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Venvs\CV\Finance\VaR\"/>
    </mc:Choice>
  </mc:AlternateContent>
  <xr:revisionPtr revIDLastSave="0" documentId="13_ncr:1_{F0FCFD91-8480-4FE8-88FB-E9080A598CBC}" xr6:coauthVersionLast="47" xr6:coauthVersionMax="47" xr10:uidLastSave="{00000000-0000-0000-0000-000000000000}"/>
  <bookViews>
    <workbookView xWindow="375" yWindow="1245" windowWidth="18930" windowHeight="10365" activeTab="1" xr2:uid="{7D4D80BB-BFAE-484F-872D-E11CBE43747E}"/>
  </bookViews>
  <sheets>
    <sheet name="VaR-Results-Overview" sheetId="2" r:id="rId1"/>
    <sheet name="VaR" sheetId="1" r:id="rId2"/>
    <sheet name="Scenarios" sheetId="3" r:id="rId3"/>
    <sheet name="Ranked Losses" sheetId="4" r:id="rId4"/>
    <sheet name="Scenarios (2)" sheetId="5" r:id="rId5"/>
    <sheet name="Ranked Losses (2)" sheetId="6" r:id="rId6"/>
    <sheet name="Scenarios (3)" sheetId="7" r:id="rId7"/>
    <sheet name="Ranked Losses (3)"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8" l="1"/>
  <c r="Y43" i="1" l="1"/>
  <c r="Y42" i="1"/>
  <c r="V18" i="1"/>
  <c r="V43" i="1"/>
  <c r="T14" i="1"/>
  <c r="R15" i="1" s="1"/>
  <c r="Q15" i="1"/>
  <c r="E6" i="4"/>
  <c r="E7" i="8"/>
  <c r="V19" i="1"/>
  <c r="Q16" i="1"/>
  <c r="C4" i="2"/>
  <c r="V23" i="1" l="1"/>
  <c r="R38" i="1"/>
  <c r="K3" i="1"/>
  <c r="K9" i="5" l="1"/>
  <c r="K8" i="5"/>
  <c r="K7" i="5"/>
  <c r="J10" i="5"/>
  <c r="J9" i="5"/>
  <c r="J8" i="5"/>
  <c r="J7" i="5"/>
  <c r="E4" i="2"/>
  <c r="J9" i="3"/>
  <c r="J8" i="3"/>
  <c r="J7" i="3"/>
  <c r="F14" i="1"/>
  <c r="N506" i="7" l="1"/>
  <c r="O506" i="7"/>
  <c r="E6" i="8"/>
  <c r="O506" i="3"/>
  <c r="N506" i="3"/>
  <c r="M506" i="3"/>
  <c r="M506" i="7"/>
  <c r="O8" i="7"/>
  <c r="T8" i="7"/>
  <c r="T9" i="7"/>
  <c r="T10" i="7"/>
  <c r="T11" i="7"/>
  <c r="T12" i="7"/>
  <c r="T13" i="7"/>
  <c r="T14" i="7"/>
  <c r="T15" i="7"/>
  <c r="T16" i="7"/>
  <c r="T17" i="7"/>
  <c r="T18" i="7"/>
  <c r="T7" i="7"/>
  <c r="Q19" i="7"/>
  <c r="Q18" i="7"/>
  <c r="Q17" i="7"/>
  <c r="Q16" i="7"/>
  <c r="Q15" i="7"/>
  <c r="Q14" i="7"/>
  <c r="Q13" i="7"/>
  <c r="Q12" i="7"/>
  <c r="Q11" i="7"/>
  <c r="Q10" i="7"/>
  <c r="Q9" i="7"/>
  <c r="Q8" i="7"/>
  <c r="Q7" i="7"/>
  <c r="N9" i="7"/>
  <c r="N8" i="7"/>
  <c r="N7" i="7"/>
  <c r="O9" i="7"/>
  <c r="O7" i="7"/>
  <c r="M505" i="7"/>
  <c r="J504" i="7"/>
  <c r="K504" i="7"/>
  <c r="J505"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K8" i="7"/>
  <c r="K7" i="7"/>
  <c r="J8" i="7"/>
  <c r="L8" i="7"/>
  <c r="M8" i="7"/>
  <c r="J9" i="7"/>
  <c r="K9" i="7"/>
  <c r="L9" i="7"/>
  <c r="M9" i="7"/>
  <c r="J10" i="7"/>
  <c r="K10" i="7"/>
  <c r="L10" i="7"/>
  <c r="M10" i="7"/>
  <c r="J11" i="7"/>
  <c r="K11" i="7"/>
  <c r="L11" i="7"/>
  <c r="M11" i="7"/>
  <c r="J12" i="7"/>
  <c r="K12" i="7"/>
  <c r="L12" i="7"/>
  <c r="M12" i="7"/>
  <c r="J13" i="7"/>
  <c r="K13" i="7"/>
  <c r="L13" i="7"/>
  <c r="M13" i="7"/>
  <c r="J14" i="7"/>
  <c r="K14" i="7"/>
  <c r="L14" i="7"/>
  <c r="M14" i="7"/>
  <c r="J15" i="7"/>
  <c r="K15" i="7"/>
  <c r="L15" i="7"/>
  <c r="M15" i="7"/>
  <c r="J16" i="7"/>
  <c r="K16" i="7"/>
  <c r="L16" i="7"/>
  <c r="M16" i="7"/>
  <c r="J17" i="7"/>
  <c r="K17" i="7"/>
  <c r="L17" i="7"/>
  <c r="M17" i="7"/>
  <c r="J18" i="7"/>
  <c r="K18" i="7"/>
  <c r="L18" i="7"/>
  <c r="M18" i="7"/>
  <c r="J19" i="7"/>
  <c r="K19" i="7"/>
  <c r="L19" i="7"/>
  <c r="M19" i="7"/>
  <c r="J20" i="7"/>
  <c r="K20" i="7"/>
  <c r="L20" i="7"/>
  <c r="M20" i="7"/>
  <c r="J21" i="7"/>
  <c r="K21" i="7"/>
  <c r="L21" i="7"/>
  <c r="M21" i="7"/>
  <c r="J22" i="7"/>
  <c r="K22" i="7"/>
  <c r="L22" i="7"/>
  <c r="M22" i="7"/>
  <c r="J23" i="7"/>
  <c r="K23" i="7"/>
  <c r="L23" i="7"/>
  <c r="M23" i="7"/>
  <c r="J24" i="7"/>
  <c r="K24" i="7"/>
  <c r="L24" i="7"/>
  <c r="M24" i="7"/>
  <c r="J25" i="7"/>
  <c r="K25" i="7"/>
  <c r="L25" i="7"/>
  <c r="M25" i="7"/>
  <c r="J26" i="7"/>
  <c r="K26" i="7"/>
  <c r="L26" i="7"/>
  <c r="M26" i="7"/>
  <c r="J27" i="7"/>
  <c r="K27" i="7"/>
  <c r="L27" i="7"/>
  <c r="M27" i="7"/>
  <c r="J28" i="7"/>
  <c r="K28" i="7"/>
  <c r="L28" i="7"/>
  <c r="M28" i="7"/>
  <c r="J29" i="7"/>
  <c r="K29" i="7"/>
  <c r="L29" i="7"/>
  <c r="M29" i="7"/>
  <c r="J30" i="7"/>
  <c r="K30" i="7"/>
  <c r="L30" i="7"/>
  <c r="M30" i="7"/>
  <c r="J31" i="7"/>
  <c r="K31" i="7"/>
  <c r="L31" i="7"/>
  <c r="M31" i="7"/>
  <c r="J32" i="7"/>
  <c r="K32" i="7"/>
  <c r="L32" i="7"/>
  <c r="M32" i="7"/>
  <c r="J33" i="7"/>
  <c r="K33" i="7"/>
  <c r="L33" i="7"/>
  <c r="M33" i="7"/>
  <c r="J34" i="7"/>
  <c r="K34" i="7"/>
  <c r="L34" i="7"/>
  <c r="M34" i="7"/>
  <c r="J35" i="7"/>
  <c r="K35" i="7"/>
  <c r="L35" i="7"/>
  <c r="M35" i="7"/>
  <c r="J36" i="7"/>
  <c r="K36" i="7"/>
  <c r="L36" i="7"/>
  <c r="M36" i="7"/>
  <c r="J37" i="7"/>
  <c r="K37" i="7"/>
  <c r="L37" i="7"/>
  <c r="M37" i="7"/>
  <c r="J38" i="7"/>
  <c r="K38" i="7"/>
  <c r="L38" i="7"/>
  <c r="M38" i="7"/>
  <c r="J39" i="7"/>
  <c r="K39" i="7"/>
  <c r="L39" i="7"/>
  <c r="M39" i="7"/>
  <c r="J40" i="7"/>
  <c r="K40" i="7"/>
  <c r="L40" i="7"/>
  <c r="M40" i="7"/>
  <c r="J41" i="7"/>
  <c r="K41" i="7"/>
  <c r="L41" i="7"/>
  <c r="M41" i="7"/>
  <c r="J42" i="7"/>
  <c r="K42" i="7"/>
  <c r="L42" i="7"/>
  <c r="M42" i="7"/>
  <c r="J43" i="7"/>
  <c r="K43" i="7"/>
  <c r="L43" i="7"/>
  <c r="M43" i="7"/>
  <c r="J44" i="7"/>
  <c r="K44" i="7"/>
  <c r="L44" i="7"/>
  <c r="M44" i="7"/>
  <c r="J45" i="7"/>
  <c r="K45" i="7"/>
  <c r="L45" i="7"/>
  <c r="M45" i="7"/>
  <c r="J46" i="7"/>
  <c r="K46" i="7"/>
  <c r="L46" i="7"/>
  <c r="M46" i="7"/>
  <c r="J47" i="7"/>
  <c r="K47" i="7"/>
  <c r="L47" i="7"/>
  <c r="M47" i="7"/>
  <c r="J48" i="7"/>
  <c r="K48" i="7"/>
  <c r="L48" i="7"/>
  <c r="M48" i="7"/>
  <c r="J49" i="7"/>
  <c r="K49" i="7"/>
  <c r="L49" i="7"/>
  <c r="M49" i="7"/>
  <c r="J50" i="7"/>
  <c r="K50" i="7"/>
  <c r="L50" i="7"/>
  <c r="M50" i="7"/>
  <c r="J51" i="7"/>
  <c r="K51" i="7"/>
  <c r="L51" i="7"/>
  <c r="M51" i="7"/>
  <c r="J52" i="7"/>
  <c r="K52" i="7"/>
  <c r="L52" i="7"/>
  <c r="M52" i="7"/>
  <c r="J53" i="7"/>
  <c r="K53" i="7"/>
  <c r="L53" i="7"/>
  <c r="M53" i="7"/>
  <c r="J54" i="7"/>
  <c r="K54" i="7"/>
  <c r="L54" i="7"/>
  <c r="M54" i="7"/>
  <c r="J55" i="7"/>
  <c r="K55" i="7"/>
  <c r="L55" i="7"/>
  <c r="M55" i="7"/>
  <c r="J56" i="7"/>
  <c r="K56" i="7"/>
  <c r="L56" i="7"/>
  <c r="M56" i="7"/>
  <c r="J57" i="7"/>
  <c r="K57" i="7"/>
  <c r="L57" i="7"/>
  <c r="M57" i="7"/>
  <c r="J58" i="7"/>
  <c r="K58" i="7"/>
  <c r="L58" i="7"/>
  <c r="M58" i="7"/>
  <c r="J59" i="7"/>
  <c r="K59" i="7"/>
  <c r="L59" i="7"/>
  <c r="M59" i="7"/>
  <c r="J60" i="7"/>
  <c r="K60" i="7"/>
  <c r="L60" i="7"/>
  <c r="M60" i="7"/>
  <c r="J61" i="7"/>
  <c r="K61" i="7"/>
  <c r="L61" i="7"/>
  <c r="M61" i="7"/>
  <c r="J62" i="7"/>
  <c r="K62" i="7"/>
  <c r="L62" i="7"/>
  <c r="M62" i="7"/>
  <c r="J63" i="7"/>
  <c r="K63" i="7"/>
  <c r="L63" i="7"/>
  <c r="M63" i="7"/>
  <c r="J64" i="7"/>
  <c r="K64" i="7"/>
  <c r="L64" i="7"/>
  <c r="M64" i="7"/>
  <c r="J65" i="7"/>
  <c r="K65" i="7"/>
  <c r="L65" i="7"/>
  <c r="M65" i="7"/>
  <c r="J66" i="7"/>
  <c r="K66" i="7"/>
  <c r="L66" i="7"/>
  <c r="M66" i="7"/>
  <c r="J67" i="7"/>
  <c r="K67" i="7"/>
  <c r="L67" i="7"/>
  <c r="M67" i="7"/>
  <c r="J68" i="7"/>
  <c r="K68" i="7"/>
  <c r="L68" i="7"/>
  <c r="M68" i="7"/>
  <c r="J69" i="7"/>
  <c r="K69" i="7"/>
  <c r="L69" i="7"/>
  <c r="M69" i="7"/>
  <c r="J70" i="7"/>
  <c r="K70" i="7"/>
  <c r="L70" i="7"/>
  <c r="M70" i="7"/>
  <c r="J71" i="7"/>
  <c r="K71" i="7"/>
  <c r="L71" i="7"/>
  <c r="M71" i="7"/>
  <c r="J72" i="7"/>
  <c r="K72" i="7"/>
  <c r="L72" i="7"/>
  <c r="M72" i="7"/>
  <c r="J73" i="7"/>
  <c r="K73" i="7"/>
  <c r="L73" i="7"/>
  <c r="M73" i="7"/>
  <c r="J74" i="7"/>
  <c r="K74" i="7"/>
  <c r="L74" i="7"/>
  <c r="M74" i="7"/>
  <c r="J75" i="7"/>
  <c r="K75" i="7"/>
  <c r="L75" i="7"/>
  <c r="M75" i="7"/>
  <c r="J76" i="7"/>
  <c r="K76" i="7"/>
  <c r="L76" i="7"/>
  <c r="M76" i="7"/>
  <c r="J77" i="7"/>
  <c r="K77" i="7"/>
  <c r="L77" i="7"/>
  <c r="M77" i="7"/>
  <c r="J78" i="7"/>
  <c r="K78" i="7"/>
  <c r="L78" i="7"/>
  <c r="M78" i="7"/>
  <c r="J79" i="7"/>
  <c r="K79" i="7"/>
  <c r="L79" i="7"/>
  <c r="M79" i="7"/>
  <c r="J80" i="7"/>
  <c r="K80" i="7"/>
  <c r="L80" i="7"/>
  <c r="M80" i="7"/>
  <c r="J81" i="7"/>
  <c r="K81" i="7"/>
  <c r="L81" i="7"/>
  <c r="M81" i="7"/>
  <c r="J82" i="7"/>
  <c r="K82" i="7"/>
  <c r="L82" i="7"/>
  <c r="M82" i="7"/>
  <c r="J83" i="7"/>
  <c r="K83" i="7"/>
  <c r="L83" i="7"/>
  <c r="M83" i="7"/>
  <c r="J84" i="7"/>
  <c r="K84" i="7"/>
  <c r="L84" i="7"/>
  <c r="M84" i="7"/>
  <c r="J85" i="7"/>
  <c r="K85" i="7"/>
  <c r="L85" i="7"/>
  <c r="M85" i="7"/>
  <c r="J86" i="7"/>
  <c r="K86" i="7"/>
  <c r="L86" i="7"/>
  <c r="M86" i="7"/>
  <c r="J87" i="7"/>
  <c r="K87" i="7"/>
  <c r="L87" i="7"/>
  <c r="M87" i="7"/>
  <c r="J88" i="7"/>
  <c r="K88" i="7"/>
  <c r="L88" i="7"/>
  <c r="M88" i="7"/>
  <c r="J89" i="7"/>
  <c r="K89" i="7"/>
  <c r="L89" i="7"/>
  <c r="M89" i="7"/>
  <c r="J90" i="7"/>
  <c r="K90" i="7"/>
  <c r="L90" i="7"/>
  <c r="M90" i="7"/>
  <c r="J91" i="7"/>
  <c r="K91" i="7"/>
  <c r="L91" i="7"/>
  <c r="M91" i="7"/>
  <c r="J92" i="7"/>
  <c r="K92" i="7"/>
  <c r="L92" i="7"/>
  <c r="M92" i="7"/>
  <c r="J93" i="7"/>
  <c r="K93" i="7"/>
  <c r="L93" i="7"/>
  <c r="M93" i="7"/>
  <c r="J94" i="7"/>
  <c r="K94" i="7"/>
  <c r="L94" i="7"/>
  <c r="M94" i="7"/>
  <c r="J95" i="7"/>
  <c r="K95" i="7"/>
  <c r="L95" i="7"/>
  <c r="M95" i="7"/>
  <c r="J96" i="7"/>
  <c r="K96" i="7"/>
  <c r="L96" i="7"/>
  <c r="M96" i="7"/>
  <c r="J97" i="7"/>
  <c r="K97" i="7"/>
  <c r="L97" i="7"/>
  <c r="M97" i="7"/>
  <c r="J98" i="7"/>
  <c r="K98" i="7"/>
  <c r="L98" i="7"/>
  <c r="M98" i="7"/>
  <c r="J99" i="7"/>
  <c r="K99" i="7"/>
  <c r="L99" i="7"/>
  <c r="M99" i="7"/>
  <c r="J100" i="7"/>
  <c r="K100" i="7"/>
  <c r="L100" i="7"/>
  <c r="M100" i="7"/>
  <c r="J101" i="7"/>
  <c r="K101" i="7"/>
  <c r="L101" i="7"/>
  <c r="M101" i="7"/>
  <c r="J102" i="7"/>
  <c r="K102" i="7"/>
  <c r="L102" i="7"/>
  <c r="M102" i="7"/>
  <c r="J103" i="7"/>
  <c r="K103" i="7"/>
  <c r="L103" i="7"/>
  <c r="M103" i="7"/>
  <c r="J104" i="7"/>
  <c r="K104" i="7"/>
  <c r="L104" i="7"/>
  <c r="M104" i="7"/>
  <c r="J105" i="7"/>
  <c r="K105" i="7"/>
  <c r="L105" i="7"/>
  <c r="M105" i="7"/>
  <c r="J106" i="7"/>
  <c r="K106" i="7"/>
  <c r="L106" i="7"/>
  <c r="M106" i="7"/>
  <c r="J107" i="7"/>
  <c r="K107" i="7"/>
  <c r="L107" i="7"/>
  <c r="M107" i="7"/>
  <c r="J108" i="7"/>
  <c r="K108" i="7"/>
  <c r="L108" i="7"/>
  <c r="M108" i="7"/>
  <c r="J109" i="7"/>
  <c r="K109" i="7"/>
  <c r="L109" i="7"/>
  <c r="M109" i="7"/>
  <c r="J110" i="7"/>
  <c r="K110" i="7"/>
  <c r="L110" i="7"/>
  <c r="M110" i="7"/>
  <c r="J111" i="7"/>
  <c r="K111" i="7"/>
  <c r="L111" i="7"/>
  <c r="M111" i="7"/>
  <c r="J112" i="7"/>
  <c r="K112" i="7"/>
  <c r="L112" i="7"/>
  <c r="M112" i="7"/>
  <c r="J113" i="7"/>
  <c r="K113" i="7"/>
  <c r="L113" i="7"/>
  <c r="M113" i="7"/>
  <c r="J114" i="7"/>
  <c r="K114" i="7"/>
  <c r="L114" i="7"/>
  <c r="M114" i="7"/>
  <c r="J115" i="7"/>
  <c r="K115" i="7"/>
  <c r="L115" i="7"/>
  <c r="M115" i="7"/>
  <c r="J116" i="7"/>
  <c r="K116" i="7"/>
  <c r="L116" i="7"/>
  <c r="M116" i="7"/>
  <c r="J117" i="7"/>
  <c r="K117" i="7"/>
  <c r="L117" i="7"/>
  <c r="M117" i="7"/>
  <c r="J118" i="7"/>
  <c r="K118" i="7"/>
  <c r="L118" i="7"/>
  <c r="M118" i="7"/>
  <c r="J119" i="7"/>
  <c r="K119" i="7"/>
  <c r="L119" i="7"/>
  <c r="M119" i="7"/>
  <c r="J120" i="7"/>
  <c r="K120" i="7"/>
  <c r="L120" i="7"/>
  <c r="M120" i="7"/>
  <c r="J121" i="7"/>
  <c r="K121" i="7"/>
  <c r="L121" i="7"/>
  <c r="M121" i="7"/>
  <c r="J122" i="7"/>
  <c r="K122" i="7"/>
  <c r="L122" i="7"/>
  <c r="M122" i="7"/>
  <c r="J123" i="7"/>
  <c r="K123" i="7"/>
  <c r="L123" i="7"/>
  <c r="M123" i="7"/>
  <c r="J124" i="7"/>
  <c r="K124" i="7"/>
  <c r="L124" i="7"/>
  <c r="M124" i="7"/>
  <c r="J125" i="7"/>
  <c r="K125" i="7"/>
  <c r="L125" i="7"/>
  <c r="M125" i="7"/>
  <c r="J126" i="7"/>
  <c r="K126" i="7"/>
  <c r="L126" i="7"/>
  <c r="M126" i="7"/>
  <c r="J127" i="7"/>
  <c r="K127" i="7"/>
  <c r="L127" i="7"/>
  <c r="M127" i="7"/>
  <c r="J128" i="7"/>
  <c r="K128" i="7"/>
  <c r="L128" i="7"/>
  <c r="M128" i="7"/>
  <c r="J129" i="7"/>
  <c r="K129" i="7"/>
  <c r="L129" i="7"/>
  <c r="M129" i="7"/>
  <c r="J130" i="7"/>
  <c r="K130" i="7"/>
  <c r="L130" i="7"/>
  <c r="M130" i="7"/>
  <c r="J131" i="7"/>
  <c r="K131" i="7"/>
  <c r="L131" i="7"/>
  <c r="M131" i="7"/>
  <c r="J132" i="7"/>
  <c r="K132" i="7"/>
  <c r="L132" i="7"/>
  <c r="M132" i="7"/>
  <c r="J133" i="7"/>
  <c r="K133" i="7"/>
  <c r="L133" i="7"/>
  <c r="M133" i="7"/>
  <c r="J134" i="7"/>
  <c r="K134" i="7"/>
  <c r="L134" i="7"/>
  <c r="M134" i="7"/>
  <c r="J135" i="7"/>
  <c r="K135" i="7"/>
  <c r="L135" i="7"/>
  <c r="M135" i="7"/>
  <c r="J136" i="7"/>
  <c r="K136" i="7"/>
  <c r="L136" i="7"/>
  <c r="M136" i="7"/>
  <c r="J137" i="7"/>
  <c r="K137" i="7"/>
  <c r="L137" i="7"/>
  <c r="M137" i="7"/>
  <c r="J138" i="7"/>
  <c r="K138" i="7"/>
  <c r="L138" i="7"/>
  <c r="M138" i="7"/>
  <c r="J139" i="7"/>
  <c r="K139" i="7"/>
  <c r="L139" i="7"/>
  <c r="M139" i="7"/>
  <c r="J140" i="7"/>
  <c r="K140" i="7"/>
  <c r="L140" i="7"/>
  <c r="M140" i="7"/>
  <c r="J141" i="7"/>
  <c r="K141" i="7"/>
  <c r="L141" i="7"/>
  <c r="M141" i="7"/>
  <c r="J142" i="7"/>
  <c r="K142" i="7"/>
  <c r="L142" i="7"/>
  <c r="M142" i="7"/>
  <c r="J143" i="7"/>
  <c r="K143" i="7"/>
  <c r="L143" i="7"/>
  <c r="M143" i="7"/>
  <c r="J144" i="7"/>
  <c r="K144" i="7"/>
  <c r="L144" i="7"/>
  <c r="M144" i="7"/>
  <c r="J145" i="7"/>
  <c r="K145" i="7"/>
  <c r="L145" i="7"/>
  <c r="M145" i="7"/>
  <c r="J146" i="7"/>
  <c r="K146" i="7"/>
  <c r="L146" i="7"/>
  <c r="M146" i="7"/>
  <c r="J147" i="7"/>
  <c r="K147" i="7"/>
  <c r="L147" i="7"/>
  <c r="M147" i="7"/>
  <c r="J148" i="7"/>
  <c r="K148" i="7"/>
  <c r="L148" i="7"/>
  <c r="M148" i="7"/>
  <c r="J149" i="7"/>
  <c r="K149" i="7"/>
  <c r="L149" i="7"/>
  <c r="M149" i="7"/>
  <c r="J150" i="7"/>
  <c r="K150" i="7"/>
  <c r="L150" i="7"/>
  <c r="M150" i="7"/>
  <c r="J151" i="7"/>
  <c r="K151" i="7"/>
  <c r="L151" i="7"/>
  <c r="M151" i="7"/>
  <c r="J152" i="7"/>
  <c r="K152" i="7"/>
  <c r="L152" i="7"/>
  <c r="M152" i="7"/>
  <c r="J153" i="7"/>
  <c r="K153" i="7"/>
  <c r="L153" i="7"/>
  <c r="M153" i="7"/>
  <c r="J154" i="7"/>
  <c r="K154" i="7"/>
  <c r="L154" i="7"/>
  <c r="M154" i="7"/>
  <c r="J155" i="7"/>
  <c r="K155" i="7"/>
  <c r="L155" i="7"/>
  <c r="M155" i="7"/>
  <c r="J156" i="7"/>
  <c r="K156" i="7"/>
  <c r="L156" i="7"/>
  <c r="M156" i="7"/>
  <c r="J157" i="7"/>
  <c r="K157" i="7"/>
  <c r="L157" i="7"/>
  <c r="M157" i="7"/>
  <c r="J158" i="7"/>
  <c r="K158" i="7"/>
  <c r="L158" i="7"/>
  <c r="M158" i="7"/>
  <c r="J159" i="7"/>
  <c r="K159" i="7"/>
  <c r="L159" i="7"/>
  <c r="M159" i="7"/>
  <c r="J160" i="7"/>
  <c r="K160" i="7"/>
  <c r="L160" i="7"/>
  <c r="M160" i="7"/>
  <c r="J161" i="7"/>
  <c r="K161" i="7"/>
  <c r="L161" i="7"/>
  <c r="M161" i="7"/>
  <c r="J162" i="7"/>
  <c r="K162" i="7"/>
  <c r="L162" i="7"/>
  <c r="M162" i="7"/>
  <c r="J163" i="7"/>
  <c r="K163" i="7"/>
  <c r="L163" i="7"/>
  <c r="M163" i="7"/>
  <c r="J164" i="7"/>
  <c r="K164" i="7"/>
  <c r="L164" i="7"/>
  <c r="M164" i="7"/>
  <c r="J165" i="7"/>
  <c r="K165" i="7"/>
  <c r="L165" i="7"/>
  <c r="M165" i="7"/>
  <c r="J166" i="7"/>
  <c r="K166" i="7"/>
  <c r="L166" i="7"/>
  <c r="M166" i="7"/>
  <c r="J167" i="7"/>
  <c r="K167" i="7"/>
  <c r="L167" i="7"/>
  <c r="M167" i="7"/>
  <c r="J168" i="7"/>
  <c r="K168" i="7"/>
  <c r="L168" i="7"/>
  <c r="M168" i="7"/>
  <c r="J169" i="7"/>
  <c r="K169" i="7"/>
  <c r="L169" i="7"/>
  <c r="M169" i="7"/>
  <c r="J170" i="7"/>
  <c r="K170" i="7"/>
  <c r="L170" i="7"/>
  <c r="M170" i="7"/>
  <c r="J171" i="7"/>
  <c r="K171" i="7"/>
  <c r="L171" i="7"/>
  <c r="M171" i="7"/>
  <c r="J172" i="7"/>
  <c r="K172" i="7"/>
  <c r="L172" i="7"/>
  <c r="M172" i="7"/>
  <c r="J173" i="7"/>
  <c r="K173" i="7"/>
  <c r="L173" i="7"/>
  <c r="M173" i="7"/>
  <c r="J174" i="7"/>
  <c r="K174" i="7"/>
  <c r="L174" i="7"/>
  <c r="M174" i="7"/>
  <c r="J175" i="7"/>
  <c r="K175" i="7"/>
  <c r="L175" i="7"/>
  <c r="M175" i="7"/>
  <c r="J176" i="7"/>
  <c r="K176" i="7"/>
  <c r="L176" i="7"/>
  <c r="M176" i="7"/>
  <c r="J177" i="7"/>
  <c r="K177" i="7"/>
  <c r="L177" i="7"/>
  <c r="M177" i="7"/>
  <c r="J178" i="7"/>
  <c r="K178" i="7"/>
  <c r="L178" i="7"/>
  <c r="M178" i="7"/>
  <c r="J179" i="7"/>
  <c r="K179" i="7"/>
  <c r="L179" i="7"/>
  <c r="M179" i="7"/>
  <c r="J180" i="7"/>
  <c r="K180" i="7"/>
  <c r="L180" i="7"/>
  <c r="M180" i="7"/>
  <c r="J181" i="7"/>
  <c r="K181" i="7"/>
  <c r="L181" i="7"/>
  <c r="M181" i="7"/>
  <c r="J182" i="7"/>
  <c r="K182" i="7"/>
  <c r="L182" i="7"/>
  <c r="M182" i="7"/>
  <c r="J183" i="7"/>
  <c r="K183" i="7"/>
  <c r="L183" i="7"/>
  <c r="M183" i="7"/>
  <c r="J184" i="7"/>
  <c r="K184" i="7"/>
  <c r="L184" i="7"/>
  <c r="M184" i="7"/>
  <c r="J185" i="7"/>
  <c r="K185" i="7"/>
  <c r="L185" i="7"/>
  <c r="M185" i="7"/>
  <c r="J186" i="7"/>
  <c r="K186" i="7"/>
  <c r="L186" i="7"/>
  <c r="M186" i="7"/>
  <c r="J187" i="7"/>
  <c r="K187" i="7"/>
  <c r="L187" i="7"/>
  <c r="M187" i="7"/>
  <c r="J188" i="7"/>
  <c r="K188" i="7"/>
  <c r="L188" i="7"/>
  <c r="M188" i="7"/>
  <c r="J189" i="7"/>
  <c r="K189" i="7"/>
  <c r="L189" i="7"/>
  <c r="M189" i="7"/>
  <c r="J190" i="7"/>
  <c r="K190" i="7"/>
  <c r="L190" i="7"/>
  <c r="M190" i="7"/>
  <c r="J191" i="7"/>
  <c r="K191" i="7"/>
  <c r="L191" i="7"/>
  <c r="M191" i="7"/>
  <c r="J192" i="7"/>
  <c r="K192" i="7"/>
  <c r="L192" i="7"/>
  <c r="M192" i="7"/>
  <c r="J193" i="7"/>
  <c r="K193" i="7"/>
  <c r="L193" i="7"/>
  <c r="M193" i="7"/>
  <c r="J194" i="7"/>
  <c r="K194" i="7"/>
  <c r="L194" i="7"/>
  <c r="M194" i="7"/>
  <c r="J195" i="7"/>
  <c r="K195" i="7"/>
  <c r="L195" i="7"/>
  <c r="M195" i="7"/>
  <c r="J196" i="7"/>
  <c r="K196" i="7"/>
  <c r="L196" i="7"/>
  <c r="M196" i="7"/>
  <c r="J197" i="7"/>
  <c r="K197" i="7"/>
  <c r="L197" i="7"/>
  <c r="M197" i="7"/>
  <c r="J198" i="7"/>
  <c r="K198" i="7"/>
  <c r="L198" i="7"/>
  <c r="M198" i="7"/>
  <c r="J199" i="7"/>
  <c r="K199" i="7"/>
  <c r="L199" i="7"/>
  <c r="M199" i="7"/>
  <c r="J200" i="7"/>
  <c r="K200" i="7"/>
  <c r="L200" i="7"/>
  <c r="M200" i="7"/>
  <c r="J201" i="7"/>
  <c r="K201" i="7"/>
  <c r="L201" i="7"/>
  <c r="M201" i="7"/>
  <c r="J202" i="7"/>
  <c r="K202" i="7"/>
  <c r="L202" i="7"/>
  <c r="M202" i="7"/>
  <c r="J203" i="7"/>
  <c r="K203" i="7"/>
  <c r="L203" i="7"/>
  <c r="M203" i="7"/>
  <c r="J204" i="7"/>
  <c r="K204" i="7"/>
  <c r="L204" i="7"/>
  <c r="M204" i="7"/>
  <c r="J205" i="7"/>
  <c r="K205" i="7"/>
  <c r="L205" i="7"/>
  <c r="M205" i="7"/>
  <c r="J206" i="7"/>
  <c r="K206" i="7"/>
  <c r="L206" i="7"/>
  <c r="M206" i="7"/>
  <c r="J207" i="7"/>
  <c r="K207" i="7"/>
  <c r="L207" i="7"/>
  <c r="M207" i="7"/>
  <c r="J208" i="7"/>
  <c r="K208" i="7"/>
  <c r="L208" i="7"/>
  <c r="M208" i="7"/>
  <c r="J209" i="7"/>
  <c r="K209" i="7"/>
  <c r="L209" i="7"/>
  <c r="M209" i="7"/>
  <c r="J210" i="7"/>
  <c r="K210" i="7"/>
  <c r="L210" i="7"/>
  <c r="M210" i="7"/>
  <c r="J211" i="7"/>
  <c r="K211" i="7"/>
  <c r="L211" i="7"/>
  <c r="M211" i="7"/>
  <c r="J212" i="7"/>
  <c r="K212" i="7"/>
  <c r="L212" i="7"/>
  <c r="M212" i="7"/>
  <c r="J213" i="7"/>
  <c r="K213" i="7"/>
  <c r="L213" i="7"/>
  <c r="M213" i="7"/>
  <c r="J214" i="7"/>
  <c r="K214" i="7"/>
  <c r="L214" i="7"/>
  <c r="M214" i="7"/>
  <c r="J215" i="7"/>
  <c r="K215" i="7"/>
  <c r="L215" i="7"/>
  <c r="M215" i="7"/>
  <c r="J216" i="7"/>
  <c r="K216" i="7"/>
  <c r="L216" i="7"/>
  <c r="M216" i="7"/>
  <c r="J217" i="7"/>
  <c r="K217" i="7"/>
  <c r="L217" i="7"/>
  <c r="M217" i="7"/>
  <c r="J218" i="7"/>
  <c r="K218" i="7"/>
  <c r="L218" i="7"/>
  <c r="M218" i="7"/>
  <c r="J219" i="7"/>
  <c r="K219" i="7"/>
  <c r="L219" i="7"/>
  <c r="M219" i="7"/>
  <c r="J220" i="7"/>
  <c r="K220" i="7"/>
  <c r="L220" i="7"/>
  <c r="M220" i="7"/>
  <c r="J221" i="7"/>
  <c r="K221" i="7"/>
  <c r="L221" i="7"/>
  <c r="M221" i="7"/>
  <c r="J222" i="7"/>
  <c r="K222" i="7"/>
  <c r="L222" i="7"/>
  <c r="M222" i="7"/>
  <c r="J223" i="7"/>
  <c r="K223" i="7"/>
  <c r="L223" i="7"/>
  <c r="M223" i="7"/>
  <c r="J224" i="7"/>
  <c r="K224" i="7"/>
  <c r="L224" i="7"/>
  <c r="M224" i="7"/>
  <c r="J225" i="7"/>
  <c r="K225" i="7"/>
  <c r="L225" i="7"/>
  <c r="M225" i="7"/>
  <c r="J226" i="7"/>
  <c r="K226" i="7"/>
  <c r="L226" i="7"/>
  <c r="M226" i="7"/>
  <c r="J227" i="7"/>
  <c r="K227" i="7"/>
  <c r="L227" i="7"/>
  <c r="M227" i="7"/>
  <c r="J228" i="7"/>
  <c r="K228" i="7"/>
  <c r="L228" i="7"/>
  <c r="M228" i="7"/>
  <c r="J229" i="7"/>
  <c r="K229" i="7"/>
  <c r="L229" i="7"/>
  <c r="M229" i="7"/>
  <c r="J230" i="7"/>
  <c r="K230" i="7"/>
  <c r="L230" i="7"/>
  <c r="M230" i="7"/>
  <c r="J231" i="7"/>
  <c r="K231" i="7"/>
  <c r="L231" i="7"/>
  <c r="M231" i="7"/>
  <c r="J232" i="7"/>
  <c r="K232" i="7"/>
  <c r="L232" i="7"/>
  <c r="M232" i="7"/>
  <c r="J233" i="7"/>
  <c r="K233" i="7"/>
  <c r="L233" i="7"/>
  <c r="M233" i="7"/>
  <c r="J234" i="7"/>
  <c r="K234" i="7"/>
  <c r="L234" i="7"/>
  <c r="M234" i="7"/>
  <c r="J235" i="7"/>
  <c r="K235" i="7"/>
  <c r="L235" i="7"/>
  <c r="M235" i="7"/>
  <c r="J236" i="7"/>
  <c r="K236" i="7"/>
  <c r="L236" i="7"/>
  <c r="M236" i="7"/>
  <c r="J237" i="7"/>
  <c r="K237" i="7"/>
  <c r="L237" i="7"/>
  <c r="M237" i="7"/>
  <c r="J238" i="7"/>
  <c r="K238" i="7"/>
  <c r="L238" i="7"/>
  <c r="M238" i="7"/>
  <c r="J239" i="7"/>
  <c r="K239" i="7"/>
  <c r="L239" i="7"/>
  <c r="M239" i="7"/>
  <c r="J240" i="7"/>
  <c r="K240" i="7"/>
  <c r="L240" i="7"/>
  <c r="M240" i="7"/>
  <c r="J241" i="7"/>
  <c r="K241" i="7"/>
  <c r="L241" i="7"/>
  <c r="M241" i="7"/>
  <c r="J242" i="7"/>
  <c r="K242" i="7"/>
  <c r="L242" i="7"/>
  <c r="M242" i="7"/>
  <c r="J243" i="7"/>
  <c r="K243" i="7"/>
  <c r="L243" i="7"/>
  <c r="M243" i="7"/>
  <c r="J244" i="7"/>
  <c r="K244" i="7"/>
  <c r="L244" i="7"/>
  <c r="M244" i="7"/>
  <c r="J245" i="7"/>
  <c r="K245" i="7"/>
  <c r="L245" i="7"/>
  <c r="M245" i="7"/>
  <c r="J246" i="7"/>
  <c r="K246" i="7"/>
  <c r="L246" i="7"/>
  <c r="M246" i="7"/>
  <c r="J247" i="7"/>
  <c r="K247" i="7"/>
  <c r="L247" i="7"/>
  <c r="M247" i="7"/>
  <c r="J248" i="7"/>
  <c r="K248" i="7"/>
  <c r="L248" i="7"/>
  <c r="M248" i="7"/>
  <c r="J249" i="7"/>
  <c r="K249" i="7"/>
  <c r="L249" i="7"/>
  <c r="M249" i="7"/>
  <c r="J250" i="7"/>
  <c r="K250" i="7"/>
  <c r="L250" i="7"/>
  <c r="M250" i="7"/>
  <c r="J251" i="7"/>
  <c r="K251" i="7"/>
  <c r="L251" i="7"/>
  <c r="M251" i="7"/>
  <c r="J252" i="7"/>
  <c r="K252" i="7"/>
  <c r="L252" i="7"/>
  <c r="M252" i="7"/>
  <c r="J253" i="7"/>
  <c r="K253" i="7"/>
  <c r="L253" i="7"/>
  <c r="M253" i="7"/>
  <c r="J254" i="7"/>
  <c r="K254" i="7"/>
  <c r="L254" i="7"/>
  <c r="M254" i="7"/>
  <c r="J255" i="7"/>
  <c r="K255" i="7"/>
  <c r="L255" i="7"/>
  <c r="M255" i="7"/>
  <c r="J256" i="7"/>
  <c r="K256" i="7"/>
  <c r="L256" i="7"/>
  <c r="M256" i="7"/>
  <c r="J257" i="7"/>
  <c r="K257" i="7"/>
  <c r="L257" i="7"/>
  <c r="M257" i="7"/>
  <c r="J258" i="7"/>
  <c r="K258" i="7"/>
  <c r="L258" i="7"/>
  <c r="M258" i="7"/>
  <c r="J259" i="7"/>
  <c r="K259" i="7"/>
  <c r="L259" i="7"/>
  <c r="M259" i="7"/>
  <c r="J260" i="7"/>
  <c r="K260" i="7"/>
  <c r="L260" i="7"/>
  <c r="M260" i="7"/>
  <c r="J261" i="7"/>
  <c r="K261" i="7"/>
  <c r="L261" i="7"/>
  <c r="M261" i="7"/>
  <c r="J262" i="7"/>
  <c r="K262" i="7"/>
  <c r="L262" i="7"/>
  <c r="M262" i="7"/>
  <c r="J263" i="7"/>
  <c r="K263" i="7"/>
  <c r="L263" i="7"/>
  <c r="M263" i="7"/>
  <c r="J264" i="7"/>
  <c r="K264" i="7"/>
  <c r="L264" i="7"/>
  <c r="M264" i="7"/>
  <c r="J265" i="7"/>
  <c r="K265" i="7"/>
  <c r="L265" i="7"/>
  <c r="M265" i="7"/>
  <c r="J266" i="7"/>
  <c r="K266" i="7"/>
  <c r="L266" i="7"/>
  <c r="M266" i="7"/>
  <c r="J267" i="7"/>
  <c r="K267" i="7"/>
  <c r="L267" i="7"/>
  <c r="M267" i="7"/>
  <c r="J268" i="7"/>
  <c r="K268" i="7"/>
  <c r="L268" i="7"/>
  <c r="M268" i="7"/>
  <c r="J269" i="7"/>
  <c r="K269" i="7"/>
  <c r="L269" i="7"/>
  <c r="M269" i="7"/>
  <c r="J270" i="7"/>
  <c r="K270" i="7"/>
  <c r="L270" i="7"/>
  <c r="M270" i="7"/>
  <c r="J271" i="7"/>
  <c r="K271" i="7"/>
  <c r="L271" i="7"/>
  <c r="M271" i="7"/>
  <c r="J272" i="7"/>
  <c r="K272" i="7"/>
  <c r="L272" i="7"/>
  <c r="M272" i="7"/>
  <c r="J273" i="7"/>
  <c r="K273" i="7"/>
  <c r="L273" i="7"/>
  <c r="M273" i="7"/>
  <c r="J274" i="7"/>
  <c r="K274" i="7"/>
  <c r="L274" i="7"/>
  <c r="M274" i="7"/>
  <c r="J275" i="7"/>
  <c r="K275" i="7"/>
  <c r="L275" i="7"/>
  <c r="M275" i="7"/>
  <c r="J276" i="7"/>
  <c r="K276" i="7"/>
  <c r="L276" i="7"/>
  <c r="M276" i="7"/>
  <c r="J277" i="7"/>
  <c r="K277" i="7"/>
  <c r="L277" i="7"/>
  <c r="M277" i="7"/>
  <c r="J278" i="7"/>
  <c r="K278" i="7"/>
  <c r="L278" i="7"/>
  <c r="M278" i="7"/>
  <c r="J279" i="7"/>
  <c r="K279" i="7"/>
  <c r="L279" i="7"/>
  <c r="M279" i="7"/>
  <c r="J280" i="7"/>
  <c r="K280" i="7"/>
  <c r="L280" i="7"/>
  <c r="M280" i="7"/>
  <c r="J281" i="7"/>
  <c r="K281" i="7"/>
  <c r="L281" i="7"/>
  <c r="M281" i="7"/>
  <c r="J282" i="7"/>
  <c r="K282" i="7"/>
  <c r="L282" i="7"/>
  <c r="M282" i="7"/>
  <c r="J283" i="7"/>
  <c r="K283" i="7"/>
  <c r="L283" i="7"/>
  <c r="M283" i="7"/>
  <c r="J284" i="7"/>
  <c r="K284" i="7"/>
  <c r="L284" i="7"/>
  <c r="M284" i="7"/>
  <c r="J285" i="7"/>
  <c r="K285" i="7"/>
  <c r="L285" i="7"/>
  <c r="M285" i="7"/>
  <c r="J286" i="7"/>
  <c r="K286" i="7"/>
  <c r="L286" i="7"/>
  <c r="M286" i="7"/>
  <c r="J287" i="7"/>
  <c r="K287" i="7"/>
  <c r="L287" i="7"/>
  <c r="M287" i="7"/>
  <c r="J288" i="7"/>
  <c r="K288" i="7"/>
  <c r="L288" i="7"/>
  <c r="M288" i="7"/>
  <c r="J289" i="7"/>
  <c r="K289" i="7"/>
  <c r="L289" i="7"/>
  <c r="M289" i="7"/>
  <c r="J290" i="7"/>
  <c r="K290" i="7"/>
  <c r="L290" i="7"/>
  <c r="M290" i="7"/>
  <c r="J291" i="7"/>
  <c r="K291" i="7"/>
  <c r="L291" i="7"/>
  <c r="M291" i="7"/>
  <c r="J292" i="7"/>
  <c r="K292" i="7"/>
  <c r="L292" i="7"/>
  <c r="M292" i="7"/>
  <c r="J293" i="7"/>
  <c r="K293" i="7"/>
  <c r="L293" i="7"/>
  <c r="M293" i="7"/>
  <c r="J294" i="7"/>
  <c r="K294" i="7"/>
  <c r="L294" i="7"/>
  <c r="M294" i="7"/>
  <c r="J295" i="7"/>
  <c r="K295" i="7"/>
  <c r="L295" i="7"/>
  <c r="M295" i="7"/>
  <c r="J296" i="7"/>
  <c r="K296" i="7"/>
  <c r="L296" i="7"/>
  <c r="M296" i="7"/>
  <c r="J297" i="7"/>
  <c r="K297" i="7"/>
  <c r="L297" i="7"/>
  <c r="M297" i="7"/>
  <c r="J298" i="7"/>
  <c r="K298" i="7"/>
  <c r="L298" i="7"/>
  <c r="M298" i="7"/>
  <c r="J299" i="7"/>
  <c r="K299" i="7"/>
  <c r="L299" i="7"/>
  <c r="M299" i="7"/>
  <c r="J300" i="7"/>
  <c r="K300" i="7"/>
  <c r="L300" i="7"/>
  <c r="M300" i="7"/>
  <c r="J301" i="7"/>
  <c r="K301" i="7"/>
  <c r="L301" i="7"/>
  <c r="M301" i="7"/>
  <c r="J302" i="7"/>
  <c r="K302" i="7"/>
  <c r="L302" i="7"/>
  <c r="M302" i="7"/>
  <c r="J303" i="7"/>
  <c r="K303" i="7"/>
  <c r="L303" i="7"/>
  <c r="M303" i="7"/>
  <c r="J304" i="7"/>
  <c r="K304" i="7"/>
  <c r="L304" i="7"/>
  <c r="M304" i="7"/>
  <c r="J305" i="7"/>
  <c r="K305" i="7"/>
  <c r="L305" i="7"/>
  <c r="M305" i="7"/>
  <c r="J306" i="7"/>
  <c r="K306" i="7"/>
  <c r="L306" i="7"/>
  <c r="M306" i="7"/>
  <c r="J307" i="7"/>
  <c r="K307" i="7"/>
  <c r="L307" i="7"/>
  <c r="M307" i="7"/>
  <c r="J308" i="7"/>
  <c r="K308" i="7"/>
  <c r="L308" i="7"/>
  <c r="M308" i="7"/>
  <c r="J309" i="7"/>
  <c r="K309" i="7"/>
  <c r="L309" i="7"/>
  <c r="M309" i="7"/>
  <c r="J310" i="7"/>
  <c r="K310" i="7"/>
  <c r="L310" i="7"/>
  <c r="M310" i="7"/>
  <c r="J311" i="7"/>
  <c r="K311" i="7"/>
  <c r="L311" i="7"/>
  <c r="M311" i="7"/>
  <c r="J312" i="7"/>
  <c r="K312" i="7"/>
  <c r="L312" i="7"/>
  <c r="M312" i="7"/>
  <c r="J313" i="7"/>
  <c r="K313" i="7"/>
  <c r="L313" i="7"/>
  <c r="M313" i="7"/>
  <c r="J314" i="7"/>
  <c r="K314" i="7"/>
  <c r="L314" i="7"/>
  <c r="M314" i="7"/>
  <c r="J315" i="7"/>
  <c r="K315" i="7"/>
  <c r="L315" i="7"/>
  <c r="M315" i="7"/>
  <c r="J316" i="7"/>
  <c r="K316" i="7"/>
  <c r="L316" i="7"/>
  <c r="M316" i="7"/>
  <c r="J317" i="7"/>
  <c r="K317" i="7"/>
  <c r="L317" i="7"/>
  <c r="M317" i="7"/>
  <c r="J318" i="7"/>
  <c r="K318" i="7"/>
  <c r="L318" i="7"/>
  <c r="M318" i="7"/>
  <c r="J319" i="7"/>
  <c r="K319" i="7"/>
  <c r="L319" i="7"/>
  <c r="M319" i="7"/>
  <c r="J320" i="7"/>
  <c r="K320" i="7"/>
  <c r="L320" i="7"/>
  <c r="M320" i="7"/>
  <c r="J321" i="7"/>
  <c r="K321" i="7"/>
  <c r="L321" i="7"/>
  <c r="M321" i="7"/>
  <c r="J322" i="7"/>
  <c r="K322" i="7"/>
  <c r="L322" i="7"/>
  <c r="M322" i="7"/>
  <c r="J323" i="7"/>
  <c r="K323" i="7"/>
  <c r="L323" i="7"/>
  <c r="M323" i="7"/>
  <c r="J324" i="7"/>
  <c r="K324" i="7"/>
  <c r="L324" i="7"/>
  <c r="M324" i="7"/>
  <c r="J325" i="7"/>
  <c r="K325" i="7"/>
  <c r="L325" i="7"/>
  <c r="M325" i="7"/>
  <c r="J326" i="7"/>
  <c r="K326" i="7"/>
  <c r="L326" i="7"/>
  <c r="M326" i="7"/>
  <c r="J327" i="7"/>
  <c r="K327" i="7"/>
  <c r="L327" i="7"/>
  <c r="M327" i="7"/>
  <c r="J328" i="7"/>
  <c r="K328" i="7"/>
  <c r="L328" i="7"/>
  <c r="M328" i="7"/>
  <c r="J329" i="7"/>
  <c r="K329" i="7"/>
  <c r="L329" i="7"/>
  <c r="M329" i="7"/>
  <c r="J330" i="7"/>
  <c r="K330" i="7"/>
  <c r="L330" i="7"/>
  <c r="M330" i="7"/>
  <c r="J331" i="7"/>
  <c r="K331" i="7"/>
  <c r="L331" i="7"/>
  <c r="M331" i="7"/>
  <c r="J332" i="7"/>
  <c r="K332" i="7"/>
  <c r="L332" i="7"/>
  <c r="M332" i="7"/>
  <c r="J333" i="7"/>
  <c r="K333" i="7"/>
  <c r="L333" i="7"/>
  <c r="M333" i="7"/>
  <c r="J334" i="7"/>
  <c r="K334" i="7"/>
  <c r="L334" i="7"/>
  <c r="M334" i="7"/>
  <c r="J335" i="7"/>
  <c r="K335" i="7"/>
  <c r="L335" i="7"/>
  <c r="M335" i="7"/>
  <c r="J336" i="7"/>
  <c r="K336" i="7"/>
  <c r="L336" i="7"/>
  <c r="M336" i="7"/>
  <c r="J337" i="7"/>
  <c r="K337" i="7"/>
  <c r="L337" i="7"/>
  <c r="M337" i="7"/>
  <c r="J338" i="7"/>
  <c r="K338" i="7"/>
  <c r="L338" i="7"/>
  <c r="M338" i="7"/>
  <c r="J339" i="7"/>
  <c r="K339" i="7"/>
  <c r="L339" i="7"/>
  <c r="M339" i="7"/>
  <c r="J340" i="7"/>
  <c r="K340" i="7"/>
  <c r="L340" i="7"/>
  <c r="M340" i="7"/>
  <c r="J341" i="7"/>
  <c r="K341" i="7"/>
  <c r="L341" i="7"/>
  <c r="M341" i="7"/>
  <c r="J342" i="7"/>
  <c r="K342" i="7"/>
  <c r="L342" i="7"/>
  <c r="M342" i="7"/>
  <c r="J343" i="7"/>
  <c r="K343" i="7"/>
  <c r="L343" i="7"/>
  <c r="M343" i="7"/>
  <c r="J344" i="7"/>
  <c r="K344" i="7"/>
  <c r="L344" i="7"/>
  <c r="M344" i="7"/>
  <c r="J345" i="7"/>
  <c r="K345" i="7"/>
  <c r="L345" i="7"/>
  <c r="M345" i="7"/>
  <c r="J346" i="7"/>
  <c r="K346" i="7"/>
  <c r="L346" i="7"/>
  <c r="M346" i="7"/>
  <c r="J347" i="7"/>
  <c r="K347" i="7"/>
  <c r="L347" i="7"/>
  <c r="M347" i="7"/>
  <c r="J348" i="7"/>
  <c r="K348" i="7"/>
  <c r="L348" i="7"/>
  <c r="M348" i="7"/>
  <c r="J349" i="7"/>
  <c r="K349" i="7"/>
  <c r="L349" i="7"/>
  <c r="M349" i="7"/>
  <c r="J350" i="7"/>
  <c r="K350" i="7"/>
  <c r="L350" i="7"/>
  <c r="M350" i="7"/>
  <c r="J351" i="7"/>
  <c r="K351" i="7"/>
  <c r="L351" i="7"/>
  <c r="M351" i="7"/>
  <c r="J352" i="7"/>
  <c r="K352" i="7"/>
  <c r="L352" i="7"/>
  <c r="M352" i="7"/>
  <c r="J353" i="7"/>
  <c r="K353" i="7"/>
  <c r="L353" i="7"/>
  <c r="M353" i="7"/>
  <c r="J354" i="7"/>
  <c r="K354" i="7"/>
  <c r="L354" i="7"/>
  <c r="M354" i="7"/>
  <c r="J355" i="7"/>
  <c r="K355" i="7"/>
  <c r="L355" i="7"/>
  <c r="M355" i="7"/>
  <c r="J356" i="7"/>
  <c r="K356" i="7"/>
  <c r="L356" i="7"/>
  <c r="M356" i="7"/>
  <c r="J357" i="7"/>
  <c r="K357" i="7"/>
  <c r="L357" i="7"/>
  <c r="M357" i="7"/>
  <c r="J358" i="7"/>
  <c r="K358" i="7"/>
  <c r="L358" i="7"/>
  <c r="M358" i="7"/>
  <c r="J359" i="7"/>
  <c r="K359" i="7"/>
  <c r="L359" i="7"/>
  <c r="M359" i="7"/>
  <c r="J360" i="7"/>
  <c r="K360" i="7"/>
  <c r="L360" i="7"/>
  <c r="M360" i="7"/>
  <c r="J361" i="7"/>
  <c r="K361" i="7"/>
  <c r="L361" i="7"/>
  <c r="M361" i="7"/>
  <c r="J362" i="7"/>
  <c r="K362" i="7"/>
  <c r="L362" i="7"/>
  <c r="M362" i="7"/>
  <c r="J363" i="7"/>
  <c r="K363" i="7"/>
  <c r="L363" i="7"/>
  <c r="M363" i="7"/>
  <c r="J364" i="7"/>
  <c r="K364" i="7"/>
  <c r="L364" i="7"/>
  <c r="M364" i="7"/>
  <c r="J365" i="7"/>
  <c r="K365" i="7"/>
  <c r="L365" i="7"/>
  <c r="M365" i="7"/>
  <c r="J366" i="7"/>
  <c r="K366" i="7"/>
  <c r="L366" i="7"/>
  <c r="M366" i="7"/>
  <c r="J367" i="7"/>
  <c r="K367" i="7"/>
  <c r="L367" i="7"/>
  <c r="M367" i="7"/>
  <c r="J368" i="7"/>
  <c r="K368" i="7"/>
  <c r="L368" i="7"/>
  <c r="M368" i="7"/>
  <c r="J369" i="7"/>
  <c r="K369" i="7"/>
  <c r="L369" i="7"/>
  <c r="M369" i="7"/>
  <c r="J370" i="7"/>
  <c r="K370" i="7"/>
  <c r="L370" i="7"/>
  <c r="M370" i="7"/>
  <c r="J371" i="7"/>
  <c r="K371" i="7"/>
  <c r="L371" i="7"/>
  <c r="M371" i="7"/>
  <c r="J372" i="7"/>
  <c r="K372" i="7"/>
  <c r="L372" i="7"/>
  <c r="M372" i="7"/>
  <c r="J373" i="7"/>
  <c r="K373" i="7"/>
  <c r="L373" i="7"/>
  <c r="M373" i="7"/>
  <c r="J374" i="7"/>
  <c r="K374" i="7"/>
  <c r="L374" i="7"/>
  <c r="M374" i="7"/>
  <c r="J375" i="7"/>
  <c r="K375" i="7"/>
  <c r="L375" i="7"/>
  <c r="M375" i="7"/>
  <c r="J376" i="7"/>
  <c r="K376" i="7"/>
  <c r="L376" i="7"/>
  <c r="M376" i="7"/>
  <c r="J377" i="7"/>
  <c r="K377" i="7"/>
  <c r="L377" i="7"/>
  <c r="M377" i="7"/>
  <c r="J378" i="7"/>
  <c r="K378" i="7"/>
  <c r="L378" i="7"/>
  <c r="M378" i="7"/>
  <c r="J379" i="7"/>
  <c r="K379" i="7"/>
  <c r="L379" i="7"/>
  <c r="M379" i="7"/>
  <c r="J380" i="7"/>
  <c r="K380" i="7"/>
  <c r="L380" i="7"/>
  <c r="M380" i="7"/>
  <c r="J381" i="7"/>
  <c r="K381" i="7"/>
  <c r="L381" i="7"/>
  <c r="M381" i="7"/>
  <c r="J382" i="7"/>
  <c r="K382" i="7"/>
  <c r="L382" i="7"/>
  <c r="M382" i="7"/>
  <c r="J383" i="7"/>
  <c r="K383" i="7"/>
  <c r="L383" i="7"/>
  <c r="M383" i="7"/>
  <c r="J384" i="7"/>
  <c r="K384" i="7"/>
  <c r="L384" i="7"/>
  <c r="M384" i="7"/>
  <c r="J385" i="7"/>
  <c r="K385" i="7"/>
  <c r="L385" i="7"/>
  <c r="M385" i="7"/>
  <c r="J386" i="7"/>
  <c r="K386" i="7"/>
  <c r="L386" i="7"/>
  <c r="M386" i="7"/>
  <c r="J387" i="7"/>
  <c r="K387" i="7"/>
  <c r="L387" i="7"/>
  <c r="M387" i="7"/>
  <c r="J388" i="7"/>
  <c r="K388" i="7"/>
  <c r="L388" i="7"/>
  <c r="M388" i="7"/>
  <c r="J389" i="7"/>
  <c r="K389" i="7"/>
  <c r="L389" i="7"/>
  <c r="M389" i="7"/>
  <c r="J390" i="7"/>
  <c r="K390" i="7"/>
  <c r="L390" i="7"/>
  <c r="M390" i="7"/>
  <c r="J391" i="7"/>
  <c r="K391" i="7"/>
  <c r="L391" i="7"/>
  <c r="M391" i="7"/>
  <c r="J392" i="7"/>
  <c r="K392" i="7"/>
  <c r="L392" i="7"/>
  <c r="M392" i="7"/>
  <c r="J393" i="7"/>
  <c r="K393" i="7"/>
  <c r="L393" i="7"/>
  <c r="M393" i="7"/>
  <c r="J394" i="7"/>
  <c r="K394" i="7"/>
  <c r="L394" i="7"/>
  <c r="M394" i="7"/>
  <c r="J395" i="7"/>
  <c r="K395" i="7"/>
  <c r="L395" i="7"/>
  <c r="M395" i="7"/>
  <c r="J396" i="7"/>
  <c r="K396" i="7"/>
  <c r="L396" i="7"/>
  <c r="M396" i="7"/>
  <c r="J397" i="7"/>
  <c r="K397" i="7"/>
  <c r="L397" i="7"/>
  <c r="M397" i="7"/>
  <c r="J398" i="7"/>
  <c r="K398" i="7"/>
  <c r="L398" i="7"/>
  <c r="M398" i="7"/>
  <c r="J399" i="7"/>
  <c r="K399" i="7"/>
  <c r="L399" i="7"/>
  <c r="M399" i="7"/>
  <c r="J400" i="7"/>
  <c r="K400" i="7"/>
  <c r="L400" i="7"/>
  <c r="M400" i="7"/>
  <c r="J401" i="7"/>
  <c r="K401" i="7"/>
  <c r="L401" i="7"/>
  <c r="M401" i="7"/>
  <c r="J402" i="7"/>
  <c r="K402" i="7"/>
  <c r="L402" i="7"/>
  <c r="M402" i="7"/>
  <c r="J403" i="7"/>
  <c r="K403" i="7"/>
  <c r="L403" i="7"/>
  <c r="M403" i="7"/>
  <c r="J404" i="7"/>
  <c r="K404" i="7"/>
  <c r="L404" i="7"/>
  <c r="M404" i="7"/>
  <c r="J405" i="7"/>
  <c r="K405" i="7"/>
  <c r="L405" i="7"/>
  <c r="M405" i="7"/>
  <c r="J406" i="7"/>
  <c r="K406" i="7"/>
  <c r="L406" i="7"/>
  <c r="M406" i="7"/>
  <c r="J407" i="7"/>
  <c r="K407" i="7"/>
  <c r="L407" i="7"/>
  <c r="M407" i="7"/>
  <c r="J408" i="7"/>
  <c r="K408" i="7"/>
  <c r="L408" i="7"/>
  <c r="M408" i="7"/>
  <c r="J409" i="7"/>
  <c r="K409" i="7"/>
  <c r="L409" i="7"/>
  <c r="M409" i="7"/>
  <c r="J410" i="7"/>
  <c r="K410" i="7"/>
  <c r="L410" i="7"/>
  <c r="M410" i="7"/>
  <c r="J411" i="7"/>
  <c r="K411" i="7"/>
  <c r="L411" i="7"/>
  <c r="M411" i="7"/>
  <c r="J412" i="7"/>
  <c r="K412" i="7"/>
  <c r="L412" i="7"/>
  <c r="M412" i="7"/>
  <c r="J413" i="7"/>
  <c r="K413" i="7"/>
  <c r="L413" i="7"/>
  <c r="M413" i="7"/>
  <c r="J414" i="7"/>
  <c r="K414" i="7"/>
  <c r="L414" i="7"/>
  <c r="M414" i="7"/>
  <c r="J415" i="7"/>
  <c r="K415" i="7"/>
  <c r="L415" i="7"/>
  <c r="M415" i="7"/>
  <c r="J416" i="7"/>
  <c r="K416" i="7"/>
  <c r="L416" i="7"/>
  <c r="M416" i="7"/>
  <c r="J417" i="7"/>
  <c r="K417" i="7"/>
  <c r="L417" i="7"/>
  <c r="M417" i="7"/>
  <c r="J418" i="7"/>
  <c r="K418" i="7"/>
  <c r="L418" i="7"/>
  <c r="M418" i="7"/>
  <c r="J419" i="7"/>
  <c r="K419" i="7"/>
  <c r="L419" i="7"/>
  <c r="M419" i="7"/>
  <c r="J420" i="7"/>
  <c r="K420" i="7"/>
  <c r="L420" i="7"/>
  <c r="M420" i="7"/>
  <c r="J421" i="7"/>
  <c r="K421" i="7"/>
  <c r="L421" i="7"/>
  <c r="M421" i="7"/>
  <c r="J422" i="7"/>
  <c r="K422" i="7"/>
  <c r="L422" i="7"/>
  <c r="M422" i="7"/>
  <c r="J423" i="7"/>
  <c r="K423" i="7"/>
  <c r="L423" i="7"/>
  <c r="M423" i="7"/>
  <c r="J424" i="7"/>
  <c r="K424" i="7"/>
  <c r="L424" i="7"/>
  <c r="M424" i="7"/>
  <c r="J425" i="7"/>
  <c r="K425" i="7"/>
  <c r="L425" i="7"/>
  <c r="M425" i="7"/>
  <c r="J426" i="7"/>
  <c r="K426" i="7"/>
  <c r="L426" i="7"/>
  <c r="M426" i="7"/>
  <c r="J427" i="7"/>
  <c r="K427" i="7"/>
  <c r="L427" i="7"/>
  <c r="M427" i="7"/>
  <c r="J428" i="7"/>
  <c r="K428" i="7"/>
  <c r="L428" i="7"/>
  <c r="M428" i="7"/>
  <c r="J429" i="7"/>
  <c r="K429" i="7"/>
  <c r="L429" i="7"/>
  <c r="M429" i="7"/>
  <c r="J430" i="7"/>
  <c r="K430" i="7"/>
  <c r="L430" i="7"/>
  <c r="M430" i="7"/>
  <c r="J431" i="7"/>
  <c r="K431" i="7"/>
  <c r="L431" i="7"/>
  <c r="M431" i="7"/>
  <c r="J432" i="7"/>
  <c r="K432" i="7"/>
  <c r="L432" i="7"/>
  <c r="M432" i="7"/>
  <c r="J433" i="7"/>
  <c r="K433" i="7"/>
  <c r="L433" i="7"/>
  <c r="M433" i="7"/>
  <c r="J434" i="7"/>
  <c r="K434" i="7"/>
  <c r="L434" i="7"/>
  <c r="M434" i="7"/>
  <c r="J435" i="7"/>
  <c r="K435" i="7"/>
  <c r="L435" i="7"/>
  <c r="M435" i="7"/>
  <c r="J436" i="7"/>
  <c r="K436" i="7"/>
  <c r="L436" i="7"/>
  <c r="M436" i="7"/>
  <c r="J437" i="7"/>
  <c r="K437" i="7"/>
  <c r="L437" i="7"/>
  <c r="M437" i="7"/>
  <c r="J438" i="7"/>
  <c r="K438" i="7"/>
  <c r="L438" i="7"/>
  <c r="M438" i="7"/>
  <c r="J439" i="7"/>
  <c r="K439" i="7"/>
  <c r="L439" i="7"/>
  <c r="M439" i="7"/>
  <c r="J440" i="7"/>
  <c r="K440" i="7"/>
  <c r="L440" i="7"/>
  <c r="M440" i="7"/>
  <c r="J441" i="7"/>
  <c r="K441" i="7"/>
  <c r="L441" i="7"/>
  <c r="M441" i="7"/>
  <c r="J442" i="7"/>
  <c r="K442" i="7"/>
  <c r="L442" i="7"/>
  <c r="M442" i="7"/>
  <c r="J443" i="7"/>
  <c r="K443" i="7"/>
  <c r="L443" i="7"/>
  <c r="M443" i="7"/>
  <c r="J444" i="7"/>
  <c r="K444" i="7"/>
  <c r="L444" i="7"/>
  <c r="M444" i="7"/>
  <c r="J445" i="7"/>
  <c r="K445" i="7"/>
  <c r="L445" i="7"/>
  <c r="M445" i="7"/>
  <c r="J446" i="7"/>
  <c r="K446" i="7"/>
  <c r="L446" i="7"/>
  <c r="M446" i="7"/>
  <c r="J447" i="7"/>
  <c r="K447" i="7"/>
  <c r="L447" i="7"/>
  <c r="M447" i="7"/>
  <c r="J448" i="7"/>
  <c r="K448" i="7"/>
  <c r="L448" i="7"/>
  <c r="M448" i="7"/>
  <c r="J449" i="7"/>
  <c r="K449" i="7"/>
  <c r="L449" i="7"/>
  <c r="M449" i="7"/>
  <c r="J450" i="7"/>
  <c r="K450" i="7"/>
  <c r="L450" i="7"/>
  <c r="M450" i="7"/>
  <c r="J451" i="7"/>
  <c r="K451" i="7"/>
  <c r="L451" i="7"/>
  <c r="M451" i="7"/>
  <c r="J452" i="7"/>
  <c r="K452" i="7"/>
  <c r="L452" i="7"/>
  <c r="M452" i="7"/>
  <c r="J453" i="7"/>
  <c r="K453" i="7"/>
  <c r="L453" i="7"/>
  <c r="M453" i="7"/>
  <c r="J454" i="7"/>
  <c r="K454" i="7"/>
  <c r="L454" i="7"/>
  <c r="M454" i="7"/>
  <c r="J455" i="7"/>
  <c r="K455" i="7"/>
  <c r="L455" i="7"/>
  <c r="M455" i="7"/>
  <c r="J456" i="7"/>
  <c r="K456" i="7"/>
  <c r="L456" i="7"/>
  <c r="M456" i="7"/>
  <c r="J457" i="7"/>
  <c r="K457" i="7"/>
  <c r="L457" i="7"/>
  <c r="M457" i="7"/>
  <c r="J458" i="7"/>
  <c r="K458" i="7"/>
  <c r="L458" i="7"/>
  <c r="M458" i="7"/>
  <c r="J459" i="7"/>
  <c r="K459" i="7"/>
  <c r="L459" i="7"/>
  <c r="M459" i="7"/>
  <c r="J460" i="7"/>
  <c r="K460" i="7"/>
  <c r="L460" i="7"/>
  <c r="M460" i="7"/>
  <c r="J461" i="7"/>
  <c r="K461" i="7"/>
  <c r="L461" i="7"/>
  <c r="M461" i="7"/>
  <c r="J462" i="7"/>
  <c r="K462" i="7"/>
  <c r="L462" i="7"/>
  <c r="M462" i="7"/>
  <c r="J463" i="7"/>
  <c r="K463" i="7"/>
  <c r="L463" i="7"/>
  <c r="M463" i="7"/>
  <c r="J464" i="7"/>
  <c r="K464" i="7"/>
  <c r="L464" i="7"/>
  <c r="M464" i="7"/>
  <c r="J465" i="7"/>
  <c r="K465" i="7"/>
  <c r="L465" i="7"/>
  <c r="M465" i="7"/>
  <c r="J466" i="7"/>
  <c r="K466" i="7"/>
  <c r="L466" i="7"/>
  <c r="M466" i="7"/>
  <c r="J467" i="7"/>
  <c r="K467" i="7"/>
  <c r="L467" i="7"/>
  <c r="M467" i="7"/>
  <c r="J468" i="7"/>
  <c r="K468" i="7"/>
  <c r="L468" i="7"/>
  <c r="M468" i="7"/>
  <c r="J469" i="7"/>
  <c r="K469" i="7"/>
  <c r="L469" i="7"/>
  <c r="M469" i="7"/>
  <c r="J470" i="7"/>
  <c r="K470" i="7"/>
  <c r="L470" i="7"/>
  <c r="M470" i="7"/>
  <c r="J471" i="7"/>
  <c r="K471" i="7"/>
  <c r="L471" i="7"/>
  <c r="M471" i="7"/>
  <c r="J472" i="7"/>
  <c r="K472" i="7"/>
  <c r="L472" i="7"/>
  <c r="M472" i="7"/>
  <c r="J473" i="7"/>
  <c r="K473" i="7"/>
  <c r="L473" i="7"/>
  <c r="M473" i="7"/>
  <c r="J474" i="7"/>
  <c r="K474" i="7"/>
  <c r="L474" i="7"/>
  <c r="M474" i="7"/>
  <c r="J475" i="7"/>
  <c r="K475" i="7"/>
  <c r="L475" i="7"/>
  <c r="M475" i="7"/>
  <c r="J476" i="7"/>
  <c r="K476" i="7"/>
  <c r="L476" i="7"/>
  <c r="M476" i="7"/>
  <c r="J477" i="7"/>
  <c r="K477" i="7"/>
  <c r="L477" i="7"/>
  <c r="M477" i="7"/>
  <c r="J478" i="7"/>
  <c r="K478" i="7"/>
  <c r="L478" i="7"/>
  <c r="M478" i="7"/>
  <c r="J479" i="7"/>
  <c r="K479" i="7"/>
  <c r="L479" i="7"/>
  <c r="M479" i="7"/>
  <c r="J480" i="7"/>
  <c r="K480" i="7"/>
  <c r="L480" i="7"/>
  <c r="M480" i="7"/>
  <c r="J481" i="7"/>
  <c r="K481" i="7"/>
  <c r="L481" i="7"/>
  <c r="M481" i="7"/>
  <c r="J482" i="7"/>
  <c r="K482" i="7"/>
  <c r="L482" i="7"/>
  <c r="M482" i="7"/>
  <c r="J483" i="7"/>
  <c r="K483" i="7"/>
  <c r="L483" i="7"/>
  <c r="M483" i="7"/>
  <c r="J484" i="7"/>
  <c r="K484" i="7"/>
  <c r="L484" i="7"/>
  <c r="M484" i="7"/>
  <c r="J485" i="7"/>
  <c r="K485" i="7"/>
  <c r="L485" i="7"/>
  <c r="M485" i="7"/>
  <c r="J486" i="7"/>
  <c r="K486" i="7"/>
  <c r="L486" i="7"/>
  <c r="M486" i="7"/>
  <c r="J487" i="7"/>
  <c r="K487" i="7"/>
  <c r="L487" i="7"/>
  <c r="M487" i="7"/>
  <c r="J488" i="7"/>
  <c r="K488" i="7"/>
  <c r="L488" i="7"/>
  <c r="M488" i="7"/>
  <c r="J489" i="7"/>
  <c r="K489" i="7"/>
  <c r="L489" i="7"/>
  <c r="M489" i="7"/>
  <c r="J490" i="7"/>
  <c r="K490" i="7"/>
  <c r="L490" i="7"/>
  <c r="M490" i="7"/>
  <c r="J491" i="7"/>
  <c r="K491" i="7"/>
  <c r="L491" i="7"/>
  <c r="M491" i="7"/>
  <c r="J492" i="7"/>
  <c r="K492" i="7"/>
  <c r="L492" i="7"/>
  <c r="M492" i="7"/>
  <c r="J493" i="7"/>
  <c r="K493" i="7"/>
  <c r="L493" i="7"/>
  <c r="M493" i="7"/>
  <c r="J494" i="7"/>
  <c r="K494" i="7"/>
  <c r="L494" i="7"/>
  <c r="M494" i="7"/>
  <c r="J495" i="7"/>
  <c r="K495" i="7"/>
  <c r="L495" i="7"/>
  <c r="M495" i="7"/>
  <c r="J496" i="7"/>
  <c r="K496" i="7"/>
  <c r="L496" i="7"/>
  <c r="M496" i="7"/>
  <c r="J497" i="7"/>
  <c r="K497" i="7"/>
  <c r="L497" i="7"/>
  <c r="M497" i="7"/>
  <c r="J498" i="7"/>
  <c r="K498" i="7"/>
  <c r="L498" i="7"/>
  <c r="M498" i="7"/>
  <c r="J499" i="7"/>
  <c r="K499" i="7"/>
  <c r="L499" i="7"/>
  <c r="M499" i="7"/>
  <c r="J500" i="7"/>
  <c r="K500" i="7"/>
  <c r="L500" i="7"/>
  <c r="M500" i="7"/>
  <c r="J501" i="7"/>
  <c r="K501" i="7"/>
  <c r="L501" i="7"/>
  <c r="M501" i="7"/>
  <c r="J502" i="7"/>
  <c r="K502" i="7"/>
  <c r="L502" i="7"/>
  <c r="M502" i="7"/>
  <c r="J503" i="7"/>
  <c r="K503" i="7"/>
  <c r="L503" i="7"/>
  <c r="M503" i="7"/>
  <c r="L504" i="7"/>
  <c r="M504" i="7"/>
  <c r="K505" i="7"/>
  <c r="L505" i="7"/>
  <c r="J506" i="7"/>
  <c r="K506" i="7"/>
  <c r="L506" i="7"/>
  <c r="L7" i="7"/>
  <c r="M7" i="7"/>
  <c r="J7" i="7"/>
  <c r="E6" i="6"/>
  <c r="E5" i="6"/>
  <c r="E7" i="6"/>
  <c r="N8" i="5"/>
  <c r="O8" i="5" s="1"/>
  <c r="N7" i="5"/>
  <c r="O7" i="5" s="1"/>
  <c r="T13" i="3"/>
  <c r="T18" i="3"/>
  <c r="T17" i="3"/>
  <c r="T16" i="3"/>
  <c r="T15" i="3"/>
  <c r="T14" i="3"/>
  <c r="T12" i="3"/>
  <c r="T11" i="3"/>
  <c r="T10" i="3"/>
  <c r="T9" i="3"/>
  <c r="T8" i="3"/>
  <c r="T7" i="3"/>
  <c r="Q19" i="3"/>
  <c r="Q18" i="3"/>
  <c r="Q17" i="3"/>
  <c r="Q16" i="3"/>
  <c r="Q15" i="3"/>
  <c r="Q14" i="3"/>
  <c r="Q13" i="3"/>
  <c r="Q12" i="3"/>
  <c r="Q11" i="3"/>
  <c r="Q10" i="3"/>
  <c r="Q9" i="3"/>
  <c r="Q8" i="3"/>
  <c r="Q7" i="3"/>
  <c r="N8" i="3"/>
  <c r="N7" i="3"/>
  <c r="K7" i="3"/>
  <c r="N9" i="5"/>
  <c r="O9" i="5" s="1"/>
  <c r="N505" i="5"/>
  <c r="K506" i="5"/>
  <c r="L8" i="5"/>
  <c r="M8" i="5"/>
  <c r="L9" i="5"/>
  <c r="M9" i="5"/>
  <c r="K10" i="5"/>
  <c r="L10" i="5"/>
  <c r="M10" i="5"/>
  <c r="K11" i="5"/>
  <c r="L11" i="5"/>
  <c r="M11" i="5"/>
  <c r="K12" i="5"/>
  <c r="L12" i="5"/>
  <c r="M12" i="5"/>
  <c r="K13" i="5"/>
  <c r="L13" i="5"/>
  <c r="M13" i="5"/>
  <c r="K14" i="5"/>
  <c r="L14" i="5"/>
  <c r="M14" i="5"/>
  <c r="K15" i="5"/>
  <c r="L15" i="5"/>
  <c r="M15" i="5"/>
  <c r="K16" i="5"/>
  <c r="L16" i="5"/>
  <c r="M16" i="5"/>
  <c r="K17" i="5"/>
  <c r="L17" i="5"/>
  <c r="M17" i="5"/>
  <c r="K18" i="5"/>
  <c r="L18" i="5"/>
  <c r="M18" i="5"/>
  <c r="K19" i="5"/>
  <c r="L19" i="5"/>
  <c r="M19" i="5"/>
  <c r="K20" i="5"/>
  <c r="L20" i="5"/>
  <c r="M20" i="5"/>
  <c r="K21" i="5"/>
  <c r="L21" i="5"/>
  <c r="M21" i="5"/>
  <c r="K22" i="5"/>
  <c r="L22" i="5"/>
  <c r="M22" i="5"/>
  <c r="K23" i="5"/>
  <c r="L23" i="5"/>
  <c r="M23" i="5"/>
  <c r="K24" i="5"/>
  <c r="L24" i="5"/>
  <c r="M24" i="5"/>
  <c r="K25" i="5"/>
  <c r="L25" i="5"/>
  <c r="M25" i="5"/>
  <c r="K26" i="5"/>
  <c r="L26" i="5"/>
  <c r="M26" i="5"/>
  <c r="K27" i="5"/>
  <c r="L27" i="5"/>
  <c r="M27" i="5"/>
  <c r="K28" i="5"/>
  <c r="L28" i="5"/>
  <c r="M28" i="5"/>
  <c r="K29" i="5"/>
  <c r="L29" i="5"/>
  <c r="M29" i="5"/>
  <c r="K30" i="5"/>
  <c r="L30" i="5"/>
  <c r="M30" i="5"/>
  <c r="K31" i="5"/>
  <c r="L31" i="5"/>
  <c r="M31" i="5"/>
  <c r="K32" i="5"/>
  <c r="L32" i="5"/>
  <c r="M32" i="5"/>
  <c r="K33" i="5"/>
  <c r="L33" i="5"/>
  <c r="M33" i="5"/>
  <c r="K34" i="5"/>
  <c r="L34" i="5"/>
  <c r="M34" i="5"/>
  <c r="K35" i="5"/>
  <c r="L35" i="5"/>
  <c r="M35" i="5"/>
  <c r="K36" i="5"/>
  <c r="L36" i="5"/>
  <c r="M36" i="5"/>
  <c r="K37" i="5"/>
  <c r="L37" i="5"/>
  <c r="M37" i="5"/>
  <c r="K38" i="5"/>
  <c r="L38" i="5"/>
  <c r="M38" i="5"/>
  <c r="K39" i="5"/>
  <c r="L39" i="5"/>
  <c r="M39" i="5"/>
  <c r="K40" i="5"/>
  <c r="L40" i="5"/>
  <c r="M40" i="5"/>
  <c r="K41" i="5"/>
  <c r="L41" i="5"/>
  <c r="M41" i="5"/>
  <c r="K42" i="5"/>
  <c r="L42" i="5"/>
  <c r="M42" i="5"/>
  <c r="K43" i="5"/>
  <c r="L43" i="5"/>
  <c r="M43" i="5"/>
  <c r="K44" i="5"/>
  <c r="L44" i="5"/>
  <c r="M44" i="5"/>
  <c r="K45" i="5"/>
  <c r="L45" i="5"/>
  <c r="M45" i="5"/>
  <c r="K46" i="5"/>
  <c r="L46" i="5"/>
  <c r="M46" i="5"/>
  <c r="K47" i="5"/>
  <c r="L47" i="5"/>
  <c r="M47" i="5"/>
  <c r="K48" i="5"/>
  <c r="L48" i="5"/>
  <c r="M48" i="5"/>
  <c r="K49" i="5"/>
  <c r="L49" i="5"/>
  <c r="M49" i="5"/>
  <c r="K50" i="5"/>
  <c r="L50" i="5"/>
  <c r="M50" i="5"/>
  <c r="K51" i="5"/>
  <c r="L51" i="5"/>
  <c r="M51" i="5"/>
  <c r="K52" i="5"/>
  <c r="L52" i="5"/>
  <c r="M52" i="5"/>
  <c r="K53" i="5"/>
  <c r="L53" i="5"/>
  <c r="M53" i="5"/>
  <c r="K54" i="5"/>
  <c r="L54" i="5"/>
  <c r="M54" i="5"/>
  <c r="K55" i="5"/>
  <c r="L55" i="5"/>
  <c r="M55" i="5"/>
  <c r="K56" i="5"/>
  <c r="L56" i="5"/>
  <c r="M56" i="5"/>
  <c r="K57" i="5"/>
  <c r="L57" i="5"/>
  <c r="M57" i="5"/>
  <c r="K58" i="5"/>
  <c r="L58" i="5"/>
  <c r="M58" i="5"/>
  <c r="K59" i="5"/>
  <c r="L59" i="5"/>
  <c r="M59" i="5"/>
  <c r="K60" i="5"/>
  <c r="L60" i="5"/>
  <c r="M60" i="5"/>
  <c r="K61" i="5"/>
  <c r="L61" i="5"/>
  <c r="M61" i="5"/>
  <c r="K62" i="5"/>
  <c r="L62" i="5"/>
  <c r="M62" i="5"/>
  <c r="K63" i="5"/>
  <c r="L63" i="5"/>
  <c r="M63" i="5"/>
  <c r="K64" i="5"/>
  <c r="L64" i="5"/>
  <c r="M64" i="5"/>
  <c r="K65" i="5"/>
  <c r="L65" i="5"/>
  <c r="M65" i="5"/>
  <c r="K66" i="5"/>
  <c r="L66" i="5"/>
  <c r="M66" i="5"/>
  <c r="K67" i="5"/>
  <c r="L67" i="5"/>
  <c r="M67" i="5"/>
  <c r="K68" i="5"/>
  <c r="L68" i="5"/>
  <c r="M68" i="5"/>
  <c r="K69" i="5"/>
  <c r="L69" i="5"/>
  <c r="M69" i="5"/>
  <c r="K70" i="5"/>
  <c r="L70" i="5"/>
  <c r="M70" i="5"/>
  <c r="K71" i="5"/>
  <c r="L71" i="5"/>
  <c r="M71" i="5"/>
  <c r="K72" i="5"/>
  <c r="L72" i="5"/>
  <c r="M72" i="5"/>
  <c r="K73" i="5"/>
  <c r="L73" i="5"/>
  <c r="M73" i="5"/>
  <c r="K74" i="5"/>
  <c r="L74" i="5"/>
  <c r="M74" i="5"/>
  <c r="K75" i="5"/>
  <c r="L75" i="5"/>
  <c r="M75" i="5"/>
  <c r="K76" i="5"/>
  <c r="L76" i="5"/>
  <c r="M76" i="5"/>
  <c r="K77" i="5"/>
  <c r="L77" i="5"/>
  <c r="M77" i="5"/>
  <c r="K78" i="5"/>
  <c r="L78" i="5"/>
  <c r="M78" i="5"/>
  <c r="K79" i="5"/>
  <c r="L79" i="5"/>
  <c r="M79" i="5"/>
  <c r="K80" i="5"/>
  <c r="L80" i="5"/>
  <c r="M80" i="5"/>
  <c r="K81" i="5"/>
  <c r="L81" i="5"/>
  <c r="M81" i="5"/>
  <c r="K82" i="5"/>
  <c r="L82" i="5"/>
  <c r="M82" i="5"/>
  <c r="K83" i="5"/>
  <c r="L83" i="5"/>
  <c r="M83" i="5"/>
  <c r="K84" i="5"/>
  <c r="L84" i="5"/>
  <c r="M84" i="5"/>
  <c r="K85" i="5"/>
  <c r="L85" i="5"/>
  <c r="M85" i="5"/>
  <c r="K86" i="5"/>
  <c r="L86" i="5"/>
  <c r="M86" i="5"/>
  <c r="K87" i="5"/>
  <c r="L87" i="5"/>
  <c r="M87" i="5"/>
  <c r="K88" i="5"/>
  <c r="L88" i="5"/>
  <c r="M88" i="5"/>
  <c r="K89" i="5"/>
  <c r="L89" i="5"/>
  <c r="M89" i="5"/>
  <c r="K90" i="5"/>
  <c r="L90" i="5"/>
  <c r="M90" i="5"/>
  <c r="K91" i="5"/>
  <c r="L91" i="5"/>
  <c r="M91" i="5"/>
  <c r="K92" i="5"/>
  <c r="L92" i="5"/>
  <c r="M92" i="5"/>
  <c r="K93" i="5"/>
  <c r="L93" i="5"/>
  <c r="M93" i="5"/>
  <c r="K94" i="5"/>
  <c r="L94" i="5"/>
  <c r="M94" i="5"/>
  <c r="K95" i="5"/>
  <c r="L95" i="5"/>
  <c r="M95" i="5"/>
  <c r="K96" i="5"/>
  <c r="L96" i="5"/>
  <c r="M96" i="5"/>
  <c r="K97" i="5"/>
  <c r="L97" i="5"/>
  <c r="M97" i="5"/>
  <c r="K98" i="5"/>
  <c r="L98" i="5"/>
  <c r="M98" i="5"/>
  <c r="K99" i="5"/>
  <c r="L99" i="5"/>
  <c r="M99" i="5"/>
  <c r="K100" i="5"/>
  <c r="L100" i="5"/>
  <c r="M100" i="5"/>
  <c r="K101" i="5"/>
  <c r="L101" i="5"/>
  <c r="M101" i="5"/>
  <c r="K102" i="5"/>
  <c r="L102" i="5"/>
  <c r="M102" i="5"/>
  <c r="K103" i="5"/>
  <c r="L103" i="5"/>
  <c r="M103" i="5"/>
  <c r="K104" i="5"/>
  <c r="L104" i="5"/>
  <c r="M104" i="5"/>
  <c r="K105" i="5"/>
  <c r="L105" i="5"/>
  <c r="M105" i="5"/>
  <c r="K106" i="5"/>
  <c r="L106" i="5"/>
  <c r="M106" i="5"/>
  <c r="K107" i="5"/>
  <c r="L107" i="5"/>
  <c r="M107" i="5"/>
  <c r="K108" i="5"/>
  <c r="L108" i="5"/>
  <c r="M108" i="5"/>
  <c r="K109" i="5"/>
  <c r="L109" i="5"/>
  <c r="M109" i="5"/>
  <c r="K110" i="5"/>
  <c r="L110" i="5"/>
  <c r="M110" i="5"/>
  <c r="K111" i="5"/>
  <c r="L111" i="5"/>
  <c r="M111" i="5"/>
  <c r="K112" i="5"/>
  <c r="L112" i="5"/>
  <c r="M112" i="5"/>
  <c r="K113" i="5"/>
  <c r="L113" i="5"/>
  <c r="M113" i="5"/>
  <c r="K114" i="5"/>
  <c r="L114" i="5"/>
  <c r="M114" i="5"/>
  <c r="K115" i="5"/>
  <c r="L115" i="5"/>
  <c r="M115" i="5"/>
  <c r="K116" i="5"/>
  <c r="L116" i="5"/>
  <c r="M116" i="5"/>
  <c r="K117" i="5"/>
  <c r="L117" i="5"/>
  <c r="M117" i="5"/>
  <c r="K118" i="5"/>
  <c r="L118" i="5"/>
  <c r="M118" i="5"/>
  <c r="K119" i="5"/>
  <c r="L119" i="5"/>
  <c r="M119" i="5"/>
  <c r="K120" i="5"/>
  <c r="L120" i="5"/>
  <c r="M120" i="5"/>
  <c r="K121" i="5"/>
  <c r="L121" i="5"/>
  <c r="M121" i="5"/>
  <c r="K122" i="5"/>
  <c r="L122" i="5"/>
  <c r="M122" i="5"/>
  <c r="K123" i="5"/>
  <c r="L123" i="5"/>
  <c r="M123" i="5"/>
  <c r="K124" i="5"/>
  <c r="L124" i="5"/>
  <c r="M124" i="5"/>
  <c r="K125" i="5"/>
  <c r="L125" i="5"/>
  <c r="M125" i="5"/>
  <c r="K126" i="5"/>
  <c r="L126" i="5"/>
  <c r="M126" i="5"/>
  <c r="K127" i="5"/>
  <c r="L127" i="5"/>
  <c r="M127" i="5"/>
  <c r="K128" i="5"/>
  <c r="L128" i="5"/>
  <c r="M128" i="5"/>
  <c r="K129" i="5"/>
  <c r="L129" i="5"/>
  <c r="M129" i="5"/>
  <c r="K130" i="5"/>
  <c r="L130" i="5"/>
  <c r="M130" i="5"/>
  <c r="K131" i="5"/>
  <c r="L131" i="5"/>
  <c r="M131" i="5"/>
  <c r="K132" i="5"/>
  <c r="L132" i="5"/>
  <c r="M132" i="5"/>
  <c r="K133" i="5"/>
  <c r="L133" i="5"/>
  <c r="M133" i="5"/>
  <c r="K134" i="5"/>
  <c r="L134" i="5"/>
  <c r="M134" i="5"/>
  <c r="K135" i="5"/>
  <c r="L135" i="5"/>
  <c r="M135" i="5"/>
  <c r="K136" i="5"/>
  <c r="L136" i="5"/>
  <c r="M136" i="5"/>
  <c r="K137" i="5"/>
  <c r="L137" i="5"/>
  <c r="M137" i="5"/>
  <c r="K138" i="5"/>
  <c r="L138" i="5"/>
  <c r="M138" i="5"/>
  <c r="K139" i="5"/>
  <c r="L139" i="5"/>
  <c r="M139" i="5"/>
  <c r="K140" i="5"/>
  <c r="L140" i="5"/>
  <c r="M140" i="5"/>
  <c r="K141" i="5"/>
  <c r="L141" i="5"/>
  <c r="M141" i="5"/>
  <c r="K142" i="5"/>
  <c r="L142" i="5"/>
  <c r="M142" i="5"/>
  <c r="K143" i="5"/>
  <c r="L143" i="5"/>
  <c r="M143" i="5"/>
  <c r="K144" i="5"/>
  <c r="L144" i="5"/>
  <c r="M144" i="5"/>
  <c r="K145" i="5"/>
  <c r="L145" i="5"/>
  <c r="M145" i="5"/>
  <c r="K146" i="5"/>
  <c r="L146" i="5"/>
  <c r="M146" i="5"/>
  <c r="K147" i="5"/>
  <c r="L147" i="5"/>
  <c r="M147" i="5"/>
  <c r="K148" i="5"/>
  <c r="L148" i="5"/>
  <c r="M148" i="5"/>
  <c r="K149" i="5"/>
  <c r="L149" i="5"/>
  <c r="M149" i="5"/>
  <c r="K150" i="5"/>
  <c r="L150" i="5"/>
  <c r="M150" i="5"/>
  <c r="K151" i="5"/>
  <c r="L151" i="5"/>
  <c r="M151" i="5"/>
  <c r="K152" i="5"/>
  <c r="L152" i="5"/>
  <c r="M152" i="5"/>
  <c r="K153" i="5"/>
  <c r="L153" i="5"/>
  <c r="M153" i="5"/>
  <c r="K154" i="5"/>
  <c r="L154" i="5"/>
  <c r="M154" i="5"/>
  <c r="K155" i="5"/>
  <c r="L155" i="5"/>
  <c r="M155" i="5"/>
  <c r="K156" i="5"/>
  <c r="L156" i="5"/>
  <c r="M156" i="5"/>
  <c r="K157" i="5"/>
  <c r="L157" i="5"/>
  <c r="M157" i="5"/>
  <c r="K158" i="5"/>
  <c r="L158" i="5"/>
  <c r="M158" i="5"/>
  <c r="K159" i="5"/>
  <c r="L159" i="5"/>
  <c r="M159" i="5"/>
  <c r="K160" i="5"/>
  <c r="L160" i="5"/>
  <c r="M160" i="5"/>
  <c r="K161" i="5"/>
  <c r="L161" i="5"/>
  <c r="M161" i="5"/>
  <c r="K162" i="5"/>
  <c r="L162" i="5"/>
  <c r="M162" i="5"/>
  <c r="K163" i="5"/>
  <c r="L163" i="5"/>
  <c r="M163" i="5"/>
  <c r="K164" i="5"/>
  <c r="L164" i="5"/>
  <c r="M164" i="5"/>
  <c r="K165" i="5"/>
  <c r="L165" i="5"/>
  <c r="M165" i="5"/>
  <c r="K166" i="5"/>
  <c r="L166" i="5"/>
  <c r="M166" i="5"/>
  <c r="K167" i="5"/>
  <c r="L167" i="5"/>
  <c r="M167" i="5"/>
  <c r="K168" i="5"/>
  <c r="L168" i="5"/>
  <c r="M168" i="5"/>
  <c r="K169" i="5"/>
  <c r="L169" i="5"/>
  <c r="M169" i="5"/>
  <c r="K170" i="5"/>
  <c r="L170" i="5"/>
  <c r="M170" i="5"/>
  <c r="K171" i="5"/>
  <c r="L171" i="5"/>
  <c r="M171" i="5"/>
  <c r="K172" i="5"/>
  <c r="L172" i="5"/>
  <c r="M172" i="5"/>
  <c r="K173" i="5"/>
  <c r="L173" i="5"/>
  <c r="M173" i="5"/>
  <c r="K174" i="5"/>
  <c r="L174" i="5"/>
  <c r="M174" i="5"/>
  <c r="K175" i="5"/>
  <c r="L175" i="5"/>
  <c r="M175" i="5"/>
  <c r="K176" i="5"/>
  <c r="L176" i="5"/>
  <c r="M176" i="5"/>
  <c r="K177" i="5"/>
  <c r="L177" i="5"/>
  <c r="M177" i="5"/>
  <c r="K178" i="5"/>
  <c r="L178" i="5"/>
  <c r="M178" i="5"/>
  <c r="K179" i="5"/>
  <c r="L179" i="5"/>
  <c r="M179" i="5"/>
  <c r="K180" i="5"/>
  <c r="L180" i="5"/>
  <c r="M180" i="5"/>
  <c r="K181" i="5"/>
  <c r="L181" i="5"/>
  <c r="M181" i="5"/>
  <c r="K182" i="5"/>
  <c r="L182" i="5"/>
  <c r="M182" i="5"/>
  <c r="K183" i="5"/>
  <c r="L183" i="5"/>
  <c r="M183" i="5"/>
  <c r="K184" i="5"/>
  <c r="L184" i="5"/>
  <c r="M184" i="5"/>
  <c r="K185" i="5"/>
  <c r="L185" i="5"/>
  <c r="M185" i="5"/>
  <c r="K186" i="5"/>
  <c r="L186" i="5"/>
  <c r="M186" i="5"/>
  <c r="K187" i="5"/>
  <c r="L187" i="5"/>
  <c r="M187" i="5"/>
  <c r="K188" i="5"/>
  <c r="L188" i="5"/>
  <c r="M188" i="5"/>
  <c r="K189" i="5"/>
  <c r="L189" i="5"/>
  <c r="M189" i="5"/>
  <c r="K190" i="5"/>
  <c r="L190" i="5"/>
  <c r="M190" i="5"/>
  <c r="K191" i="5"/>
  <c r="L191" i="5"/>
  <c r="M191" i="5"/>
  <c r="K192" i="5"/>
  <c r="L192" i="5"/>
  <c r="M192" i="5"/>
  <c r="K193" i="5"/>
  <c r="L193" i="5"/>
  <c r="M193" i="5"/>
  <c r="K194" i="5"/>
  <c r="L194" i="5"/>
  <c r="M194" i="5"/>
  <c r="K195" i="5"/>
  <c r="L195" i="5"/>
  <c r="M195" i="5"/>
  <c r="K196" i="5"/>
  <c r="L196" i="5"/>
  <c r="M196" i="5"/>
  <c r="K197" i="5"/>
  <c r="L197" i="5"/>
  <c r="M197" i="5"/>
  <c r="K198" i="5"/>
  <c r="L198" i="5"/>
  <c r="M198" i="5"/>
  <c r="K199" i="5"/>
  <c r="L199" i="5"/>
  <c r="M199" i="5"/>
  <c r="K200" i="5"/>
  <c r="L200" i="5"/>
  <c r="M200" i="5"/>
  <c r="K201" i="5"/>
  <c r="L201" i="5"/>
  <c r="M201" i="5"/>
  <c r="K202" i="5"/>
  <c r="L202" i="5"/>
  <c r="M202" i="5"/>
  <c r="K203" i="5"/>
  <c r="L203" i="5"/>
  <c r="M203" i="5"/>
  <c r="K204" i="5"/>
  <c r="L204" i="5"/>
  <c r="M204" i="5"/>
  <c r="K205" i="5"/>
  <c r="L205" i="5"/>
  <c r="M205" i="5"/>
  <c r="K206" i="5"/>
  <c r="L206" i="5"/>
  <c r="M206" i="5"/>
  <c r="K207" i="5"/>
  <c r="L207" i="5"/>
  <c r="M207" i="5"/>
  <c r="K208" i="5"/>
  <c r="L208" i="5"/>
  <c r="M208" i="5"/>
  <c r="K209" i="5"/>
  <c r="L209" i="5"/>
  <c r="M209" i="5"/>
  <c r="K210" i="5"/>
  <c r="L210" i="5"/>
  <c r="M210" i="5"/>
  <c r="K211" i="5"/>
  <c r="L211" i="5"/>
  <c r="M211" i="5"/>
  <c r="K212" i="5"/>
  <c r="L212" i="5"/>
  <c r="M212" i="5"/>
  <c r="K213" i="5"/>
  <c r="L213" i="5"/>
  <c r="M213" i="5"/>
  <c r="K214" i="5"/>
  <c r="L214" i="5"/>
  <c r="M214" i="5"/>
  <c r="K215" i="5"/>
  <c r="L215" i="5"/>
  <c r="M215" i="5"/>
  <c r="K216" i="5"/>
  <c r="L216" i="5"/>
  <c r="M216" i="5"/>
  <c r="K217" i="5"/>
  <c r="L217" i="5"/>
  <c r="M217" i="5"/>
  <c r="K218" i="5"/>
  <c r="L218" i="5"/>
  <c r="M218" i="5"/>
  <c r="K219" i="5"/>
  <c r="L219" i="5"/>
  <c r="M219" i="5"/>
  <c r="K220" i="5"/>
  <c r="L220" i="5"/>
  <c r="M220" i="5"/>
  <c r="K221" i="5"/>
  <c r="L221" i="5"/>
  <c r="M221" i="5"/>
  <c r="K222" i="5"/>
  <c r="L222" i="5"/>
  <c r="M222" i="5"/>
  <c r="K223" i="5"/>
  <c r="L223" i="5"/>
  <c r="M223" i="5"/>
  <c r="K224" i="5"/>
  <c r="L224" i="5"/>
  <c r="M224" i="5"/>
  <c r="K225" i="5"/>
  <c r="L225" i="5"/>
  <c r="M225" i="5"/>
  <c r="K226" i="5"/>
  <c r="L226" i="5"/>
  <c r="M226" i="5"/>
  <c r="K227" i="5"/>
  <c r="L227" i="5"/>
  <c r="M227" i="5"/>
  <c r="K228" i="5"/>
  <c r="L228" i="5"/>
  <c r="M228" i="5"/>
  <c r="K229" i="5"/>
  <c r="L229" i="5"/>
  <c r="M229" i="5"/>
  <c r="K230" i="5"/>
  <c r="L230" i="5"/>
  <c r="M230" i="5"/>
  <c r="K231" i="5"/>
  <c r="L231" i="5"/>
  <c r="M231" i="5"/>
  <c r="K232" i="5"/>
  <c r="L232" i="5"/>
  <c r="M232" i="5"/>
  <c r="K233" i="5"/>
  <c r="L233" i="5"/>
  <c r="M233" i="5"/>
  <c r="K234" i="5"/>
  <c r="L234" i="5"/>
  <c r="M234" i="5"/>
  <c r="K235" i="5"/>
  <c r="L235" i="5"/>
  <c r="M235" i="5"/>
  <c r="K236" i="5"/>
  <c r="L236" i="5"/>
  <c r="M236" i="5"/>
  <c r="K237" i="5"/>
  <c r="L237" i="5"/>
  <c r="M237" i="5"/>
  <c r="K238" i="5"/>
  <c r="L238" i="5"/>
  <c r="M238" i="5"/>
  <c r="K239" i="5"/>
  <c r="L239" i="5"/>
  <c r="M239" i="5"/>
  <c r="K240" i="5"/>
  <c r="L240" i="5"/>
  <c r="M240" i="5"/>
  <c r="K241" i="5"/>
  <c r="L241" i="5"/>
  <c r="M241" i="5"/>
  <c r="K242" i="5"/>
  <c r="L242" i="5"/>
  <c r="M242" i="5"/>
  <c r="K243" i="5"/>
  <c r="L243" i="5"/>
  <c r="M243" i="5"/>
  <c r="K244" i="5"/>
  <c r="L244" i="5"/>
  <c r="M244" i="5"/>
  <c r="K245" i="5"/>
  <c r="L245" i="5"/>
  <c r="M245" i="5"/>
  <c r="K246" i="5"/>
  <c r="L246" i="5"/>
  <c r="M246" i="5"/>
  <c r="K247" i="5"/>
  <c r="L247" i="5"/>
  <c r="M247" i="5"/>
  <c r="K248" i="5"/>
  <c r="L248" i="5"/>
  <c r="M248" i="5"/>
  <c r="K249" i="5"/>
  <c r="L249" i="5"/>
  <c r="M249" i="5"/>
  <c r="K250" i="5"/>
  <c r="L250" i="5"/>
  <c r="M250" i="5"/>
  <c r="K251" i="5"/>
  <c r="L251" i="5"/>
  <c r="M251" i="5"/>
  <c r="K252" i="5"/>
  <c r="L252" i="5"/>
  <c r="M252" i="5"/>
  <c r="K253" i="5"/>
  <c r="L253" i="5"/>
  <c r="M253" i="5"/>
  <c r="K254" i="5"/>
  <c r="L254" i="5"/>
  <c r="M254" i="5"/>
  <c r="K255" i="5"/>
  <c r="L255" i="5"/>
  <c r="M255" i="5"/>
  <c r="K256" i="5"/>
  <c r="L256" i="5"/>
  <c r="M256" i="5"/>
  <c r="K257" i="5"/>
  <c r="L257" i="5"/>
  <c r="M257" i="5"/>
  <c r="K258" i="5"/>
  <c r="L258" i="5"/>
  <c r="M258" i="5"/>
  <c r="K259" i="5"/>
  <c r="L259" i="5"/>
  <c r="M259" i="5"/>
  <c r="K260" i="5"/>
  <c r="L260" i="5"/>
  <c r="M260" i="5"/>
  <c r="K261" i="5"/>
  <c r="L261" i="5"/>
  <c r="M261" i="5"/>
  <c r="K262" i="5"/>
  <c r="L262" i="5"/>
  <c r="M262" i="5"/>
  <c r="K263" i="5"/>
  <c r="L263" i="5"/>
  <c r="M263" i="5"/>
  <c r="K264" i="5"/>
  <c r="L264" i="5"/>
  <c r="M264" i="5"/>
  <c r="K265" i="5"/>
  <c r="L265" i="5"/>
  <c r="M265" i="5"/>
  <c r="K266" i="5"/>
  <c r="L266" i="5"/>
  <c r="M266" i="5"/>
  <c r="K267" i="5"/>
  <c r="L267" i="5"/>
  <c r="M267" i="5"/>
  <c r="K268" i="5"/>
  <c r="L268" i="5"/>
  <c r="M268" i="5"/>
  <c r="K269" i="5"/>
  <c r="L269" i="5"/>
  <c r="M269" i="5"/>
  <c r="K270" i="5"/>
  <c r="L270" i="5"/>
  <c r="M270" i="5"/>
  <c r="K271" i="5"/>
  <c r="L271" i="5"/>
  <c r="M271" i="5"/>
  <c r="K272" i="5"/>
  <c r="L272" i="5"/>
  <c r="M272" i="5"/>
  <c r="K273" i="5"/>
  <c r="L273" i="5"/>
  <c r="M273" i="5"/>
  <c r="K274" i="5"/>
  <c r="L274" i="5"/>
  <c r="M274" i="5"/>
  <c r="K275" i="5"/>
  <c r="L275" i="5"/>
  <c r="M275" i="5"/>
  <c r="K276" i="5"/>
  <c r="L276" i="5"/>
  <c r="M276" i="5"/>
  <c r="K277" i="5"/>
  <c r="L277" i="5"/>
  <c r="M277" i="5"/>
  <c r="K278" i="5"/>
  <c r="L278" i="5"/>
  <c r="M278" i="5"/>
  <c r="K279" i="5"/>
  <c r="L279" i="5"/>
  <c r="M279" i="5"/>
  <c r="K280" i="5"/>
  <c r="L280" i="5"/>
  <c r="M280" i="5"/>
  <c r="K281" i="5"/>
  <c r="L281" i="5"/>
  <c r="M281" i="5"/>
  <c r="K282" i="5"/>
  <c r="L282" i="5"/>
  <c r="M282" i="5"/>
  <c r="K283" i="5"/>
  <c r="L283" i="5"/>
  <c r="M283" i="5"/>
  <c r="K284" i="5"/>
  <c r="L284" i="5"/>
  <c r="M284" i="5"/>
  <c r="K285" i="5"/>
  <c r="L285" i="5"/>
  <c r="M285" i="5"/>
  <c r="K286" i="5"/>
  <c r="L286" i="5"/>
  <c r="M286" i="5"/>
  <c r="K287" i="5"/>
  <c r="L287" i="5"/>
  <c r="M287" i="5"/>
  <c r="K288" i="5"/>
  <c r="L288" i="5"/>
  <c r="M288" i="5"/>
  <c r="K289" i="5"/>
  <c r="L289" i="5"/>
  <c r="M289" i="5"/>
  <c r="K290" i="5"/>
  <c r="L290" i="5"/>
  <c r="M290" i="5"/>
  <c r="K291" i="5"/>
  <c r="L291" i="5"/>
  <c r="M291" i="5"/>
  <c r="K292" i="5"/>
  <c r="L292" i="5"/>
  <c r="M292" i="5"/>
  <c r="K293" i="5"/>
  <c r="L293" i="5"/>
  <c r="M293" i="5"/>
  <c r="K294" i="5"/>
  <c r="L294" i="5"/>
  <c r="M294" i="5"/>
  <c r="K295" i="5"/>
  <c r="L295" i="5"/>
  <c r="M295" i="5"/>
  <c r="K296" i="5"/>
  <c r="L296" i="5"/>
  <c r="M296" i="5"/>
  <c r="K297" i="5"/>
  <c r="L297" i="5"/>
  <c r="M297" i="5"/>
  <c r="K298" i="5"/>
  <c r="L298" i="5"/>
  <c r="M298" i="5"/>
  <c r="K299" i="5"/>
  <c r="L299" i="5"/>
  <c r="M299" i="5"/>
  <c r="K300" i="5"/>
  <c r="L300" i="5"/>
  <c r="M300" i="5"/>
  <c r="K301" i="5"/>
  <c r="L301" i="5"/>
  <c r="M301" i="5"/>
  <c r="K302" i="5"/>
  <c r="L302" i="5"/>
  <c r="M302" i="5"/>
  <c r="K303" i="5"/>
  <c r="L303" i="5"/>
  <c r="M303" i="5"/>
  <c r="K304" i="5"/>
  <c r="L304" i="5"/>
  <c r="M304" i="5"/>
  <c r="K305" i="5"/>
  <c r="L305" i="5"/>
  <c r="M305" i="5"/>
  <c r="K306" i="5"/>
  <c r="L306" i="5"/>
  <c r="M306" i="5"/>
  <c r="K307" i="5"/>
  <c r="L307" i="5"/>
  <c r="M307" i="5"/>
  <c r="K308" i="5"/>
  <c r="L308" i="5"/>
  <c r="M308" i="5"/>
  <c r="K309" i="5"/>
  <c r="L309" i="5"/>
  <c r="M309" i="5"/>
  <c r="K310" i="5"/>
  <c r="L310" i="5"/>
  <c r="M310" i="5"/>
  <c r="K311" i="5"/>
  <c r="L311" i="5"/>
  <c r="M311" i="5"/>
  <c r="K312" i="5"/>
  <c r="L312" i="5"/>
  <c r="M312" i="5"/>
  <c r="K313" i="5"/>
  <c r="L313" i="5"/>
  <c r="M313" i="5"/>
  <c r="K314" i="5"/>
  <c r="L314" i="5"/>
  <c r="M314" i="5"/>
  <c r="K315" i="5"/>
  <c r="L315" i="5"/>
  <c r="M315" i="5"/>
  <c r="K316" i="5"/>
  <c r="L316" i="5"/>
  <c r="M316" i="5"/>
  <c r="K317" i="5"/>
  <c r="L317" i="5"/>
  <c r="M317" i="5"/>
  <c r="K318" i="5"/>
  <c r="L318" i="5"/>
  <c r="M318" i="5"/>
  <c r="K319" i="5"/>
  <c r="L319" i="5"/>
  <c r="M319" i="5"/>
  <c r="K320" i="5"/>
  <c r="L320" i="5"/>
  <c r="M320" i="5"/>
  <c r="K321" i="5"/>
  <c r="L321" i="5"/>
  <c r="M321" i="5"/>
  <c r="K322" i="5"/>
  <c r="L322" i="5"/>
  <c r="M322" i="5"/>
  <c r="K323" i="5"/>
  <c r="L323" i="5"/>
  <c r="M323" i="5"/>
  <c r="K324" i="5"/>
  <c r="L324" i="5"/>
  <c r="M324" i="5"/>
  <c r="K325" i="5"/>
  <c r="L325" i="5"/>
  <c r="M325" i="5"/>
  <c r="K326" i="5"/>
  <c r="L326" i="5"/>
  <c r="M326" i="5"/>
  <c r="K327" i="5"/>
  <c r="L327" i="5"/>
  <c r="M327" i="5"/>
  <c r="K328" i="5"/>
  <c r="L328" i="5"/>
  <c r="M328" i="5"/>
  <c r="K329" i="5"/>
  <c r="L329" i="5"/>
  <c r="M329" i="5"/>
  <c r="K330" i="5"/>
  <c r="L330" i="5"/>
  <c r="M330" i="5"/>
  <c r="K331" i="5"/>
  <c r="L331" i="5"/>
  <c r="M331" i="5"/>
  <c r="K332" i="5"/>
  <c r="L332" i="5"/>
  <c r="M332" i="5"/>
  <c r="K333" i="5"/>
  <c r="L333" i="5"/>
  <c r="M333" i="5"/>
  <c r="K334" i="5"/>
  <c r="L334" i="5"/>
  <c r="M334" i="5"/>
  <c r="K335" i="5"/>
  <c r="L335" i="5"/>
  <c r="M335" i="5"/>
  <c r="K336" i="5"/>
  <c r="L336" i="5"/>
  <c r="M336" i="5"/>
  <c r="K337" i="5"/>
  <c r="L337" i="5"/>
  <c r="M337" i="5"/>
  <c r="K338" i="5"/>
  <c r="L338" i="5"/>
  <c r="M338" i="5"/>
  <c r="K339" i="5"/>
  <c r="L339" i="5"/>
  <c r="M339" i="5"/>
  <c r="K340" i="5"/>
  <c r="L340" i="5"/>
  <c r="M340" i="5"/>
  <c r="K341" i="5"/>
  <c r="L341" i="5"/>
  <c r="M341" i="5"/>
  <c r="K342" i="5"/>
  <c r="L342" i="5"/>
  <c r="M342" i="5"/>
  <c r="K343" i="5"/>
  <c r="L343" i="5"/>
  <c r="M343" i="5"/>
  <c r="K344" i="5"/>
  <c r="L344" i="5"/>
  <c r="M344" i="5"/>
  <c r="K345" i="5"/>
  <c r="L345" i="5"/>
  <c r="M345" i="5"/>
  <c r="K346" i="5"/>
  <c r="L346" i="5"/>
  <c r="M346" i="5"/>
  <c r="K347" i="5"/>
  <c r="L347" i="5"/>
  <c r="M347" i="5"/>
  <c r="K348" i="5"/>
  <c r="L348" i="5"/>
  <c r="M348" i="5"/>
  <c r="K349" i="5"/>
  <c r="L349" i="5"/>
  <c r="M349" i="5"/>
  <c r="K350" i="5"/>
  <c r="L350" i="5"/>
  <c r="M350" i="5"/>
  <c r="K351" i="5"/>
  <c r="L351" i="5"/>
  <c r="M351" i="5"/>
  <c r="K352" i="5"/>
  <c r="L352" i="5"/>
  <c r="M352" i="5"/>
  <c r="K353" i="5"/>
  <c r="L353" i="5"/>
  <c r="M353" i="5"/>
  <c r="K354" i="5"/>
  <c r="L354" i="5"/>
  <c r="M354" i="5"/>
  <c r="K355" i="5"/>
  <c r="L355" i="5"/>
  <c r="M355" i="5"/>
  <c r="K356" i="5"/>
  <c r="L356" i="5"/>
  <c r="M356" i="5"/>
  <c r="K357" i="5"/>
  <c r="L357" i="5"/>
  <c r="M357" i="5"/>
  <c r="K358" i="5"/>
  <c r="L358" i="5"/>
  <c r="M358" i="5"/>
  <c r="K359" i="5"/>
  <c r="L359" i="5"/>
  <c r="M359" i="5"/>
  <c r="K360" i="5"/>
  <c r="L360" i="5"/>
  <c r="M360" i="5"/>
  <c r="K361" i="5"/>
  <c r="L361" i="5"/>
  <c r="M361" i="5"/>
  <c r="K362" i="5"/>
  <c r="L362" i="5"/>
  <c r="M362" i="5"/>
  <c r="K363" i="5"/>
  <c r="L363" i="5"/>
  <c r="M363" i="5"/>
  <c r="K364" i="5"/>
  <c r="L364" i="5"/>
  <c r="M364" i="5"/>
  <c r="K365" i="5"/>
  <c r="L365" i="5"/>
  <c r="M365" i="5"/>
  <c r="K366" i="5"/>
  <c r="L366" i="5"/>
  <c r="M366" i="5"/>
  <c r="K367" i="5"/>
  <c r="L367" i="5"/>
  <c r="M367" i="5"/>
  <c r="K368" i="5"/>
  <c r="L368" i="5"/>
  <c r="M368" i="5"/>
  <c r="K369" i="5"/>
  <c r="L369" i="5"/>
  <c r="M369" i="5"/>
  <c r="K370" i="5"/>
  <c r="L370" i="5"/>
  <c r="M370" i="5"/>
  <c r="K371" i="5"/>
  <c r="L371" i="5"/>
  <c r="M371" i="5"/>
  <c r="K372" i="5"/>
  <c r="L372" i="5"/>
  <c r="M372" i="5"/>
  <c r="K373" i="5"/>
  <c r="L373" i="5"/>
  <c r="M373" i="5"/>
  <c r="K374" i="5"/>
  <c r="L374" i="5"/>
  <c r="M374" i="5"/>
  <c r="K375" i="5"/>
  <c r="L375" i="5"/>
  <c r="M375" i="5"/>
  <c r="K376" i="5"/>
  <c r="L376" i="5"/>
  <c r="M376" i="5"/>
  <c r="K377" i="5"/>
  <c r="L377" i="5"/>
  <c r="M377" i="5"/>
  <c r="K378" i="5"/>
  <c r="L378" i="5"/>
  <c r="M378" i="5"/>
  <c r="K379" i="5"/>
  <c r="L379" i="5"/>
  <c r="M379" i="5"/>
  <c r="K380" i="5"/>
  <c r="L380" i="5"/>
  <c r="M380" i="5"/>
  <c r="K381" i="5"/>
  <c r="L381" i="5"/>
  <c r="M381" i="5"/>
  <c r="K382" i="5"/>
  <c r="L382" i="5"/>
  <c r="M382" i="5"/>
  <c r="K383" i="5"/>
  <c r="L383" i="5"/>
  <c r="M383" i="5"/>
  <c r="K384" i="5"/>
  <c r="L384" i="5"/>
  <c r="M384" i="5"/>
  <c r="K385" i="5"/>
  <c r="L385" i="5"/>
  <c r="M385" i="5"/>
  <c r="K386" i="5"/>
  <c r="L386" i="5"/>
  <c r="M386" i="5"/>
  <c r="K387" i="5"/>
  <c r="L387" i="5"/>
  <c r="M387" i="5"/>
  <c r="K388" i="5"/>
  <c r="L388" i="5"/>
  <c r="M388" i="5"/>
  <c r="K389" i="5"/>
  <c r="L389" i="5"/>
  <c r="M389" i="5"/>
  <c r="K390" i="5"/>
  <c r="L390" i="5"/>
  <c r="M390" i="5"/>
  <c r="K391" i="5"/>
  <c r="L391" i="5"/>
  <c r="M391" i="5"/>
  <c r="K392" i="5"/>
  <c r="L392" i="5"/>
  <c r="M392" i="5"/>
  <c r="K393" i="5"/>
  <c r="L393" i="5"/>
  <c r="M393" i="5"/>
  <c r="K394" i="5"/>
  <c r="L394" i="5"/>
  <c r="M394" i="5"/>
  <c r="K395" i="5"/>
  <c r="L395" i="5"/>
  <c r="M395" i="5"/>
  <c r="K396" i="5"/>
  <c r="L396" i="5"/>
  <c r="M396" i="5"/>
  <c r="K397" i="5"/>
  <c r="L397" i="5"/>
  <c r="M397" i="5"/>
  <c r="K398" i="5"/>
  <c r="L398" i="5"/>
  <c r="M398" i="5"/>
  <c r="K399" i="5"/>
  <c r="L399" i="5"/>
  <c r="M399" i="5"/>
  <c r="K400" i="5"/>
  <c r="L400" i="5"/>
  <c r="M400" i="5"/>
  <c r="K401" i="5"/>
  <c r="L401" i="5"/>
  <c r="M401" i="5"/>
  <c r="K402" i="5"/>
  <c r="L402" i="5"/>
  <c r="M402" i="5"/>
  <c r="K403" i="5"/>
  <c r="L403" i="5"/>
  <c r="M403" i="5"/>
  <c r="K404" i="5"/>
  <c r="L404" i="5"/>
  <c r="M404" i="5"/>
  <c r="K405" i="5"/>
  <c r="L405" i="5"/>
  <c r="M405" i="5"/>
  <c r="K406" i="5"/>
  <c r="L406" i="5"/>
  <c r="M406" i="5"/>
  <c r="K407" i="5"/>
  <c r="L407" i="5"/>
  <c r="M407" i="5"/>
  <c r="K408" i="5"/>
  <c r="L408" i="5"/>
  <c r="M408" i="5"/>
  <c r="K409" i="5"/>
  <c r="L409" i="5"/>
  <c r="M409" i="5"/>
  <c r="K410" i="5"/>
  <c r="L410" i="5"/>
  <c r="M410" i="5"/>
  <c r="K411" i="5"/>
  <c r="L411" i="5"/>
  <c r="M411" i="5"/>
  <c r="K412" i="5"/>
  <c r="L412" i="5"/>
  <c r="M412" i="5"/>
  <c r="K413" i="5"/>
  <c r="L413" i="5"/>
  <c r="M413" i="5"/>
  <c r="K414" i="5"/>
  <c r="L414" i="5"/>
  <c r="M414" i="5"/>
  <c r="K415" i="5"/>
  <c r="L415" i="5"/>
  <c r="M415" i="5"/>
  <c r="K416" i="5"/>
  <c r="L416" i="5"/>
  <c r="M416" i="5"/>
  <c r="K417" i="5"/>
  <c r="L417" i="5"/>
  <c r="M417" i="5"/>
  <c r="K418" i="5"/>
  <c r="L418" i="5"/>
  <c r="M418" i="5"/>
  <c r="K419" i="5"/>
  <c r="L419" i="5"/>
  <c r="M419" i="5"/>
  <c r="K420" i="5"/>
  <c r="L420" i="5"/>
  <c r="M420" i="5"/>
  <c r="K421" i="5"/>
  <c r="L421" i="5"/>
  <c r="M421" i="5"/>
  <c r="K422" i="5"/>
  <c r="L422" i="5"/>
  <c r="M422" i="5"/>
  <c r="K423" i="5"/>
  <c r="L423" i="5"/>
  <c r="M423" i="5"/>
  <c r="K424" i="5"/>
  <c r="L424" i="5"/>
  <c r="M424" i="5"/>
  <c r="K425" i="5"/>
  <c r="L425" i="5"/>
  <c r="M425" i="5"/>
  <c r="K426" i="5"/>
  <c r="L426" i="5"/>
  <c r="M426" i="5"/>
  <c r="K427" i="5"/>
  <c r="L427" i="5"/>
  <c r="M427" i="5"/>
  <c r="K428" i="5"/>
  <c r="L428" i="5"/>
  <c r="M428" i="5"/>
  <c r="K429" i="5"/>
  <c r="L429" i="5"/>
  <c r="M429" i="5"/>
  <c r="K430" i="5"/>
  <c r="L430" i="5"/>
  <c r="M430" i="5"/>
  <c r="K431" i="5"/>
  <c r="L431" i="5"/>
  <c r="M431" i="5"/>
  <c r="K432" i="5"/>
  <c r="L432" i="5"/>
  <c r="M432" i="5"/>
  <c r="K433" i="5"/>
  <c r="L433" i="5"/>
  <c r="M433" i="5"/>
  <c r="K434" i="5"/>
  <c r="L434" i="5"/>
  <c r="M434" i="5"/>
  <c r="K435" i="5"/>
  <c r="L435" i="5"/>
  <c r="M435" i="5"/>
  <c r="K436" i="5"/>
  <c r="L436" i="5"/>
  <c r="M436" i="5"/>
  <c r="K437" i="5"/>
  <c r="L437" i="5"/>
  <c r="M437" i="5"/>
  <c r="K438" i="5"/>
  <c r="L438" i="5"/>
  <c r="M438" i="5"/>
  <c r="K439" i="5"/>
  <c r="L439" i="5"/>
  <c r="M439" i="5"/>
  <c r="K440" i="5"/>
  <c r="L440" i="5"/>
  <c r="M440" i="5"/>
  <c r="K441" i="5"/>
  <c r="L441" i="5"/>
  <c r="M441" i="5"/>
  <c r="K442" i="5"/>
  <c r="L442" i="5"/>
  <c r="M442" i="5"/>
  <c r="K443" i="5"/>
  <c r="L443" i="5"/>
  <c r="M443" i="5"/>
  <c r="K444" i="5"/>
  <c r="L444" i="5"/>
  <c r="M444" i="5"/>
  <c r="K445" i="5"/>
  <c r="L445" i="5"/>
  <c r="M445" i="5"/>
  <c r="K446" i="5"/>
  <c r="L446" i="5"/>
  <c r="M446" i="5"/>
  <c r="K447" i="5"/>
  <c r="L447" i="5"/>
  <c r="M447" i="5"/>
  <c r="K448" i="5"/>
  <c r="L448" i="5"/>
  <c r="M448" i="5"/>
  <c r="K449" i="5"/>
  <c r="L449" i="5"/>
  <c r="M449" i="5"/>
  <c r="K450" i="5"/>
  <c r="L450" i="5"/>
  <c r="M450" i="5"/>
  <c r="K451" i="5"/>
  <c r="L451" i="5"/>
  <c r="M451" i="5"/>
  <c r="K452" i="5"/>
  <c r="L452" i="5"/>
  <c r="M452" i="5"/>
  <c r="K453" i="5"/>
  <c r="L453" i="5"/>
  <c r="M453" i="5"/>
  <c r="K454" i="5"/>
  <c r="L454" i="5"/>
  <c r="M454" i="5"/>
  <c r="K455" i="5"/>
  <c r="L455" i="5"/>
  <c r="M455" i="5"/>
  <c r="K456" i="5"/>
  <c r="L456" i="5"/>
  <c r="M456" i="5"/>
  <c r="K457" i="5"/>
  <c r="L457" i="5"/>
  <c r="M457" i="5"/>
  <c r="K458" i="5"/>
  <c r="L458" i="5"/>
  <c r="M458" i="5"/>
  <c r="K459" i="5"/>
  <c r="L459" i="5"/>
  <c r="M459" i="5"/>
  <c r="K460" i="5"/>
  <c r="L460" i="5"/>
  <c r="M460" i="5"/>
  <c r="K461" i="5"/>
  <c r="L461" i="5"/>
  <c r="M461" i="5"/>
  <c r="K462" i="5"/>
  <c r="L462" i="5"/>
  <c r="M462" i="5"/>
  <c r="K463" i="5"/>
  <c r="L463" i="5"/>
  <c r="M463" i="5"/>
  <c r="K464" i="5"/>
  <c r="L464" i="5"/>
  <c r="M464" i="5"/>
  <c r="K465" i="5"/>
  <c r="L465" i="5"/>
  <c r="M465" i="5"/>
  <c r="K466" i="5"/>
  <c r="L466" i="5"/>
  <c r="M466" i="5"/>
  <c r="K467" i="5"/>
  <c r="L467" i="5"/>
  <c r="M467" i="5"/>
  <c r="K468" i="5"/>
  <c r="L468" i="5"/>
  <c r="M468" i="5"/>
  <c r="K469" i="5"/>
  <c r="L469" i="5"/>
  <c r="M469" i="5"/>
  <c r="K470" i="5"/>
  <c r="L470" i="5"/>
  <c r="M470" i="5"/>
  <c r="K471" i="5"/>
  <c r="L471" i="5"/>
  <c r="M471" i="5"/>
  <c r="K472" i="5"/>
  <c r="L472" i="5"/>
  <c r="M472" i="5"/>
  <c r="K473" i="5"/>
  <c r="L473" i="5"/>
  <c r="M473" i="5"/>
  <c r="K474" i="5"/>
  <c r="L474" i="5"/>
  <c r="M474" i="5"/>
  <c r="K475" i="5"/>
  <c r="L475" i="5"/>
  <c r="M475" i="5"/>
  <c r="K476" i="5"/>
  <c r="L476" i="5"/>
  <c r="M476" i="5"/>
  <c r="K477" i="5"/>
  <c r="L477" i="5"/>
  <c r="M477" i="5"/>
  <c r="K478" i="5"/>
  <c r="L478" i="5"/>
  <c r="M478" i="5"/>
  <c r="K479" i="5"/>
  <c r="L479" i="5"/>
  <c r="M479" i="5"/>
  <c r="K480" i="5"/>
  <c r="L480" i="5"/>
  <c r="M480" i="5"/>
  <c r="K481" i="5"/>
  <c r="L481" i="5"/>
  <c r="M481" i="5"/>
  <c r="K482" i="5"/>
  <c r="L482" i="5"/>
  <c r="M482" i="5"/>
  <c r="K483" i="5"/>
  <c r="L483" i="5"/>
  <c r="M483" i="5"/>
  <c r="K484" i="5"/>
  <c r="L484" i="5"/>
  <c r="M484" i="5"/>
  <c r="K485" i="5"/>
  <c r="L485" i="5"/>
  <c r="M485" i="5"/>
  <c r="K486" i="5"/>
  <c r="L486" i="5"/>
  <c r="M486" i="5"/>
  <c r="K487" i="5"/>
  <c r="L487" i="5"/>
  <c r="M487" i="5"/>
  <c r="K488" i="5"/>
  <c r="L488" i="5"/>
  <c r="M488" i="5"/>
  <c r="K489" i="5"/>
  <c r="L489" i="5"/>
  <c r="M489" i="5"/>
  <c r="K490" i="5"/>
  <c r="L490" i="5"/>
  <c r="M490" i="5"/>
  <c r="K491" i="5"/>
  <c r="L491" i="5"/>
  <c r="M491" i="5"/>
  <c r="K492" i="5"/>
  <c r="L492" i="5"/>
  <c r="M492" i="5"/>
  <c r="K493" i="5"/>
  <c r="L493" i="5"/>
  <c r="M493" i="5"/>
  <c r="K494" i="5"/>
  <c r="L494" i="5"/>
  <c r="M494" i="5"/>
  <c r="K495" i="5"/>
  <c r="L495" i="5"/>
  <c r="M495" i="5"/>
  <c r="K496" i="5"/>
  <c r="L496" i="5"/>
  <c r="M496" i="5"/>
  <c r="K497" i="5"/>
  <c r="L497" i="5"/>
  <c r="M497" i="5"/>
  <c r="K498" i="5"/>
  <c r="L498" i="5"/>
  <c r="M498" i="5"/>
  <c r="K499" i="5"/>
  <c r="L499" i="5"/>
  <c r="M499" i="5"/>
  <c r="K500" i="5"/>
  <c r="L500" i="5"/>
  <c r="M500" i="5"/>
  <c r="K501" i="5"/>
  <c r="L501" i="5"/>
  <c r="M501" i="5"/>
  <c r="K502" i="5"/>
  <c r="L502" i="5"/>
  <c r="M502" i="5"/>
  <c r="K503" i="5"/>
  <c r="L503" i="5"/>
  <c r="M503" i="5"/>
  <c r="K504" i="5"/>
  <c r="L504" i="5"/>
  <c r="M504" i="5"/>
  <c r="K505" i="5"/>
  <c r="L505" i="5"/>
  <c r="M505" i="5"/>
  <c r="L506" i="5"/>
  <c r="M506" i="5"/>
  <c r="L7" i="5"/>
  <c r="M7" i="5"/>
  <c r="K506" i="3"/>
  <c r="J506" i="3"/>
  <c r="J506" i="5"/>
  <c r="N506" i="5" s="1"/>
  <c r="O506" i="5" s="1"/>
  <c r="J505" i="5"/>
  <c r="J11" i="5"/>
  <c r="N11" i="5" s="1"/>
  <c r="N10" i="5"/>
  <c r="J12" i="5"/>
  <c r="N12" i="5" s="1"/>
  <c r="J13" i="5"/>
  <c r="N13" i="5" s="1"/>
  <c r="J14" i="5"/>
  <c r="N14" i="5" s="1"/>
  <c r="J15" i="5"/>
  <c r="N15" i="5" s="1"/>
  <c r="J16" i="5"/>
  <c r="N16" i="5" s="1"/>
  <c r="J17" i="5"/>
  <c r="N17" i="5" s="1"/>
  <c r="J18" i="5"/>
  <c r="N18" i="5" s="1"/>
  <c r="J19" i="5"/>
  <c r="N19" i="5" s="1"/>
  <c r="J20" i="5"/>
  <c r="N20" i="5" s="1"/>
  <c r="J21" i="5"/>
  <c r="N21" i="5" s="1"/>
  <c r="J22" i="5"/>
  <c r="N22" i="5" s="1"/>
  <c r="J23" i="5"/>
  <c r="N23" i="5" s="1"/>
  <c r="J24" i="5"/>
  <c r="N24" i="5" s="1"/>
  <c r="J25" i="5"/>
  <c r="N25" i="5" s="1"/>
  <c r="J26" i="5"/>
  <c r="N26" i="5" s="1"/>
  <c r="J27" i="5"/>
  <c r="N27" i="5" s="1"/>
  <c r="O27" i="5" s="1"/>
  <c r="J28" i="5"/>
  <c r="N28" i="5" s="1"/>
  <c r="J29" i="5"/>
  <c r="N29" i="5" s="1"/>
  <c r="J30" i="5"/>
  <c r="N30" i="5" s="1"/>
  <c r="O30" i="5" s="1"/>
  <c r="J31" i="5"/>
  <c r="N31" i="5" s="1"/>
  <c r="J32" i="5"/>
  <c r="N32" i="5" s="1"/>
  <c r="J33" i="5"/>
  <c r="N33" i="5" s="1"/>
  <c r="J34" i="5"/>
  <c r="N34" i="5" s="1"/>
  <c r="J35" i="5"/>
  <c r="N35" i="5" s="1"/>
  <c r="J36" i="5"/>
  <c r="N36" i="5" s="1"/>
  <c r="J37" i="5"/>
  <c r="N37" i="5" s="1"/>
  <c r="J38" i="5"/>
  <c r="N38" i="5" s="1"/>
  <c r="J39" i="5"/>
  <c r="N39" i="5" s="1"/>
  <c r="J40" i="5"/>
  <c r="N40" i="5" s="1"/>
  <c r="J41" i="5"/>
  <c r="N41" i="5" s="1"/>
  <c r="J42" i="5"/>
  <c r="N42" i="5" s="1"/>
  <c r="J43" i="5"/>
  <c r="N43" i="5" s="1"/>
  <c r="J44" i="5"/>
  <c r="N44" i="5" s="1"/>
  <c r="J45" i="5"/>
  <c r="N45" i="5" s="1"/>
  <c r="J46" i="5"/>
  <c r="N46" i="5" s="1"/>
  <c r="J47" i="5"/>
  <c r="N47" i="5" s="1"/>
  <c r="J48" i="5"/>
  <c r="N48" i="5" s="1"/>
  <c r="J49" i="5"/>
  <c r="N49" i="5" s="1"/>
  <c r="J50" i="5"/>
  <c r="N50" i="5" s="1"/>
  <c r="J51" i="5"/>
  <c r="N51" i="5" s="1"/>
  <c r="J52" i="5"/>
  <c r="N52" i="5" s="1"/>
  <c r="J53" i="5"/>
  <c r="N53" i="5" s="1"/>
  <c r="J54" i="5"/>
  <c r="N54" i="5" s="1"/>
  <c r="J55" i="5"/>
  <c r="N55" i="5" s="1"/>
  <c r="J56" i="5"/>
  <c r="N56" i="5" s="1"/>
  <c r="J57" i="5"/>
  <c r="N57" i="5" s="1"/>
  <c r="J58" i="5"/>
  <c r="N58" i="5" s="1"/>
  <c r="J59" i="5"/>
  <c r="N59" i="5" s="1"/>
  <c r="J60" i="5"/>
  <c r="N60" i="5" s="1"/>
  <c r="J61" i="5"/>
  <c r="N61" i="5" s="1"/>
  <c r="J62" i="5"/>
  <c r="N62" i="5" s="1"/>
  <c r="J63" i="5"/>
  <c r="N63" i="5" s="1"/>
  <c r="J64" i="5"/>
  <c r="N64" i="5" s="1"/>
  <c r="J65" i="5"/>
  <c r="N65" i="5" s="1"/>
  <c r="J66" i="5"/>
  <c r="N66" i="5" s="1"/>
  <c r="J67" i="5"/>
  <c r="N67" i="5" s="1"/>
  <c r="J68" i="5"/>
  <c r="N68" i="5" s="1"/>
  <c r="O68" i="5" s="1"/>
  <c r="J69" i="5"/>
  <c r="N69" i="5" s="1"/>
  <c r="J70" i="5"/>
  <c r="N70" i="5" s="1"/>
  <c r="J71" i="5"/>
  <c r="N71" i="5" s="1"/>
  <c r="J72" i="5"/>
  <c r="N72" i="5" s="1"/>
  <c r="J73" i="5"/>
  <c r="N73" i="5" s="1"/>
  <c r="J74" i="5"/>
  <c r="N74" i="5" s="1"/>
  <c r="J75" i="5"/>
  <c r="N75" i="5" s="1"/>
  <c r="J76" i="5"/>
  <c r="N76" i="5" s="1"/>
  <c r="J77" i="5"/>
  <c r="N77" i="5" s="1"/>
  <c r="J78" i="5"/>
  <c r="N78" i="5" s="1"/>
  <c r="J79" i="5"/>
  <c r="N79" i="5" s="1"/>
  <c r="J80" i="5"/>
  <c r="N80" i="5" s="1"/>
  <c r="J81" i="5"/>
  <c r="N81" i="5" s="1"/>
  <c r="J82" i="5"/>
  <c r="N82" i="5" s="1"/>
  <c r="J83" i="5"/>
  <c r="N83" i="5" s="1"/>
  <c r="J84" i="5"/>
  <c r="N84" i="5" s="1"/>
  <c r="J85" i="5"/>
  <c r="N85" i="5" s="1"/>
  <c r="J86" i="5"/>
  <c r="N86" i="5" s="1"/>
  <c r="J87" i="5"/>
  <c r="N87" i="5" s="1"/>
  <c r="J88" i="5"/>
  <c r="N88" i="5" s="1"/>
  <c r="J89" i="5"/>
  <c r="N89" i="5" s="1"/>
  <c r="J90" i="5"/>
  <c r="N90" i="5" s="1"/>
  <c r="J91" i="5"/>
  <c r="N91" i="5" s="1"/>
  <c r="J92" i="5"/>
  <c r="N92" i="5" s="1"/>
  <c r="J93" i="5"/>
  <c r="N93" i="5" s="1"/>
  <c r="J94" i="5"/>
  <c r="N94" i="5" s="1"/>
  <c r="J95" i="5"/>
  <c r="N95" i="5" s="1"/>
  <c r="J96" i="5"/>
  <c r="N96" i="5" s="1"/>
  <c r="J97" i="5"/>
  <c r="N97" i="5" s="1"/>
  <c r="J98" i="5"/>
  <c r="N98" i="5" s="1"/>
  <c r="J99" i="5"/>
  <c r="N99" i="5" s="1"/>
  <c r="J100" i="5"/>
  <c r="N100" i="5" s="1"/>
  <c r="J101" i="5"/>
  <c r="N101" i="5" s="1"/>
  <c r="J102" i="5"/>
  <c r="N102" i="5" s="1"/>
  <c r="J103" i="5"/>
  <c r="N103" i="5" s="1"/>
  <c r="J104" i="5"/>
  <c r="N104" i="5" s="1"/>
  <c r="J105" i="5"/>
  <c r="N105" i="5" s="1"/>
  <c r="J106" i="5"/>
  <c r="N106" i="5" s="1"/>
  <c r="J107" i="5"/>
  <c r="N107" i="5" s="1"/>
  <c r="J108" i="5"/>
  <c r="N108" i="5" s="1"/>
  <c r="J109" i="5"/>
  <c r="N109" i="5" s="1"/>
  <c r="J110" i="5"/>
  <c r="N110" i="5" s="1"/>
  <c r="J111" i="5"/>
  <c r="N111" i="5" s="1"/>
  <c r="J112" i="5"/>
  <c r="N112" i="5" s="1"/>
  <c r="J113" i="5"/>
  <c r="N113" i="5" s="1"/>
  <c r="J114" i="5"/>
  <c r="N114" i="5" s="1"/>
  <c r="J115" i="5"/>
  <c r="N115" i="5" s="1"/>
  <c r="J116" i="5"/>
  <c r="N116" i="5" s="1"/>
  <c r="J117" i="5"/>
  <c r="N117" i="5" s="1"/>
  <c r="J118" i="5"/>
  <c r="N118" i="5" s="1"/>
  <c r="J119" i="5"/>
  <c r="N119" i="5" s="1"/>
  <c r="J120" i="5"/>
  <c r="N120" i="5" s="1"/>
  <c r="J121" i="5"/>
  <c r="N121" i="5" s="1"/>
  <c r="J122" i="5"/>
  <c r="N122" i="5" s="1"/>
  <c r="J123" i="5"/>
  <c r="N123" i="5" s="1"/>
  <c r="J124" i="5"/>
  <c r="N124" i="5" s="1"/>
  <c r="J125" i="5"/>
  <c r="N125" i="5" s="1"/>
  <c r="J126" i="5"/>
  <c r="N126" i="5" s="1"/>
  <c r="J127" i="5"/>
  <c r="N127" i="5" s="1"/>
  <c r="J128" i="5"/>
  <c r="N128" i="5" s="1"/>
  <c r="J129" i="5"/>
  <c r="N129" i="5" s="1"/>
  <c r="J130" i="5"/>
  <c r="N130" i="5" s="1"/>
  <c r="J131" i="5"/>
  <c r="N131" i="5" s="1"/>
  <c r="O131" i="5" s="1"/>
  <c r="J132" i="5"/>
  <c r="N132" i="5" s="1"/>
  <c r="J133" i="5"/>
  <c r="N133" i="5" s="1"/>
  <c r="O133" i="5" s="1"/>
  <c r="J134" i="5"/>
  <c r="N134" i="5" s="1"/>
  <c r="J135" i="5"/>
  <c r="N135" i="5" s="1"/>
  <c r="J136" i="5"/>
  <c r="N136" i="5" s="1"/>
  <c r="J137" i="5"/>
  <c r="N137" i="5" s="1"/>
  <c r="J138" i="5"/>
  <c r="N138" i="5" s="1"/>
  <c r="J139" i="5"/>
  <c r="N139" i="5" s="1"/>
  <c r="J140" i="5"/>
  <c r="N140" i="5" s="1"/>
  <c r="J141" i="5"/>
  <c r="N141" i="5" s="1"/>
  <c r="J142" i="5"/>
  <c r="N142" i="5" s="1"/>
  <c r="J143" i="5"/>
  <c r="N143" i="5" s="1"/>
  <c r="J144" i="5"/>
  <c r="N144" i="5" s="1"/>
  <c r="J145" i="5"/>
  <c r="N145" i="5" s="1"/>
  <c r="J146" i="5"/>
  <c r="N146" i="5" s="1"/>
  <c r="J147" i="5"/>
  <c r="N147" i="5" s="1"/>
  <c r="J148" i="5"/>
  <c r="N148" i="5" s="1"/>
  <c r="J149" i="5"/>
  <c r="N149" i="5" s="1"/>
  <c r="J150" i="5"/>
  <c r="N150" i="5" s="1"/>
  <c r="J151" i="5"/>
  <c r="N151" i="5" s="1"/>
  <c r="J152" i="5"/>
  <c r="N152" i="5" s="1"/>
  <c r="J153" i="5"/>
  <c r="N153" i="5" s="1"/>
  <c r="J154" i="5"/>
  <c r="N154" i="5" s="1"/>
  <c r="J155" i="5"/>
  <c r="N155" i="5" s="1"/>
  <c r="J156" i="5"/>
  <c r="N156" i="5" s="1"/>
  <c r="J157" i="5"/>
  <c r="N157" i="5" s="1"/>
  <c r="J158" i="5"/>
  <c r="N158" i="5" s="1"/>
  <c r="J159" i="5"/>
  <c r="N159" i="5" s="1"/>
  <c r="J160" i="5"/>
  <c r="N160" i="5" s="1"/>
  <c r="J161" i="5"/>
  <c r="N161" i="5" s="1"/>
  <c r="J162" i="5"/>
  <c r="N162" i="5" s="1"/>
  <c r="J163" i="5"/>
  <c r="N163" i="5" s="1"/>
  <c r="J164" i="5"/>
  <c r="N164" i="5" s="1"/>
  <c r="J165" i="5"/>
  <c r="N165" i="5" s="1"/>
  <c r="J166" i="5"/>
  <c r="N166" i="5" s="1"/>
  <c r="J167" i="5"/>
  <c r="N167" i="5" s="1"/>
  <c r="J168" i="5"/>
  <c r="N168" i="5" s="1"/>
  <c r="J169" i="5"/>
  <c r="N169" i="5" s="1"/>
  <c r="J170" i="5"/>
  <c r="N170" i="5" s="1"/>
  <c r="J171" i="5"/>
  <c r="N171" i="5" s="1"/>
  <c r="J172" i="5"/>
  <c r="N172" i="5" s="1"/>
  <c r="J173" i="5"/>
  <c r="N173" i="5" s="1"/>
  <c r="J174" i="5"/>
  <c r="N174" i="5" s="1"/>
  <c r="J175" i="5"/>
  <c r="N175" i="5" s="1"/>
  <c r="J176" i="5"/>
  <c r="N176" i="5" s="1"/>
  <c r="J177" i="5"/>
  <c r="N177" i="5" s="1"/>
  <c r="J178" i="5"/>
  <c r="N178" i="5" s="1"/>
  <c r="J179" i="5"/>
  <c r="N179" i="5" s="1"/>
  <c r="J180" i="5"/>
  <c r="N180" i="5" s="1"/>
  <c r="J181" i="5"/>
  <c r="N181" i="5" s="1"/>
  <c r="J182" i="5"/>
  <c r="N182" i="5" s="1"/>
  <c r="J183" i="5"/>
  <c r="N183" i="5" s="1"/>
  <c r="J184" i="5"/>
  <c r="N184" i="5" s="1"/>
  <c r="J185" i="5"/>
  <c r="N185" i="5" s="1"/>
  <c r="J186" i="5"/>
  <c r="N186" i="5" s="1"/>
  <c r="J187" i="5"/>
  <c r="N187" i="5" s="1"/>
  <c r="J188" i="5"/>
  <c r="N188" i="5" s="1"/>
  <c r="J189" i="5"/>
  <c r="N189" i="5" s="1"/>
  <c r="J190" i="5"/>
  <c r="N190" i="5" s="1"/>
  <c r="J191" i="5"/>
  <c r="N191" i="5" s="1"/>
  <c r="J192" i="5"/>
  <c r="N192" i="5" s="1"/>
  <c r="J193" i="5"/>
  <c r="N193" i="5" s="1"/>
  <c r="J194" i="5"/>
  <c r="N194" i="5" s="1"/>
  <c r="J195" i="5"/>
  <c r="N195" i="5" s="1"/>
  <c r="J196" i="5"/>
  <c r="N196" i="5" s="1"/>
  <c r="J197" i="5"/>
  <c r="N197" i="5" s="1"/>
  <c r="J198" i="5"/>
  <c r="N198" i="5" s="1"/>
  <c r="J199" i="5"/>
  <c r="N199" i="5" s="1"/>
  <c r="J200" i="5"/>
  <c r="N200" i="5" s="1"/>
  <c r="J201" i="5"/>
  <c r="N201" i="5" s="1"/>
  <c r="J202" i="5"/>
  <c r="N202" i="5" s="1"/>
  <c r="J203" i="5"/>
  <c r="N203" i="5" s="1"/>
  <c r="J204" i="5"/>
  <c r="N204" i="5" s="1"/>
  <c r="J205" i="5"/>
  <c r="N205" i="5" s="1"/>
  <c r="J206" i="5"/>
  <c r="N206" i="5" s="1"/>
  <c r="J207" i="5"/>
  <c r="N207" i="5" s="1"/>
  <c r="J208" i="5"/>
  <c r="N208" i="5" s="1"/>
  <c r="J209" i="5"/>
  <c r="N209" i="5" s="1"/>
  <c r="J210" i="5"/>
  <c r="N210" i="5" s="1"/>
  <c r="J211" i="5"/>
  <c r="N211" i="5" s="1"/>
  <c r="J212" i="5"/>
  <c r="N212" i="5" s="1"/>
  <c r="J213" i="5"/>
  <c r="N213" i="5" s="1"/>
  <c r="J214" i="5"/>
  <c r="N214" i="5" s="1"/>
  <c r="J215" i="5"/>
  <c r="N215" i="5" s="1"/>
  <c r="J216" i="5"/>
  <c r="N216" i="5" s="1"/>
  <c r="J217" i="5"/>
  <c r="N217" i="5" s="1"/>
  <c r="J218" i="5"/>
  <c r="N218" i="5" s="1"/>
  <c r="J219" i="5"/>
  <c r="N219" i="5" s="1"/>
  <c r="J220" i="5"/>
  <c r="N220" i="5" s="1"/>
  <c r="J221" i="5"/>
  <c r="N221" i="5" s="1"/>
  <c r="J222" i="5"/>
  <c r="N222" i="5" s="1"/>
  <c r="J223" i="5"/>
  <c r="N223" i="5" s="1"/>
  <c r="J224" i="5"/>
  <c r="N224" i="5" s="1"/>
  <c r="J225" i="5"/>
  <c r="N225" i="5" s="1"/>
  <c r="J226" i="5"/>
  <c r="N226" i="5" s="1"/>
  <c r="J227" i="5"/>
  <c r="N227" i="5" s="1"/>
  <c r="J228" i="5"/>
  <c r="N228" i="5" s="1"/>
  <c r="J229" i="5"/>
  <c r="N229" i="5" s="1"/>
  <c r="J230" i="5"/>
  <c r="N230" i="5" s="1"/>
  <c r="J231" i="5"/>
  <c r="N231" i="5" s="1"/>
  <c r="J232" i="5"/>
  <c r="N232" i="5" s="1"/>
  <c r="J233" i="5"/>
  <c r="N233" i="5" s="1"/>
  <c r="J234" i="5"/>
  <c r="N234" i="5" s="1"/>
  <c r="J235" i="5"/>
  <c r="N235" i="5" s="1"/>
  <c r="J236" i="5"/>
  <c r="N236" i="5" s="1"/>
  <c r="J237" i="5"/>
  <c r="N237" i="5" s="1"/>
  <c r="J238" i="5"/>
  <c r="N238" i="5" s="1"/>
  <c r="J239" i="5"/>
  <c r="N239" i="5" s="1"/>
  <c r="J240" i="5"/>
  <c r="N240" i="5" s="1"/>
  <c r="J241" i="5"/>
  <c r="N241" i="5" s="1"/>
  <c r="J242" i="5"/>
  <c r="N242" i="5" s="1"/>
  <c r="J243" i="5"/>
  <c r="N243" i="5" s="1"/>
  <c r="J244" i="5"/>
  <c r="N244" i="5" s="1"/>
  <c r="J245" i="5"/>
  <c r="N245" i="5" s="1"/>
  <c r="J246" i="5"/>
  <c r="N246" i="5" s="1"/>
  <c r="J247" i="5"/>
  <c r="N247" i="5" s="1"/>
  <c r="J248" i="5"/>
  <c r="N248" i="5" s="1"/>
  <c r="J249" i="5"/>
  <c r="N249" i="5" s="1"/>
  <c r="J250" i="5"/>
  <c r="N250" i="5" s="1"/>
  <c r="J251" i="5"/>
  <c r="N251" i="5" s="1"/>
  <c r="J252" i="5"/>
  <c r="N252" i="5" s="1"/>
  <c r="J253" i="5"/>
  <c r="N253" i="5" s="1"/>
  <c r="J254" i="5"/>
  <c r="N254" i="5" s="1"/>
  <c r="J255" i="5"/>
  <c r="N255" i="5" s="1"/>
  <c r="J256" i="5"/>
  <c r="N256" i="5" s="1"/>
  <c r="J257" i="5"/>
  <c r="N257" i="5" s="1"/>
  <c r="J258" i="5"/>
  <c r="N258" i="5" s="1"/>
  <c r="J259" i="5"/>
  <c r="N259" i="5" s="1"/>
  <c r="J260" i="5"/>
  <c r="N260" i="5" s="1"/>
  <c r="J261" i="5"/>
  <c r="N261" i="5" s="1"/>
  <c r="J262" i="5"/>
  <c r="N262" i="5" s="1"/>
  <c r="J263" i="5"/>
  <c r="N263" i="5" s="1"/>
  <c r="J264" i="5"/>
  <c r="N264" i="5" s="1"/>
  <c r="J265" i="5"/>
  <c r="N265" i="5" s="1"/>
  <c r="J266" i="5"/>
  <c r="N266" i="5" s="1"/>
  <c r="J267" i="5"/>
  <c r="N267" i="5" s="1"/>
  <c r="J268" i="5"/>
  <c r="N268" i="5" s="1"/>
  <c r="J269" i="5"/>
  <c r="N269" i="5" s="1"/>
  <c r="J270" i="5"/>
  <c r="N270" i="5" s="1"/>
  <c r="J271" i="5"/>
  <c r="N271" i="5" s="1"/>
  <c r="J272" i="5"/>
  <c r="N272" i="5" s="1"/>
  <c r="J273" i="5"/>
  <c r="N273" i="5" s="1"/>
  <c r="J274" i="5"/>
  <c r="N274" i="5" s="1"/>
  <c r="J275" i="5"/>
  <c r="N275" i="5" s="1"/>
  <c r="J276" i="5"/>
  <c r="N276" i="5" s="1"/>
  <c r="J277" i="5"/>
  <c r="N277" i="5" s="1"/>
  <c r="J278" i="5"/>
  <c r="N278" i="5" s="1"/>
  <c r="J279" i="5"/>
  <c r="N279" i="5" s="1"/>
  <c r="J280" i="5"/>
  <c r="N280" i="5" s="1"/>
  <c r="J281" i="5"/>
  <c r="N281" i="5" s="1"/>
  <c r="J282" i="5"/>
  <c r="N282" i="5" s="1"/>
  <c r="J283" i="5"/>
  <c r="N283" i="5" s="1"/>
  <c r="J284" i="5"/>
  <c r="N284" i="5" s="1"/>
  <c r="J285" i="5"/>
  <c r="N285" i="5" s="1"/>
  <c r="J286" i="5"/>
  <c r="N286" i="5" s="1"/>
  <c r="J287" i="5"/>
  <c r="N287" i="5" s="1"/>
  <c r="J288" i="5"/>
  <c r="N288" i="5" s="1"/>
  <c r="J289" i="5"/>
  <c r="N289" i="5" s="1"/>
  <c r="J290" i="5"/>
  <c r="N290" i="5" s="1"/>
  <c r="J291" i="5"/>
  <c r="N291" i="5" s="1"/>
  <c r="J292" i="5"/>
  <c r="N292" i="5" s="1"/>
  <c r="J293" i="5"/>
  <c r="N293" i="5" s="1"/>
  <c r="J294" i="5"/>
  <c r="N294" i="5" s="1"/>
  <c r="J295" i="5"/>
  <c r="N295" i="5" s="1"/>
  <c r="J296" i="5"/>
  <c r="N296" i="5" s="1"/>
  <c r="J297" i="5"/>
  <c r="N297" i="5" s="1"/>
  <c r="J298" i="5"/>
  <c r="N298" i="5" s="1"/>
  <c r="J299" i="5"/>
  <c r="N299" i="5" s="1"/>
  <c r="J300" i="5"/>
  <c r="N300" i="5" s="1"/>
  <c r="J301" i="5"/>
  <c r="N301" i="5" s="1"/>
  <c r="J302" i="5"/>
  <c r="N302" i="5" s="1"/>
  <c r="J303" i="5"/>
  <c r="N303" i="5" s="1"/>
  <c r="J304" i="5"/>
  <c r="N304" i="5" s="1"/>
  <c r="J305" i="5"/>
  <c r="N305" i="5" s="1"/>
  <c r="J306" i="5"/>
  <c r="N306" i="5" s="1"/>
  <c r="J307" i="5"/>
  <c r="N307" i="5" s="1"/>
  <c r="J308" i="5"/>
  <c r="N308" i="5" s="1"/>
  <c r="J309" i="5"/>
  <c r="N309" i="5" s="1"/>
  <c r="J310" i="5"/>
  <c r="N310" i="5" s="1"/>
  <c r="J311" i="5"/>
  <c r="N311" i="5" s="1"/>
  <c r="J312" i="5"/>
  <c r="N312" i="5" s="1"/>
  <c r="J313" i="5"/>
  <c r="N313" i="5" s="1"/>
  <c r="J314" i="5"/>
  <c r="N314" i="5" s="1"/>
  <c r="J315" i="5"/>
  <c r="N315" i="5" s="1"/>
  <c r="J316" i="5"/>
  <c r="N316" i="5" s="1"/>
  <c r="J317" i="5"/>
  <c r="N317" i="5" s="1"/>
  <c r="J318" i="5"/>
  <c r="N318" i="5" s="1"/>
  <c r="J319" i="5"/>
  <c r="N319" i="5" s="1"/>
  <c r="J320" i="5"/>
  <c r="N320" i="5" s="1"/>
  <c r="J321" i="5"/>
  <c r="N321" i="5" s="1"/>
  <c r="J322" i="5"/>
  <c r="N322" i="5" s="1"/>
  <c r="J323" i="5"/>
  <c r="N323" i="5" s="1"/>
  <c r="J324" i="5"/>
  <c r="N324" i="5" s="1"/>
  <c r="J325" i="5"/>
  <c r="N325" i="5" s="1"/>
  <c r="J326" i="5"/>
  <c r="N326" i="5" s="1"/>
  <c r="J327" i="5"/>
  <c r="N327" i="5" s="1"/>
  <c r="J328" i="5"/>
  <c r="N328" i="5" s="1"/>
  <c r="J329" i="5"/>
  <c r="N329" i="5" s="1"/>
  <c r="J330" i="5"/>
  <c r="N330" i="5" s="1"/>
  <c r="J331" i="5"/>
  <c r="N331" i="5" s="1"/>
  <c r="J332" i="5"/>
  <c r="N332" i="5" s="1"/>
  <c r="J333" i="5"/>
  <c r="N333" i="5" s="1"/>
  <c r="J334" i="5"/>
  <c r="N334" i="5" s="1"/>
  <c r="J335" i="5"/>
  <c r="N335" i="5" s="1"/>
  <c r="J336" i="5"/>
  <c r="N336" i="5" s="1"/>
  <c r="J337" i="5"/>
  <c r="N337" i="5" s="1"/>
  <c r="J338" i="5"/>
  <c r="N338" i="5" s="1"/>
  <c r="J339" i="5"/>
  <c r="N339" i="5" s="1"/>
  <c r="J340" i="5"/>
  <c r="N340" i="5" s="1"/>
  <c r="J341" i="5"/>
  <c r="N341" i="5" s="1"/>
  <c r="J342" i="5"/>
  <c r="N342" i="5" s="1"/>
  <c r="J343" i="5"/>
  <c r="N343" i="5" s="1"/>
  <c r="J344" i="5"/>
  <c r="N344" i="5" s="1"/>
  <c r="J345" i="5"/>
  <c r="N345" i="5" s="1"/>
  <c r="J346" i="5"/>
  <c r="N346" i="5" s="1"/>
  <c r="J347" i="5"/>
  <c r="N347" i="5" s="1"/>
  <c r="J348" i="5"/>
  <c r="N348" i="5" s="1"/>
  <c r="J349" i="5"/>
  <c r="N349" i="5" s="1"/>
  <c r="J350" i="5"/>
  <c r="N350" i="5" s="1"/>
  <c r="J351" i="5"/>
  <c r="N351" i="5" s="1"/>
  <c r="J352" i="5"/>
  <c r="N352" i="5" s="1"/>
  <c r="J353" i="5"/>
  <c r="N353" i="5" s="1"/>
  <c r="J354" i="5"/>
  <c r="N354" i="5" s="1"/>
  <c r="J355" i="5"/>
  <c r="N355" i="5" s="1"/>
  <c r="J356" i="5"/>
  <c r="N356" i="5" s="1"/>
  <c r="J357" i="5"/>
  <c r="N357" i="5" s="1"/>
  <c r="J358" i="5"/>
  <c r="N358" i="5" s="1"/>
  <c r="J359" i="5"/>
  <c r="N359" i="5" s="1"/>
  <c r="J360" i="5"/>
  <c r="N360" i="5" s="1"/>
  <c r="J361" i="5"/>
  <c r="N361" i="5" s="1"/>
  <c r="J362" i="5"/>
  <c r="N362" i="5" s="1"/>
  <c r="J363" i="5"/>
  <c r="N363" i="5" s="1"/>
  <c r="J364" i="5"/>
  <c r="N364" i="5" s="1"/>
  <c r="J365" i="5"/>
  <c r="N365" i="5" s="1"/>
  <c r="J366" i="5"/>
  <c r="N366" i="5" s="1"/>
  <c r="J367" i="5"/>
  <c r="N367" i="5" s="1"/>
  <c r="J368" i="5"/>
  <c r="N368" i="5" s="1"/>
  <c r="J369" i="5"/>
  <c r="N369" i="5" s="1"/>
  <c r="J370" i="5"/>
  <c r="N370" i="5" s="1"/>
  <c r="J371" i="5"/>
  <c r="N371" i="5" s="1"/>
  <c r="J372" i="5"/>
  <c r="N372" i="5" s="1"/>
  <c r="J373" i="5"/>
  <c r="N373" i="5" s="1"/>
  <c r="J374" i="5"/>
  <c r="N374" i="5" s="1"/>
  <c r="J375" i="5"/>
  <c r="N375" i="5" s="1"/>
  <c r="J376" i="5"/>
  <c r="N376" i="5" s="1"/>
  <c r="J377" i="5"/>
  <c r="N377" i="5" s="1"/>
  <c r="J378" i="5"/>
  <c r="N378" i="5" s="1"/>
  <c r="J379" i="5"/>
  <c r="N379" i="5" s="1"/>
  <c r="J380" i="5"/>
  <c r="N380" i="5" s="1"/>
  <c r="J381" i="5"/>
  <c r="N381" i="5" s="1"/>
  <c r="J382" i="5"/>
  <c r="N382" i="5" s="1"/>
  <c r="J383" i="5"/>
  <c r="N383" i="5" s="1"/>
  <c r="J384" i="5"/>
  <c r="N384" i="5" s="1"/>
  <c r="J385" i="5"/>
  <c r="N385" i="5" s="1"/>
  <c r="J386" i="5"/>
  <c r="N386" i="5" s="1"/>
  <c r="J387" i="5"/>
  <c r="N387" i="5" s="1"/>
  <c r="J388" i="5"/>
  <c r="N388" i="5" s="1"/>
  <c r="J389" i="5"/>
  <c r="N389" i="5" s="1"/>
  <c r="J390" i="5"/>
  <c r="N390" i="5" s="1"/>
  <c r="J391" i="5"/>
  <c r="N391" i="5" s="1"/>
  <c r="J392" i="5"/>
  <c r="N392" i="5" s="1"/>
  <c r="J393" i="5"/>
  <c r="N393" i="5" s="1"/>
  <c r="J394" i="5"/>
  <c r="N394" i="5" s="1"/>
  <c r="J395" i="5"/>
  <c r="N395" i="5" s="1"/>
  <c r="J396" i="5"/>
  <c r="N396" i="5" s="1"/>
  <c r="J397" i="5"/>
  <c r="N397" i="5" s="1"/>
  <c r="J398" i="5"/>
  <c r="N398" i="5" s="1"/>
  <c r="J399" i="5"/>
  <c r="N399" i="5" s="1"/>
  <c r="J400" i="5"/>
  <c r="N400" i="5" s="1"/>
  <c r="J401" i="5"/>
  <c r="N401" i="5" s="1"/>
  <c r="J402" i="5"/>
  <c r="N402" i="5" s="1"/>
  <c r="J403" i="5"/>
  <c r="N403" i="5" s="1"/>
  <c r="J404" i="5"/>
  <c r="N404" i="5" s="1"/>
  <c r="J405" i="5"/>
  <c r="N405" i="5" s="1"/>
  <c r="J406" i="5"/>
  <c r="N406" i="5" s="1"/>
  <c r="J407" i="5"/>
  <c r="N407" i="5" s="1"/>
  <c r="J408" i="5"/>
  <c r="N408" i="5" s="1"/>
  <c r="J409" i="5"/>
  <c r="N409" i="5" s="1"/>
  <c r="J410" i="5"/>
  <c r="N410" i="5" s="1"/>
  <c r="J411" i="5"/>
  <c r="N411" i="5" s="1"/>
  <c r="J412" i="5"/>
  <c r="N412" i="5" s="1"/>
  <c r="J413" i="5"/>
  <c r="N413" i="5" s="1"/>
  <c r="J414" i="5"/>
  <c r="N414" i="5" s="1"/>
  <c r="J415" i="5"/>
  <c r="N415" i="5" s="1"/>
  <c r="J416" i="5"/>
  <c r="N416" i="5" s="1"/>
  <c r="J417" i="5"/>
  <c r="N417" i="5" s="1"/>
  <c r="J418" i="5"/>
  <c r="N418" i="5" s="1"/>
  <c r="J419" i="5"/>
  <c r="N419" i="5" s="1"/>
  <c r="J420" i="5"/>
  <c r="N420" i="5" s="1"/>
  <c r="J421" i="5"/>
  <c r="N421" i="5" s="1"/>
  <c r="J422" i="5"/>
  <c r="N422" i="5" s="1"/>
  <c r="J423" i="5"/>
  <c r="N423" i="5" s="1"/>
  <c r="J424" i="5"/>
  <c r="N424" i="5" s="1"/>
  <c r="J425" i="5"/>
  <c r="N425" i="5" s="1"/>
  <c r="J426" i="5"/>
  <c r="N426" i="5" s="1"/>
  <c r="J427" i="5"/>
  <c r="N427" i="5" s="1"/>
  <c r="J428" i="5"/>
  <c r="N428" i="5" s="1"/>
  <c r="J429" i="5"/>
  <c r="N429" i="5" s="1"/>
  <c r="J430" i="5"/>
  <c r="N430" i="5" s="1"/>
  <c r="J431" i="5"/>
  <c r="N431" i="5" s="1"/>
  <c r="J432" i="5"/>
  <c r="N432" i="5" s="1"/>
  <c r="J433" i="5"/>
  <c r="N433" i="5" s="1"/>
  <c r="J434" i="5"/>
  <c r="N434" i="5" s="1"/>
  <c r="J435" i="5"/>
  <c r="N435" i="5" s="1"/>
  <c r="J436" i="5"/>
  <c r="N436" i="5" s="1"/>
  <c r="J437" i="5"/>
  <c r="N437" i="5" s="1"/>
  <c r="J438" i="5"/>
  <c r="N438" i="5" s="1"/>
  <c r="J439" i="5"/>
  <c r="N439" i="5" s="1"/>
  <c r="J440" i="5"/>
  <c r="N440" i="5" s="1"/>
  <c r="J441" i="5"/>
  <c r="N441" i="5" s="1"/>
  <c r="J442" i="5"/>
  <c r="N442" i="5" s="1"/>
  <c r="J443" i="5"/>
  <c r="N443" i="5" s="1"/>
  <c r="J444" i="5"/>
  <c r="N444" i="5" s="1"/>
  <c r="J445" i="5"/>
  <c r="N445" i="5" s="1"/>
  <c r="J446" i="5"/>
  <c r="N446" i="5" s="1"/>
  <c r="J447" i="5"/>
  <c r="N447" i="5" s="1"/>
  <c r="J448" i="5"/>
  <c r="N448" i="5" s="1"/>
  <c r="J449" i="5"/>
  <c r="N449" i="5" s="1"/>
  <c r="J450" i="5"/>
  <c r="N450" i="5" s="1"/>
  <c r="J451" i="5"/>
  <c r="N451" i="5" s="1"/>
  <c r="J452" i="5"/>
  <c r="N452" i="5" s="1"/>
  <c r="J453" i="5"/>
  <c r="N453" i="5" s="1"/>
  <c r="J454" i="5"/>
  <c r="N454" i="5" s="1"/>
  <c r="J455" i="5"/>
  <c r="N455" i="5" s="1"/>
  <c r="J456" i="5"/>
  <c r="N456" i="5" s="1"/>
  <c r="J457" i="5"/>
  <c r="N457" i="5" s="1"/>
  <c r="J458" i="5"/>
  <c r="N458" i="5" s="1"/>
  <c r="J459" i="5"/>
  <c r="N459" i="5" s="1"/>
  <c r="J460" i="5"/>
  <c r="N460" i="5" s="1"/>
  <c r="J461" i="5"/>
  <c r="N461" i="5" s="1"/>
  <c r="J462" i="5"/>
  <c r="N462" i="5" s="1"/>
  <c r="J463" i="5"/>
  <c r="N463" i="5" s="1"/>
  <c r="J464" i="5"/>
  <c r="N464" i="5" s="1"/>
  <c r="J465" i="5"/>
  <c r="N465" i="5" s="1"/>
  <c r="J466" i="5"/>
  <c r="N466" i="5" s="1"/>
  <c r="J467" i="5"/>
  <c r="N467" i="5" s="1"/>
  <c r="J468" i="5"/>
  <c r="N468" i="5" s="1"/>
  <c r="J469" i="5"/>
  <c r="N469" i="5" s="1"/>
  <c r="J470" i="5"/>
  <c r="N470" i="5" s="1"/>
  <c r="J471" i="5"/>
  <c r="N471" i="5" s="1"/>
  <c r="J472" i="5"/>
  <c r="N472" i="5" s="1"/>
  <c r="J473" i="5"/>
  <c r="N473" i="5" s="1"/>
  <c r="J474" i="5"/>
  <c r="N474" i="5" s="1"/>
  <c r="J475" i="5"/>
  <c r="N475" i="5" s="1"/>
  <c r="J476" i="5"/>
  <c r="N476" i="5" s="1"/>
  <c r="J477" i="5"/>
  <c r="N477" i="5" s="1"/>
  <c r="J478" i="5"/>
  <c r="N478" i="5" s="1"/>
  <c r="J479" i="5"/>
  <c r="N479" i="5" s="1"/>
  <c r="J480" i="5"/>
  <c r="N480" i="5" s="1"/>
  <c r="J481" i="5"/>
  <c r="N481" i="5" s="1"/>
  <c r="J482" i="5"/>
  <c r="N482" i="5" s="1"/>
  <c r="J483" i="5"/>
  <c r="N483" i="5" s="1"/>
  <c r="J484" i="5"/>
  <c r="N484" i="5" s="1"/>
  <c r="J485" i="5"/>
  <c r="N485" i="5" s="1"/>
  <c r="J486" i="5"/>
  <c r="N486" i="5" s="1"/>
  <c r="J487" i="5"/>
  <c r="N487" i="5" s="1"/>
  <c r="J488" i="5"/>
  <c r="N488" i="5" s="1"/>
  <c r="J489" i="5"/>
  <c r="N489" i="5" s="1"/>
  <c r="J490" i="5"/>
  <c r="N490" i="5" s="1"/>
  <c r="J491" i="5"/>
  <c r="N491" i="5" s="1"/>
  <c r="J492" i="5"/>
  <c r="N492" i="5" s="1"/>
  <c r="J493" i="5"/>
  <c r="N493" i="5" s="1"/>
  <c r="J494" i="5"/>
  <c r="N494" i="5" s="1"/>
  <c r="J495" i="5"/>
  <c r="N495" i="5" s="1"/>
  <c r="J496" i="5"/>
  <c r="N496" i="5" s="1"/>
  <c r="J497" i="5"/>
  <c r="N497" i="5" s="1"/>
  <c r="J498" i="5"/>
  <c r="N498" i="5" s="1"/>
  <c r="J499" i="5"/>
  <c r="N499" i="5" s="1"/>
  <c r="J500" i="5"/>
  <c r="N500" i="5" s="1"/>
  <c r="J501" i="5"/>
  <c r="N501" i="5" s="1"/>
  <c r="J502" i="5"/>
  <c r="N502" i="5" s="1"/>
  <c r="J503" i="5"/>
  <c r="N503" i="5" s="1"/>
  <c r="J504" i="5"/>
  <c r="N504" i="5" s="1"/>
  <c r="Q515" i="1"/>
  <c r="Q516" i="1"/>
  <c r="Q517" i="1"/>
  <c r="Q518" i="1"/>
  <c r="P515" i="1"/>
  <c r="P516" i="1"/>
  <c r="P517" i="1"/>
  <c r="P518" i="1"/>
  <c r="O515" i="1"/>
  <c r="O516" i="1"/>
  <c r="O517" i="1"/>
  <c r="O518" i="1"/>
  <c r="N515" i="1"/>
  <c r="N516" i="1"/>
  <c r="N517" i="1"/>
  <c r="N518" i="1"/>
  <c r="M515" i="1"/>
  <c r="M516" i="1"/>
  <c r="M517" i="1"/>
  <c r="M518" i="1"/>
  <c r="M514" i="1"/>
  <c r="L516" i="1"/>
  <c r="L515" i="1"/>
  <c r="I516" i="1"/>
  <c r="I517" i="1"/>
  <c r="I518" i="1"/>
  <c r="I515" i="1"/>
  <c r="F516" i="1"/>
  <c r="F517" i="1"/>
  <c r="F518" i="1"/>
  <c r="F515" i="1"/>
  <c r="L518" i="1"/>
  <c r="L517" i="1"/>
  <c r="G2" i="7"/>
  <c r="G2" i="5"/>
  <c r="O30" i="7" l="1"/>
  <c r="O22" i="7"/>
  <c r="O20" i="7"/>
  <c r="O505" i="7"/>
  <c r="O501" i="7"/>
  <c r="O471" i="7"/>
  <c r="O457" i="7"/>
  <c r="O445" i="7"/>
  <c r="O487" i="7"/>
  <c r="O481" i="7"/>
  <c r="O477" i="7"/>
  <c r="O473" i="7"/>
  <c r="O453" i="7"/>
  <c r="O449" i="7"/>
  <c r="O447" i="7"/>
  <c r="O439" i="7"/>
  <c r="O413" i="7"/>
  <c r="O407" i="7"/>
  <c r="O405" i="7"/>
  <c r="O399" i="7"/>
  <c r="O365" i="7"/>
  <c r="O359" i="7"/>
  <c r="O353" i="7"/>
  <c r="O325" i="7"/>
  <c r="O319" i="7"/>
  <c r="O313" i="7"/>
  <c r="O309" i="7"/>
  <c r="O277" i="7"/>
  <c r="O271" i="7"/>
  <c r="O265" i="7"/>
  <c r="O239" i="7"/>
  <c r="O231" i="7"/>
  <c r="O225" i="7"/>
  <c r="O221" i="7"/>
  <c r="O191" i="7"/>
  <c r="O185" i="7"/>
  <c r="O181" i="7"/>
  <c r="O175" i="7"/>
  <c r="O145" i="7"/>
  <c r="O141" i="7"/>
  <c r="O135" i="7"/>
  <c r="O127" i="7"/>
  <c r="O97" i="7"/>
  <c r="O85" i="7"/>
  <c r="O77" i="7"/>
  <c r="O47" i="7"/>
  <c r="O41" i="7"/>
  <c r="O29" i="7"/>
  <c r="O433" i="7"/>
  <c r="O431" i="7"/>
  <c r="O425" i="7"/>
  <c r="O421" i="7"/>
  <c r="O389" i="7"/>
  <c r="O383" i="7"/>
  <c r="O377" i="7"/>
  <c r="O345" i="7"/>
  <c r="O341" i="7"/>
  <c r="O335" i="7"/>
  <c r="O311" i="7"/>
  <c r="O305" i="7"/>
  <c r="O301" i="7"/>
  <c r="O295" i="7"/>
  <c r="O263" i="7"/>
  <c r="O257" i="7"/>
  <c r="O253" i="7"/>
  <c r="O229" i="7"/>
  <c r="O223" i="7"/>
  <c r="O217" i="7"/>
  <c r="O213" i="7"/>
  <c r="O199" i="7"/>
  <c r="O183" i="7"/>
  <c r="O177" i="7"/>
  <c r="O173" i="7"/>
  <c r="O149" i="7"/>
  <c r="O143" i="7"/>
  <c r="O137" i="7"/>
  <c r="O133" i="7"/>
  <c r="O125" i="7"/>
  <c r="O105" i="7"/>
  <c r="O101" i="7"/>
  <c r="O95" i="7"/>
  <c r="O73" i="7"/>
  <c r="O69" i="7"/>
  <c r="O63" i="7"/>
  <c r="O57" i="7"/>
  <c r="O39" i="7"/>
  <c r="O33" i="7"/>
  <c r="O31" i="7"/>
  <c r="O25" i="7"/>
  <c r="O21" i="7"/>
  <c r="O427" i="7"/>
  <c r="O419" i="7"/>
  <c r="O411" i="7"/>
  <c r="O403" i="7"/>
  <c r="O395" i="7"/>
  <c r="O379" i="7"/>
  <c r="O371" i="7"/>
  <c r="O355" i="7"/>
  <c r="O347" i="7"/>
  <c r="O339" i="7"/>
  <c r="O331" i="7"/>
  <c r="O315" i="7"/>
  <c r="O307" i="7"/>
  <c r="O291" i="7"/>
  <c r="O283" i="7"/>
  <c r="O275" i="7"/>
  <c r="O267" i="7"/>
  <c r="O251" i="7"/>
  <c r="O243" i="7"/>
  <c r="O227" i="7"/>
  <c r="O219" i="7"/>
  <c r="O211" i="7"/>
  <c r="O203" i="7"/>
  <c r="O187" i="7"/>
  <c r="O179" i="7"/>
  <c r="O171" i="7"/>
  <c r="O163" i="7"/>
  <c r="O155" i="7"/>
  <c r="O147" i="7"/>
  <c r="O139" i="7"/>
  <c r="O131" i="7"/>
  <c r="O123" i="7"/>
  <c r="O115" i="7"/>
  <c r="O99" i="7"/>
  <c r="O91" i="7"/>
  <c r="O83" i="7"/>
  <c r="O75" i="7"/>
  <c r="O67" i="7"/>
  <c r="O59" i="7"/>
  <c r="O51" i="7"/>
  <c r="O43" i="7"/>
  <c r="O35" i="7"/>
  <c r="O27" i="7"/>
  <c r="O19" i="7"/>
  <c r="O491" i="7"/>
  <c r="O467" i="7"/>
  <c r="O451" i="7"/>
  <c r="O435" i="7"/>
  <c r="O499" i="7"/>
  <c r="O483" i="7"/>
  <c r="O475" i="7"/>
  <c r="O459" i="7"/>
  <c r="O443" i="7"/>
  <c r="O89" i="5"/>
  <c r="O41" i="5"/>
  <c r="O107" i="7"/>
  <c r="O117" i="7"/>
  <c r="O158" i="7"/>
  <c r="O162" i="7"/>
  <c r="O168" i="7"/>
  <c r="O306" i="7"/>
  <c r="O326" i="7"/>
  <c r="O376" i="7"/>
  <c r="O396" i="7"/>
  <c r="O150" i="7"/>
  <c r="O178" i="7"/>
  <c r="O370" i="7"/>
  <c r="O390" i="7"/>
  <c r="O62" i="7"/>
  <c r="O222" i="7"/>
  <c r="O402" i="7"/>
  <c r="O159" i="7"/>
  <c r="O167" i="7"/>
  <c r="O381" i="7"/>
  <c r="O387" i="7"/>
  <c r="O11" i="7"/>
  <c r="O15" i="7"/>
  <c r="O128" i="7"/>
  <c r="O274" i="7"/>
  <c r="O423" i="7"/>
  <c r="O98" i="7"/>
  <c r="O195" i="7"/>
  <c r="O197" i="7"/>
  <c r="O455" i="7"/>
  <c r="O65" i="7"/>
  <c r="O71" i="7"/>
  <c r="O103" i="7"/>
  <c r="O169" i="7"/>
  <c r="O282" i="7"/>
  <c r="O298" i="7"/>
  <c r="O344" i="7"/>
  <c r="O364" i="7"/>
  <c r="O479" i="7"/>
  <c r="O69" i="5"/>
  <c r="O24" i="5"/>
  <c r="O22" i="5"/>
  <c r="O36" i="5"/>
  <c r="O38" i="5"/>
  <c r="O47" i="5"/>
  <c r="O95" i="5"/>
  <c r="O99" i="5"/>
  <c r="O101" i="5"/>
  <c r="O111" i="5"/>
  <c r="O188" i="5"/>
  <c r="O216" i="5"/>
  <c r="O70" i="5"/>
  <c r="O87" i="5"/>
  <c r="O121" i="5"/>
  <c r="O163" i="5"/>
  <c r="O165" i="5"/>
  <c r="O82" i="5"/>
  <c r="O298" i="5"/>
  <c r="O306" i="5"/>
  <c r="O80" i="5"/>
  <c r="O119" i="5"/>
  <c r="O112" i="5"/>
  <c r="O209" i="5"/>
  <c r="O217" i="5"/>
  <c r="O496" i="5"/>
  <c r="O21" i="5"/>
  <c r="O39" i="5"/>
  <c r="O62" i="5"/>
  <c r="O144" i="5"/>
  <c r="O229" i="5"/>
  <c r="O504" i="5"/>
  <c r="O245" i="5"/>
  <c r="O247" i="5"/>
  <c r="O67" i="5"/>
  <c r="O26" i="5"/>
  <c r="O162" i="5"/>
  <c r="O200" i="5"/>
  <c r="O213" i="5"/>
  <c r="O273" i="5"/>
  <c r="O275" i="5"/>
  <c r="O287" i="5"/>
  <c r="O291" i="5"/>
  <c r="O303" i="5"/>
  <c r="O307" i="5"/>
  <c r="O323" i="5"/>
  <c r="O335" i="5"/>
  <c r="O339" i="5"/>
  <c r="O351" i="5"/>
  <c r="O355" i="5"/>
  <c r="O367" i="5"/>
  <c r="O371" i="5"/>
  <c r="O383" i="5"/>
  <c r="O387" i="5"/>
  <c r="O399" i="5"/>
  <c r="O415" i="5"/>
  <c r="O419" i="5"/>
  <c r="O431" i="5"/>
  <c r="O435" i="5"/>
  <c r="O447" i="5"/>
  <c r="O451" i="5"/>
  <c r="O467" i="5"/>
  <c r="O479" i="5"/>
  <c r="O483" i="5"/>
  <c r="O495" i="5"/>
  <c r="O499" i="5"/>
  <c r="O18" i="7"/>
  <c r="O50" i="7"/>
  <c r="O93" i="7"/>
  <c r="O104" i="7"/>
  <c r="O157" i="7"/>
  <c r="O255" i="7"/>
  <c r="O272" i="7"/>
  <c r="O285" i="7"/>
  <c r="O354" i="7"/>
  <c r="O360" i="7"/>
  <c r="O386" i="7"/>
  <c r="O456" i="7"/>
  <c r="O488" i="7"/>
  <c r="O24" i="7"/>
  <c r="O45" i="7"/>
  <c r="O56" i="7"/>
  <c r="O88" i="7"/>
  <c r="O108" i="7"/>
  <c r="O119" i="7"/>
  <c r="O122" i="7"/>
  <c r="O166" i="7"/>
  <c r="O208" i="7"/>
  <c r="O212" i="7"/>
  <c r="O234" i="7"/>
  <c r="O330" i="7"/>
  <c r="O336" i="7"/>
  <c r="O417" i="7"/>
  <c r="O426" i="7"/>
  <c r="O432" i="7"/>
  <c r="O490" i="7"/>
  <c r="O496" i="7"/>
  <c r="O37" i="7"/>
  <c r="O54" i="7"/>
  <c r="O79" i="7"/>
  <c r="O82" i="7"/>
  <c r="O112" i="7"/>
  <c r="O146" i="7"/>
  <c r="O170" i="7"/>
  <c r="O174" i="7"/>
  <c r="O202" i="7"/>
  <c r="O206" i="7"/>
  <c r="O357" i="7"/>
  <c r="O372" i="7"/>
  <c r="O404" i="7"/>
  <c r="O468" i="7"/>
  <c r="O485" i="7"/>
  <c r="O106" i="7"/>
  <c r="O242" i="7"/>
  <c r="O28" i="7"/>
  <c r="O36" i="7"/>
  <c r="O38" i="7"/>
  <c r="O42" i="7"/>
  <c r="O53" i="7"/>
  <c r="O60" i="7"/>
  <c r="O68" i="7"/>
  <c r="O70" i="7"/>
  <c r="O74" i="7"/>
  <c r="O96" i="7"/>
  <c r="O116" i="7"/>
  <c r="O130" i="7"/>
  <c r="O205" i="7"/>
  <c r="O210" i="7"/>
  <c r="O214" i="7"/>
  <c r="O218" i="7"/>
  <c r="O333" i="7"/>
  <c r="O342" i="7"/>
  <c r="O429" i="7"/>
  <c r="O444" i="7"/>
  <c r="O493" i="7"/>
  <c r="O44" i="7"/>
  <c r="O76" i="7"/>
  <c r="O87" i="7"/>
  <c r="O90" i="7"/>
  <c r="O109" i="7"/>
  <c r="O120" i="7"/>
  <c r="O154" i="7"/>
  <c r="O160" i="7"/>
  <c r="O182" i="7"/>
  <c r="O233" i="7"/>
  <c r="O247" i="7"/>
  <c r="O249" i="7"/>
  <c r="O281" i="7"/>
  <c r="O337" i="7"/>
  <c r="O346" i="7"/>
  <c r="O352" i="7"/>
  <c r="O378" i="7"/>
  <c r="O416" i="7"/>
  <c r="O442" i="7"/>
  <c r="O465" i="7"/>
  <c r="O34" i="7"/>
  <c r="O40" i="7"/>
  <c r="O48" i="7"/>
  <c r="O66" i="7"/>
  <c r="O72" i="7"/>
  <c r="O80" i="7"/>
  <c r="O100" i="7"/>
  <c r="O111" i="7"/>
  <c r="O114" i="7"/>
  <c r="O215" i="7"/>
  <c r="O258" i="7"/>
  <c r="O324" i="7"/>
  <c r="O356" i="7"/>
  <c r="O373" i="7"/>
  <c r="O469" i="7"/>
  <c r="O484" i="7"/>
  <c r="O26" i="7"/>
  <c r="O32" i="7"/>
  <c r="O58" i="7"/>
  <c r="O61" i="7"/>
  <c r="O64" i="7"/>
  <c r="O81" i="7"/>
  <c r="O89" i="7"/>
  <c r="O113" i="7"/>
  <c r="O121" i="7"/>
  <c r="O129" i="7"/>
  <c r="O136" i="7"/>
  <c r="O144" i="7"/>
  <c r="O161" i="7"/>
  <c r="O180" i="7"/>
  <c r="O198" i="7"/>
  <c r="O224" i="7"/>
  <c r="O244" i="7"/>
  <c r="O245" i="7"/>
  <c r="O262" i="7"/>
  <c r="O367" i="7"/>
  <c r="O391" i="7"/>
  <c r="O495" i="7"/>
  <c r="O299" i="7"/>
  <c r="O259" i="7"/>
  <c r="O46" i="7"/>
  <c r="O55" i="7"/>
  <c r="O126" i="7"/>
  <c r="O153" i="7"/>
  <c r="O241" i="7"/>
  <c r="O261" i="7"/>
  <c r="O266" i="7"/>
  <c r="O270" i="7"/>
  <c r="O276" i="7"/>
  <c r="O287" i="7"/>
  <c r="O294" i="7"/>
  <c r="O118" i="7"/>
  <c r="O156" i="7"/>
  <c r="O235" i="7"/>
  <c r="O343" i="7"/>
  <c r="O10" i="7"/>
  <c r="O14" i="7"/>
  <c r="O148" i="7"/>
  <c r="O165" i="7"/>
  <c r="O186" i="7"/>
  <c r="O226" i="7"/>
  <c r="O246" i="7"/>
  <c r="O250" i="7"/>
  <c r="O323" i="7"/>
  <c r="O351" i="7"/>
  <c r="O375" i="7"/>
  <c r="O503" i="7"/>
  <c r="O78" i="7"/>
  <c r="O102" i="7"/>
  <c r="O84" i="7"/>
  <c r="O92" i="7"/>
  <c r="O124" i="7"/>
  <c r="O132" i="7"/>
  <c r="O140" i="7"/>
  <c r="O192" i="7"/>
  <c r="O193" i="7"/>
  <c r="O230" i="7"/>
  <c r="O269" i="7"/>
  <c r="O293" i="7"/>
  <c r="O303" i="7"/>
  <c r="O327" i="7"/>
  <c r="O52" i="7"/>
  <c r="O110" i="7"/>
  <c r="O134" i="7"/>
  <c r="O207" i="7"/>
  <c r="O290" i="7"/>
  <c r="O13" i="7"/>
  <c r="O17" i="7"/>
  <c r="O138" i="7"/>
  <c r="O151" i="7"/>
  <c r="O273" i="7"/>
  <c r="O278" i="7"/>
  <c r="O86" i="7"/>
  <c r="O142" i="7"/>
  <c r="O152" i="7"/>
  <c r="O201" i="7"/>
  <c r="O209" i="7"/>
  <c r="O463" i="7"/>
  <c r="O23" i="7"/>
  <c r="O49" i="7"/>
  <c r="O94" i="7"/>
  <c r="O237" i="7"/>
  <c r="O286" i="7"/>
  <c r="O12" i="7"/>
  <c r="O16" i="7"/>
  <c r="O164" i="7"/>
  <c r="O189" i="7"/>
  <c r="O190" i="7"/>
  <c r="O194" i="7"/>
  <c r="O238" i="7"/>
  <c r="O254" i="7"/>
  <c r="O279" i="7"/>
  <c r="O302" i="7"/>
  <c r="O363" i="7"/>
  <c r="O415" i="7"/>
  <c r="O256" i="7"/>
  <c r="O288" i="7"/>
  <c r="O289" i="7"/>
  <c r="O304" i="7"/>
  <c r="O318" i="7"/>
  <c r="O320" i="7"/>
  <c r="O329" i="7"/>
  <c r="O334" i="7"/>
  <c r="O350" i="7"/>
  <c r="O361" i="7"/>
  <c r="O366" i="7"/>
  <c r="O368" i="7"/>
  <c r="O382" i="7"/>
  <c r="O384" i="7"/>
  <c r="O393" i="7"/>
  <c r="O398" i="7"/>
  <c r="O400" i="7"/>
  <c r="O409" i="7"/>
  <c r="O414" i="7"/>
  <c r="O430" i="7"/>
  <c r="O441" i="7"/>
  <c r="O446" i="7"/>
  <c r="O448" i="7"/>
  <c r="O462" i="7"/>
  <c r="O464" i="7"/>
  <c r="O478" i="7"/>
  <c r="O480" i="7"/>
  <c r="O489" i="7"/>
  <c r="O494" i="7"/>
  <c r="O200" i="7"/>
  <c r="O232" i="7"/>
  <c r="O264" i="7"/>
  <c r="O296" i="7"/>
  <c r="O308" i="7"/>
  <c r="O317" i="7"/>
  <c r="O322" i="7"/>
  <c r="O338" i="7"/>
  <c r="O340" i="7"/>
  <c r="O349" i="7"/>
  <c r="O388" i="7"/>
  <c r="O397" i="7"/>
  <c r="O418" i="7"/>
  <c r="O420" i="7"/>
  <c r="O434" i="7"/>
  <c r="O436" i="7"/>
  <c r="O450" i="7"/>
  <c r="O452" i="7"/>
  <c r="O461" i="7"/>
  <c r="O466" i="7"/>
  <c r="O482" i="7"/>
  <c r="O498" i="7"/>
  <c r="O500" i="7"/>
  <c r="O188" i="7"/>
  <c r="O220" i="7"/>
  <c r="O252" i="7"/>
  <c r="O284" i="7"/>
  <c r="O176" i="7"/>
  <c r="O240" i="7"/>
  <c r="O310" i="7"/>
  <c r="O312" i="7"/>
  <c r="O321" i="7"/>
  <c r="O328" i="7"/>
  <c r="O358" i="7"/>
  <c r="O369" i="7"/>
  <c r="O374" i="7"/>
  <c r="O385" i="7"/>
  <c r="O392" i="7"/>
  <c r="O401" i="7"/>
  <c r="O406" i="7"/>
  <c r="O408" i="7"/>
  <c r="O422" i="7"/>
  <c r="O424" i="7"/>
  <c r="O438" i="7"/>
  <c r="O440" i="7"/>
  <c r="O454" i="7"/>
  <c r="O470" i="7"/>
  <c r="O472" i="7"/>
  <c r="O486" i="7"/>
  <c r="O497" i="7"/>
  <c r="O502" i="7"/>
  <c r="O504" i="7"/>
  <c r="O196" i="7"/>
  <c r="O228" i="7"/>
  <c r="O260" i="7"/>
  <c r="O292" i="7"/>
  <c r="O300" i="7"/>
  <c r="O184" i="7"/>
  <c r="O216" i="7"/>
  <c r="O248" i="7"/>
  <c r="O280" i="7"/>
  <c r="O297" i="7"/>
  <c r="O314" i="7"/>
  <c r="O316" i="7"/>
  <c r="O332" i="7"/>
  <c r="O348" i="7"/>
  <c r="O362" i="7"/>
  <c r="O380" i="7"/>
  <c r="O394" i="7"/>
  <c r="O410" i="7"/>
  <c r="O412" i="7"/>
  <c r="O428" i="7"/>
  <c r="O437" i="7"/>
  <c r="O458" i="7"/>
  <c r="O460" i="7"/>
  <c r="O474" i="7"/>
  <c r="O476" i="7"/>
  <c r="O492" i="7"/>
  <c r="O172" i="7"/>
  <c r="O204" i="7"/>
  <c r="O236" i="7"/>
  <c r="O268" i="7"/>
  <c r="O11" i="5"/>
  <c r="O13" i="5"/>
  <c r="O15" i="5"/>
  <c r="O17" i="5"/>
  <c r="Q19" i="5" s="1"/>
  <c r="O19" i="5"/>
  <c r="O44" i="5"/>
  <c r="O52" i="5"/>
  <c r="O54" i="5"/>
  <c r="O59" i="5"/>
  <c r="O142" i="5"/>
  <c r="O50" i="5"/>
  <c r="O33" i="5"/>
  <c r="O37" i="5"/>
  <c r="O55" i="5"/>
  <c r="O78" i="5"/>
  <c r="O28" i="5"/>
  <c r="O205" i="5"/>
  <c r="O110" i="5"/>
  <c r="O185" i="5"/>
  <c r="O34" i="5"/>
  <c r="O83" i="5"/>
  <c r="O85" i="5"/>
  <c r="O153" i="5"/>
  <c r="O172" i="5"/>
  <c r="O194" i="5"/>
  <c r="O212" i="5"/>
  <c r="O236" i="5"/>
  <c r="O32" i="5"/>
  <c r="O43" i="5"/>
  <c r="O58" i="5"/>
  <c r="O60" i="5"/>
  <c r="O86" i="5"/>
  <c r="O88" i="5"/>
  <c r="O97" i="5"/>
  <c r="O118" i="5"/>
  <c r="O120" i="5"/>
  <c r="O129" i="5"/>
  <c r="O150" i="5"/>
  <c r="O152" i="5"/>
  <c r="O161" i="5"/>
  <c r="O196" i="5"/>
  <c r="O277" i="5"/>
  <c r="O281" i="5"/>
  <c r="O285" i="5"/>
  <c r="O289" i="5"/>
  <c r="O293" i="5"/>
  <c r="O305" i="5"/>
  <c r="O309" i="5"/>
  <c r="O313" i="5"/>
  <c r="O317" i="5"/>
  <c r="O321" i="5"/>
  <c r="O325" i="5"/>
  <c r="O341" i="5"/>
  <c r="O345" i="5"/>
  <c r="O349" i="5"/>
  <c r="O353" i="5"/>
  <c r="O357" i="5"/>
  <c r="O369" i="5"/>
  <c r="O373" i="5"/>
  <c r="O377" i="5"/>
  <c r="O381" i="5"/>
  <c r="O385" i="5"/>
  <c r="O389" i="5"/>
  <c r="O401" i="5"/>
  <c r="O409" i="5"/>
  <c r="O413" i="5"/>
  <c r="O421" i="5"/>
  <c r="O437" i="5"/>
  <c r="O445" i="5"/>
  <c r="O449" i="5"/>
  <c r="O465" i="5"/>
  <c r="O469" i="5"/>
  <c r="O473" i="5"/>
  <c r="O477" i="5"/>
  <c r="O481" i="5"/>
  <c r="O485" i="5"/>
  <c r="O497" i="5"/>
  <c r="O501" i="5"/>
  <c r="O505" i="5"/>
  <c r="O45" i="5"/>
  <c r="O49" i="5"/>
  <c r="O56" i="5"/>
  <c r="O64" i="5"/>
  <c r="O75" i="5"/>
  <c r="O77" i="5"/>
  <c r="O107" i="5"/>
  <c r="O109" i="5"/>
  <c r="O139" i="5"/>
  <c r="O141" i="5"/>
  <c r="O180" i="5"/>
  <c r="O262" i="5"/>
  <c r="O23" i="5"/>
  <c r="O66" i="5"/>
  <c r="O73" i="5"/>
  <c r="O94" i="5"/>
  <c r="O96" i="5"/>
  <c r="O105" i="5"/>
  <c r="O126" i="5"/>
  <c r="O128" i="5"/>
  <c r="O137" i="5"/>
  <c r="O158" i="5"/>
  <c r="O160" i="5"/>
  <c r="O237" i="5"/>
  <c r="O270" i="5"/>
  <c r="O115" i="5"/>
  <c r="O117" i="5"/>
  <c r="O147" i="5"/>
  <c r="O149" i="5"/>
  <c r="O482" i="5"/>
  <c r="O490" i="5"/>
  <c r="O498" i="5"/>
  <c r="O25" i="5"/>
  <c r="O31" i="5"/>
  <c r="O40" i="5"/>
  <c r="O42" i="5"/>
  <c r="O53" i="5"/>
  <c r="O61" i="5"/>
  <c r="O72" i="5"/>
  <c r="O81" i="5"/>
  <c r="O102" i="5"/>
  <c r="O104" i="5"/>
  <c r="O113" i="5"/>
  <c r="O134" i="5"/>
  <c r="O136" i="5"/>
  <c r="O145" i="5"/>
  <c r="O170" i="5"/>
  <c r="O190" i="5"/>
  <c r="O210" i="5"/>
  <c r="O228" i="5"/>
  <c r="O251" i="5"/>
  <c r="O255" i="5"/>
  <c r="O288" i="5"/>
  <c r="O292" i="5"/>
  <c r="O296" i="5"/>
  <c r="O300" i="5"/>
  <c r="O304" i="5"/>
  <c r="O316" i="5"/>
  <c r="O320" i="5"/>
  <c r="O324" i="5"/>
  <c r="O328" i="5"/>
  <c r="O332" i="5"/>
  <c r="O336" i="5"/>
  <c r="O348" i="5"/>
  <c r="O356" i="5"/>
  <c r="O360" i="5"/>
  <c r="O368" i="5"/>
  <c r="O384" i="5"/>
  <c r="O388" i="5"/>
  <c r="O396" i="5"/>
  <c r="O400" i="5"/>
  <c r="O412" i="5"/>
  <c r="O416" i="5"/>
  <c r="O424" i="5"/>
  <c r="O428" i="5"/>
  <c r="O444" i="5"/>
  <c r="O448" i="5"/>
  <c r="O452" i="5"/>
  <c r="O456" i="5"/>
  <c r="O460" i="5"/>
  <c r="O464" i="5"/>
  <c r="O476" i="5"/>
  <c r="O480" i="5"/>
  <c r="O484" i="5"/>
  <c r="O488" i="5"/>
  <c r="O492" i="5"/>
  <c r="O500" i="5"/>
  <c r="O10" i="5"/>
  <c r="Q14" i="5" s="1"/>
  <c r="O12" i="5"/>
  <c r="O14" i="5"/>
  <c r="O16" i="5"/>
  <c r="O18" i="5"/>
  <c r="O20" i="5"/>
  <c r="O29" i="5"/>
  <c r="O35" i="5"/>
  <c r="O46" i="5"/>
  <c r="O48" i="5"/>
  <c r="O63" i="5"/>
  <c r="O91" i="5"/>
  <c r="O93" i="5"/>
  <c r="O123" i="5"/>
  <c r="O125" i="5"/>
  <c r="O155" i="5"/>
  <c r="O157" i="5"/>
  <c r="O168" i="5"/>
  <c r="O174" i="5"/>
  <c r="O238" i="5"/>
  <c r="O253" i="5"/>
  <c r="O259" i="5"/>
  <c r="O263" i="5"/>
  <c r="O403" i="5"/>
  <c r="O267" i="5"/>
  <c r="O327" i="5"/>
  <c r="O295" i="5"/>
  <c r="O225" i="5"/>
  <c r="O193" i="5"/>
  <c r="O177" i="5"/>
  <c r="O319" i="5"/>
  <c r="O475" i="5"/>
  <c r="O65" i="5"/>
  <c r="O173" i="5"/>
  <c r="O201" i="5"/>
  <c r="O226" i="5"/>
  <c r="O235" i="5"/>
  <c r="O331" i="5"/>
  <c r="O343" i="5"/>
  <c r="O436" i="5"/>
  <c r="O218" i="5"/>
  <c r="O221" i="5"/>
  <c r="O254" i="5"/>
  <c r="O359" i="5"/>
  <c r="O363" i="5"/>
  <c r="O375" i="5"/>
  <c r="O76" i="5"/>
  <c r="O84" i="5"/>
  <c r="O92" i="5"/>
  <c r="O100" i="5"/>
  <c r="O108" i="5"/>
  <c r="O116" i="5"/>
  <c r="O124" i="5"/>
  <c r="O132" i="5"/>
  <c r="O140" i="5"/>
  <c r="O148" i="5"/>
  <c r="O156" i="5"/>
  <c r="O164" i="5"/>
  <c r="O184" i="5"/>
  <c r="O189" i="5"/>
  <c r="O222" i="5"/>
  <c r="O232" i="5"/>
  <c r="O241" i="5"/>
  <c r="O268" i="5"/>
  <c r="O278" i="5"/>
  <c r="O282" i="5"/>
  <c r="O283" i="5"/>
  <c r="O391" i="5"/>
  <c r="O395" i="5"/>
  <c r="O407" i="5"/>
  <c r="O206" i="5"/>
  <c r="O220" i="5"/>
  <c r="O314" i="5"/>
  <c r="O315" i="5"/>
  <c r="O423" i="5"/>
  <c r="O427" i="5"/>
  <c r="O439" i="5"/>
  <c r="O51" i="5"/>
  <c r="O57" i="5"/>
  <c r="O74" i="5"/>
  <c r="O90" i="5"/>
  <c r="O98" i="5"/>
  <c r="O106" i="5"/>
  <c r="O114" i="5"/>
  <c r="O122" i="5"/>
  <c r="O130" i="5"/>
  <c r="O138" i="5"/>
  <c r="O146" i="5"/>
  <c r="O154" i="5"/>
  <c r="O181" i="5"/>
  <c r="O186" i="5"/>
  <c r="O204" i="5"/>
  <c r="O240" i="5"/>
  <c r="O244" i="5"/>
  <c r="O249" i="5"/>
  <c r="O308" i="5"/>
  <c r="O346" i="5"/>
  <c r="O347" i="5"/>
  <c r="O455" i="5"/>
  <c r="O459" i="5"/>
  <c r="O463" i="5"/>
  <c r="O471" i="5"/>
  <c r="O487" i="5"/>
  <c r="O491" i="5"/>
  <c r="O71" i="5"/>
  <c r="O79" i="5"/>
  <c r="O103" i="5"/>
  <c r="O127" i="5"/>
  <c r="O135" i="5"/>
  <c r="O143" i="5"/>
  <c r="O151" i="5"/>
  <c r="O159" i="5"/>
  <c r="O169" i="5"/>
  <c r="O176" i="5"/>
  <c r="O202" i="5"/>
  <c r="O248" i="5"/>
  <c r="O261" i="5"/>
  <c r="O271" i="5"/>
  <c r="O340" i="5"/>
  <c r="O378" i="5"/>
  <c r="O379" i="5"/>
  <c r="O197" i="5"/>
  <c r="O224" i="5"/>
  <c r="O269" i="5"/>
  <c r="O279" i="5"/>
  <c r="O372" i="5"/>
  <c r="O410" i="5"/>
  <c r="O411" i="5"/>
  <c r="O178" i="5"/>
  <c r="O192" i="5"/>
  <c r="O208" i="5"/>
  <c r="O243" i="5"/>
  <c r="O299" i="5"/>
  <c r="O311" i="5"/>
  <c r="O404" i="5"/>
  <c r="O442" i="5"/>
  <c r="O443" i="5"/>
  <c r="O167" i="5"/>
  <c r="O183" i="5"/>
  <c r="O199" i="5"/>
  <c r="O215" i="5"/>
  <c r="O231" i="5"/>
  <c r="O234" i="5"/>
  <c r="O256" i="5"/>
  <c r="O258" i="5"/>
  <c r="O310" i="5"/>
  <c r="O342" i="5"/>
  <c r="O374" i="5"/>
  <c r="O406" i="5"/>
  <c r="O417" i="5"/>
  <c r="O432" i="5"/>
  <c r="O438" i="5"/>
  <c r="O470" i="5"/>
  <c r="O502" i="5"/>
  <c r="O453" i="5"/>
  <c r="O468" i="5"/>
  <c r="O474" i="5"/>
  <c r="O179" i="5"/>
  <c r="O195" i="5"/>
  <c r="O211" i="5"/>
  <c r="O227" i="5"/>
  <c r="O239" i="5"/>
  <c r="O242" i="5"/>
  <c r="O250" i="5"/>
  <c r="O280" i="5"/>
  <c r="O286" i="5"/>
  <c r="O297" i="5"/>
  <c r="O312" i="5"/>
  <c r="O318" i="5"/>
  <c r="O329" i="5"/>
  <c r="O344" i="5"/>
  <c r="O350" i="5"/>
  <c r="O361" i="5"/>
  <c r="O376" i="5"/>
  <c r="O382" i="5"/>
  <c r="O393" i="5"/>
  <c r="O408" i="5"/>
  <c r="O414" i="5"/>
  <c r="O425" i="5"/>
  <c r="O440" i="5"/>
  <c r="O446" i="5"/>
  <c r="O457" i="5"/>
  <c r="O472" i="5"/>
  <c r="O478" i="5"/>
  <c r="O489" i="5"/>
  <c r="O166" i="5"/>
  <c r="O182" i="5"/>
  <c r="O198" i="5"/>
  <c r="O214" i="5"/>
  <c r="O230" i="5"/>
  <c r="O260" i="5"/>
  <c r="O284" i="5"/>
  <c r="O290" i="5"/>
  <c r="O301" i="5"/>
  <c r="O322" i="5"/>
  <c r="O333" i="5"/>
  <c r="O354" i="5"/>
  <c r="O365" i="5"/>
  <c r="O380" i="5"/>
  <c r="O386" i="5"/>
  <c r="O397" i="5"/>
  <c r="O418" i="5"/>
  <c r="O429" i="5"/>
  <c r="O450" i="5"/>
  <c r="O461" i="5"/>
  <c r="O493" i="5"/>
  <c r="O175" i="5"/>
  <c r="O191" i="5"/>
  <c r="O207" i="5"/>
  <c r="O223" i="5"/>
  <c r="O272" i="5"/>
  <c r="O274" i="5"/>
  <c r="O294" i="5"/>
  <c r="O326" i="5"/>
  <c r="O337" i="5"/>
  <c r="O352" i="5"/>
  <c r="O358" i="5"/>
  <c r="O390" i="5"/>
  <c r="O422" i="5"/>
  <c r="O433" i="5"/>
  <c r="O454" i="5"/>
  <c r="O486" i="5"/>
  <c r="O503" i="5"/>
  <c r="O252" i="5"/>
  <c r="O265" i="5"/>
  <c r="O330" i="5"/>
  <c r="O362" i="5"/>
  <c r="O394" i="5"/>
  <c r="O405" i="5"/>
  <c r="O420" i="5"/>
  <c r="O426" i="5"/>
  <c r="O458" i="5"/>
  <c r="O171" i="5"/>
  <c r="O187" i="5"/>
  <c r="O203" i="5"/>
  <c r="O219" i="5"/>
  <c r="O246" i="5"/>
  <c r="O264" i="5"/>
  <c r="O266" i="5"/>
  <c r="O302" i="5"/>
  <c r="O334" i="5"/>
  <c r="O366" i="5"/>
  <c r="O392" i="5"/>
  <c r="O398" i="5"/>
  <c r="O430" i="5"/>
  <c r="O441" i="5"/>
  <c r="O462" i="5"/>
  <c r="O494" i="5"/>
  <c r="O233" i="5"/>
  <c r="O257" i="5"/>
  <c r="O276" i="5"/>
  <c r="O338" i="5"/>
  <c r="O364" i="5"/>
  <c r="O370" i="5"/>
  <c r="O402" i="5"/>
  <c r="O434" i="5"/>
  <c r="O466" i="5"/>
  <c r="I15" i="1"/>
  <c r="I14" i="1"/>
  <c r="E7" i="4"/>
  <c r="E5" i="4"/>
  <c r="O7" i="3"/>
  <c r="O505" i="3"/>
  <c r="O504" i="3"/>
  <c r="O503" i="3"/>
  <c r="O502" i="3"/>
  <c r="O501" i="3"/>
  <c r="O500" i="3"/>
  <c r="O499" i="3"/>
  <c r="O498" i="3"/>
  <c r="O497" i="3"/>
  <c r="O496" i="3"/>
  <c r="O495" i="3"/>
  <c r="O494" i="3"/>
  <c r="O493" i="3"/>
  <c r="O492" i="3"/>
  <c r="O491" i="3"/>
  <c r="O490" i="3"/>
  <c r="O489" i="3"/>
  <c r="O488" i="3"/>
  <c r="O487" i="3"/>
  <c r="O486" i="3"/>
  <c r="O485" i="3"/>
  <c r="O484" i="3"/>
  <c r="O483" i="3"/>
  <c r="O482" i="3"/>
  <c r="O481" i="3"/>
  <c r="O480" i="3"/>
  <c r="O479" i="3"/>
  <c r="O478" i="3"/>
  <c r="O477" i="3"/>
  <c r="O476" i="3"/>
  <c r="O475" i="3"/>
  <c r="O474" i="3"/>
  <c r="O473" i="3"/>
  <c r="O472" i="3"/>
  <c r="O471" i="3"/>
  <c r="O470" i="3"/>
  <c r="O469" i="3"/>
  <c r="O468" i="3"/>
  <c r="O467" i="3"/>
  <c r="O466" i="3"/>
  <c r="O465" i="3"/>
  <c r="O464" i="3"/>
  <c r="O463" i="3"/>
  <c r="O462" i="3"/>
  <c r="O461" i="3"/>
  <c r="O460" i="3"/>
  <c r="O459" i="3"/>
  <c r="O458" i="3"/>
  <c r="O457" i="3"/>
  <c r="O456" i="3"/>
  <c r="O455" i="3"/>
  <c r="O454" i="3"/>
  <c r="O453" i="3"/>
  <c r="O452" i="3"/>
  <c r="O451" i="3"/>
  <c r="O450" i="3"/>
  <c r="O449" i="3"/>
  <c r="O448" i="3"/>
  <c r="O447" i="3"/>
  <c r="O446" i="3"/>
  <c r="O445" i="3"/>
  <c r="O444" i="3"/>
  <c r="O443" i="3"/>
  <c r="O442" i="3"/>
  <c r="O441" i="3"/>
  <c r="O440" i="3"/>
  <c r="O439" i="3"/>
  <c r="O438" i="3"/>
  <c r="O437" i="3"/>
  <c r="O436" i="3"/>
  <c r="O435" i="3"/>
  <c r="O434" i="3"/>
  <c r="O433" i="3"/>
  <c r="O432" i="3"/>
  <c r="O431" i="3"/>
  <c r="O430" i="3"/>
  <c r="O429" i="3"/>
  <c r="O428" i="3"/>
  <c r="O427" i="3"/>
  <c r="O426" i="3"/>
  <c r="O425" i="3"/>
  <c r="O424" i="3"/>
  <c r="O423" i="3"/>
  <c r="O422" i="3"/>
  <c r="O421" i="3"/>
  <c r="O420" i="3"/>
  <c r="O419" i="3"/>
  <c r="O418" i="3"/>
  <c r="O417" i="3"/>
  <c r="O416" i="3"/>
  <c r="O415" i="3"/>
  <c r="O414" i="3"/>
  <c r="O413" i="3"/>
  <c r="O412" i="3"/>
  <c r="O411" i="3"/>
  <c r="O410" i="3"/>
  <c r="O409" i="3"/>
  <c r="O408" i="3"/>
  <c r="O407" i="3"/>
  <c r="O406" i="3"/>
  <c r="O405" i="3"/>
  <c r="O404" i="3"/>
  <c r="O403" i="3"/>
  <c r="O402" i="3"/>
  <c r="O401" i="3"/>
  <c r="O400" i="3"/>
  <c r="O399" i="3"/>
  <c r="O398" i="3"/>
  <c r="O397" i="3"/>
  <c r="O396" i="3"/>
  <c r="O395" i="3"/>
  <c r="O394" i="3"/>
  <c r="O393" i="3"/>
  <c r="O392" i="3"/>
  <c r="O391" i="3"/>
  <c r="O390" i="3"/>
  <c r="O389" i="3"/>
  <c r="O388" i="3"/>
  <c r="O387" i="3"/>
  <c r="O386" i="3"/>
  <c r="O385" i="3"/>
  <c r="O384" i="3"/>
  <c r="O383" i="3"/>
  <c r="O382" i="3"/>
  <c r="O381" i="3"/>
  <c r="O380" i="3"/>
  <c r="O379" i="3"/>
  <c r="O378" i="3"/>
  <c r="O377" i="3"/>
  <c r="O376" i="3"/>
  <c r="O375" i="3"/>
  <c r="O374" i="3"/>
  <c r="O373" i="3"/>
  <c r="O372" i="3"/>
  <c r="O371" i="3"/>
  <c r="O370" i="3"/>
  <c r="O369" i="3"/>
  <c r="O368" i="3"/>
  <c r="O367" i="3"/>
  <c r="O366" i="3"/>
  <c r="O365" i="3"/>
  <c r="O364" i="3"/>
  <c r="O363" i="3"/>
  <c r="O362" i="3"/>
  <c r="O361" i="3"/>
  <c r="O360" i="3"/>
  <c r="O359" i="3"/>
  <c r="O358" i="3"/>
  <c r="O357" i="3"/>
  <c r="O356" i="3"/>
  <c r="O355" i="3"/>
  <c r="O354" i="3"/>
  <c r="O353" i="3"/>
  <c r="O352" i="3"/>
  <c r="O351" i="3"/>
  <c r="O350" i="3"/>
  <c r="O349" i="3"/>
  <c r="O348" i="3"/>
  <c r="O347" i="3"/>
  <c r="O346" i="3"/>
  <c r="O345" i="3"/>
  <c r="O344" i="3"/>
  <c r="O343" i="3"/>
  <c r="O342" i="3"/>
  <c r="O341" i="3"/>
  <c r="O340" i="3"/>
  <c r="O339" i="3"/>
  <c r="O338" i="3"/>
  <c r="O337" i="3"/>
  <c r="O336" i="3"/>
  <c r="O335" i="3"/>
  <c r="O334" i="3"/>
  <c r="O333" i="3"/>
  <c r="O332" i="3"/>
  <c r="O331" i="3"/>
  <c r="O330" i="3"/>
  <c r="O329" i="3"/>
  <c r="O328" i="3"/>
  <c r="O327" i="3"/>
  <c r="O326" i="3"/>
  <c r="O325" i="3"/>
  <c r="O324" i="3"/>
  <c r="O323" i="3"/>
  <c r="O322" i="3"/>
  <c r="O321" i="3"/>
  <c r="O320" i="3"/>
  <c r="O319" i="3"/>
  <c r="O318" i="3"/>
  <c r="O317" i="3"/>
  <c r="O316" i="3"/>
  <c r="O315" i="3"/>
  <c r="O314" i="3"/>
  <c r="O313" i="3"/>
  <c r="O312" i="3"/>
  <c r="O311" i="3"/>
  <c r="O310" i="3"/>
  <c r="O309" i="3"/>
  <c r="O308" i="3"/>
  <c r="O307" i="3"/>
  <c r="O306" i="3"/>
  <c r="O305" i="3"/>
  <c r="O304" i="3"/>
  <c r="O303" i="3"/>
  <c r="O302" i="3"/>
  <c r="O301" i="3"/>
  <c r="O300" i="3"/>
  <c r="O299" i="3"/>
  <c r="O298" i="3"/>
  <c r="O297" i="3"/>
  <c r="O296" i="3"/>
  <c r="O295" i="3"/>
  <c r="O294" i="3"/>
  <c r="O293" i="3"/>
  <c r="O292" i="3"/>
  <c r="O291" i="3"/>
  <c r="O290" i="3"/>
  <c r="O289" i="3"/>
  <c r="O288" i="3"/>
  <c r="O287" i="3"/>
  <c r="O286" i="3"/>
  <c r="O285" i="3"/>
  <c r="O284" i="3"/>
  <c r="O283" i="3"/>
  <c r="O282" i="3"/>
  <c r="O281" i="3"/>
  <c r="O280" i="3"/>
  <c r="O279" i="3"/>
  <c r="O278" i="3"/>
  <c r="O277" i="3"/>
  <c r="O276" i="3"/>
  <c r="O275" i="3"/>
  <c r="O274" i="3"/>
  <c r="O273" i="3"/>
  <c r="O272" i="3"/>
  <c r="O271" i="3"/>
  <c r="O270" i="3"/>
  <c r="O269" i="3"/>
  <c r="O268" i="3"/>
  <c r="O267" i="3"/>
  <c r="O266" i="3"/>
  <c r="O265" i="3"/>
  <c r="O264" i="3"/>
  <c r="O263" i="3"/>
  <c r="O262" i="3"/>
  <c r="O261" i="3"/>
  <c r="O260" i="3"/>
  <c r="O259" i="3"/>
  <c r="O258" i="3"/>
  <c r="O257" i="3"/>
  <c r="O256" i="3"/>
  <c r="O255" i="3"/>
  <c r="O254" i="3"/>
  <c r="O253" i="3"/>
  <c r="O252" i="3"/>
  <c r="O251" i="3"/>
  <c r="O250" i="3"/>
  <c r="O249" i="3"/>
  <c r="O248" i="3"/>
  <c r="O247" i="3"/>
  <c r="O246" i="3"/>
  <c r="O245" i="3"/>
  <c r="O244" i="3"/>
  <c r="O243" i="3"/>
  <c r="O242" i="3"/>
  <c r="O241" i="3"/>
  <c r="O240" i="3"/>
  <c r="O239" i="3"/>
  <c r="O238" i="3"/>
  <c r="O237" i="3"/>
  <c r="O236" i="3"/>
  <c r="O235" i="3"/>
  <c r="O234" i="3"/>
  <c r="O233" i="3"/>
  <c r="O232" i="3"/>
  <c r="O231" i="3"/>
  <c r="O230" i="3"/>
  <c r="O229" i="3"/>
  <c r="O228" i="3"/>
  <c r="O227" i="3"/>
  <c r="O226" i="3"/>
  <c r="O225" i="3"/>
  <c r="O224" i="3"/>
  <c r="O223" i="3"/>
  <c r="O222" i="3"/>
  <c r="O221" i="3"/>
  <c r="O220" i="3"/>
  <c r="O219" i="3"/>
  <c r="O218" i="3"/>
  <c r="O217" i="3"/>
  <c r="O216" i="3"/>
  <c r="O215" i="3"/>
  <c r="O214" i="3"/>
  <c r="O213" i="3"/>
  <c r="O212" i="3"/>
  <c r="O211" i="3"/>
  <c r="O210" i="3"/>
  <c r="O209" i="3"/>
  <c r="O208" i="3"/>
  <c r="O207" i="3"/>
  <c r="O206" i="3"/>
  <c r="O205" i="3"/>
  <c r="O204" i="3"/>
  <c r="O203" i="3"/>
  <c r="O202" i="3"/>
  <c r="O201" i="3"/>
  <c r="O200" i="3"/>
  <c r="O199" i="3"/>
  <c r="O198" i="3"/>
  <c r="O197" i="3"/>
  <c r="O196" i="3"/>
  <c r="O195" i="3"/>
  <c r="O194" i="3"/>
  <c r="O193" i="3"/>
  <c r="O192" i="3"/>
  <c r="O191" i="3"/>
  <c r="O190" i="3"/>
  <c r="O189" i="3"/>
  <c r="O188" i="3"/>
  <c r="O187" i="3"/>
  <c r="O186" i="3"/>
  <c r="O185" i="3"/>
  <c r="O184" i="3"/>
  <c r="O183" i="3"/>
  <c r="O182" i="3"/>
  <c r="O181" i="3"/>
  <c r="O180" i="3"/>
  <c r="O179" i="3"/>
  <c r="O178" i="3"/>
  <c r="O177" i="3"/>
  <c r="O176" i="3"/>
  <c r="O175" i="3"/>
  <c r="O174" i="3"/>
  <c r="O173" i="3"/>
  <c r="O172" i="3"/>
  <c r="O171" i="3"/>
  <c r="O170" i="3"/>
  <c r="O169" i="3"/>
  <c r="O168" i="3"/>
  <c r="O167" i="3"/>
  <c r="O166" i="3"/>
  <c r="O165" i="3"/>
  <c r="O164" i="3"/>
  <c r="O163" i="3"/>
  <c r="O162" i="3"/>
  <c r="O161" i="3"/>
  <c r="O160" i="3"/>
  <c r="O159" i="3"/>
  <c r="O158" i="3"/>
  <c r="O157" i="3"/>
  <c r="O156" i="3"/>
  <c r="O155" i="3"/>
  <c r="O154" i="3"/>
  <c r="O153" i="3"/>
  <c r="O152" i="3"/>
  <c r="O151" i="3"/>
  <c r="O150" i="3"/>
  <c r="O149" i="3"/>
  <c r="O148" i="3"/>
  <c r="O147" i="3"/>
  <c r="O146" i="3"/>
  <c r="O145" i="3"/>
  <c r="O144" i="3"/>
  <c r="O143" i="3"/>
  <c r="O142" i="3"/>
  <c r="O141" i="3"/>
  <c r="O140" i="3"/>
  <c r="O139" i="3"/>
  <c r="O138" i="3"/>
  <c r="O137" i="3"/>
  <c r="O136" i="3"/>
  <c r="O135" i="3"/>
  <c r="O134" i="3"/>
  <c r="O133" i="3"/>
  <c r="O132" i="3"/>
  <c r="O131" i="3"/>
  <c r="O130" i="3"/>
  <c r="O129" i="3"/>
  <c r="O128" i="3"/>
  <c r="O127" i="3"/>
  <c r="O126" i="3"/>
  <c r="O125" i="3"/>
  <c r="O124" i="3"/>
  <c r="O123" i="3"/>
  <c r="O122" i="3"/>
  <c r="O121" i="3"/>
  <c r="O120" i="3"/>
  <c r="O119" i="3"/>
  <c r="O118" i="3"/>
  <c r="O117" i="3"/>
  <c r="O116" i="3"/>
  <c r="O115" i="3"/>
  <c r="O114" i="3"/>
  <c r="O113" i="3"/>
  <c r="O112" i="3"/>
  <c r="O111" i="3"/>
  <c r="O110" i="3"/>
  <c r="O109" i="3"/>
  <c r="O108" i="3"/>
  <c r="O107" i="3"/>
  <c r="O106" i="3"/>
  <c r="O105" i="3"/>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G2" i="3"/>
  <c r="N10" i="3"/>
  <c r="N9"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L8" i="3"/>
  <c r="K8" i="3"/>
  <c r="K10" i="3"/>
  <c r="L10" i="3"/>
  <c r="M10" i="3"/>
  <c r="K11" i="3"/>
  <c r="L11" i="3"/>
  <c r="M11" i="3"/>
  <c r="K12" i="3"/>
  <c r="L12" i="3"/>
  <c r="M12" i="3"/>
  <c r="K13" i="3"/>
  <c r="L13" i="3"/>
  <c r="M13" i="3"/>
  <c r="K14" i="3"/>
  <c r="L14" i="3"/>
  <c r="M14" i="3"/>
  <c r="K15" i="3"/>
  <c r="L15" i="3"/>
  <c r="M15" i="3"/>
  <c r="K16" i="3"/>
  <c r="L16" i="3"/>
  <c r="M16" i="3"/>
  <c r="K17" i="3"/>
  <c r="L17" i="3"/>
  <c r="M17" i="3"/>
  <c r="K18" i="3"/>
  <c r="L18" i="3"/>
  <c r="M18" i="3"/>
  <c r="K19" i="3"/>
  <c r="L19" i="3"/>
  <c r="M19" i="3"/>
  <c r="K20" i="3"/>
  <c r="L20" i="3"/>
  <c r="M20" i="3"/>
  <c r="K21" i="3"/>
  <c r="L21" i="3"/>
  <c r="M21" i="3"/>
  <c r="K22" i="3"/>
  <c r="L22" i="3"/>
  <c r="M22" i="3"/>
  <c r="K23" i="3"/>
  <c r="L23" i="3"/>
  <c r="M23" i="3"/>
  <c r="K24" i="3"/>
  <c r="L24" i="3"/>
  <c r="M24" i="3"/>
  <c r="K25" i="3"/>
  <c r="L25" i="3"/>
  <c r="M25" i="3"/>
  <c r="K26" i="3"/>
  <c r="L26" i="3"/>
  <c r="M26" i="3"/>
  <c r="K27" i="3"/>
  <c r="L27" i="3"/>
  <c r="M27" i="3"/>
  <c r="K28" i="3"/>
  <c r="L28" i="3"/>
  <c r="M28" i="3"/>
  <c r="K29" i="3"/>
  <c r="L29" i="3"/>
  <c r="M29" i="3"/>
  <c r="K30" i="3"/>
  <c r="L30" i="3"/>
  <c r="M30" i="3"/>
  <c r="K31" i="3"/>
  <c r="L31" i="3"/>
  <c r="M31" i="3"/>
  <c r="K32" i="3"/>
  <c r="L32" i="3"/>
  <c r="M32" i="3"/>
  <c r="K33" i="3"/>
  <c r="L33" i="3"/>
  <c r="M33" i="3"/>
  <c r="K34" i="3"/>
  <c r="L34" i="3"/>
  <c r="M34" i="3"/>
  <c r="K35" i="3"/>
  <c r="L35" i="3"/>
  <c r="M35" i="3"/>
  <c r="K36" i="3"/>
  <c r="L36" i="3"/>
  <c r="M36" i="3"/>
  <c r="K37" i="3"/>
  <c r="L37" i="3"/>
  <c r="M37" i="3"/>
  <c r="K38" i="3"/>
  <c r="L38" i="3"/>
  <c r="M38" i="3"/>
  <c r="K39" i="3"/>
  <c r="L39" i="3"/>
  <c r="M39" i="3"/>
  <c r="K40" i="3"/>
  <c r="L40" i="3"/>
  <c r="M40" i="3"/>
  <c r="K41" i="3"/>
  <c r="L41" i="3"/>
  <c r="M41" i="3"/>
  <c r="K42" i="3"/>
  <c r="L42" i="3"/>
  <c r="M42" i="3"/>
  <c r="K43" i="3"/>
  <c r="L43" i="3"/>
  <c r="M43" i="3"/>
  <c r="K44" i="3"/>
  <c r="L44" i="3"/>
  <c r="M44" i="3"/>
  <c r="K45" i="3"/>
  <c r="L45" i="3"/>
  <c r="M45" i="3"/>
  <c r="K46" i="3"/>
  <c r="L46" i="3"/>
  <c r="M46" i="3"/>
  <c r="K47" i="3"/>
  <c r="L47" i="3"/>
  <c r="M47" i="3"/>
  <c r="K48" i="3"/>
  <c r="L48" i="3"/>
  <c r="M48" i="3"/>
  <c r="K49" i="3"/>
  <c r="L49" i="3"/>
  <c r="M49" i="3"/>
  <c r="K50" i="3"/>
  <c r="L50" i="3"/>
  <c r="M50" i="3"/>
  <c r="K51" i="3"/>
  <c r="L51" i="3"/>
  <c r="M51" i="3"/>
  <c r="K52" i="3"/>
  <c r="L52" i="3"/>
  <c r="M52" i="3"/>
  <c r="K53" i="3"/>
  <c r="L53" i="3"/>
  <c r="M53" i="3"/>
  <c r="K54" i="3"/>
  <c r="L54" i="3"/>
  <c r="M54" i="3"/>
  <c r="K55" i="3"/>
  <c r="L55" i="3"/>
  <c r="M55" i="3"/>
  <c r="K56" i="3"/>
  <c r="L56" i="3"/>
  <c r="M56" i="3"/>
  <c r="K57" i="3"/>
  <c r="L57" i="3"/>
  <c r="M57" i="3"/>
  <c r="K58" i="3"/>
  <c r="L58" i="3"/>
  <c r="M58" i="3"/>
  <c r="K59" i="3"/>
  <c r="L59" i="3"/>
  <c r="M59" i="3"/>
  <c r="K60" i="3"/>
  <c r="L60" i="3"/>
  <c r="M60" i="3"/>
  <c r="K61" i="3"/>
  <c r="L61" i="3"/>
  <c r="M61" i="3"/>
  <c r="K62" i="3"/>
  <c r="L62" i="3"/>
  <c r="M62" i="3"/>
  <c r="K63" i="3"/>
  <c r="L63" i="3"/>
  <c r="M63" i="3"/>
  <c r="K64" i="3"/>
  <c r="L64" i="3"/>
  <c r="M64" i="3"/>
  <c r="K65" i="3"/>
  <c r="L65" i="3"/>
  <c r="M65" i="3"/>
  <c r="K66" i="3"/>
  <c r="L66" i="3"/>
  <c r="M66" i="3"/>
  <c r="K67" i="3"/>
  <c r="L67" i="3"/>
  <c r="M67" i="3"/>
  <c r="K68" i="3"/>
  <c r="L68" i="3"/>
  <c r="M68" i="3"/>
  <c r="K69" i="3"/>
  <c r="L69" i="3"/>
  <c r="M69" i="3"/>
  <c r="K70" i="3"/>
  <c r="L70" i="3"/>
  <c r="M70" i="3"/>
  <c r="K71" i="3"/>
  <c r="L71" i="3"/>
  <c r="M71" i="3"/>
  <c r="K72" i="3"/>
  <c r="L72" i="3"/>
  <c r="M72" i="3"/>
  <c r="K73" i="3"/>
  <c r="L73" i="3"/>
  <c r="M73" i="3"/>
  <c r="K74" i="3"/>
  <c r="L74" i="3"/>
  <c r="M74" i="3"/>
  <c r="K75" i="3"/>
  <c r="L75" i="3"/>
  <c r="M75" i="3"/>
  <c r="K76" i="3"/>
  <c r="L76" i="3"/>
  <c r="M76" i="3"/>
  <c r="K77" i="3"/>
  <c r="L77" i="3"/>
  <c r="M77" i="3"/>
  <c r="K78" i="3"/>
  <c r="L78" i="3"/>
  <c r="M78" i="3"/>
  <c r="K79" i="3"/>
  <c r="L79" i="3"/>
  <c r="M79" i="3"/>
  <c r="K80" i="3"/>
  <c r="L80" i="3"/>
  <c r="M80" i="3"/>
  <c r="K81" i="3"/>
  <c r="L81" i="3"/>
  <c r="M81" i="3"/>
  <c r="K82" i="3"/>
  <c r="L82" i="3"/>
  <c r="M82" i="3"/>
  <c r="K83" i="3"/>
  <c r="L83" i="3"/>
  <c r="M83" i="3"/>
  <c r="K84" i="3"/>
  <c r="L84" i="3"/>
  <c r="M84" i="3"/>
  <c r="K85" i="3"/>
  <c r="L85" i="3"/>
  <c r="M85" i="3"/>
  <c r="K86" i="3"/>
  <c r="L86" i="3"/>
  <c r="M86" i="3"/>
  <c r="K87" i="3"/>
  <c r="L87" i="3"/>
  <c r="M87" i="3"/>
  <c r="K88" i="3"/>
  <c r="L88" i="3"/>
  <c r="M88" i="3"/>
  <c r="K89" i="3"/>
  <c r="L89" i="3"/>
  <c r="M89" i="3"/>
  <c r="K90" i="3"/>
  <c r="L90" i="3"/>
  <c r="M90" i="3"/>
  <c r="K91" i="3"/>
  <c r="L91" i="3"/>
  <c r="M91" i="3"/>
  <c r="K92" i="3"/>
  <c r="L92" i="3"/>
  <c r="M92" i="3"/>
  <c r="K93" i="3"/>
  <c r="L93" i="3"/>
  <c r="M93" i="3"/>
  <c r="K94" i="3"/>
  <c r="L94" i="3"/>
  <c r="M94" i="3"/>
  <c r="K95" i="3"/>
  <c r="L95" i="3"/>
  <c r="M95" i="3"/>
  <c r="K96" i="3"/>
  <c r="L96" i="3"/>
  <c r="M96" i="3"/>
  <c r="K97" i="3"/>
  <c r="L97" i="3"/>
  <c r="M97" i="3"/>
  <c r="K98" i="3"/>
  <c r="L98" i="3"/>
  <c r="M98" i="3"/>
  <c r="K99" i="3"/>
  <c r="L99" i="3"/>
  <c r="M99" i="3"/>
  <c r="K100" i="3"/>
  <c r="L100" i="3"/>
  <c r="M100" i="3"/>
  <c r="K101" i="3"/>
  <c r="L101" i="3"/>
  <c r="M101" i="3"/>
  <c r="K102" i="3"/>
  <c r="L102" i="3"/>
  <c r="M102" i="3"/>
  <c r="K103" i="3"/>
  <c r="L103" i="3"/>
  <c r="M103" i="3"/>
  <c r="K104" i="3"/>
  <c r="L104" i="3"/>
  <c r="M104" i="3"/>
  <c r="K105" i="3"/>
  <c r="L105" i="3"/>
  <c r="M105" i="3"/>
  <c r="K106" i="3"/>
  <c r="L106" i="3"/>
  <c r="M106" i="3"/>
  <c r="K107" i="3"/>
  <c r="L107" i="3"/>
  <c r="M107" i="3"/>
  <c r="K108" i="3"/>
  <c r="L108" i="3"/>
  <c r="M108" i="3"/>
  <c r="K109" i="3"/>
  <c r="L109" i="3"/>
  <c r="M109" i="3"/>
  <c r="K110" i="3"/>
  <c r="L110" i="3"/>
  <c r="M110" i="3"/>
  <c r="K111" i="3"/>
  <c r="L111" i="3"/>
  <c r="M111" i="3"/>
  <c r="K112" i="3"/>
  <c r="L112" i="3"/>
  <c r="M112" i="3"/>
  <c r="K113" i="3"/>
  <c r="L113" i="3"/>
  <c r="M113" i="3"/>
  <c r="K114" i="3"/>
  <c r="L114" i="3"/>
  <c r="M114" i="3"/>
  <c r="K115" i="3"/>
  <c r="L115" i="3"/>
  <c r="M115" i="3"/>
  <c r="K116" i="3"/>
  <c r="L116" i="3"/>
  <c r="M116" i="3"/>
  <c r="K117" i="3"/>
  <c r="L117" i="3"/>
  <c r="M117" i="3"/>
  <c r="K118" i="3"/>
  <c r="L118" i="3"/>
  <c r="M118" i="3"/>
  <c r="K119" i="3"/>
  <c r="L119" i="3"/>
  <c r="M119" i="3"/>
  <c r="K120" i="3"/>
  <c r="L120" i="3"/>
  <c r="M120" i="3"/>
  <c r="K121" i="3"/>
  <c r="L121" i="3"/>
  <c r="M121" i="3"/>
  <c r="K122" i="3"/>
  <c r="L122" i="3"/>
  <c r="M122" i="3"/>
  <c r="K123" i="3"/>
  <c r="L123" i="3"/>
  <c r="M123" i="3"/>
  <c r="K124" i="3"/>
  <c r="L124" i="3"/>
  <c r="M124" i="3"/>
  <c r="K125" i="3"/>
  <c r="L125" i="3"/>
  <c r="M125" i="3"/>
  <c r="K126" i="3"/>
  <c r="L126" i="3"/>
  <c r="M126" i="3"/>
  <c r="K127" i="3"/>
  <c r="L127" i="3"/>
  <c r="M127" i="3"/>
  <c r="K128" i="3"/>
  <c r="L128" i="3"/>
  <c r="M128" i="3"/>
  <c r="K129" i="3"/>
  <c r="L129" i="3"/>
  <c r="M129" i="3"/>
  <c r="K130" i="3"/>
  <c r="L130" i="3"/>
  <c r="M130" i="3"/>
  <c r="K131" i="3"/>
  <c r="L131" i="3"/>
  <c r="M131" i="3"/>
  <c r="K132" i="3"/>
  <c r="L132" i="3"/>
  <c r="M132" i="3"/>
  <c r="K133" i="3"/>
  <c r="L133" i="3"/>
  <c r="M133" i="3"/>
  <c r="K134" i="3"/>
  <c r="L134" i="3"/>
  <c r="M134" i="3"/>
  <c r="K135" i="3"/>
  <c r="L135" i="3"/>
  <c r="M135" i="3"/>
  <c r="K136" i="3"/>
  <c r="L136" i="3"/>
  <c r="M136" i="3"/>
  <c r="K137" i="3"/>
  <c r="L137" i="3"/>
  <c r="M137" i="3"/>
  <c r="K138" i="3"/>
  <c r="L138" i="3"/>
  <c r="M138" i="3"/>
  <c r="K139" i="3"/>
  <c r="L139" i="3"/>
  <c r="M139" i="3"/>
  <c r="K140" i="3"/>
  <c r="L140" i="3"/>
  <c r="M140" i="3"/>
  <c r="K141" i="3"/>
  <c r="L141" i="3"/>
  <c r="M141" i="3"/>
  <c r="K142" i="3"/>
  <c r="L142" i="3"/>
  <c r="M142" i="3"/>
  <c r="K143" i="3"/>
  <c r="L143" i="3"/>
  <c r="M143" i="3"/>
  <c r="K144" i="3"/>
  <c r="L144" i="3"/>
  <c r="M144" i="3"/>
  <c r="K145" i="3"/>
  <c r="L145" i="3"/>
  <c r="M145" i="3"/>
  <c r="K146" i="3"/>
  <c r="L146" i="3"/>
  <c r="M146" i="3"/>
  <c r="K147" i="3"/>
  <c r="L147" i="3"/>
  <c r="M147" i="3"/>
  <c r="K148" i="3"/>
  <c r="L148" i="3"/>
  <c r="M148" i="3"/>
  <c r="K149" i="3"/>
  <c r="L149" i="3"/>
  <c r="M149" i="3"/>
  <c r="K150" i="3"/>
  <c r="L150" i="3"/>
  <c r="M150" i="3"/>
  <c r="K151" i="3"/>
  <c r="L151" i="3"/>
  <c r="M151" i="3"/>
  <c r="K152" i="3"/>
  <c r="L152" i="3"/>
  <c r="M152" i="3"/>
  <c r="K153" i="3"/>
  <c r="L153" i="3"/>
  <c r="M153" i="3"/>
  <c r="K154" i="3"/>
  <c r="L154" i="3"/>
  <c r="M154" i="3"/>
  <c r="K155" i="3"/>
  <c r="L155" i="3"/>
  <c r="M155" i="3"/>
  <c r="K156" i="3"/>
  <c r="L156" i="3"/>
  <c r="M156" i="3"/>
  <c r="K157" i="3"/>
  <c r="L157" i="3"/>
  <c r="M157" i="3"/>
  <c r="K158" i="3"/>
  <c r="L158" i="3"/>
  <c r="M158" i="3"/>
  <c r="K159" i="3"/>
  <c r="L159" i="3"/>
  <c r="M159" i="3"/>
  <c r="K160" i="3"/>
  <c r="L160" i="3"/>
  <c r="M160" i="3"/>
  <c r="K161" i="3"/>
  <c r="L161" i="3"/>
  <c r="M161" i="3"/>
  <c r="K162" i="3"/>
  <c r="L162" i="3"/>
  <c r="M162" i="3"/>
  <c r="K163" i="3"/>
  <c r="L163" i="3"/>
  <c r="M163" i="3"/>
  <c r="K164" i="3"/>
  <c r="L164" i="3"/>
  <c r="M164" i="3"/>
  <c r="K165" i="3"/>
  <c r="L165" i="3"/>
  <c r="M165" i="3"/>
  <c r="K166" i="3"/>
  <c r="L166" i="3"/>
  <c r="M166" i="3"/>
  <c r="K167" i="3"/>
  <c r="L167" i="3"/>
  <c r="M167" i="3"/>
  <c r="K168" i="3"/>
  <c r="L168" i="3"/>
  <c r="M168" i="3"/>
  <c r="K169" i="3"/>
  <c r="L169" i="3"/>
  <c r="M169" i="3"/>
  <c r="K170" i="3"/>
  <c r="L170" i="3"/>
  <c r="M170" i="3"/>
  <c r="K171" i="3"/>
  <c r="L171" i="3"/>
  <c r="M171" i="3"/>
  <c r="K172" i="3"/>
  <c r="L172" i="3"/>
  <c r="M172" i="3"/>
  <c r="K173" i="3"/>
  <c r="L173" i="3"/>
  <c r="M173" i="3"/>
  <c r="K174" i="3"/>
  <c r="L174" i="3"/>
  <c r="M174" i="3"/>
  <c r="K175" i="3"/>
  <c r="L175" i="3"/>
  <c r="M175" i="3"/>
  <c r="K176" i="3"/>
  <c r="L176" i="3"/>
  <c r="M176" i="3"/>
  <c r="K177" i="3"/>
  <c r="L177" i="3"/>
  <c r="M177" i="3"/>
  <c r="K178" i="3"/>
  <c r="L178" i="3"/>
  <c r="M178" i="3"/>
  <c r="K179" i="3"/>
  <c r="L179" i="3"/>
  <c r="M179" i="3"/>
  <c r="K180" i="3"/>
  <c r="L180" i="3"/>
  <c r="M180" i="3"/>
  <c r="K181" i="3"/>
  <c r="L181" i="3"/>
  <c r="M181" i="3"/>
  <c r="K182" i="3"/>
  <c r="L182" i="3"/>
  <c r="M182" i="3"/>
  <c r="K183" i="3"/>
  <c r="L183" i="3"/>
  <c r="M183" i="3"/>
  <c r="K184" i="3"/>
  <c r="L184" i="3"/>
  <c r="M184" i="3"/>
  <c r="K185" i="3"/>
  <c r="L185" i="3"/>
  <c r="M185" i="3"/>
  <c r="K186" i="3"/>
  <c r="L186" i="3"/>
  <c r="M186" i="3"/>
  <c r="K187" i="3"/>
  <c r="L187" i="3"/>
  <c r="M187" i="3"/>
  <c r="K188" i="3"/>
  <c r="L188" i="3"/>
  <c r="M188" i="3"/>
  <c r="K189" i="3"/>
  <c r="L189" i="3"/>
  <c r="M189" i="3"/>
  <c r="K190" i="3"/>
  <c r="L190" i="3"/>
  <c r="M190" i="3"/>
  <c r="K191" i="3"/>
  <c r="L191" i="3"/>
  <c r="M191" i="3"/>
  <c r="K192" i="3"/>
  <c r="L192" i="3"/>
  <c r="M192" i="3"/>
  <c r="K193" i="3"/>
  <c r="L193" i="3"/>
  <c r="M193" i="3"/>
  <c r="K194" i="3"/>
  <c r="L194" i="3"/>
  <c r="M194" i="3"/>
  <c r="K195" i="3"/>
  <c r="L195" i="3"/>
  <c r="M195" i="3"/>
  <c r="K196" i="3"/>
  <c r="L196" i="3"/>
  <c r="M196" i="3"/>
  <c r="K197" i="3"/>
  <c r="L197" i="3"/>
  <c r="M197" i="3"/>
  <c r="K198" i="3"/>
  <c r="L198" i="3"/>
  <c r="M198" i="3"/>
  <c r="K199" i="3"/>
  <c r="L199" i="3"/>
  <c r="M199" i="3"/>
  <c r="K200" i="3"/>
  <c r="L200" i="3"/>
  <c r="M200" i="3"/>
  <c r="K201" i="3"/>
  <c r="L201" i="3"/>
  <c r="M201" i="3"/>
  <c r="K202" i="3"/>
  <c r="L202" i="3"/>
  <c r="M202" i="3"/>
  <c r="K203" i="3"/>
  <c r="L203" i="3"/>
  <c r="M203" i="3"/>
  <c r="K204" i="3"/>
  <c r="L204" i="3"/>
  <c r="M204" i="3"/>
  <c r="K205" i="3"/>
  <c r="L205" i="3"/>
  <c r="M205" i="3"/>
  <c r="K206" i="3"/>
  <c r="L206" i="3"/>
  <c r="M206" i="3"/>
  <c r="K207" i="3"/>
  <c r="L207" i="3"/>
  <c r="M207" i="3"/>
  <c r="K208" i="3"/>
  <c r="L208" i="3"/>
  <c r="M208" i="3"/>
  <c r="K209" i="3"/>
  <c r="L209" i="3"/>
  <c r="M209" i="3"/>
  <c r="K210" i="3"/>
  <c r="L210" i="3"/>
  <c r="M210" i="3"/>
  <c r="K211" i="3"/>
  <c r="L211" i="3"/>
  <c r="M211" i="3"/>
  <c r="K212" i="3"/>
  <c r="L212" i="3"/>
  <c r="M212" i="3"/>
  <c r="K213" i="3"/>
  <c r="L213" i="3"/>
  <c r="M213" i="3"/>
  <c r="K214" i="3"/>
  <c r="L214" i="3"/>
  <c r="M214" i="3"/>
  <c r="K215" i="3"/>
  <c r="L215" i="3"/>
  <c r="M215" i="3"/>
  <c r="K216" i="3"/>
  <c r="L216" i="3"/>
  <c r="M216" i="3"/>
  <c r="K217" i="3"/>
  <c r="L217" i="3"/>
  <c r="M217" i="3"/>
  <c r="K218" i="3"/>
  <c r="L218" i="3"/>
  <c r="M218" i="3"/>
  <c r="K219" i="3"/>
  <c r="L219" i="3"/>
  <c r="M219" i="3"/>
  <c r="K220" i="3"/>
  <c r="L220" i="3"/>
  <c r="M220" i="3"/>
  <c r="K221" i="3"/>
  <c r="L221" i="3"/>
  <c r="M221" i="3"/>
  <c r="K222" i="3"/>
  <c r="L222" i="3"/>
  <c r="M222" i="3"/>
  <c r="K223" i="3"/>
  <c r="L223" i="3"/>
  <c r="M223" i="3"/>
  <c r="K224" i="3"/>
  <c r="L224" i="3"/>
  <c r="M224" i="3"/>
  <c r="K225" i="3"/>
  <c r="L225" i="3"/>
  <c r="M225" i="3"/>
  <c r="K226" i="3"/>
  <c r="L226" i="3"/>
  <c r="M226" i="3"/>
  <c r="K227" i="3"/>
  <c r="L227" i="3"/>
  <c r="M227" i="3"/>
  <c r="K228" i="3"/>
  <c r="L228" i="3"/>
  <c r="M228" i="3"/>
  <c r="K229" i="3"/>
  <c r="L229" i="3"/>
  <c r="M229" i="3"/>
  <c r="K230" i="3"/>
  <c r="L230" i="3"/>
  <c r="M230" i="3"/>
  <c r="K231" i="3"/>
  <c r="L231" i="3"/>
  <c r="M231" i="3"/>
  <c r="K232" i="3"/>
  <c r="L232" i="3"/>
  <c r="M232" i="3"/>
  <c r="K233" i="3"/>
  <c r="L233" i="3"/>
  <c r="M233" i="3"/>
  <c r="K234" i="3"/>
  <c r="L234" i="3"/>
  <c r="M234" i="3"/>
  <c r="K235" i="3"/>
  <c r="L235" i="3"/>
  <c r="M235" i="3"/>
  <c r="K236" i="3"/>
  <c r="L236" i="3"/>
  <c r="M236" i="3"/>
  <c r="K237" i="3"/>
  <c r="L237" i="3"/>
  <c r="M237" i="3"/>
  <c r="K238" i="3"/>
  <c r="L238" i="3"/>
  <c r="M238" i="3"/>
  <c r="K239" i="3"/>
  <c r="L239" i="3"/>
  <c r="M239" i="3"/>
  <c r="K240" i="3"/>
  <c r="L240" i="3"/>
  <c r="M240" i="3"/>
  <c r="K241" i="3"/>
  <c r="L241" i="3"/>
  <c r="M241" i="3"/>
  <c r="K242" i="3"/>
  <c r="L242" i="3"/>
  <c r="M242" i="3"/>
  <c r="K243" i="3"/>
  <c r="L243" i="3"/>
  <c r="M243" i="3"/>
  <c r="K244" i="3"/>
  <c r="L244" i="3"/>
  <c r="M244" i="3"/>
  <c r="K245" i="3"/>
  <c r="L245" i="3"/>
  <c r="M245" i="3"/>
  <c r="K246" i="3"/>
  <c r="L246" i="3"/>
  <c r="M246" i="3"/>
  <c r="K247" i="3"/>
  <c r="L247" i="3"/>
  <c r="M247" i="3"/>
  <c r="K248" i="3"/>
  <c r="L248" i="3"/>
  <c r="M248" i="3"/>
  <c r="K249" i="3"/>
  <c r="L249" i="3"/>
  <c r="M249" i="3"/>
  <c r="K250" i="3"/>
  <c r="L250" i="3"/>
  <c r="M250" i="3"/>
  <c r="K251" i="3"/>
  <c r="L251" i="3"/>
  <c r="M251" i="3"/>
  <c r="K252" i="3"/>
  <c r="L252" i="3"/>
  <c r="M252" i="3"/>
  <c r="K253" i="3"/>
  <c r="L253" i="3"/>
  <c r="M253" i="3"/>
  <c r="K254" i="3"/>
  <c r="L254" i="3"/>
  <c r="M254" i="3"/>
  <c r="K255" i="3"/>
  <c r="L255" i="3"/>
  <c r="M255" i="3"/>
  <c r="K256" i="3"/>
  <c r="L256" i="3"/>
  <c r="M256" i="3"/>
  <c r="K257" i="3"/>
  <c r="L257" i="3"/>
  <c r="M257" i="3"/>
  <c r="K258" i="3"/>
  <c r="L258" i="3"/>
  <c r="M258" i="3"/>
  <c r="K259" i="3"/>
  <c r="L259" i="3"/>
  <c r="M259" i="3"/>
  <c r="K260" i="3"/>
  <c r="L260" i="3"/>
  <c r="M260" i="3"/>
  <c r="K261" i="3"/>
  <c r="L261" i="3"/>
  <c r="M261" i="3"/>
  <c r="K262" i="3"/>
  <c r="L262" i="3"/>
  <c r="M262" i="3"/>
  <c r="K263" i="3"/>
  <c r="L263" i="3"/>
  <c r="M263" i="3"/>
  <c r="K264" i="3"/>
  <c r="L264" i="3"/>
  <c r="M264" i="3"/>
  <c r="K265" i="3"/>
  <c r="L265" i="3"/>
  <c r="M265" i="3"/>
  <c r="K266" i="3"/>
  <c r="L266" i="3"/>
  <c r="M266" i="3"/>
  <c r="K267" i="3"/>
  <c r="L267" i="3"/>
  <c r="M267" i="3"/>
  <c r="K268" i="3"/>
  <c r="L268" i="3"/>
  <c r="M268" i="3"/>
  <c r="K269" i="3"/>
  <c r="L269" i="3"/>
  <c r="M269" i="3"/>
  <c r="K270" i="3"/>
  <c r="L270" i="3"/>
  <c r="M270" i="3"/>
  <c r="K271" i="3"/>
  <c r="L271" i="3"/>
  <c r="M271" i="3"/>
  <c r="K272" i="3"/>
  <c r="L272" i="3"/>
  <c r="M272" i="3"/>
  <c r="K273" i="3"/>
  <c r="L273" i="3"/>
  <c r="M273" i="3"/>
  <c r="K274" i="3"/>
  <c r="L274" i="3"/>
  <c r="M274" i="3"/>
  <c r="K275" i="3"/>
  <c r="L275" i="3"/>
  <c r="M275" i="3"/>
  <c r="K276" i="3"/>
  <c r="L276" i="3"/>
  <c r="M276" i="3"/>
  <c r="K277" i="3"/>
  <c r="L277" i="3"/>
  <c r="M277" i="3"/>
  <c r="K278" i="3"/>
  <c r="L278" i="3"/>
  <c r="M278" i="3"/>
  <c r="K279" i="3"/>
  <c r="L279" i="3"/>
  <c r="M279" i="3"/>
  <c r="K280" i="3"/>
  <c r="L280" i="3"/>
  <c r="M280" i="3"/>
  <c r="K281" i="3"/>
  <c r="L281" i="3"/>
  <c r="M281" i="3"/>
  <c r="K282" i="3"/>
  <c r="L282" i="3"/>
  <c r="M282" i="3"/>
  <c r="K283" i="3"/>
  <c r="L283" i="3"/>
  <c r="M283" i="3"/>
  <c r="K284" i="3"/>
  <c r="L284" i="3"/>
  <c r="M284" i="3"/>
  <c r="K285" i="3"/>
  <c r="L285" i="3"/>
  <c r="M285" i="3"/>
  <c r="K286" i="3"/>
  <c r="L286" i="3"/>
  <c r="M286" i="3"/>
  <c r="K287" i="3"/>
  <c r="L287" i="3"/>
  <c r="M287" i="3"/>
  <c r="K288" i="3"/>
  <c r="L288" i="3"/>
  <c r="M288" i="3"/>
  <c r="K289" i="3"/>
  <c r="L289" i="3"/>
  <c r="M289" i="3"/>
  <c r="K290" i="3"/>
  <c r="L290" i="3"/>
  <c r="M290" i="3"/>
  <c r="K291" i="3"/>
  <c r="L291" i="3"/>
  <c r="M291" i="3"/>
  <c r="K292" i="3"/>
  <c r="L292" i="3"/>
  <c r="M292" i="3"/>
  <c r="K293" i="3"/>
  <c r="L293" i="3"/>
  <c r="M293" i="3"/>
  <c r="K294" i="3"/>
  <c r="L294" i="3"/>
  <c r="M294" i="3"/>
  <c r="K295" i="3"/>
  <c r="L295" i="3"/>
  <c r="M295" i="3"/>
  <c r="K296" i="3"/>
  <c r="L296" i="3"/>
  <c r="M296" i="3"/>
  <c r="K297" i="3"/>
  <c r="L297" i="3"/>
  <c r="M297" i="3"/>
  <c r="K298" i="3"/>
  <c r="L298" i="3"/>
  <c r="M298" i="3"/>
  <c r="K299" i="3"/>
  <c r="L299" i="3"/>
  <c r="M299" i="3"/>
  <c r="K300" i="3"/>
  <c r="L300" i="3"/>
  <c r="M300" i="3"/>
  <c r="K301" i="3"/>
  <c r="L301" i="3"/>
  <c r="M301" i="3"/>
  <c r="K302" i="3"/>
  <c r="L302" i="3"/>
  <c r="M302" i="3"/>
  <c r="K303" i="3"/>
  <c r="L303" i="3"/>
  <c r="M303" i="3"/>
  <c r="K304" i="3"/>
  <c r="L304" i="3"/>
  <c r="M304" i="3"/>
  <c r="K305" i="3"/>
  <c r="L305" i="3"/>
  <c r="M305" i="3"/>
  <c r="K306" i="3"/>
  <c r="L306" i="3"/>
  <c r="M306" i="3"/>
  <c r="K307" i="3"/>
  <c r="L307" i="3"/>
  <c r="M307" i="3"/>
  <c r="K308" i="3"/>
  <c r="L308" i="3"/>
  <c r="M308" i="3"/>
  <c r="K309" i="3"/>
  <c r="L309" i="3"/>
  <c r="M309" i="3"/>
  <c r="K310" i="3"/>
  <c r="L310" i="3"/>
  <c r="M310" i="3"/>
  <c r="K311" i="3"/>
  <c r="L311" i="3"/>
  <c r="M311" i="3"/>
  <c r="K312" i="3"/>
  <c r="L312" i="3"/>
  <c r="M312" i="3"/>
  <c r="K313" i="3"/>
  <c r="L313" i="3"/>
  <c r="M313" i="3"/>
  <c r="K314" i="3"/>
  <c r="L314" i="3"/>
  <c r="M314" i="3"/>
  <c r="K315" i="3"/>
  <c r="L315" i="3"/>
  <c r="M315" i="3"/>
  <c r="K316" i="3"/>
  <c r="L316" i="3"/>
  <c r="M316" i="3"/>
  <c r="K317" i="3"/>
  <c r="L317" i="3"/>
  <c r="M317" i="3"/>
  <c r="K318" i="3"/>
  <c r="L318" i="3"/>
  <c r="M318" i="3"/>
  <c r="K319" i="3"/>
  <c r="L319" i="3"/>
  <c r="M319" i="3"/>
  <c r="K320" i="3"/>
  <c r="L320" i="3"/>
  <c r="M320" i="3"/>
  <c r="K321" i="3"/>
  <c r="L321" i="3"/>
  <c r="M321" i="3"/>
  <c r="K322" i="3"/>
  <c r="L322" i="3"/>
  <c r="M322" i="3"/>
  <c r="K323" i="3"/>
  <c r="L323" i="3"/>
  <c r="M323" i="3"/>
  <c r="K324" i="3"/>
  <c r="L324" i="3"/>
  <c r="M324" i="3"/>
  <c r="K325" i="3"/>
  <c r="L325" i="3"/>
  <c r="M325" i="3"/>
  <c r="K326" i="3"/>
  <c r="L326" i="3"/>
  <c r="M326" i="3"/>
  <c r="K327" i="3"/>
  <c r="L327" i="3"/>
  <c r="M327" i="3"/>
  <c r="K328" i="3"/>
  <c r="L328" i="3"/>
  <c r="M328" i="3"/>
  <c r="K329" i="3"/>
  <c r="L329" i="3"/>
  <c r="M329" i="3"/>
  <c r="K330" i="3"/>
  <c r="L330" i="3"/>
  <c r="M330" i="3"/>
  <c r="K331" i="3"/>
  <c r="L331" i="3"/>
  <c r="M331" i="3"/>
  <c r="K332" i="3"/>
  <c r="L332" i="3"/>
  <c r="M332" i="3"/>
  <c r="K333" i="3"/>
  <c r="L333" i="3"/>
  <c r="M333" i="3"/>
  <c r="K334" i="3"/>
  <c r="L334" i="3"/>
  <c r="M334" i="3"/>
  <c r="K335" i="3"/>
  <c r="L335" i="3"/>
  <c r="M335" i="3"/>
  <c r="K336" i="3"/>
  <c r="L336" i="3"/>
  <c r="M336" i="3"/>
  <c r="K337" i="3"/>
  <c r="L337" i="3"/>
  <c r="M337" i="3"/>
  <c r="K338" i="3"/>
  <c r="L338" i="3"/>
  <c r="M338" i="3"/>
  <c r="K339" i="3"/>
  <c r="L339" i="3"/>
  <c r="M339" i="3"/>
  <c r="K340" i="3"/>
  <c r="L340" i="3"/>
  <c r="M340" i="3"/>
  <c r="K341" i="3"/>
  <c r="L341" i="3"/>
  <c r="M341" i="3"/>
  <c r="K342" i="3"/>
  <c r="L342" i="3"/>
  <c r="M342" i="3"/>
  <c r="K343" i="3"/>
  <c r="L343" i="3"/>
  <c r="M343" i="3"/>
  <c r="K344" i="3"/>
  <c r="L344" i="3"/>
  <c r="M344" i="3"/>
  <c r="K345" i="3"/>
  <c r="L345" i="3"/>
  <c r="M345" i="3"/>
  <c r="K346" i="3"/>
  <c r="L346" i="3"/>
  <c r="M346" i="3"/>
  <c r="K347" i="3"/>
  <c r="L347" i="3"/>
  <c r="M347" i="3"/>
  <c r="K348" i="3"/>
  <c r="L348" i="3"/>
  <c r="M348" i="3"/>
  <c r="K349" i="3"/>
  <c r="L349" i="3"/>
  <c r="M349" i="3"/>
  <c r="K350" i="3"/>
  <c r="L350" i="3"/>
  <c r="M350" i="3"/>
  <c r="K351" i="3"/>
  <c r="L351" i="3"/>
  <c r="M351" i="3"/>
  <c r="K352" i="3"/>
  <c r="L352" i="3"/>
  <c r="M352" i="3"/>
  <c r="K353" i="3"/>
  <c r="L353" i="3"/>
  <c r="M353" i="3"/>
  <c r="K354" i="3"/>
  <c r="L354" i="3"/>
  <c r="M354" i="3"/>
  <c r="K355" i="3"/>
  <c r="L355" i="3"/>
  <c r="M355" i="3"/>
  <c r="K356" i="3"/>
  <c r="L356" i="3"/>
  <c r="M356" i="3"/>
  <c r="K357" i="3"/>
  <c r="L357" i="3"/>
  <c r="M357" i="3"/>
  <c r="K358" i="3"/>
  <c r="L358" i="3"/>
  <c r="M358" i="3"/>
  <c r="K359" i="3"/>
  <c r="L359" i="3"/>
  <c r="M359" i="3"/>
  <c r="K360" i="3"/>
  <c r="L360" i="3"/>
  <c r="M360" i="3"/>
  <c r="K361" i="3"/>
  <c r="L361" i="3"/>
  <c r="M361" i="3"/>
  <c r="K362" i="3"/>
  <c r="L362" i="3"/>
  <c r="M362" i="3"/>
  <c r="K363" i="3"/>
  <c r="L363" i="3"/>
  <c r="M363" i="3"/>
  <c r="K364" i="3"/>
  <c r="L364" i="3"/>
  <c r="M364" i="3"/>
  <c r="K365" i="3"/>
  <c r="L365" i="3"/>
  <c r="M365" i="3"/>
  <c r="K366" i="3"/>
  <c r="L366" i="3"/>
  <c r="M366" i="3"/>
  <c r="K367" i="3"/>
  <c r="L367" i="3"/>
  <c r="M367" i="3"/>
  <c r="K368" i="3"/>
  <c r="L368" i="3"/>
  <c r="M368" i="3"/>
  <c r="K369" i="3"/>
  <c r="L369" i="3"/>
  <c r="M369" i="3"/>
  <c r="K370" i="3"/>
  <c r="L370" i="3"/>
  <c r="M370" i="3"/>
  <c r="K371" i="3"/>
  <c r="L371" i="3"/>
  <c r="M371" i="3"/>
  <c r="K372" i="3"/>
  <c r="L372" i="3"/>
  <c r="M372" i="3"/>
  <c r="K373" i="3"/>
  <c r="L373" i="3"/>
  <c r="M373" i="3"/>
  <c r="K374" i="3"/>
  <c r="L374" i="3"/>
  <c r="M374" i="3"/>
  <c r="K375" i="3"/>
  <c r="L375" i="3"/>
  <c r="M375" i="3"/>
  <c r="K376" i="3"/>
  <c r="L376" i="3"/>
  <c r="M376" i="3"/>
  <c r="K377" i="3"/>
  <c r="L377" i="3"/>
  <c r="M377" i="3"/>
  <c r="K378" i="3"/>
  <c r="L378" i="3"/>
  <c r="M378" i="3"/>
  <c r="K379" i="3"/>
  <c r="L379" i="3"/>
  <c r="M379" i="3"/>
  <c r="K380" i="3"/>
  <c r="L380" i="3"/>
  <c r="M380" i="3"/>
  <c r="K381" i="3"/>
  <c r="L381" i="3"/>
  <c r="M381" i="3"/>
  <c r="K382" i="3"/>
  <c r="L382" i="3"/>
  <c r="M382" i="3"/>
  <c r="K383" i="3"/>
  <c r="L383" i="3"/>
  <c r="M383" i="3"/>
  <c r="K384" i="3"/>
  <c r="L384" i="3"/>
  <c r="M384" i="3"/>
  <c r="K385" i="3"/>
  <c r="L385" i="3"/>
  <c r="M385" i="3"/>
  <c r="K386" i="3"/>
  <c r="L386" i="3"/>
  <c r="M386" i="3"/>
  <c r="K387" i="3"/>
  <c r="L387" i="3"/>
  <c r="M387" i="3"/>
  <c r="K388" i="3"/>
  <c r="L388" i="3"/>
  <c r="M388" i="3"/>
  <c r="K389" i="3"/>
  <c r="L389" i="3"/>
  <c r="M389" i="3"/>
  <c r="K390" i="3"/>
  <c r="L390" i="3"/>
  <c r="M390" i="3"/>
  <c r="K391" i="3"/>
  <c r="L391" i="3"/>
  <c r="M391" i="3"/>
  <c r="K392" i="3"/>
  <c r="L392" i="3"/>
  <c r="M392" i="3"/>
  <c r="K393" i="3"/>
  <c r="L393" i="3"/>
  <c r="M393" i="3"/>
  <c r="K394" i="3"/>
  <c r="L394" i="3"/>
  <c r="M394" i="3"/>
  <c r="K395" i="3"/>
  <c r="L395" i="3"/>
  <c r="M395" i="3"/>
  <c r="K396" i="3"/>
  <c r="L396" i="3"/>
  <c r="M396" i="3"/>
  <c r="K397" i="3"/>
  <c r="L397" i="3"/>
  <c r="M397" i="3"/>
  <c r="K398" i="3"/>
  <c r="L398" i="3"/>
  <c r="M398" i="3"/>
  <c r="K399" i="3"/>
  <c r="L399" i="3"/>
  <c r="M399" i="3"/>
  <c r="K400" i="3"/>
  <c r="L400" i="3"/>
  <c r="M400" i="3"/>
  <c r="K401" i="3"/>
  <c r="L401" i="3"/>
  <c r="M401" i="3"/>
  <c r="K402" i="3"/>
  <c r="L402" i="3"/>
  <c r="M402" i="3"/>
  <c r="K403" i="3"/>
  <c r="L403" i="3"/>
  <c r="M403" i="3"/>
  <c r="K404" i="3"/>
  <c r="L404" i="3"/>
  <c r="M404" i="3"/>
  <c r="K405" i="3"/>
  <c r="L405" i="3"/>
  <c r="M405" i="3"/>
  <c r="K406" i="3"/>
  <c r="L406" i="3"/>
  <c r="M406" i="3"/>
  <c r="K407" i="3"/>
  <c r="L407" i="3"/>
  <c r="M407" i="3"/>
  <c r="K408" i="3"/>
  <c r="L408" i="3"/>
  <c r="M408" i="3"/>
  <c r="K409" i="3"/>
  <c r="L409" i="3"/>
  <c r="M409" i="3"/>
  <c r="K410" i="3"/>
  <c r="L410" i="3"/>
  <c r="M410" i="3"/>
  <c r="K411" i="3"/>
  <c r="L411" i="3"/>
  <c r="M411" i="3"/>
  <c r="K412" i="3"/>
  <c r="L412" i="3"/>
  <c r="M412" i="3"/>
  <c r="K413" i="3"/>
  <c r="L413" i="3"/>
  <c r="M413" i="3"/>
  <c r="K414" i="3"/>
  <c r="L414" i="3"/>
  <c r="M414" i="3"/>
  <c r="K415" i="3"/>
  <c r="L415" i="3"/>
  <c r="M415" i="3"/>
  <c r="K416" i="3"/>
  <c r="L416" i="3"/>
  <c r="M416" i="3"/>
  <c r="K417" i="3"/>
  <c r="L417" i="3"/>
  <c r="M417" i="3"/>
  <c r="K418" i="3"/>
  <c r="L418" i="3"/>
  <c r="M418" i="3"/>
  <c r="K419" i="3"/>
  <c r="L419" i="3"/>
  <c r="M419" i="3"/>
  <c r="K420" i="3"/>
  <c r="L420" i="3"/>
  <c r="M420" i="3"/>
  <c r="K421" i="3"/>
  <c r="L421" i="3"/>
  <c r="M421" i="3"/>
  <c r="K422" i="3"/>
  <c r="L422" i="3"/>
  <c r="M422" i="3"/>
  <c r="K423" i="3"/>
  <c r="L423" i="3"/>
  <c r="M423" i="3"/>
  <c r="K424" i="3"/>
  <c r="L424" i="3"/>
  <c r="M424" i="3"/>
  <c r="K425" i="3"/>
  <c r="L425" i="3"/>
  <c r="M425" i="3"/>
  <c r="K426" i="3"/>
  <c r="L426" i="3"/>
  <c r="M426" i="3"/>
  <c r="K427" i="3"/>
  <c r="L427" i="3"/>
  <c r="M427" i="3"/>
  <c r="K428" i="3"/>
  <c r="L428" i="3"/>
  <c r="M428" i="3"/>
  <c r="K429" i="3"/>
  <c r="L429" i="3"/>
  <c r="M429" i="3"/>
  <c r="K430" i="3"/>
  <c r="L430" i="3"/>
  <c r="M430" i="3"/>
  <c r="K431" i="3"/>
  <c r="L431" i="3"/>
  <c r="M431" i="3"/>
  <c r="K432" i="3"/>
  <c r="L432" i="3"/>
  <c r="M432" i="3"/>
  <c r="K433" i="3"/>
  <c r="L433" i="3"/>
  <c r="M433" i="3"/>
  <c r="K434" i="3"/>
  <c r="L434" i="3"/>
  <c r="M434" i="3"/>
  <c r="K435" i="3"/>
  <c r="L435" i="3"/>
  <c r="M435" i="3"/>
  <c r="K436" i="3"/>
  <c r="L436" i="3"/>
  <c r="M436" i="3"/>
  <c r="K437" i="3"/>
  <c r="L437" i="3"/>
  <c r="M437" i="3"/>
  <c r="K438" i="3"/>
  <c r="L438" i="3"/>
  <c r="M438" i="3"/>
  <c r="K439" i="3"/>
  <c r="L439" i="3"/>
  <c r="M439" i="3"/>
  <c r="K440" i="3"/>
  <c r="L440" i="3"/>
  <c r="M440" i="3"/>
  <c r="K441" i="3"/>
  <c r="L441" i="3"/>
  <c r="M441" i="3"/>
  <c r="K442" i="3"/>
  <c r="L442" i="3"/>
  <c r="M442" i="3"/>
  <c r="K443" i="3"/>
  <c r="L443" i="3"/>
  <c r="M443" i="3"/>
  <c r="K444" i="3"/>
  <c r="L444" i="3"/>
  <c r="M444" i="3"/>
  <c r="K445" i="3"/>
  <c r="L445" i="3"/>
  <c r="M445" i="3"/>
  <c r="K446" i="3"/>
  <c r="L446" i="3"/>
  <c r="M446" i="3"/>
  <c r="K447" i="3"/>
  <c r="L447" i="3"/>
  <c r="M447" i="3"/>
  <c r="K448" i="3"/>
  <c r="L448" i="3"/>
  <c r="M448" i="3"/>
  <c r="K449" i="3"/>
  <c r="L449" i="3"/>
  <c r="M449" i="3"/>
  <c r="K450" i="3"/>
  <c r="L450" i="3"/>
  <c r="M450" i="3"/>
  <c r="K451" i="3"/>
  <c r="L451" i="3"/>
  <c r="M451" i="3"/>
  <c r="K452" i="3"/>
  <c r="L452" i="3"/>
  <c r="M452" i="3"/>
  <c r="K453" i="3"/>
  <c r="L453" i="3"/>
  <c r="M453" i="3"/>
  <c r="K454" i="3"/>
  <c r="L454" i="3"/>
  <c r="M454" i="3"/>
  <c r="K455" i="3"/>
  <c r="L455" i="3"/>
  <c r="M455" i="3"/>
  <c r="K456" i="3"/>
  <c r="L456" i="3"/>
  <c r="M456" i="3"/>
  <c r="K457" i="3"/>
  <c r="L457" i="3"/>
  <c r="M457" i="3"/>
  <c r="K458" i="3"/>
  <c r="L458" i="3"/>
  <c r="M458" i="3"/>
  <c r="K459" i="3"/>
  <c r="L459" i="3"/>
  <c r="M459" i="3"/>
  <c r="K460" i="3"/>
  <c r="L460" i="3"/>
  <c r="M460" i="3"/>
  <c r="K461" i="3"/>
  <c r="L461" i="3"/>
  <c r="M461" i="3"/>
  <c r="K462" i="3"/>
  <c r="L462" i="3"/>
  <c r="M462" i="3"/>
  <c r="K463" i="3"/>
  <c r="L463" i="3"/>
  <c r="M463" i="3"/>
  <c r="K464" i="3"/>
  <c r="L464" i="3"/>
  <c r="M464" i="3"/>
  <c r="K465" i="3"/>
  <c r="L465" i="3"/>
  <c r="M465" i="3"/>
  <c r="K466" i="3"/>
  <c r="L466" i="3"/>
  <c r="M466" i="3"/>
  <c r="K467" i="3"/>
  <c r="L467" i="3"/>
  <c r="M467" i="3"/>
  <c r="K468" i="3"/>
  <c r="L468" i="3"/>
  <c r="M468" i="3"/>
  <c r="K469" i="3"/>
  <c r="L469" i="3"/>
  <c r="M469" i="3"/>
  <c r="K470" i="3"/>
  <c r="L470" i="3"/>
  <c r="M470" i="3"/>
  <c r="K471" i="3"/>
  <c r="L471" i="3"/>
  <c r="M471" i="3"/>
  <c r="K472" i="3"/>
  <c r="L472" i="3"/>
  <c r="M472" i="3"/>
  <c r="K473" i="3"/>
  <c r="L473" i="3"/>
  <c r="M473" i="3"/>
  <c r="K474" i="3"/>
  <c r="L474" i="3"/>
  <c r="M474" i="3"/>
  <c r="K475" i="3"/>
  <c r="L475" i="3"/>
  <c r="M475" i="3"/>
  <c r="K476" i="3"/>
  <c r="L476" i="3"/>
  <c r="M476" i="3"/>
  <c r="K477" i="3"/>
  <c r="L477" i="3"/>
  <c r="M477" i="3"/>
  <c r="K478" i="3"/>
  <c r="L478" i="3"/>
  <c r="M478" i="3"/>
  <c r="K479" i="3"/>
  <c r="L479" i="3"/>
  <c r="M479" i="3"/>
  <c r="K480" i="3"/>
  <c r="L480" i="3"/>
  <c r="M480" i="3"/>
  <c r="K481" i="3"/>
  <c r="L481" i="3"/>
  <c r="M481" i="3"/>
  <c r="K482" i="3"/>
  <c r="L482" i="3"/>
  <c r="M482" i="3"/>
  <c r="K483" i="3"/>
  <c r="L483" i="3"/>
  <c r="M483" i="3"/>
  <c r="K484" i="3"/>
  <c r="L484" i="3"/>
  <c r="M484" i="3"/>
  <c r="K485" i="3"/>
  <c r="L485" i="3"/>
  <c r="M485" i="3"/>
  <c r="K486" i="3"/>
  <c r="L486" i="3"/>
  <c r="M486" i="3"/>
  <c r="K487" i="3"/>
  <c r="L487" i="3"/>
  <c r="M487" i="3"/>
  <c r="K488" i="3"/>
  <c r="L488" i="3"/>
  <c r="M488" i="3"/>
  <c r="K489" i="3"/>
  <c r="L489" i="3"/>
  <c r="M489" i="3"/>
  <c r="K490" i="3"/>
  <c r="L490" i="3"/>
  <c r="M490" i="3"/>
  <c r="K491" i="3"/>
  <c r="L491" i="3"/>
  <c r="M491" i="3"/>
  <c r="K492" i="3"/>
  <c r="L492" i="3"/>
  <c r="M492" i="3"/>
  <c r="K493" i="3"/>
  <c r="L493" i="3"/>
  <c r="M493" i="3"/>
  <c r="K494" i="3"/>
  <c r="L494" i="3"/>
  <c r="M494" i="3"/>
  <c r="K495" i="3"/>
  <c r="L495" i="3"/>
  <c r="M495" i="3"/>
  <c r="K496" i="3"/>
  <c r="L496" i="3"/>
  <c r="M496" i="3"/>
  <c r="K497" i="3"/>
  <c r="L497" i="3"/>
  <c r="M497" i="3"/>
  <c r="K498" i="3"/>
  <c r="L498" i="3"/>
  <c r="M498" i="3"/>
  <c r="K499" i="3"/>
  <c r="L499" i="3"/>
  <c r="M499" i="3"/>
  <c r="K500" i="3"/>
  <c r="L500" i="3"/>
  <c r="M500" i="3"/>
  <c r="K501" i="3"/>
  <c r="L501" i="3"/>
  <c r="M501" i="3"/>
  <c r="K502" i="3"/>
  <c r="L502" i="3"/>
  <c r="M502" i="3"/>
  <c r="K503" i="3"/>
  <c r="L503" i="3"/>
  <c r="M503" i="3"/>
  <c r="K504" i="3"/>
  <c r="L504" i="3"/>
  <c r="M504" i="3"/>
  <c r="K505" i="3"/>
  <c r="L505" i="3"/>
  <c r="M505" i="3"/>
  <c r="L506" i="3"/>
  <c r="L9" i="3"/>
  <c r="M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J407" i="3"/>
  <c r="J408" i="3"/>
  <c r="J409" i="3"/>
  <c r="J410" i="3"/>
  <c r="J411" i="3"/>
  <c r="J412" i="3"/>
  <c r="J413" i="3"/>
  <c r="J414" i="3"/>
  <c r="J415" i="3"/>
  <c r="J416" i="3"/>
  <c r="J417" i="3"/>
  <c r="J418" i="3"/>
  <c r="J419" i="3"/>
  <c r="J420" i="3"/>
  <c r="J421" i="3"/>
  <c r="J422" i="3"/>
  <c r="J423" i="3"/>
  <c r="J424" i="3"/>
  <c r="J425" i="3"/>
  <c r="J426" i="3"/>
  <c r="J427" i="3"/>
  <c r="J428" i="3"/>
  <c r="J429" i="3"/>
  <c r="J430" i="3"/>
  <c r="J431" i="3"/>
  <c r="J432" i="3"/>
  <c r="J433" i="3"/>
  <c r="J434" i="3"/>
  <c r="J435" i="3"/>
  <c r="J436" i="3"/>
  <c r="J437" i="3"/>
  <c r="J438" i="3"/>
  <c r="J439" i="3"/>
  <c r="J440" i="3"/>
  <c r="J441" i="3"/>
  <c r="J442" i="3"/>
  <c r="J443" i="3"/>
  <c r="J444" i="3"/>
  <c r="J445" i="3"/>
  <c r="J446" i="3"/>
  <c r="J447" i="3"/>
  <c r="J448" i="3"/>
  <c r="J449" i="3"/>
  <c r="J450" i="3"/>
  <c r="J451" i="3"/>
  <c r="J452" i="3"/>
  <c r="J453" i="3"/>
  <c r="J454" i="3"/>
  <c r="J455" i="3"/>
  <c r="J456" i="3"/>
  <c r="J457" i="3"/>
  <c r="J458" i="3"/>
  <c r="J459" i="3"/>
  <c r="J460" i="3"/>
  <c r="J461" i="3"/>
  <c r="J462" i="3"/>
  <c r="J463" i="3"/>
  <c r="J464" i="3"/>
  <c r="J465" i="3"/>
  <c r="J466" i="3"/>
  <c r="J467" i="3"/>
  <c r="J468" i="3"/>
  <c r="J469" i="3"/>
  <c r="J470" i="3"/>
  <c r="J471" i="3"/>
  <c r="J472" i="3"/>
  <c r="J473" i="3"/>
  <c r="J474" i="3"/>
  <c r="J475" i="3"/>
  <c r="J476" i="3"/>
  <c r="J477" i="3"/>
  <c r="J478" i="3"/>
  <c r="J479" i="3"/>
  <c r="J480" i="3"/>
  <c r="J481" i="3"/>
  <c r="J482" i="3"/>
  <c r="J483" i="3"/>
  <c r="J484" i="3"/>
  <c r="J485" i="3"/>
  <c r="J486" i="3"/>
  <c r="J487" i="3"/>
  <c r="J488" i="3"/>
  <c r="J489" i="3"/>
  <c r="J490" i="3"/>
  <c r="J491" i="3"/>
  <c r="J492" i="3"/>
  <c r="J493" i="3"/>
  <c r="J494" i="3"/>
  <c r="J495" i="3"/>
  <c r="J496" i="3"/>
  <c r="J497" i="3"/>
  <c r="J498" i="3"/>
  <c r="J499" i="3"/>
  <c r="J500" i="3"/>
  <c r="J501" i="3"/>
  <c r="J502" i="3"/>
  <c r="J503" i="3"/>
  <c r="J504" i="3"/>
  <c r="J505" i="3"/>
  <c r="K9" i="3"/>
  <c r="M8" i="3"/>
  <c r="L7" i="3"/>
  <c r="M7" i="3"/>
  <c r="Y14" i="1"/>
  <c r="Y15" i="1"/>
  <c r="X15" i="1"/>
  <c r="W15" i="1"/>
  <c r="V15" i="1"/>
  <c r="Q514"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F4" i="2"/>
  <c r="F5" i="2"/>
  <c r="Q10" i="5" l="1"/>
  <c r="Q11" i="5"/>
  <c r="T10" i="5" s="1"/>
  <c r="Q8" i="5"/>
  <c r="T7" i="5" s="1"/>
  <c r="Q12" i="5"/>
  <c r="T11" i="5" s="1"/>
  <c r="Q16" i="5"/>
  <c r="T15" i="5" s="1"/>
  <c r="Q15" i="5"/>
  <c r="T14" i="5" s="1"/>
  <c r="Q7" i="5"/>
  <c r="Q13" i="5"/>
  <c r="T12" i="5" s="1"/>
  <c r="Q9" i="5"/>
  <c r="T8" i="5" s="1"/>
  <c r="Q17" i="5"/>
  <c r="Q18" i="5"/>
  <c r="T17" i="5" s="1"/>
  <c r="R515" i="1"/>
  <c r="R516" i="1"/>
  <c r="R517" i="1"/>
  <c r="R518" i="1"/>
  <c r="B4" i="2"/>
  <c r="D4" i="2"/>
  <c r="T16" i="5" l="1"/>
  <c r="T9" i="5"/>
  <c r="T18" i="5"/>
  <c r="T13" i="5"/>
  <c r="B8" i="2"/>
  <c r="C8" i="2" s="1"/>
  <c r="Z18" i="1" a="1"/>
  <c r="Z18" i="1" s="1"/>
  <c r="W21" i="1"/>
  <c r="X21" i="1"/>
  <c r="Y21" i="1"/>
  <c r="Y23" i="1" s="1"/>
  <c r="V21" i="1"/>
  <c r="W20" i="1"/>
  <c r="X20" i="1"/>
  <c r="X23" i="1" s="1"/>
  <c r="Y20" i="1"/>
  <c r="V20" i="1"/>
  <c r="Y19" i="1"/>
  <c r="X19" i="1"/>
  <c r="W19" i="1"/>
  <c r="W23" i="1" s="1"/>
  <c r="X18" i="1"/>
  <c r="W18" i="1"/>
  <c r="Y18" i="1"/>
  <c r="V5" i="1"/>
  <c r="U4" i="1" s="1"/>
  <c r="S4" i="1"/>
  <c r="T4" i="1"/>
  <c r="P64" i="1"/>
  <c r="P304"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15" i="1"/>
  <c r="L15" i="1"/>
  <c r="L16" i="1"/>
  <c r="P16" i="1" s="1"/>
  <c r="L17" i="1"/>
  <c r="P17" i="1" s="1"/>
  <c r="L18" i="1"/>
  <c r="P18" i="1" s="1"/>
  <c r="L19" i="1"/>
  <c r="P19" i="1" s="1"/>
  <c r="L20" i="1"/>
  <c r="L21" i="1"/>
  <c r="P21" i="1" s="1"/>
  <c r="L22" i="1"/>
  <c r="L23" i="1"/>
  <c r="L24" i="1"/>
  <c r="P24" i="1" s="1"/>
  <c r="L25" i="1"/>
  <c r="L26" i="1"/>
  <c r="P26" i="1" s="1"/>
  <c r="L27" i="1"/>
  <c r="P27" i="1" s="1"/>
  <c r="L28" i="1"/>
  <c r="L29" i="1"/>
  <c r="P29" i="1" s="1"/>
  <c r="L30" i="1"/>
  <c r="L31" i="1"/>
  <c r="L32" i="1"/>
  <c r="P32" i="1" s="1"/>
  <c r="L33" i="1"/>
  <c r="L34" i="1"/>
  <c r="P34" i="1" s="1"/>
  <c r="L35" i="1"/>
  <c r="P35" i="1" s="1"/>
  <c r="L36" i="1"/>
  <c r="L37" i="1"/>
  <c r="P37" i="1" s="1"/>
  <c r="L38" i="1"/>
  <c r="L39" i="1"/>
  <c r="L40" i="1"/>
  <c r="P40" i="1" s="1"/>
  <c r="L41" i="1"/>
  <c r="L42" i="1"/>
  <c r="P42" i="1" s="1"/>
  <c r="L43" i="1"/>
  <c r="P43" i="1" s="1"/>
  <c r="L44" i="1"/>
  <c r="L45" i="1"/>
  <c r="P45" i="1" s="1"/>
  <c r="L46" i="1"/>
  <c r="L47" i="1"/>
  <c r="L48" i="1"/>
  <c r="P48" i="1" s="1"/>
  <c r="L49" i="1"/>
  <c r="L50" i="1"/>
  <c r="P50" i="1" s="1"/>
  <c r="L51" i="1"/>
  <c r="P51" i="1" s="1"/>
  <c r="L52" i="1"/>
  <c r="L53" i="1"/>
  <c r="P53" i="1" s="1"/>
  <c r="L54" i="1"/>
  <c r="L55" i="1"/>
  <c r="L56" i="1"/>
  <c r="P56" i="1" s="1"/>
  <c r="L57" i="1"/>
  <c r="L58" i="1"/>
  <c r="P58" i="1" s="1"/>
  <c r="L59" i="1"/>
  <c r="P59" i="1" s="1"/>
  <c r="L60" i="1"/>
  <c r="L61" i="1"/>
  <c r="P61" i="1" s="1"/>
  <c r="L62" i="1"/>
  <c r="L63" i="1"/>
  <c r="L64" i="1"/>
  <c r="L65" i="1"/>
  <c r="L66" i="1"/>
  <c r="P66" i="1" s="1"/>
  <c r="L67" i="1"/>
  <c r="P67" i="1" s="1"/>
  <c r="L68" i="1"/>
  <c r="L69" i="1"/>
  <c r="P69" i="1" s="1"/>
  <c r="L70" i="1"/>
  <c r="L71" i="1"/>
  <c r="L72" i="1"/>
  <c r="P72" i="1" s="1"/>
  <c r="L73" i="1"/>
  <c r="L74" i="1"/>
  <c r="P74" i="1" s="1"/>
  <c r="L75" i="1"/>
  <c r="P75" i="1" s="1"/>
  <c r="L76" i="1"/>
  <c r="L77" i="1"/>
  <c r="P77" i="1" s="1"/>
  <c r="L78" i="1"/>
  <c r="L79" i="1"/>
  <c r="L80" i="1"/>
  <c r="P80" i="1" s="1"/>
  <c r="L81" i="1"/>
  <c r="L82" i="1"/>
  <c r="P82" i="1" s="1"/>
  <c r="L83" i="1"/>
  <c r="P83" i="1" s="1"/>
  <c r="L84" i="1"/>
  <c r="L85" i="1"/>
  <c r="P85" i="1" s="1"/>
  <c r="L86" i="1"/>
  <c r="L87" i="1"/>
  <c r="L88" i="1"/>
  <c r="P88" i="1" s="1"/>
  <c r="L89" i="1"/>
  <c r="L90" i="1"/>
  <c r="P90" i="1" s="1"/>
  <c r="L91" i="1"/>
  <c r="P91" i="1" s="1"/>
  <c r="L92" i="1"/>
  <c r="L93" i="1"/>
  <c r="P93" i="1" s="1"/>
  <c r="L94" i="1"/>
  <c r="L95" i="1"/>
  <c r="L96" i="1"/>
  <c r="P96" i="1" s="1"/>
  <c r="L97" i="1"/>
  <c r="L98" i="1"/>
  <c r="P98" i="1" s="1"/>
  <c r="L99" i="1"/>
  <c r="P99" i="1" s="1"/>
  <c r="L100" i="1"/>
  <c r="L101" i="1"/>
  <c r="P101" i="1" s="1"/>
  <c r="L102" i="1"/>
  <c r="L103" i="1"/>
  <c r="L104" i="1"/>
  <c r="P104" i="1" s="1"/>
  <c r="L105" i="1"/>
  <c r="P105" i="1" s="1"/>
  <c r="L106" i="1"/>
  <c r="P106" i="1" s="1"/>
  <c r="L107" i="1"/>
  <c r="P107" i="1" s="1"/>
  <c r="L108" i="1"/>
  <c r="L109" i="1"/>
  <c r="P109" i="1" s="1"/>
  <c r="L110" i="1"/>
  <c r="L111" i="1"/>
  <c r="L112" i="1"/>
  <c r="P112" i="1" s="1"/>
  <c r="L113" i="1"/>
  <c r="L114" i="1"/>
  <c r="P114" i="1" s="1"/>
  <c r="L115" i="1"/>
  <c r="P115" i="1" s="1"/>
  <c r="L116" i="1"/>
  <c r="L117" i="1"/>
  <c r="P117" i="1" s="1"/>
  <c r="L118" i="1"/>
  <c r="L119" i="1"/>
  <c r="L120" i="1"/>
  <c r="P120" i="1" s="1"/>
  <c r="L121" i="1"/>
  <c r="L122" i="1"/>
  <c r="P122" i="1" s="1"/>
  <c r="L123" i="1"/>
  <c r="P123" i="1" s="1"/>
  <c r="L124" i="1"/>
  <c r="L125" i="1"/>
  <c r="P125" i="1" s="1"/>
  <c r="L126" i="1"/>
  <c r="L127" i="1"/>
  <c r="L128" i="1"/>
  <c r="P128" i="1" s="1"/>
  <c r="L129" i="1"/>
  <c r="L130" i="1"/>
  <c r="P130" i="1" s="1"/>
  <c r="L131" i="1"/>
  <c r="P131" i="1" s="1"/>
  <c r="L132" i="1"/>
  <c r="L133" i="1"/>
  <c r="P133" i="1" s="1"/>
  <c r="L134" i="1"/>
  <c r="L135" i="1"/>
  <c r="L136" i="1"/>
  <c r="P136" i="1" s="1"/>
  <c r="L137" i="1"/>
  <c r="L138" i="1"/>
  <c r="P138" i="1" s="1"/>
  <c r="L139" i="1"/>
  <c r="P139" i="1" s="1"/>
  <c r="L140" i="1"/>
  <c r="L141" i="1"/>
  <c r="P141" i="1" s="1"/>
  <c r="L142" i="1"/>
  <c r="L143" i="1"/>
  <c r="L144" i="1"/>
  <c r="P144" i="1" s="1"/>
  <c r="L145" i="1"/>
  <c r="P145" i="1" s="1"/>
  <c r="L146" i="1"/>
  <c r="P146" i="1" s="1"/>
  <c r="L147" i="1"/>
  <c r="P147" i="1" s="1"/>
  <c r="L148" i="1"/>
  <c r="L149" i="1"/>
  <c r="P149" i="1" s="1"/>
  <c r="L150" i="1"/>
  <c r="L151" i="1"/>
  <c r="L152" i="1"/>
  <c r="P152" i="1" s="1"/>
  <c r="L153" i="1"/>
  <c r="L154" i="1"/>
  <c r="P154" i="1" s="1"/>
  <c r="L155" i="1"/>
  <c r="P155" i="1" s="1"/>
  <c r="L156" i="1"/>
  <c r="L157" i="1"/>
  <c r="P157" i="1" s="1"/>
  <c r="L158" i="1"/>
  <c r="L159" i="1"/>
  <c r="L160" i="1"/>
  <c r="P160" i="1" s="1"/>
  <c r="L161" i="1"/>
  <c r="L162" i="1"/>
  <c r="P162" i="1" s="1"/>
  <c r="L163" i="1"/>
  <c r="P163" i="1" s="1"/>
  <c r="L164" i="1"/>
  <c r="L165" i="1"/>
  <c r="P165" i="1" s="1"/>
  <c r="L166" i="1"/>
  <c r="L167" i="1"/>
  <c r="L168" i="1"/>
  <c r="P168" i="1" s="1"/>
  <c r="L169" i="1"/>
  <c r="L170" i="1"/>
  <c r="P170" i="1" s="1"/>
  <c r="L171" i="1"/>
  <c r="P171" i="1" s="1"/>
  <c r="L172" i="1"/>
  <c r="L173" i="1"/>
  <c r="P173" i="1" s="1"/>
  <c r="L174" i="1"/>
  <c r="L175" i="1"/>
  <c r="L176" i="1"/>
  <c r="P176" i="1" s="1"/>
  <c r="L177" i="1"/>
  <c r="L178" i="1"/>
  <c r="P178" i="1" s="1"/>
  <c r="L179" i="1"/>
  <c r="P179" i="1" s="1"/>
  <c r="L180" i="1"/>
  <c r="L181" i="1"/>
  <c r="P181" i="1" s="1"/>
  <c r="L182" i="1"/>
  <c r="L183" i="1"/>
  <c r="L184" i="1"/>
  <c r="P184" i="1" s="1"/>
  <c r="L185" i="1"/>
  <c r="L186" i="1"/>
  <c r="P186" i="1" s="1"/>
  <c r="L187" i="1"/>
  <c r="P187" i="1" s="1"/>
  <c r="L188" i="1"/>
  <c r="L189" i="1"/>
  <c r="P189" i="1" s="1"/>
  <c r="L190" i="1"/>
  <c r="L191" i="1"/>
  <c r="L192" i="1"/>
  <c r="P192" i="1" s="1"/>
  <c r="L193" i="1"/>
  <c r="L194" i="1"/>
  <c r="P194" i="1" s="1"/>
  <c r="L195" i="1"/>
  <c r="P195" i="1" s="1"/>
  <c r="L196" i="1"/>
  <c r="L197" i="1"/>
  <c r="P197" i="1" s="1"/>
  <c r="L198" i="1"/>
  <c r="L199" i="1"/>
  <c r="L200" i="1"/>
  <c r="P200" i="1" s="1"/>
  <c r="L201" i="1"/>
  <c r="L202" i="1"/>
  <c r="P202" i="1" s="1"/>
  <c r="L203" i="1"/>
  <c r="P203" i="1" s="1"/>
  <c r="L204" i="1"/>
  <c r="L205" i="1"/>
  <c r="P205" i="1" s="1"/>
  <c r="L206" i="1"/>
  <c r="L207" i="1"/>
  <c r="L208" i="1"/>
  <c r="P208" i="1" s="1"/>
  <c r="L209" i="1"/>
  <c r="L210" i="1"/>
  <c r="P210" i="1" s="1"/>
  <c r="L211" i="1"/>
  <c r="P211" i="1" s="1"/>
  <c r="L212" i="1"/>
  <c r="L213" i="1"/>
  <c r="P213" i="1" s="1"/>
  <c r="L214" i="1"/>
  <c r="L215" i="1"/>
  <c r="L216" i="1"/>
  <c r="P216" i="1" s="1"/>
  <c r="L217" i="1"/>
  <c r="L218" i="1"/>
  <c r="P218" i="1" s="1"/>
  <c r="L219" i="1"/>
  <c r="P219" i="1" s="1"/>
  <c r="L220" i="1"/>
  <c r="P220" i="1" s="1"/>
  <c r="L221" i="1"/>
  <c r="P221" i="1" s="1"/>
  <c r="L222" i="1"/>
  <c r="L223" i="1"/>
  <c r="L224" i="1"/>
  <c r="P224" i="1" s="1"/>
  <c r="L225" i="1"/>
  <c r="L226" i="1"/>
  <c r="P226" i="1" s="1"/>
  <c r="L227" i="1"/>
  <c r="P227" i="1" s="1"/>
  <c r="L228" i="1"/>
  <c r="L229" i="1"/>
  <c r="P229" i="1" s="1"/>
  <c r="L230" i="1"/>
  <c r="L231" i="1"/>
  <c r="L232" i="1"/>
  <c r="P232" i="1" s="1"/>
  <c r="L233" i="1"/>
  <c r="L234" i="1"/>
  <c r="P234" i="1" s="1"/>
  <c r="L235" i="1"/>
  <c r="P235" i="1" s="1"/>
  <c r="L236" i="1"/>
  <c r="L237" i="1"/>
  <c r="P237" i="1" s="1"/>
  <c r="L238" i="1"/>
  <c r="L239" i="1"/>
  <c r="L240" i="1"/>
  <c r="P240" i="1" s="1"/>
  <c r="L241" i="1"/>
  <c r="L242" i="1"/>
  <c r="P242" i="1" s="1"/>
  <c r="L243" i="1"/>
  <c r="P243" i="1" s="1"/>
  <c r="L244" i="1"/>
  <c r="L245" i="1"/>
  <c r="P245" i="1" s="1"/>
  <c r="L246" i="1"/>
  <c r="L247" i="1"/>
  <c r="L248" i="1"/>
  <c r="P248" i="1" s="1"/>
  <c r="L249" i="1"/>
  <c r="L250" i="1"/>
  <c r="P250" i="1" s="1"/>
  <c r="L251" i="1"/>
  <c r="P251" i="1" s="1"/>
  <c r="L252" i="1"/>
  <c r="L253" i="1"/>
  <c r="P253" i="1" s="1"/>
  <c r="L254" i="1"/>
  <c r="L255" i="1"/>
  <c r="L256" i="1"/>
  <c r="P256" i="1" s="1"/>
  <c r="L257" i="1"/>
  <c r="L258" i="1"/>
  <c r="P258" i="1" s="1"/>
  <c r="L259" i="1"/>
  <c r="P259" i="1" s="1"/>
  <c r="L260" i="1"/>
  <c r="L261" i="1"/>
  <c r="P261" i="1" s="1"/>
  <c r="L262" i="1"/>
  <c r="L263" i="1"/>
  <c r="L264" i="1"/>
  <c r="P264" i="1" s="1"/>
  <c r="L265" i="1"/>
  <c r="L266" i="1"/>
  <c r="P266" i="1" s="1"/>
  <c r="L267" i="1"/>
  <c r="P267" i="1" s="1"/>
  <c r="L268" i="1"/>
  <c r="L269" i="1"/>
  <c r="P269" i="1" s="1"/>
  <c r="L270" i="1"/>
  <c r="L271" i="1"/>
  <c r="L272" i="1"/>
  <c r="P272" i="1" s="1"/>
  <c r="L273" i="1"/>
  <c r="L274" i="1"/>
  <c r="P274" i="1" s="1"/>
  <c r="L275" i="1"/>
  <c r="P275" i="1" s="1"/>
  <c r="L276" i="1"/>
  <c r="L277" i="1"/>
  <c r="P277" i="1" s="1"/>
  <c r="L278" i="1"/>
  <c r="L279" i="1"/>
  <c r="L280" i="1"/>
  <c r="P280" i="1" s="1"/>
  <c r="L281" i="1"/>
  <c r="L282" i="1"/>
  <c r="P282" i="1" s="1"/>
  <c r="L283" i="1"/>
  <c r="P283" i="1" s="1"/>
  <c r="L284" i="1"/>
  <c r="P284" i="1" s="1"/>
  <c r="L285" i="1"/>
  <c r="P285" i="1" s="1"/>
  <c r="L286" i="1"/>
  <c r="L287" i="1"/>
  <c r="L288" i="1"/>
  <c r="P288" i="1" s="1"/>
  <c r="L289" i="1"/>
  <c r="L290" i="1"/>
  <c r="P290" i="1" s="1"/>
  <c r="L291" i="1"/>
  <c r="P291" i="1" s="1"/>
  <c r="L292" i="1"/>
  <c r="L293" i="1"/>
  <c r="P293" i="1" s="1"/>
  <c r="L294" i="1"/>
  <c r="L295" i="1"/>
  <c r="L296" i="1"/>
  <c r="P296" i="1" s="1"/>
  <c r="L297" i="1"/>
  <c r="L298" i="1"/>
  <c r="P298" i="1" s="1"/>
  <c r="L299" i="1"/>
  <c r="P299" i="1" s="1"/>
  <c r="L300" i="1"/>
  <c r="L301" i="1"/>
  <c r="P301" i="1" s="1"/>
  <c r="L302" i="1"/>
  <c r="L303" i="1"/>
  <c r="L304" i="1"/>
  <c r="L305" i="1"/>
  <c r="L306" i="1"/>
  <c r="P306" i="1" s="1"/>
  <c r="L307" i="1"/>
  <c r="P307" i="1" s="1"/>
  <c r="L308" i="1"/>
  <c r="L309" i="1"/>
  <c r="P309" i="1" s="1"/>
  <c r="L310" i="1"/>
  <c r="L311" i="1"/>
  <c r="L312" i="1"/>
  <c r="P312" i="1" s="1"/>
  <c r="L313" i="1"/>
  <c r="L314" i="1"/>
  <c r="P314" i="1" s="1"/>
  <c r="L315" i="1"/>
  <c r="P315" i="1" s="1"/>
  <c r="L316" i="1"/>
  <c r="L317" i="1"/>
  <c r="P317" i="1" s="1"/>
  <c r="L318" i="1"/>
  <c r="L319" i="1"/>
  <c r="L320" i="1"/>
  <c r="P320" i="1" s="1"/>
  <c r="L321" i="1"/>
  <c r="L322" i="1"/>
  <c r="P322" i="1" s="1"/>
  <c r="L323" i="1"/>
  <c r="P323" i="1" s="1"/>
  <c r="L324" i="1"/>
  <c r="L325" i="1"/>
  <c r="P325" i="1" s="1"/>
  <c r="L326" i="1"/>
  <c r="L327" i="1"/>
  <c r="L328" i="1"/>
  <c r="P328" i="1" s="1"/>
  <c r="L329" i="1"/>
  <c r="L330" i="1"/>
  <c r="P330" i="1" s="1"/>
  <c r="L331" i="1"/>
  <c r="P331" i="1" s="1"/>
  <c r="L332" i="1"/>
  <c r="L333" i="1"/>
  <c r="P333" i="1" s="1"/>
  <c r="L334" i="1"/>
  <c r="L335" i="1"/>
  <c r="L336" i="1"/>
  <c r="P336" i="1" s="1"/>
  <c r="L337" i="1"/>
  <c r="L338" i="1"/>
  <c r="P338" i="1" s="1"/>
  <c r="L339" i="1"/>
  <c r="P339" i="1" s="1"/>
  <c r="L340" i="1"/>
  <c r="L341" i="1"/>
  <c r="P341" i="1" s="1"/>
  <c r="L342" i="1"/>
  <c r="L343" i="1"/>
  <c r="L344" i="1"/>
  <c r="P344" i="1" s="1"/>
  <c r="L345" i="1"/>
  <c r="L346" i="1"/>
  <c r="P346" i="1" s="1"/>
  <c r="L347" i="1"/>
  <c r="P347" i="1" s="1"/>
  <c r="L348" i="1"/>
  <c r="P348" i="1" s="1"/>
  <c r="L349" i="1"/>
  <c r="P349" i="1" s="1"/>
  <c r="L350" i="1"/>
  <c r="L351" i="1"/>
  <c r="L352" i="1"/>
  <c r="P352" i="1" s="1"/>
  <c r="L353" i="1"/>
  <c r="L354" i="1"/>
  <c r="P354" i="1" s="1"/>
  <c r="L355" i="1"/>
  <c r="P355" i="1" s="1"/>
  <c r="L356" i="1"/>
  <c r="L357" i="1"/>
  <c r="P357" i="1" s="1"/>
  <c r="L358" i="1"/>
  <c r="L359" i="1"/>
  <c r="L360" i="1"/>
  <c r="P360" i="1" s="1"/>
  <c r="L361" i="1"/>
  <c r="L362" i="1"/>
  <c r="P362" i="1" s="1"/>
  <c r="L363" i="1"/>
  <c r="P363" i="1" s="1"/>
  <c r="L364" i="1"/>
  <c r="L365" i="1"/>
  <c r="P365" i="1" s="1"/>
  <c r="L366" i="1"/>
  <c r="L367" i="1"/>
  <c r="L368" i="1"/>
  <c r="P368" i="1" s="1"/>
  <c r="L369" i="1"/>
  <c r="L370" i="1"/>
  <c r="P370" i="1" s="1"/>
  <c r="L371" i="1"/>
  <c r="P371" i="1" s="1"/>
  <c r="L372" i="1"/>
  <c r="L373" i="1"/>
  <c r="P373" i="1" s="1"/>
  <c r="L374" i="1"/>
  <c r="L375" i="1"/>
  <c r="L376" i="1"/>
  <c r="P376" i="1" s="1"/>
  <c r="L377" i="1"/>
  <c r="L378" i="1"/>
  <c r="P378" i="1" s="1"/>
  <c r="L379" i="1"/>
  <c r="P379" i="1" s="1"/>
  <c r="L380" i="1"/>
  <c r="P380" i="1" s="1"/>
  <c r="L381" i="1"/>
  <c r="P381" i="1" s="1"/>
  <c r="L382" i="1"/>
  <c r="L383" i="1"/>
  <c r="L384" i="1"/>
  <c r="P384" i="1" s="1"/>
  <c r="L385" i="1"/>
  <c r="L386" i="1"/>
  <c r="P386" i="1" s="1"/>
  <c r="L387" i="1"/>
  <c r="P387" i="1" s="1"/>
  <c r="L388" i="1"/>
  <c r="L389" i="1"/>
  <c r="P389" i="1" s="1"/>
  <c r="L390" i="1"/>
  <c r="L391" i="1"/>
  <c r="L392" i="1"/>
  <c r="P392" i="1" s="1"/>
  <c r="L393" i="1"/>
  <c r="L394" i="1"/>
  <c r="P394" i="1" s="1"/>
  <c r="L395" i="1"/>
  <c r="P395" i="1" s="1"/>
  <c r="L396" i="1"/>
  <c r="L397" i="1"/>
  <c r="P397" i="1" s="1"/>
  <c r="L398" i="1"/>
  <c r="L399" i="1"/>
  <c r="L400" i="1"/>
  <c r="P400" i="1" s="1"/>
  <c r="L401" i="1"/>
  <c r="L402" i="1"/>
  <c r="P402" i="1" s="1"/>
  <c r="L403" i="1"/>
  <c r="P403" i="1" s="1"/>
  <c r="L404" i="1"/>
  <c r="L405" i="1"/>
  <c r="P405" i="1" s="1"/>
  <c r="L406" i="1"/>
  <c r="L407" i="1"/>
  <c r="L408" i="1"/>
  <c r="P408" i="1" s="1"/>
  <c r="L409" i="1"/>
  <c r="L410" i="1"/>
  <c r="P410" i="1" s="1"/>
  <c r="L411" i="1"/>
  <c r="P411" i="1" s="1"/>
  <c r="L412" i="1"/>
  <c r="L413" i="1"/>
  <c r="P413" i="1" s="1"/>
  <c r="L414" i="1"/>
  <c r="L415" i="1"/>
  <c r="L416" i="1"/>
  <c r="P416" i="1" s="1"/>
  <c r="L417" i="1"/>
  <c r="L418" i="1"/>
  <c r="P418" i="1" s="1"/>
  <c r="L419" i="1"/>
  <c r="P419" i="1" s="1"/>
  <c r="L420" i="1"/>
  <c r="L421" i="1"/>
  <c r="P421" i="1" s="1"/>
  <c r="L422" i="1"/>
  <c r="L423" i="1"/>
  <c r="L424" i="1"/>
  <c r="P424" i="1" s="1"/>
  <c r="L425" i="1"/>
  <c r="L426" i="1"/>
  <c r="P426" i="1" s="1"/>
  <c r="L427" i="1"/>
  <c r="P427" i="1" s="1"/>
  <c r="L428" i="1"/>
  <c r="L429" i="1"/>
  <c r="P429" i="1" s="1"/>
  <c r="L430" i="1"/>
  <c r="L431" i="1"/>
  <c r="L432" i="1"/>
  <c r="P432" i="1" s="1"/>
  <c r="L433" i="1"/>
  <c r="L434" i="1"/>
  <c r="P434" i="1" s="1"/>
  <c r="L435" i="1"/>
  <c r="P435" i="1" s="1"/>
  <c r="L436" i="1"/>
  <c r="L437" i="1"/>
  <c r="P437" i="1" s="1"/>
  <c r="L438" i="1"/>
  <c r="L439" i="1"/>
  <c r="L440" i="1"/>
  <c r="P440" i="1" s="1"/>
  <c r="L441" i="1"/>
  <c r="L442" i="1"/>
  <c r="P442" i="1" s="1"/>
  <c r="L443" i="1"/>
  <c r="P443" i="1" s="1"/>
  <c r="L444" i="1"/>
  <c r="L445" i="1"/>
  <c r="P445" i="1" s="1"/>
  <c r="L446" i="1"/>
  <c r="L447" i="1"/>
  <c r="L448" i="1"/>
  <c r="P448" i="1" s="1"/>
  <c r="L449" i="1"/>
  <c r="L450" i="1"/>
  <c r="P450" i="1" s="1"/>
  <c r="L451" i="1"/>
  <c r="P451" i="1" s="1"/>
  <c r="L452" i="1"/>
  <c r="L453" i="1"/>
  <c r="P453" i="1" s="1"/>
  <c r="L454" i="1"/>
  <c r="L455" i="1"/>
  <c r="L456" i="1"/>
  <c r="P456" i="1" s="1"/>
  <c r="L457" i="1"/>
  <c r="L458" i="1"/>
  <c r="P458" i="1" s="1"/>
  <c r="L459" i="1"/>
  <c r="P459" i="1" s="1"/>
  <c r="L460" i="1"/>
  <c r="L461" i="1"/>
  <c r="P461" i="1" s="1"/>
  <c r="L462" i="1"/>
  <c r="L463" i="1"/>
  <c r="L464" i="1"/>
  <c r="P464" i="1" s="1"/>
  <c r="L465" i="1"/>
  <c r="L466" i="1"/>
  <c r="P466" i="1" s="1"/>
  <c r="L467" i="1"/>
  <c r="P467" i="1" s="1"/>
  <c r="L468" i="1"/>
  <c r="L469" i="1"/>
  <c r="P469" i="1" s="1"/>
  <c r="L470" i="1"/>
  <c r="L471" i="1"/>
  <c r="L472" i="1"/>
  <c r="P472" i="1" s="1"/>
  <c r="L473" i="1"/>
  <c r="L474" i="1"/>
  <c r="P474" i="1" s="1"/>
  <c r="L475" i="1"/>
  <c r="P475" i="1" s="1"/>
  <c r="L476" i="1"/>
  <c r="L477" i="1"/>
  <c r="P477" i="1" s="1"/>
  <c r="L478" i="1"/>
  <c r="L479" i="1"/>
  <c r="L480" i="1"/>
  <c r="P480" i="1" s="1"/>
  <c r="L481" i="1"/>
  <c r="L482" i="1"/>
  <c r="P482" i="1" s="1"/>
  <c r="L483" i="1"/>
  <c r="P483" i="1" s="1"/>
  <c r="L484" i="1"/>
  <c r="L485" i="1"/>
  <c r="P485" i="1" s="1"/>
  <c r="L486" i="1"/>
  <c r="L487" i="1"/>
  <c r="L488" i="1"/>
  <c r="P488" i="1" s="1"/>
  <c r="L489" i="1"/>
  <c r="L490" i="1"/>
  <c r="P490" i="1" s="1"/>
  <c r="L491" i="1"/>
  <c r="P491" i="1" s="1"/>
  <c r="L492" i="1"/>
  <c r="L493" i="1"/>
  <c r="P493" i="1" s="1"/>
  <c r="L494" i="1"/>
  <c r="L495" i="1"/>
  <c r="L496" i="1"/>
  <c r="P496" i="1" s="1"/>
  <c r="L497" i="1"/>
  <c r="L498" i="1"/>
  <c r="P498" i="1" s="1"/>
  <c r="L499" i="1"/>
  <c r="P499" i="1" s="1"/>
  <c r="L500" i="1"/>
  <c r="L501" i="1"/>
  <c r="P501" i="1" s="1"/>
  <c r="L502" i="1"/>
  <c r="L503" i="1"/>
  <c r="L504" i="1"/>
  <c r="P504" i="1" s="1"/>
  <c r="L505" i="1"/>
  <c r="L506" i="1"/>
  <c r="P506" i="1" s="1"/>
  <c r="L507" i="1"/>
  <c r="P507" i="1" s="1"/>
  <c r="L508" i="1"/>
  <c r="L509" i="1"/>
  <c r="P509" i="1" s="1"/>
  <c r="L510" i="1"/>
  <c r="L511" i="1"/>
  <c r="L512" i="1"/>
  <c r="P512" i="1" s="1"/>
  <c r="L513" i="1"/>
  <c r="L514" i="1"/>
  <c r="P514" i="1" s="1"/>
  <c r="L14" i="1"/>
  <c r="I16" i="1"/>
  <c r="O16" i="1" s="1"/>
  <c r="I17" i="1"/>
  <c r="I18" i="1"/>
  <c r="I19" i="1"/>
  <c r="O19" i="1" s="1"/>
  <c r="I20" i="1"/>
  <c r="I21" i="1"/>
  <c r="O21" i="1" s="1"/>
  <c r="I22" i="1"/>
  <c r="O22" i="1" s="1"/>
  <c r="I23" i="1"/>
  <c r="I24" i="1"/>
  <c r="O24" i="1" s="1"/>
  <c r="I25" i="1"/>
  <c r="I26" i="1"/>
  <c r="I27" i="1"/>
  <c r="O27" i="1" s="1"/>
  <c r="I28" i="1"/>
  <c r="I29" i="1"/>
  <c r="O29" i="1" s="1"/>
  <c r="I30" i="1"/>
  <c r="O30" i="1" s="1"/>
  <c r="I31" i="1"/>
  <c r="I32" i="1"/>
  <c r="O32" i="1" s="1"/>
  <c r="I33" i="1"/>
  <c r="I34" i="1"/>
  <c r="I35" i="1"/>
  <c r="O35" i="1" s="1"/>
  <c r="I36" i="1"/>
  <c r="I37" i="1"/>
  <c r="O37" i="1" s="1"/>
  <c r="I38" i="1"/>
  <c r="O38" i="1" s="1"/>
  <c r="I39" i="1"/>
  <c r="I40" i="1"/>
  <c r="O40" i="1" s="1"/>
  <c r="I41" i="1"/>
  <c r="I42" i="1"/>
  <c r="I43" i="1"/>
  <c r="O43" i="1" s="1"/>
  <c r="I44" i="1"/>
  <c r="I45" i="1"/>
  <c r="O45" i="1" s="1"/>
  <c r="I46" i="1"/>
  <c r="O46" i="1" s="1"/>
  <c r="I47" i="1"/>
  <c r="I48" i="1"/>
  <c r="O48" i="1" s="1"/>
  <c r="I49" i="1"/>
  <c r="I50" i="1"/>
  <c r="I51" i="1"/>
  <c r="O51" i="1" s="1"/>
  <c r="I52" i="1"/>
  <c r="I53" i="1"/>
  <c r="O53" i="1" s="1"/>
  <c r="I54" i="1"/>
  <c r="O54" i="1" s="1"/>
  <c r="I55" i="1"/>
  <c r="I56" i="1"/>
  <c r="O56" i="1" s="1"/>
  <c r="I57" i="1"/>
  <c r="I58" i="1"/>
  <c r="I59" i="1"/>
  <c r="O59" i="1" s="1"/>
  <c r="I60" i="1"/>
  <c r="I61" i="1"/>
  <c r="O61" i="1" s="1"/>
  <c r="I62" i="1"/>
  <c r="O62" i="1" s="1"/>
  <c r="I63" i="1"/>
  <c r="I64" i="1"/>
  <c r="O64" i="1" s="1"/>
  <c r="I65" i="1"/>
  <c r="I66" i="1"/>
  <c r="I67" i="1"/>
  <c r="O67" i="1" s="1"/>
  <c r="I68" i="1"/>
  <c r="I69" i="1"/>
  <c r="O69" i="1" s="1"/>
  <c r="I70" i="1"/>
  <c r="O70" i="1" s="1"/>
  <c r="I71" i="1"/>
  <c r="I72" i="1"/>
  <c r="O72" i="1" s="1"/>
  <c r="I73" i="1"/>
  <c r="I74" i="1"/>
  <c r="I75" i="1"/>
  <c r="O75" i="1" s="1"/>
  <c r="I76" i="1"/>
  <c r="I77" i="1"/>
  <c r="O77" i="1" s="1"/>
  <c r="I78" i="1"/>
  <c r="O78" i="1" s="1"/>
  <c r="I79" i="1"/>
  <c r="I80" i="1"/>
  <c r="O80" i="1" s="1"/>
  <c r="I81" i="1"/>
  <c r="I82" i="1"/>
  <c r="I83" i="1"/>
  <c r="I84" i="1"/>
  <c r="I85" i="1"/>
  <c r="O85" i="1" s="1"/>
  <c r="I86" i="1"/>
  <c r="O86" i="1" s="1"/>
  <c r="I87" i="1"/>
  <c r="I88" i="1"/>
  <c r="O88" i="1" s="1"/>
  <c r="I89" i="1"/>
  <c r="I90" i="1"/>
  <c r="I91" i="1"/>
  <c r="I92" i="1"/>
  <c r="I93" i="1"/>
  <c r="O93" i="1" s="1"/>
  <c r="I94" i="1"/>
  <c r="O94" i="1" s="1"/>
  <c r="I95" i="1"/>
  <c r="I96" i="1"/>
  <c r="O96" i="1" s="1"/>
  <c r="I97" i="1"/>
  <c r="I98" i="1"/>
  <c r="I99" i="1"/>
  <c r="I100" i="1"/>
  <c r="I101" i="1"/>
  <c r="O101" i="1" s="1"/>
  <c r="I102" i="1"/>
  <c r="O102" i="1" s="1"/>
  <c r="I103" i="1"/>
  <c r="I104" i="1"/>
  <c r="O104" i="1" s="1"/>
  <c r="I105" i="1"/>
  <c r="I106" i="1"/>
  <c r="I107" i="1"/>
  <c r="I108" i="1"/>
  <c r="I109" i="1"/>
  <c r="O109" i="1" s="1"/>
  <c r="I110" i="1"/>
  <c r="O110" i="1" s="1"/>
  <c r="I111" i="1"/>
  <c r="I112" i="1"/>
  <c r="O112" i="1" s="1"/>
  <c r="I113" i="1"/>
  <c r="I114" i="1"/>
  <c r="I115" i="1"/>
  <c r="I116" i="1"/>
  <c r="I117" i="1"/>
  <c r="O117" i="1" s="1"/>
  <c r="I118" i="1"/>
  <c r="O118" i="1" s="1"/>
  <c r="I119" i="1"/>
  <c r="I120" i="1"/>
  <c r="O120" i="1" s="1"/>
  <c r="I121" i="1"/>
  <c r="I122" i="1"/>
  <c r="I123" i="1"/>
  <c r="I124" i="1"/>
  <c r="I125" i="1"/>
  <c r="O125" i="1" s="1"/>
  <c r="I126" i="1"/>
  <c r="O126" i="1" s="1"/>
  <c r="I127" i="1"/>
  <c r="I128" i="1"/>
  <c r="O128" i="1" s="1"/>
  <c r="I129" i="1"/>
  <c r="I130" i="1"/>
  <c r="I131" i="1"/>
  <c r="I132" i="1"/>
  <c r="I133" i="1"/>
  <c r="O133" i="1" s="1"/>
  <c r="I134" i="1"/>
  <c r="O134" i="1" s="1"/>
  <c r="I135" i="1"/>
  <c r="I136" i="1"/>
  <c r="O136" i="1" s="1"/>
  <c r="I137" i="1"/>
  <c r="I138" i="1"/>
  <c r="I139" i="1"/>
  <c r="I140" i="1"/>
  <c r="I141" i="1"/>
  <c r="O141" i="1" s="1"/>
  <c r="I142" i="1"/>
  <c r="O142" i="1" s="1"/>
  <c r="I143" i="1"/>
  <c r="I144" i="1"/>
  <c r="O144" i="1" s="1"/>
  <c r="I145" i="1"/>
  <c r="I146" i="1"/>
  <c r="I147" i="1"/>
  <c r="I148" i="1"/>
  <c r="I149" i="1"/>
  <c r="O149" i="1" s="1"/>
  <c r="I150" i="1"/>
  <c r="O150" i="1" s="1"/>
  <c r="I151" i="1"/>
  <c r="I152" i="1"/>
  <c r="O152" i="1" s="1"/>
  <c r="I153" i="1"/>
  <c r="I154" i="1"/>
  <c r="I155" i="1"/>
  <c r="I156" i="1"/>
  <c r="I157" i="1"/>
  <c r="O157" i="1" s="1"/>
  <c r="I158" i="1"/>
  <c r="O158" i="1" s="1"/>
  <c r="I159" i="1"/>
  <c r="I160" i="1"/>
  <c r="O160" i="1" s="1"/>
  <c r="I161" i="1"/>
  <c r="I162" i="1"/>
  <c r="I163" i="1"/>
  <c r="I164" i="1"/>
  <c r="I165" i="1"/>
  <c r="O165" i="1" s="1"/>
  <c r="I166" i="1"/>
  <c r="O166" i="1" s="1"/>
  <c r="I167" i="1"/>
  <c r="I168" i="1"/>
  <c r="O168" i="1" s="1"/>
  <c r="I169" i="1"/>
  <c r="I170" i="1"/>
  <c r="I171" i="1"/>
  <c r="I172" i="1"/>
  <c r="I173" i="1"/>
  <c r="O173" i="1" s="1"/>
  <c r="I174" i="1"/>
  <c r="O174" i="1" s="1"/>
  <c r="I175" i="1"/>
  <c r="I176" i="1"/>
  <c r="O176" i="1" s="1"/>
  <c r="I177" i="1"/>
  <c r="I178" i="1"/>
  <c r="I179" i="1"/>
  <c r="I180" i="1"/>
  <c r="I181" i="1"/>
  <c r="O181" i="1" s="1"/>
  <c r="I182" i="1"/>
  <c r="O182" i="1" s="1"/>
  <c r="I183" i="1"/>
  <c r="I184" i="1"/>
  <c r="O184" i="1" s="1"/>
  <c r="I185" i="1"/>
  <c r="I186" i="1"/>
  <c r="I187" i="1"/>
  <c r="I188" i="1"/>
  <c r="I189" i="1"/>
  <c r="O189" i="1" s="1"/>
  <c r="I190" i="1"/>
  <c r="O190" i="1" s="1"/>
  <c r="I191" i="1"/>
  <c r="I192" i="1"/>
  <c r="O192" i="1" s="1"/>
  <c r="I193" i="1"/>
  <c r="I194" i="1"/>
  <c r="I195" i="1"/>
  <c r="I196" i="1"/>
  <c r="I197" i="1"/>
  <c r="O197" i="1" s="1"/>
  <c r="I198" i="1"/>
  <c r="O198" i="1" s="1"/>
  <c r="I199" i="1"/>
  <c r="I200" i="1"/>
  <c r="O200" i="1" s="1"/>
  <c r="I201" i="1"/>
  <c r="I202" i="1"/>
  <c r="I203" i="1"/>
  <c r="I204" i="1"/>
  <c r="I205" i="1"/>
  <c r="O205" i="1" s="1"/>
  <c r="I206" i="1"/>
  <c r="O206" i="1" s="1"/>
  <c r="I207" i="1"/>
  <c r="I208" i="1"/>
  <c r="O208" i="1" s="1"/>
  <c r="I209" i="1"/>
  <c r="I210" i="1"/>
  <c r="I211" i="1"/>
  <c r="I212" i="1"/>
  <c r="I213" i="1"/>
  <c r="O213" i="1" s="1"/>
  <c r="I214" i="1"/>
  <c r="O214" i="1" s="1"/>
  <c r="I215" i="1"/>
  <c r="I216" i="1"/>
  <c r="O216" i="1" s="1"/>
  <c r="I217" i="1"/>
  <c r="I218" i="1"/>
  <c r="I219" i="1"/>
  <c r="I220" i="1"/>
  <c r="I221" i="1"/>
  <c r="O221" i="1" s="1"/>
  <c r="I222" i="1"/>
  <c r="O222" i="1" s="1"/>
  <c r="I223" i="1"/>
  <c r="I224" i="1"/>
  <c r="O224" i="1" s="1"/>
  <c r="I225" i="1"/>
  <c r="I226" i="1"/>
  <c r="I227" i="1"/>
  <c r="I228" i="1"/>
  <c r="I229" i="1"/>
  <c r="O229" i="1" s="1"/>
  <c r="I230" i="1"/>
  <c r="O230" i="1" s="1"/>
  <c r="I231" i="1"/>
  <c r="I232" i="1"/>
  <c r="O232" i="1" s="1"/>
  <c r="I233" i="1"/>
  <c r="I234" i="1"/>
  <c r="I235" i="1"/>
  <c r="I236" i="1"/>
  <c r="I237" i="1"/>
  <c r="O237" i="1" s="1"/>
  <c r="I238" i="1"/>
  <c r="O238" i="1" s="1"/>
  <c r="I239" i="1"/>
  <c r="I240" i="1"/>
  <c r="O240" i="1" s="1"/>
  <c r="I241" i="1"/>
  <c r="I242" i="1"/>
  <c r="I243" i="1"/>
  <c r="I244" i="1"/>
  <c r="I245" i="1"/>
  <c r="O245" i="1" s="1"/>
  <c r="I246" i="1"/>
  <c r="O246" i="1" s="1"/>
  <c r="I247" i="1"/>
  <c r="I248" i="1"/>
  <c r="O248" i="1" s="1"/>
  <c r="I249" i="1"/>
  <c r="I250" i="1"/>
  <c r="I251" i="1"/>
  <c r="I252" i="1"/>
  <c r="I253" i="1"/>
  <c r="O253" i="1" s="1"/>
  <c r="I254" i="1"/>
  <c r="O254" i="1" s="1"/>
  <c r="I255" i="1"/>
  <c r="I256" i="1"/>
  <c r="O256" i="1" s="1"/>
  <c r="I257" i="1"/>
  <c r="I258" i="1"/>
  <c r="I259" i="1"/>
  <c r="I260" i="1"/>
  <c r="I261" i="1"/>
  <c r="O261" i="1" s="1"/>
  <c r="I262" i="1"/>
  <c r="O262" i="1" s="1"/>
  <c r="I263" i="1"/>
  <c r="I264" i="1"/>
  <c r="O264" i="1" s="1"/>
  <c r="I265" i="1"/>
  <c r="I266" i="1"/>
  <c r="I267" i="1"/>
  <c r="I268" i="1"/>
  <c r="I269" i="1"/>
  <c r="O269" i="1" s="1"/>
  <c r="I270" i="1"/>
  <c r="O270" i="1" s="1"/>
  <c r="I271" i="1"/>
  <c r="I272" i="1"/>
  <c r="O272" i="1" s="1"/>
  <c r="I273" i="1"/>
  <c r="I274" i="1"/>
  <c r="I275" i="1"/>
  <c r="I276" i="1"/>
  <c r="I277" i="1"/>
  <c r="O277" i="1" s="1"/>
  <c r="I278" i="1"/>
  <c r="O278" i="1" s="1"/>
  <c r="I279" i="1"/>
  <c r="I280" i="1"/>
  <c r="O280" i="1" s="1"/>
  <c r="I281" i="1"/>
  <c r="I282" i="1"/>
  <c r="I283" i="1"/>
  <c r="I284" i="1"/>
  <c r="I285" i="1"/>
  <c r="O285" i="1" s="1"/>
  <c r="I286" i="1"/>
  <c r="O286" i="1" s="1"/>
  <c r="I287" i="1"/>
  <c r="I288" i="1"/>
  <c r="O288" i="1" s="1"/>
  <c r="I289" i="1"/>
  <c r="I290" i="1"/>
  <c r="I291" i="1"/>
  <c r="I292" i="1"/>
  <c r="I293" i="1"/>
  <c r="O293" i="1" s="1"/>
  <c r="I294" i="1"/>
  <c r="O294" i="1" s="1"/>
  <c r="I295" i="1"/>
  <c r="I296" i="1"/>
  <c r="O296" i="1" s="1"/>
  <c r="I297" i="1"/>
  <c r="I298" i="1"/>
  <c r="I299" i="1"/>
  <c r="I300" i="1"/>
  <c r="I301" i="1"/>
  <c r="O301" i="1" s="1"/>
  <c r="I302" i="1"/>
  <c r="O302" i="1" s="1"/>
  <c r="I303" i="1"/>
  <c r="I304" i="1"/>
  <c r="O304" i="1" s="1"/>
  <c r="I305" i="1"/>
  <c r="I306" i="1"/>
  <c r="I307" i="1"/>
  <c r="I308" i="1"/>
  <c r="I309" i="1"/>
  <c r="O309" i="1" s="1"/>
  <c r="I310" i="1"/>
  <c r="O310" i="1" s="1"/>
  <c r="I311" i="1"/>
  <c r="I312" i="1"/>
  <c r="O312" i="1" s="1"/>
  <c r="I313" i="1"/>
  <c r="I314" i="1"/>
  <c r="I315" i="1"/>
  <c r="I316" i="1"/>
  <c r="I317" i="1"/>
  <c r="O317" i="1" s="1"/>
  <c r="I318" i="1"/>
  <c r="O318" i="1" s="1"/>
  <c r="I319" i="1"/>
  <c r="I320" i="1"/>
  <c r="O320" i="1" s="1"/>
  <c r="I321" i="1"/>
  <c r="I322" i="1"/>
  <c r="I323" i="1"/>
  <c r="I324" i="1"/>
  <c r="I325" i="1"/>
  <c r="O325" i="1" s="1"/>
  <c r="I326" i="1"/>
  <c r="O326" i="1" s="1"/>
  <c r="I327" i="1"/>
  <c r="I328" i="1"/>
  <c r="O328" i="1" s="1"/>
  <c r="I329" i="1"/>
  <c r="I330" i="1"/>
  <c r="I331" i="1"/>
  <c r="I332" i="1"/>
  <c r="I333" i="1"/>
  <c r="O333" i="1" s="1"/>
  <c r="I334" i="1"/>
  <c r="O334" i="1" s="1"/>
  <c r="I335" i="1"/>
  <c r="I336" i="1"/>
  <c r="O336" i="1" s="1"/>
  <c r="I337" i="1"/>
  <c r="I338" i="1"/>
  <c r="I339" i="1"/>
  <c r="I340" i="1"/>
  <c r="I341" i="1"/>
  <c r="O341" i="1" s="1"/>
  <c r="I342" i="1"/>
  <c r="O342" i="1" s="1"/>
  <c r="I343" i="1"/>
  <c r="I344" i="1"/>
  <c r="O344" i="1" s="1"/>
  <c r="I345" i="1"/>
  <c r="I346" i="1"/>
  <c r="I347" i="1"/>
  <c r="I348" i="1"/>
  <c r="I349" i="1"/>
  <c r="O349" i="1" s="1"/>
  <c r="I350" i="1"/>
  <c r="O350" i="1" s="1"/>
  <c r="I351" i="1"/>
  <c r="I352" i="1"/>
  <c r="O352" i="1" s="1"/>
  <c r="I353" i="1"/>
  <c r="I354" i="1"/>
  <c r="I355" i="1"/>
  <c r="I356" i="1"/>
  <c r="I357" i="1"/>
  <c r="O357" i="1" s="1"/>
  <c r="I358" i="1"/>
  <c r="O358" i="1" s="1"/>
  <c r="I359" i="1"/>
  <c r="I360" i="1"/>
  <c r="O360" i="1" s="1"/>
  <c r="I361" i="1"/>
  <c r="I362" i="1"/>
  <c r="I363" i="1"/>
  <c r="I364" i="1"/>
  <c r="I365" i="1"/>
  <c r="O365" i="1" s="1"/>
  <c r="I366" i="1"/>
  <c r="O366" i="1" s="1"/>
  <c r="I367" i="1"/>
  <c r="I368" i="1"/>
  <c r="O368" i="1" s="1"/>
  <c r="I369" i="1"/>
  <c r="I370" i="1"/>
  <c r="I371" i="1"/>
  <c r="I372" i="1"/>
  <c r="I373" i="1"/>
  <c r="O373" i="1" s="1"/>
  <c r="I374" i="1"/>
  <c r="O374" i="1" s="1"/>
  <c r="I375" i="1"/>
  <c r="I376" i="1"/>
  <c r="O376" i="1" s="1"/>
  <c r="I377" i="1"/>
  <c r="I378" i="1"/>
  <c r="I379" i="1"/>
  <c r="I380" i="1"/>
  <c r="I381" i="1"/>
  <c r="O381" i="1" s="1"/>
  <c r="I382" i="1"/>
  <c r="O382" i="1" s="1"/>
  <c r="I383" i="1"/>
  <c r="I384" i="1"/>
  <c r="O384" i="1" s="1"/>
  <c r="I385" i="1"/>
  <c r="I386" i="1"/>
  <c r="I387" i="1"/>
  <c r="I388" i="1"/>
  <c r="I389" i="1"/>
  <c r="O389" i="1" s="1"/>
  <c r="I390" i="1"/>
  <c r="O390" i="1" s="1"/>
  <c r="I391" i="1"/>
  <c r="I392" i="1"/>
  <c r="O392" i="1" s="1"/>
  <c r="I393" i="1"/>
  <c r="I394" i="1"/>
  <c r="I395" i="1"/>
  <c r="I396" i="1"/>
  <c r="I397" i="1"/>
  <c r="O397" i="1" s="1"/>
  <c r="I398" i="1"/>
  <c r="O398" i="1" s="1"/>
  <c r="I399" i="1"/>
  <c r="I400" i="1"/>
  <c r="O400" i="1" s="1"/>
  <c r="I401" i="1"/>
  <c r="I402" i="1"/>
  <c r="I403" i="1"/>
  <c r="I404" i="1"/>
  <c r="I405" i="1"/>
  <c r="O405" i="1" s="1"/>
  <c r="I406" i="1"/>
  <c r="O406" i="1" s="1"/>
  <c r="I407" i="1"/>
  <c r="I408" i="1"/>
  <c r="O408" i="1" s="1"/>
  <c r="I409" i="1"/>
  <c r="I410" i="1"/>
  <c r="I411" i="1"/>
  <c r="I412" i="1"/>
  <c r="I413" i="1"/>
  <c r="O413" i="1" s="1"/>
  <c r="I414" i="1"/>
  <c r="O414" i="1" s="1"/>
  <c r="I415" i="1"/>
  <c r="I416" i="1"/>
  <c r="O416" i="1" s="1"/>
  <c r="I417" i="1"/>
  <c r="I418" i="1"/>
  <c r="I419" i="1"/>
  <c r="I420" i="1"/>
  <c r="I421" i="1"/>
  <c r="O421" i="1" s="1"/>
  <c r="I422" i="1"/>
  <c r="O422" i="1" s="1"/>
  <c r="I423" i="1"/>
  <c r="I424" i="1"/>
  <c r="O424" i="1" s="1"/>
  <c r="I425" i="1"/>
  <c r="I426" i="1"/>
  <c r="I427" i="1"/>
  <c r="I428" i="1"/>
  <c r="I429" i="1"/>
  <c r="O429" i="1" s="1"/>
  <c r="I430" i="1"/>
  <c r="O430" i="1" s="1"/>
  <c r="I431" i="1"/>
  <c r="I432" i="1"/>
  <c r="O432" i="1" s="1"/>
  <c r="I433" i="1"/>
  <c r="I434" i="1"/>
  <c r="I435" i="1"/>
  <c r="I436" i="1"/>
  <c r="I437" i="1"/>
  <c r="O437" i="1" s="1"/>
  <c r="I438" i="1"/>
  <c r="O438" i="1" s="1"/>
  <c r="I439" i="1"/>
  <c r="I440" i="1"/>
  <c r="O440" i="1" s="1"/>
  <c r="I441" i="1"/>
  <c r="I442" i="1"/>
  <c r="I443" i="1"/>
  <c r="I444" i="1"/>
  <c r="I445" i="1"/>
  <c r="O445" i="1" s="1"/>
  <c r="I446" i="1"/>
  <c r="O446" i="1" s="1"/>
  <c r="I447" i="1"/>
  <c r="I448" i="1"/>
  <c r="O448" i="1" s="1"/>
  <c r="I449" i="1"/>
  <c r="I450" i="1"/>
  <c r="I451" i="1"/>
  <c r="I452" i="1"/>
  <c r="I453" i="1"/>
  <c r="O453" i="1" s="1"/>
  <c r="I454" i="1"/>
  <c r="O454" i="1" s="1"/>
  <c r="I455" i="1"/>
  <c r="I456" i="1"/>
  <c r="O456" i="1" s="1"/>
  <c r="I457" i="1"/>
  <c r="I458" i="1"/>
  <c r="I459" i="1"/>
  <c r="I460" i="1"/>
  <c r="I461" i="1"/>
  <c r="O461" i="1" s="1"/>
  <c r="I462" i="1"/>
  <c r="O462" i="1" s="1"/>
  <c r="I463" i="1"/>
  <c r="I464" i="1"/>
  <c r="O464" i="1" s="1"/>
  <c r="I465" i="1"/>
  <c r="I466" i="1"/>
  <c r="I467" i="1"/>
  <c r="I468" i="1"/>
  <c r="I469" i="1"/>
  <c r="O469" i="1" s="1"/>
  <c r="I470" i="1"/>
  <c r="O470" i="1" s="1"/>
  <c r="I471" i="1"/>
  <c r="I472" i="1"/>
  <c r="O472" i="1" s="1"/>
  <c r="I473" i="1"/>
  <c r="I474" i="1"/>
  <c r="I475" i="1"/>
  <c r="I476" i="1"/>
  <c r="I477" i="1"/>
  <c r="O477" i="1" s="1"/>
  <c r="I478" i="1"/>
  <c r="O478" i="1" s="1"/>
  <c r="I479" i="1"/>
  <c r="I480" i="1"/>
  <c r="O480" i="1" s="1"/>
  <c r="I481" i="1"/>
  <c r="I482" i="1"/>
  <c r="I483" i="1"/>
  <c r="I484" i="1"/>
  <c r="I485" i="1"/>
  <c r="O485" i="1" s="1"/>
  <c r="I486" i="1"/>
  <c r="O486" i="1" s="1"/>
  <c r="I487" i="1"/>
  <c r="I488" i="1"/>
  <c r="O488" i="1" s="1"/>
  <c r="I489" i="1"/>
  <c r="I490" i="1"/>
  <c r="I491" i="1"/>
  <c r="O491" i="1" s="1"/>
  <c r="I492" i="1"/>
  <c r="I493" i="1"/>
  <c r="O493" i="1" s="1"/>
  <c r="I494" i="1"/>
  <c r="O494" i="1" s="1"/>
  <c r="I495" i="1"/>
  <c r="I496" i="1"/>
  <c r="O496" i="1" s="1"/>
  <c r="I497" i="1"/>
  <c r="I498" i="1"/>
  <c r="I499" i="1"/>
  <c r="I500" i="1"/>
  <c r="I501" i="1"/>
  <c r="O501" i="1" s="1"/>
  <c r="I502" i="1"/>
  <c r="O502" i="1" s="1"/>
  <c r="I503" i="1"/>
  <c r="I504" i="1"/>
  <c r="O504" i="1" s="1"/>
  <c r="I505" i="1"/>
  <c r="I506" i="1"/>
  <c r="I507" i="1"/>
  <c r="I508" i="1"/>
  <c r="I509" i="1"/>
  <c r="O509" i="1" s="1"/>
  <c r="I510" i="1"/>
  <c r="O510" i="1" s="1"/>
  <c r="I511" i="1"/>
  <c r="I512" i="1"/>
  <c r="O512" i="1" s="1"/>
  <c r="I513" i="1"/>
  <c r="I514" i="1"/>
  <c r="F15" i="1"/>
  <c r="F16" i="1"/>
  <c r="N16" i="1" s="1"/>
  <c r="F17" i="1"/>
  <c r="F18" i="1"/>
  <c r="N18" i="1" s="1"/>
  <c r="F19" i="1"/>
  <c r="F20" i="1"/>
  <c r="F21" i="1"/>
  <c r="F22" i="1"/>
  <c r="F23" i="1"/>
  <c r="N23" i="1" s="1"/>
  <c r="F24" i="1"/>
  <c r="N24" i="1" s="1"/>
  <c r="F25" i="1"/>
  <c r="F26" i="1"/>
  <c r="N26" i="1" s="1"/>
  <c r="F27" i="1"/>
  <c r="F28" i="1"/>
  <c r="F29" i="1"/>
  <c r="F30" i="1"/>
  <c r="F31" i="1"/>
  <c r="N31" i="1" s="1"/>
  <c r="F32" i="1"/>
  <c r="N32" i="1" s="1"/>
  <c r="F33" i="1"/>
  <c r="F34" i="1"/>
  <c r="N34" i="1" s="1"/>
  <c r="F35" i="1"/>
  <c r="F36" i="1"/>
  <c r="F37" i="1"/>
  <c r="F38" i="1"/>
  <c r="F39" i="1"/>
  <c r="N39" i="1" s="1"/>
  <c r="F40" i="1"/>
  <c r="N40" i="1" s="1"/>
  <c r="F41" i="1"/>
  <c r="F42" i="1"/>
  <c r="N42" i="1" s="1"/>
  <c r="F43" i="1"/>
  <c r="F44" i="1"/>
  <c r="F45" i="1"/>
  <c r="F46" i="1"/>
  <c r="F47" i="1"/>
  <c r="N47" i="1" s="1"/>
  <c r="F48" i="1"/>
  <c r="N48" i="1" s="1"/>
  <c r="F49" i="1"/>
  <c r="F50" i="1"/>
  <c r="N50" i="1" s="1"/>
  <c r="F51" i="1"/>
  <c r="F52" i="1"/>
  <c r="F53" i="1"/>
  <c r="F54" i="1"/>
  <c r="F55" i="1"/>
  <c r="N55" i="1" s="1"/>
  <c r="F56" i="1"/>
  <c r="N56" i="1" s="1"/>
  <c r="F57" i="1"/>
  <c r="F58" i="1"/>
  <c r="N58" i="1" s="1"/>
  <c r="F59" i="1"/>
  <c r="F60" i="1"/>
  <c r="F61" i="1"/>
  <c r="F62" i="1"/>
  <c r="F63" i="1"/>
  <c r="N63" i="1" s="1"/>
  <c r="F64" i="1"/>
  <c r="N64" i="1" s="1"/>
  <c r="F65" i="1"/>
  <c r="F66" i="1"/>
  <c r="N66" i="1" s="1"/>
  <c r="F67" i="1"/>
  <c r="F68" i="1"/>
  <c r="F69" i="1"/>
  <c r="F70" i="1"/>
  <c r="F71" i="1"/>
  <c r="N71" i="1" s="1"/>
  <c r="F72" i="1"/>
  <c r="N72" i="1" s="1"/>
  <c r="F73" i="1"/>
  <c r="F74" i="1"/>
  <c r="N74" i="1" s="1"/>
  <c r="F75" i="1"/>
  <c r="F76" i="1"/>
  <c r="F77" i="1"/>
  <c r="F78" i="1"/>
  <c r="F79" i="1"/>
  <c r="N79" i="1" s="1"/>
  <c r="F80" i="1"/>
  <c r="N80" i="1" s="1"/>
  <c r="F81" i="1"/>
  <c r="F82" i="1"/>
  <c r="N82" i="1" s="1"/>
  <c r="F83" i="1"/>
  <c r="F84" i="1"/>
  <c r="F85" i="1"/>
  <c r="F86" i="1"/>
  <c r="F87" i="1"/>
  <c r="N87" i="1" s="1"/>
  <c r="F88" i="1"/>
  <c r="N88" i="1" s="1"/>
  <c r="F89" i="1"/>
  <c r="F90" i="1"/>
  <c r="N90" i="1" s="1"/>
  <c r="F91" i="1"/>
  <c r="F92" i="1"/>
  <c r="F93" i="1"/>
  <c r="F94" i="1"/>
  <c r="F95" i="1"/>
  <c r="N95" i="1" s="1"/>
  <c r="F96" i="1"/>
  <c r="F97" i="1"/>
  <c r="F98" i="1"/>
  <c r="N98" i="1" s="1"/>
  <c r="F99" i="1"/>
  <c r="F100" i="1"/>
  <c r="F101" i="1"/>
  <c r="F102" i="1"/>
  <c r="F103" i="1"/>
  <c r="N103" i="1" s="1"/>
  <c r="F104" i="1"/>
  <c r="F105" i="1"/>
  <c r="F106" i="1"/>
  <c r="N106" i="1" s="1"/>
  <c r="F107" i="1"/>
  <c r="F108" i="1"/>
  <c r="F109" i="1"/>
  <c r="F110" i="1"/>
  <c r="F111" i="1"/>
  <c r="N111" i="1" s="1"/>
  <c r="F112" i="1"/>
  <c r="F113" i="1"/>
  <c r="F114" i="1"/>
  <c r="N114" i="1" s="1"/>
  <c r="F115" i="1"/>
  <c r="F116" i="1"/>
  <c r="F117" i="1"/>
  <c r="F118" i="1"/>
  <c r="F119" i="1"/>
  <c r="N119" i="1" s="1"/>
  <c r="F120" i="1"/>
  <c r="F121" i="1"/>
  <c r="F122" i="1"/>
  <c r="N122" i="1" s="1"/>
  <c r="F123" i="1"/>
  <c r="F124" i="1"/>
  <c r="F125" i="1"/>
  <c r="F126" i="1"/>
  <c r="F127" i="1"/>
  <c r="N127" i="1" s="1"/>
  <c r="F128" i="1"/>
  <c r="F129" i="1"/>
  <c r="F130" i="1"/>
  <c r="N130" i="1" s="1"/>
  <c r="F131" i="1"/>
  <c r="F132" i="1"/>
  <c r="F133" i="1"/>
  <c r="F134" i="1"/>
  <c r="F135" i="1"/>
  <c r="N135" i="1" s="1"/>
  <c r="F136" i="1"/>
  <c r="F137" i="1"/>
  <c r="F138" i="1"/>
  <c r="N138" i="1" s="1"/>
  <c r="F139" i="1"/>
  <c r="F140" i="1"/>
  <c r="F141" i="1"/>
  <c r="F142" i="1"/>
  <c r="F143" i="1"/>
  <c r="N143" i="1" s="1"/>
  <c r="F144" i="1"/>
  <c r="F145" i="1"/>
  <c r="F146" i="1"/>
  <c r="N146" i="1" s="1"/>
  <c r="F147" i="1"/>
  <c r="F148" i="1"/>
  <c r="F149" i="1"/>
  <c r="F150" i="1"/>
  <c r="F151" i="1"/>
  <c r="N151" i="1" s="1"/>
  <c r="F152" i="1"/>
  <c r="F153" i="1"/>
  <c r="F154" i="1"/>
  <c r="N154" i="1" s="1"/>
  <c r="F155" i="1"/>
  <c r="F156" i="1"/>
  <c r="F157" i="1"/>
  <c r="F158" i="1"/>
  <c r="F159" i="1"/>
  <c r="N159" i="1" s="1"/>
  <c r="F160" i="1"/>
  <c r="F161" i="1"/>
  <c r="F162" i="1"/>
  <c r="N162" i="1" s="1"/>
  <c r="F163" i="1"/>
  <c r="F164" i="1"/>
  <c r="F165" i="1"/>
  <c r="F166" i="1"/>
  <c r="F167" i="1"/>
  <c r="N167" i="1" s="1"/>
  <c r="F168" i="1"/>
  <c r="F169" i="1"/>
  <c r="F170" i="1"/>
  <c r="N170" i="1" s="1"/>
  <c r="F171" i="1"/>
  <c r="F172" i="1"/>
  <c r="F173" i="1"/>
  <c r="F174" i="1"/>
  <c r="F175" i="1"/>
  <c r="N175" i="1" s="1"/>
  <c r="F176" i="1"/>
  <c r="F177" i="1"/>
  <c r="F178" i="1"/>
  <c r="N178" i="1" s="1"/>
  <c r="F179" i="1"/>
  <c r="F180" i="1"/>
  <c r="F181" i="1"/>
  <c r="F182" i="1"/>
  <c r="F183" i="1"/>
  <c r="N183" i="1" s="1"/>
  <c r="F184" i="1"/>
  <c r="F185" i="1"/>
  <c r="F186" i="1"/>
  <c r="N186" i="1" s="1"/>
  <c r="F187" i="1"/>
  <c r="F188" i="1"/>
  <c r="F189" i="1"/>
  <c r="F190" i="1"/>
  <c r="F191" i="1"/>
  <c r="N191" i="1" s="1"/>
  <c r="F192" i="1"/>
  <c r="F193" i="1"/>
  <c r="F194" i="1"/>
  <c r="N194" i="1" s="1"/>
  <c r="F195" i="1"/>
  <c r="F196" i="1"/>
  <c r="F197" i="1"/>
  <c r="F198" i="1"/>
  <c r="F199" i="1"/>
  <c r="N199" i="1" s="1"/>
  <c r="F200" i="1"/>
  <c r="F201" i="1"/>
  <c r="F202" i="1"/>
  <c r="N202" i="1" s="1"/>
  <c r="F203" i="1"/>
  <c r="F204" i="1"/>
  <c r="F205" i="1"/>
  <c r="F206" i="1"/>
  <c r="F207" i="1"/>
  <c r="N207" i="1" s="1"/>
  <c r="F208" i="1"/>
  <c r="F209" i="1"/>
  <c r="F210" i="1"/>
  <c r="N210" i="1" s="1"/>
  <c r="F211" i="1"/>
  <c r="F212" i="1"/>
  <c r="F213" i="1"/>
  <c r="F214" i="1"/>
  <c r="F215" i="1"/>
  <c r="N215" i="1" s="1"/>
  <c r="F216" i="1"/>
  <c r="F217" i="1"/>
  <c r="F218" i="1"/>
  <c r="N218" i="1" s="1"/>
  <c r="F219" i="1"/>
  <c r="F220" i="1"/>
  <c r="F221" i="1"/>
  <c r="F222" i="1"/>
  <c r="F223" i="1"/>
  <c r="N223" i="1" s="1"/>
  <c r="F224" i="1"/>
  <c r="F225" i="1"/>
  <c r="F226" i="1"/>
  <c r="N226" i="1" s="1"/>
  <c r="F227" i="1"/>
  <c r="F228" i="1"/>
  <c r="F229" i="1"/>
  <c r="F230" i="1"/>
  <c r="F231" i="1"/>
  <c r="N231" i="1" s="1"/>
  <c r="F232" i="1"/>
  <c r="F233" i="1"/>
  <c r="F234" i="1"/>
  <c r="N234" i="1" s="1"/>
  <c r="F235" i="1"/>
  <c r="F236" i="1"/>
  <c r="F237" i="1"/>
  <c r="F238" i="1"/>
  <c r="F239" i="1"/>
  <c r="N239" i="1" s="1"/>
  <c r="F240" i="1"/>
  <c r="F241" i="1"/>
  <c r="F242" i="1"/>
  <c r="N242" i="1" s="1"/>
  <c r="F243" i="1"/>
  <c r="F244" i="1"/>
  <c r="F245" i="1"/>
  <c r="F246" i="1"/>
  <c r="F247" i="1"/>
  <c r="N247" i="1" s="1"/>
  <c r="F248" i="1"/>
  <c r="F249" i="1"/>
  <c r="F250" i="1"/>
  <c r="N250" i="1" s="1"/>
  <c r="F251" i="1"/>
  <c r="F252" i="1"/>
  <c r="F253" i="1"/>
  <c r="F254" i="1"/>
  <c r="F255" i="1"/>
  <c r="N255" i="1" s="1"/>
  <c r="F256" i="1"/>
  <c r="F257" i="1"/>
  <c r="F258" i="1"/>
  <c r="N258" i="1" s="1"/>
  <c r="F259" i="1"/>
  <c r="F260" i="1"/>
  <c r="F261" i="1"/>
  <c r="F262" i="1"/>
  <c r="F263" i="1"/>
  <c r="N263" i="1" s="1"/>
  <c r="F264" i="1"/>
  <c r="F265" i="1"/>
  <c r="F266" i="1"/>
  <c r="N266" i="1" s="1"/>
  <c r="F267" i="1"/>
  <c r="F268" i="1"/>
  <c r="F269" i="1"/>
  <c r="F270" i="1"/>
  <c r="F271" i="1"/>
  <c r="N271" i="1" s="1"/>
  <c r="F272" i="1"/>
  <c r="F273" i="1"/>
  <c r="F274" i="1"/>
  <c r="N274" i="1" s="1"/>
  <c r="F275" i="1"/>
  <c r="F276" i="1"/>
  <c r="F277" i="1"/>
  <c r="F278" i="1"/>
  <c r="F279" i="1"/>
  <c r="N279" i="1" s="1"/>
  <c r="F280" i="1"/>
  <c r="F281" i="1"/>
  <c r="F282" i="1"/>
  <c r="N282" i="1" s="1"/>
  <c r="F283" i="1"/>
  <c r="F284" i="1"/>
  <c r="F285" i="1"/>
  <c r="F286" i="1"/>
  <c r="F287" i="1"/>
  <c r="N287" i="1" s="1"/>
  <c r="F288" i="1"/>
  <c r="F289" i="1"/>
  <c r="F290" i="1"/>
  <c r="N290" i="1" s="1"/>
  <c r="F291" i="1"/>
  <c r="F292" i="1"/>
  <c r="F293" i="1"/>
  <c r="F294" i="1"/>
  <c r="F295" i="1"/>
  <c r="N295" i="1" s="1"/>
  <c r="F296" i="1"/>
  <c r="F297" i="1"/>
  <c r="F298" i="1"/>
  <c r="N298" i="1" s="1"/>
  <c r="F299" i="1"/>
  <c r="F300" i="1"/>
  <c r="F301" i="1"/>
  <c r="F302" i="1"/>
  <c r="F303" i="1"/>
  <c r="N303" i="1" s="1"/>
  <c r="F304" i="1"/>
  <c r="F305" i="1"/>
  <c r="F306" i="1"/>
  <c r="N306" i="1" s="1"/>
  <c r="F307" i="1"/>
  <c r="F308" i="1"/>
  <c r="F309" i="1"/>
  <c r="F310" i="1"/>
  <c r="F311" i="1"/>
  <c r="N311" i="1" s="1"/>
  <c r="F312" i="1"/>
  <c r="F313" i="1"/>
  <c r="F314" i="1"/>
  <c r="N314" i="1" s="1"/>
  <c r="F315" i="1"/>
  <c r="F316" i="1"/>
  <c r="F317" i="1"/>
  <c r="F318" i="1"/>
  <c r="F319" i="1"/>
  <c r="N319" i="1" s="1"/>
  <c r="F320" i="1"/>
  <c r="F321" i="1"/>
  <c r="F322" i="1"/>
  <c r="N322" i="1" s="1"/>
  <c r="F323" i="1"/>
  <c r="F324" i="1"/>
  <c r="F325" i="1"/>
  <c r="F326" i="1"/>
  <c r="F327" i="1"/>
  <c r="N327" i="1" s="1"/>
  <c r="F328" i="1"/>
  <c r="F329" i="1"/>
  <c r="F330" i="1"/>
  <c r="N330" i="1" s="1"/>
  <c r="F331" i="1"/>
  <c r="F332" i="1"/>
  <c r="F333" i="1"/>
  <c r="F334" i="1"/>
  <c r="F335" i="1"/>
  <c r="N335" i="1" s="1"/>
  <c r="F336" i="1"/>
  <c r="F337" i="1"/>
  <c r="F338" i="1"/>
  <c r="N338" i="1" s="1"/>
  <c r="F339" i="1"/>
  <c r="F340" i="1"/>
  <c r="F341" i="1"/>
  <c r="N341" i="1" s="1"/>
  <c r="F342" i="1"/>
  <c r="F343" i="1"/>
  <c r="N343" i="1" s="1"/>
  <c r="F344" i="1"/>
  <c r="F345" i="1"/>
  <c r="F346" i="1"/>
  <c r="N346" i="1" s="1"/>
  <c r="F347" i="1"/>
  <c r="F348" i="1"/>
  <c r="F349" i="1"/>
  <c r="N349" i="1" s="1"/>
  <c r="F350" i="1"/>
  <c r="F351" i="1"/>
  <c r="N351" i="1" s="1"/>
  <c r="F352" i="1"/>
  <c r="F353" i="1"/>
  <c r="F354" i="1"/>
  <c r="N354" i="1" s="1"/>
  <c r="F355" i="1"/>
  <c r="F356" i="1"/>
  <c r="F357" i="1"/>
  <c r="N357" i="1" s="1"/>
  <c r="F358" i="1"/>
  <c r="F359" i="1"/>
  <c r="N359" i="1" s="1"/>
  <c r="F360" i="1"/>
  <c r="F361" i="1"/>
  <c r="F362" i="1"/>
  <c r="N362" i="1" s="1"/>
  <c r="F363" i="1"/>
  <c r="F364" i="1"/>
  <c r="F365" i="1"/>
  <c r="N365" i="1" s="1"/>
  <c r="F366" i="1"/>
  <c r="F367" i="1"/>
  <c r="N367" i="1" s="1"/>
  <c r="F368" i="1"/>
  <c r="F369" i="1"/>
  <c r="F370" i="1"/>
  <c r="N370" i="1" s="1"/>
  <c r="F371" i="1"/>
  <c r="F372" i="1"/>
  <c r="F373" i="1"/>
  <c r="N373" i="1" s="1"/>
  <c r="F374" i="1"/>
  <c r="F375" i="1"/>
  <c r="N375" i="1" s="1"/>
  <c r="F376" i="1"/>
  <c r="F377" i="1"/>
  <c r="F378" i="1"/>
  <c r="N378" i="1" s="1"/>
  <c r="F379" i="1"/>
  <c r="F380" i="1"/>
  <c r="F381" i="1"/>
  <c r="N381" i="1" s="1"/>
  <c r="F382" i="1"/>
  <c r="F383" i="1"/>
  <c r="N383" i="1" s="1"/>
  <c r="F384" i="1"/>
  <c r="F385" i="1"/>
  <c r="F386" i="1"/>
  <c r="N386" i="1" s="1"/>
  <c r="F387" i="1"/>
  <c r="F388" i="1"/>
  <c r="F389" i="1"/>
  <c r="N389" i="1" s="1"/>
  <c r="F390" i="1"/>
  <c r="F391" i="1"/>
  <c r="N391" i="1" s="1"/>
  <c r="F392" i="1"/>
  <c r="F393" i="1"/>
  <c r="F394" i="1"/>
  <c r="N394" i="1" s="1"/>
  <c r="F395" i="1"/>
  <c r="F396" i="1"/>
  <c r="F397" i="1"/>
  <c r="N397" i="1" s="1"/>
  <c r="F398" i="1"/>
  <c r="F399" i="1"/>
  <c r="N399" i="1" s="1"/>
  <c r="F400" i="1"/>
  <c r="F401" i="1"/>
  <c r="F402" i="1"/>
  <c r="N402" i="1" s="1"/>
  <c r="F403" i="1"/>
  <c r="F404" i="1"/>
  <c r="F405" i="1"/>
  <c r="N405" i="1" s="1"/>
  <c r="F406" i="1"/>
  <c r="F407" i="1"/>
  <c r="N407" i="1" s="1"/>
  <c r="F408" i="1"/>
  <c r="F409" i="1"/>
  <c r="F410" i="1"/>
  <c r="N410" i="1" s="1"/>
  <c r="F411" i="1"/>
  <c r="F412" i="1"/>
  <c r="F413" i="1"/>
  <c r="N413" i="1" s="1"/>
  <c r="F414" i="1"/>
  <c r="F415" i="1"/>
  <c r="N415" i="1" s="1"/>
  <c r="F416" i="1"/>
  <c r="F417" i="1"/>
  <c r="F418" i="1"/>
  <c r="N418" i="1" s="1"/>
  <c r="F419" i="1"/>
  <c r="F420" i="1"/>
  <c r="F421" i="1"/>
  <c r="N421" i="1" s="1"/>
  <c r="F422" i="1"/>
  <c r="F423" i="1"/>
  <c r="N423" i="1" s="1"/>
  <c r="F424" i="1"/>
  <c r="F425" i="1"/>
  <c r="F426" i="1"/>
  <c r="N426" i="1" s="1"/>
  <c r="F427" i="1"/>
  <c r="F428" i="1"/>
  <c r="F429" i="1"/>
  <c r="N429" i="1" s="1"/>
  <c r="F430" i="1"/>
  <c r="F431" i="1"/>
  <c r="N431" i="1" s="1"/>
  <c r="F432" i="1"/>
  <c r="F433" i="1"/>
  <c r="F434" i="1"/>
  <c r="N434" i="1" s="1"/>
  <c r="F435" i="1"/>
  <c r="F436" i="1"/>
  <c r="F437" i="1"/>
  <c r="N437" i="1" s="1"/>
  <c r="F438" i="1"/>
  <c r="F439" i="1"/>
  <c r="N439" i="1" s="1"/>
  <c r="F440" i="1"/>
  <c r="F441" i="1"/>
  <c r="F442" i="1"/>
  <c r="N442" i="1" s="1"/>
  <c r="F443" i="1"/>
  <c r="F444" i="1"/>
  <c r="F445" i="1"/>
  <c r="N445" i="1" s="1"/>
  <c r="F446" i="1"/>
  <c r="F447" i="1"/>
  <c r="N447" i="1" s="1"/>
  <c r="F448" i="1"/>
  <c r="F449" i="1"/>
  <c r="F450" i="1"/>
  <c r="N450" i="1" s="1"/>
  <c r="F451" i="1"/>
  <c r="F452" i="1"/>
  <c r="F453" i="1"/>
  <c r="N453" i="1" s="1"/>
  <c r="F454" i="1"/>
  <c r="F455" i="1"/>
  <c r="N455" i="1" s="1"/>
  <c r="F456" i="1"/>
  <c r="F457" i="1"/>
  <c r="F458" i="1"/>
  <c r="N458" i="1" s="1"/>
  <c r="F459" i="1"/>
  <c r="F460" i="1"/>
  <c r="F461" i="1"/>
  <c r="N461" i="1" s="1"/>
  <c r="F462" i="1"/>
  <c r="F463" i="1"/>
  <c r="N463" i="1" s="1"/>
  <c r="F464" i="1"/>
  <c r="F465" i="1"/>
  <c r="F466" i="1"/>
  <c r="N466" i="1" s="1"/>
  <c r="F467" i="1"/>
  <c r="F468" i="1"/>
  <c r="F469" i="1"/>
  <c r="N469" i="1" s="1"/>
  <c r="F470" i="1"/>
  <c r="F471" i="1"/>
  <c r="N471" i="1" s="1"/>
  <c r="F472" i="1"/>
  <c r="F473" i="1"/>
  <c r="F474" i="1"/>
  <c r="N474" i="1" s="1"/>
  <c r="F475" i="1"/>
  <c r="F476" i="1"/>
  <c r="F477" i="1"/>
  <c r="N477" i="1" s="1"/>
  <c r="F478" i="1"/>
  <c r="F479" i="1"/>
  <c r="N479" i="1" s="1"/>
  <c r="F480" i="1"/>
  <c r="F481" i="1"/>
  <c r="F482" i="1"/>
  <c r="N482" i="1" s="1"/>
  <c r="F483" i="1"/>
  <c r="F484" i="1"/>
  <c r="F485" i="1"/>
  <c r="N485" i="1" s="1"/>
  <c r="F486" i="1"/>
  <c r="F487" i="1"/>
  <c r="N487" i="1" s="1"/>
  <c r="F488" i="1"/>
  <c r="F489" i="1"/>
  <c r="F490" i="1"/>
  <c r="N490" i="1" s="1"/>
  <c r="F491" i="1"/>
  <c r="F492" i="1"/>
  <c r="F493" i="1"/>
  <c r="N493" i="1" s="1"/>
  <c r="F494" i="1"/>
  <c r="F495" i="1"/>
  <c r="N495" i="1" s="1"/>
  <c r="F496" i="1"/>
  <c r="F497" i="1"/>
  <c r="F498" i="1"/>
  <c r="N498" i="1" s="1"/>
  <c r="F499" i="1"/>
  <c r="F500" i="1"/>
  <c r="F501" i="1"/>
  <c r="N501" i="1" s="1"/>
  <c r="F502" i="1"/>
  <c r="F503" i="1"/>
  <c r="N503" i="1" s="1"/>
  <c r="F504" i="1"/>
  <c r="F505" i="1"/>
  <c r="F506" i="1"/>
  <c r="N506" i="1" s="1"/>
  <c r="F507" i="1"/>
  <c r="F508" i="1"/>
  <c r="F509" i="1"/>
  <c r="N509" i="1" s="1"/>
  <c r="F510" i="1"/>
  <c r="F511" i="1"/>
  <c r="N511" i="1" s="1"/>
  <c r="F512" i="1"/>
  <c r="F513" i="1"/>
  <c r="F514" i="1"/>
  <c r="N514" i="1" s="1"/>
  <c r="Z27" i="1" l="1" a="1"/>
  <c r="Z28" i="1" s="1"/>
  <c r="V28" i="1" s="1"/>
  <c r="Z21" i="1"/>
  <c r="Z20" i="1"/>
  <c r="Z19" i="1"/>
  <c r="N512" i="1"/>
  <c r="N504" i="1"/>
  <c r="N496" i="1"/>
  <c r="N488" i="1"/>
  <c r="N480" i="1"/>
  <c r="N472" i="1"/>
  <c r="N464" i="1"/>
  <c r="N456" i="1"/>
  <c r="N448" i="1"/>
  <c r="N440" i="1"/>
  <c r="N432" i="1"/>
  <c r="N424" i="1"/>
  <c r="N416" i="1"/>
  <c r="N408" i="1"/>
  <c r="N400" i="1"/>
  <c r="N392" i="1"/>
  <c r="N384" i="1"/>
  <c r="N376" i="1"/>
  <c r="N368" i="1"/>
  <c r="N360" i="1"/>
  <c r="N352" i="1"/>
  <c r="N344" i="1"/>
  <c r="N336" i="1"/>
  <c r="N328" i="1"/>
  <c r="N320" i="1"/>
  <c r="N312" i="1"/>
  <c r="N304" i="1"/>
  <c r="N296" i="1"/>
  <c r="N288" i="1"/>
  <c r="N280" i="1"/>
  <c r="N272" i="1"/>
  <c r="N264" i="1"/>
  <c r="N256" i="1"/>
  <c r="N248" i="1"/>
  <c r="N240" i="1"/>
  <c r="N232" i="1"/>
  <c r="N224" i="1"/>
  <c r="N216" i="1"/>
  <c r="N208" i="1"/>
  <c r="N200" i="1"/>
  <c r="N192" i="1"/>
  <c r="N184" i="1"/>
  <c r="N176" i="1"/>
  <c r="N168" i="1"/>
  <c r="N160" i="1"/>
  <c r="N152" i="1"/>
  <c r="N144" i="1"/>
  <c r="N136" i="1"/>
  <c r="N128" i="1"/>
  <c r="N120" i="1"/>
  <c r="N112" i="1"/>
  <c r="N104" i="1"/>
  <c r="N96" i="1"/>
  <c r="N510" i="1"/>
  <c r="N502" i="1"/>
  <c r="N494" i="1"/>
  <c r="N486" i="1"/>
  <c r="N478" i="1"/>
  <c r="N470" i="1"/>
  <c r="N462" i="1"/>
  <c r="N454" i="1"/>
  <c r="N446" i="1"/>
  <c r="N438" i="1"/>
  <c r="N430" i="1"/>
  <c r="N422" i="1"/>
  <c r="N414" i="1"/>
  <c r="N406" i="1"/>
  <c r="N398" i="1"/>
  <c r="N390" i="1"/>
  <c r="N382" i="1"/>
  <c r="N374" i="1"/>
  <c r="N366" i="1"/>
  <c r="N358" i="1"/>
  <c r="N350" i="1"/>
  <c r="N342" i="1"/>
  <c r="N333" i="1"/>
  <c r="N325" i="1"/>
  <c r="N508" i="1"/>
  <c r="N500" i="1"/>
  <c r="N492" i="1"/>
  <c r="N484" i="1"/>
  <c r="N476" i="1"/>
  <c r="N468" i="1"/>
  <c r="N460" i="1"/>
  <c r="N452" i="1"/>
  <c r="N444" i="1"/>
  <c r="N436" i="1"/>
  <c r="N428" i="1"/>
  <c r="N420" i="1"/>
  <c r="N412" i="1"/>
  <c r="N404" i="1"/>
  <c r="N396" i="1"/>
  <c r="N388" i="1"/>
  <c r="N380" i="1"/>
  <c r="N372" i="1"/>
  <c r="N364" i="1"/>
  <c r="N356" i="1"/>
  <c r="N348" i="1"/>
  <c r="N340" i="1"/>
  <c r="N332" i="1"/>
  <c r="N324" i="1"/>
  <c r="N316" i="1"/>
  <c r="N308" i="1"/>
  <c r="N300" i="1"/>
  <c r="N292" i="1"/>
  <c r="N284" i="1"/>
  <c r="N276" i="1"/>
  <c r="N268" i="1"/>
  <c r="N260" i="1"/>
  <c r="N252" i="1"/>
  <c r="N244" i="1"/>
  <c r="N507" i="1"/>
  <c r="N499" i="1"/>
  <c r="N491" i="1"/>
  <c r="N483" i="1"/>
  <c r="N475" i="1"/>
  <c r="N467" i="1"/>
  <c r="N459" i="1"/>
  <c r="N451" i="1"/>
  <c r="N443" i="1"/>
  <c r="N435" i="1"/>
  <c r="N427" i="1"/>
  <c r="N419" i="1"/>
  <c r="N411" i="1"/>
  <c r="N403" i="1"/>
  <c r="N395" i="1"/>
  <c r="N387" i="1"/>
  <c r="N379" i="1"/>
  <c r="N371" i="1"/>
  <c r="N363" i="1"/>
  <c r="N355" i="1"/>
  <c r="N347" i="1"/>
  <c r="N339" i="1"/>
  <c r="N331" i="1"/>
  <c r="N323" i="1"/>
  <c r="N315" i="1"/>
  <c r="N307" i="1"/>
  <c r="N299" i="1"/>
  <c r="N291" i="1"/>
  <c r="N283" i="1"/>
  <c r="N275" i="1"/>
  <c r="N267" i="1"/>
  <c r="N259" i="1"/>
  <c r="N251" i="1"/>
  <c r="N243" i="1"/>
  <c r="N235" i="1"/>
  <c r="N227" i="1"/>
  <c r="N219" i="1"/>
  <c r="N211" i="1"/>
  <c r="N203" i="1"/>
  <c r="N195" i="1"/>
  <c r="N187" i="1"/>
  <c r="N179" i="1"/>
  <c r="N171" i="1"/>
  <c r="N163" i="1"/>
  <c r="N155" i="1"/>
  <c r="N147" i="1"/>
  <c r="N139" i="1"/>
  <c r="N131" i="1"/>
  <c r="N123" i="1"/>
  <c r="N115" i="1"/>
  <c r="N107" i="1"/>
  <c r="N99" i="1"/>
  <c r="N91" i="1"/>
  <c r="N83" i="1"/>
  <c r="N75" i="1"/>
  <c r="N67" i="1"/>
  <c r="N59" i="1"/>
  <c r="N51" i="1"/>
  <c r="N43" i="1"/>
  <c r="N35" i="1"/>
  <c r="N27" i="1"/>
  <c r="N19" i="1"/>
  <c r="O513" i="1"/>
  <c r="O505" i="1"/>
  <c r="O497" i="1"/>
  <c r="O489" i="1"/>
  <c r="O481" i="1"/>
  <c r="O473" i="1"/>
  <c r="O465" i="1"/>
  <c r="O457" i="1"/>
  <c r="O449" i="1"/>
  <c r="O441" i="1"/>
  <c r="O433" i="1"/>
  <c r="O425" i="1"/>
  <c r="O417" i="1"/>
  <c r="O409" i="1"/>
  <c r="O401" i="1"/>
  <c r="O393" i="1"/>
  <c r="O385" i="1"/>
  <c r="N513" i="1"/>
  <c r="N505" i="1"/>
  <c r="N497" i="1"/>
  <c r="N489" i="1"/>
  <c r="N481" i="1"/>
  <c r="N473" i="1"/>
  <c r="N465" i="1"/>
  <c r="N457" i="1"/>
  <c r="N449" i="1"/>
  <c r="N441" i="1"/>
  <c r="N433" i="1"/>
  <c r="N425" i="1"/>
  <c r="N417" i="1"/>
  <c r="N409" i="1"/>
  <c r="N401" i="1"/>
  <c r="N393" i="1"/>
  <c r="N385" i="1"/>
  <c r="N377" i="1"/>
  <c r="N369" i="1"/>
  <c r="N361" i="1"/>
  <c r="N353" i="1"/>
  <c r="N345" i="1"/>
  <c r="N337" i="1"/>
  <c r="N329" i="1"/>
  <c r="N321" i="1"/>
  <c r="N313" i="1"/>
  <c r="N305" i="1"/>
  <c r="N297" i="1"/>
  <c r="N289" i="1"/>
  <c r="N281" i="1"/>
  <c r="N273" i="1"/>
  <c r="N265" i="1"/>
  <c r="N257" i="1"/>
  <c r="N249" i="1"/>
  <c r="N241" i="1"/>
  <c r="N233" i="1"/>
  <c r="N225" i="1"/>
  <c r="N217" i="1"/>
  <c r="N209" i="1"/>
  <c r="N169" i="1"/>
  <c r="N236" i="1"/>
  <c r="N228" i="1"/>
  <c r="N220" i="1"/>
  <c r="N212" i="1"/>
  <c r="N204" i="1"/>
  <c r="N196" i="1"/>
  <c r="N188" i="1"/>
  <c r="N180" i="1"/>
  <c r="N172" i="1"/>
  <c r="N164" i="1"/>
  <c r="N156" i="1"/>
  <c r="N148" i="1"/>
  <c r="N140" i="1"/>
  <c r="N132" i="1"/>
  <c r="N124" i="1"/>
  <c r="N116" i="1"/>
  <c r="N108" i="1"/>
  <c r="N100" i="1"/>
  <c r="N92" i="1"/>
  <c r="N84" i="1"/>
  <c r="N76" i="1"/>
  <c r="N68" i="1"/>
  <c r="N60" i="1"/>
  <c r="N52" i="1"/>
  <c r="N44" i="1"/>
  <c r="N36" i="1"/>
  <c r="N28" i="1"/>
  <c r="N20" i="1"/>
  <c r="O514" i="1"/>
  <c r="O506" i="1"/>
  <c r="O498" i="1"/>
  <c r="O490" i="1"/>
  <c r="O482" i="1"/>
  <c r="O474" i="1"/>
  <c r="O466" i="1"/>
  <c r="O458" i="1"/>
  <c r="O450" i="1"/>
  <c r="O442" i="1"/>
  <c r="O434" i="1"/>
  <c r="O426" i="1"/>
  <c r="O418" i="1"/>
  <c r="O410" i="1"/>
  <c r="O402" i="1"/>
  <c r="O394" i="1"/>
  <c r="O386" i="1"/>
  <c r="O378" i="1"/>
  <c r="O370" i="1"/>
  <c r="O362" i="1"/>
  <c r="O354" i="1"/>
  <c r="O346" i="1"/>
  <c r="O338" i="1"/>
  <c r="O330" i="1"/>
  <c r="O322" i="1"/>
  <c r="O314" i="1"/>
  <c r="O306" i="1"/>
  <c r="O298" i="1"/>
  <c r="O290" i="1"/>
  <c r="O282" i="1"/>
  <c r="O274" i="1"/>
  <c r="O266" i="1"/>
  <c r="O258" i="1"/>
  <c r="O250" i="1"/>
  <c r="O242" i="1"/>
  <c r="O234" i="1"/>
  <c r="O226" i="1"/>
  <c r="O218" i="1"/>
  <c r="O210" i="1"/>
  <c r="O202" i="1"/>
  <c r="O194" i="1"/>
  <c r="O186" i="1"/>
  <c r="O178" i="1"/>
  <c r="O170" i="1"/>
  <c r="O162" i="1"/>
  <c r="O154" i="1"/>
  <c r="O146" i="1"/>
  <c r="O138" i="1"/>
  <c r="O130" i="1"/>
  <c r="O122" i="1"/>
  <c r="O114" i="1"/>
  <c r="O106" i="1"/>
  <c r="O98" i="1"/>
  <c r="O90" i="1"/>
  <c r="O82" i="1"/>
  <c r="P412" i="1"/>
  <c r="O377" i="1"/>
  <c r="O369" i="1"/>
  <c r="O361" i="1"/>
  <c r="O353" i="1"/>
  <c r="O345" i="1"/>
  <c r="O337" i="1"/>
  <c r="O329" i="1"/>
  <c r="O321" i="1"/>
  <c r="O313" i="1"/>
  <c r="O305" i="1"/>
  <c r="O297" i="1"/>
  <c r="O289" i="1"/>
  <c r="O281" i="1"/>
  <c r="O273" i="1"/>
  <c r="O265" i="1"/>
  <c r="O257" i="1"/>
  <c r="O249" i="1"/>
  <c r="O241" i="1"/>
  <c r="O233" i="1"/>
  <c r="O225" i="1"/>
  <c r="O217" i="1"/>
  <c r="O209" i="1"/>
  <c r="O201" i="1"/>
  <c r="O193" i="1"/>
  <c r="O185" i="1"/>
  <c r="O177" i="1"/>
  <c r="O169" i="1"/>
  <c r="O161" i="1"/>
  <c r="O153" i="1"/>
  <c r="O145" i="1"/>
  <c r="O137" i="1"/>
  <c r="O129" i="1"/>
  <c r="O121" i="1"/>
  <c r="O113" i="1"/>
  <c r="O105" i="1"/>
  <c r="O97" i="1"/>
  <c r="O89" i="1"/>
  <c r="O81" i="1"/>
  <c r="O73" i="1"/>
  <c r="O65" i="1"/>
  <c r="O57" i="1"/>
  <c r="O49" i="1"/>
  <c r="O41" i="1"/>
  <c r="O33" i="1"/>
  <c r="O25" i="1"/>
  <c r="O17" i="1"/>
  <c r="P510" i="1"/>
  <c r="P502" i="1"/>
  <c r="P494" i="1"/>
  <c r="P486" i="1"/>
  <c r="P478" i="1"/>
  <c r="P470" i="1"/>
  <c r="P462" i="1"/>
  <c r="P454" i="1"/>
  <c r="P446" i="1"/>
  <c r="P438" i="1"/>
  <c r="P430" i="1"/>
  <c r="P422" i="1"/>
  <c r="P414" i="1"/>
  <c r="P406" i="1"/>
  <c r="P398" i="1"/>
  <c r="P390" i="1"/>
  <c r="P382" i="1"/>
  <c r="P374" i="1"/>
  <c r="P366" i="1"/>
  <c r="P358" i="1"/>
  <c r="P350" i="1"/>
  <c r="N201" i="1"/>
  <c r="N193" i="1"/>
  <c r="N185" i="1"/>
  <c r="N177" i="1"/>
  <c r="N161" i="1"/>
  <c r="N153" i="1"/>
  <c r="N145" i="1"/>
  <c r="N137" i="1"/>
  <c r="N129" i="1"/>
  <c r="N121" i="1"/>
  <c r="N113" i="1"/>
  <c r="N105" i="1"/>
  <c r="N97" i="1"/>
  <c r="N89" i="1"/>
  <c r="N81" i="1"/>
  <c r="N73" i="1"/>
  <c r="N65" i="1"/>
  <c r="N57" i="1"/>
  <c r="N49" i="1"/>
  <c r="N41" i="1"/>
  <c r="N33" i="1"/>
  <c r="N25" i="1"/>
  <c r="N17" i="1"/>
  <c r="O511" i="1"/>
  <c r="O503" i="1"/>
  <c r="O495" i="1"/>
  <c r="O487" i="1"/>
  <c r="O479" i="1"/>
  <c r="O471" i="1"/>
  <c r="O463" i="1"/>
  <c r="O455" i="1"/>
  <c r="O447" i="1"/>
  <c r="O439" i="1"/>
  <c r="O431" i="1"/>
  <c r="O423" i="1"/>
  <c r="O415" i="1"/>
  <c r="O407" i="1"/>
  <c r="O399" i="1"/>
  <c r="O391" i="1"/>
  <c r="O383" i="1"/>
  <c r="O375" i="1"/>
  <c r="O367" i="1"/>
  <c r="O359" i="1"/>
  <c r="O351" i="1"/>
  <c r="O343" i="1"/>
  <c r="O335" i="1"/>
  <c r="O327" i="1"/>
  <c r="O319" i="1"/>
  <c r="O311" i="1"/>
  <c r="O303" i="1"/>
  <c r="O295" i="1"/>
  <c r="O287" i="1"/>
  <c r="O279" i="1"/>
  <c r="O271" i="1"/>
  <c r="O263" i="1"/>
  <c r="O255" i="1"/>
  <c r="O247" i="1"/>
  <c r="O239" i="1"/>
  <c r="O231" i="1"/>
  <c r="O223" i="1"/>
  <c r="O215" i="1"/>
  <c r="O207" i="1"/>
  <c r="O199" i="1"/>
  <c r="O191" i="1"/>
  <c r="O183" i="1"/>
  <c r="O175" i="1"/>
  <c r="O167" i="1"/>
  <c r="O159" i="1"/>
  <c r="O151" i="1"/>
  <c r="O143" i="1"/>
  <c r="O135" i="1"/>
  <c r="O127" i="1"/>
  <c r="O119" i="1"/>
  <c r="O111" i="1"/>
  <c r="O103" i="1"/>
  <c r="O95" i="1"/>
  <c r="O87" i="1"/>
  <c r="O79" i="1"/>
  <c r="O71" i="1"/>
  <c r="O63" i="1"/>
  <c r="O55" i="1"/>
  <c r="O47" i="1"/>
  <c r="O39" i="1"/>
  <c r="O31" i="1"/>
  <c r="O23" i="1"/>
  <c r="O15" i="1"/>
  <c r="P444" i="1"/>
  <c r="N15" i="1"/>
  <c r="N334" i="1"/>
  <c r="N326" i="1"/>
  <c r="N318" i="1"/>
  <c r="N310" i="1"/>
  <c r="N302" i="1"/>
  <c r="N294" i="1"/>
  <c r="N286" i="1"/>
  <c r="N278" i="1"/>
  <c r="N270" i="1"/>
  <c r="N262" i="1"/>
  <c r="N254" i="1"/>
  <c r="N246" i="1"/>
  <c r="N238" i="1"/>
  <c r="N230" i="1"/>
  <c r="N222" i="1"/>
  <c r="N214" i="1"/>
  <c r="N206" i="1"/>
  <c r="N198" i="1"/>
  <c r="N190" i="1"/>
  <c r="N182" i="1"/>
  <c r="N174" i="1"/>
  <c r="N166" i="1"/>
  <c r="N158" i="1"/>
  <c r="N150" i="1"/>
  <c r="N142" i="1"/>
  <c r="N134" i="1"/>
  <c r="N126" i="1"/>
  <c r="N118" i="1"/>
  <c r="N110" i="1"/>
  <c r="N102" i="1"/>
  <c r="N94" i="1"/>
  <c r="N86" i="1"/>
  <c r="N78" i="1"/>
  <c r="N70" i="1"/>
  <c r="N62" i="1"/>
  <c r="N54" i="1"/>
  <c r="N46" i="1"/>
  <c r="N38" i="1"/>
  <c r="N30" i="1"/>
  <c r="N22" i="1"/>
  <c r="O508" i="1"/>
  <c r="O500" i="1"/>
  <c r="O492" i="1"/>
  <c r="O484" i="1"/>
  <c r="O476" i="1"/>
  <c r="O468" i="1"/>
  <c r="O460" i="1"/>
  <c r="O452" i="1"/>
  <c r="O444" i="1"/>
  <c r="O436" i="1"/>
  <c r="O428" i="1"/>
  <c r="O420" i="1"/>
  <c r="O412" i="1"/>
  <c r="O404" i="1"/>
  <c r="O396" i="1"/>
  <c r="O388" i="1"/>
  <c r="O380" i="1"/>
  <c r="O372" i="1"/>
  <c r="O364" i="1"/>
  <c r="O356" i="1"/>
  <c r="O348" i="1"/>
  <c r="O340" i="1"/>
  <c r="O332" i="1"/>
  <c r="O324" i="1"/>
  <c r="O316" i="1"/>
  <c r="O308" i="1"/>
  <c r="O300" i="1"/>
  <c r="O292" i="1"/>
  <c r="O284" i="1"/>
  <c r="O276" i="1"/>
  <c r="O268" i="1"/>
  <c r="O260" i="1"/>
  <c r="O252" i="1"/>
  <c r="O244" i="1"/>
  <c r="O236" i="1"/>
  <c r="O228" i="1"/>
  <c r="O220" i="1"/>
  <c r="O212" i="1"/>
  <c r="O204" i="1"/>
  <c r="O196" i="1"/>
  <c r="O188" i="1"/>
  <c r="O180" i="1"/>
  <c r="O172" i="1"/>
  <c r="O164" i="1"/>
  <c r="O156" i="1"/>
  <c r="O148" i="1"/>
  <c r="O140" i="1"/>
  <c r="O132" i="1"/>
  <c r="O124" i="1"/>
  <c r="O116" i="1"/>
  <c r="O108" i="1"/>
  <c r="O100" i="1"/>
  <c r="O92" i="1"/>
  <c r="O84" i="1"/>
  <c r="N317" i="1"/>
  <c r="N309" i="1"/>
  <c r="N301" i="1"/>
  <c r="N293" i="1"/>
  <c r="N285" i="1"/>
  <c r="N277" i="1"/>
  <c r="N269" i="1"/>
  <c r="N261" i="1"/>
  <c r="N253" i="1"/>
  <c r="N245" i="1"/>
  <c r="N237" i="1"/>
  <c r="N229" i="1"/>
  <c r="N221" i="1"/>
  <c r="N213" i="1"/>
  <c r="N205" i="1"/>
  <c r="N197" i="1"/>
  <c r="N189" i="1"/>
  <c r="N181" i="1"/>
  <c r="N173" i="1"/>
  <c r="N165" i="1"/>
  <c r="N157" i="1"/>
  <c r="N149" i="1"/>
  <c r="N141" i="1"/>
  <c r="N133" i="1"/>
  <c r="N125" i="1"/>
  <c r="N117" i="1"/>
  <c r="N109" i="1"/>
  <c r="N101" i="1"/>
  <c r="N93" i="1"/>
  <c r="N85" i="1"/>
  <c r="N77" i="1"/>
  <c r="N69" i="1"/>
  <c r="N61" i="1"/>
  <c r="N53" i="1"/>
  <c r="N45" i="1"/>
  <c r="N37" i="1"/>
  <c r="N29" i="1"/>
  <c r="N21" i="1"/>
  <c r="O507" i="1"/>
  <c r="O499" i="1"/>
  <c r="O483" i="1"/>
  <c r="O475" i="1"/>
  <c r="O467" i="1"/>
  <c r="O459" i="1"/>
  <c r="O451" i="1"/>
  <c r="O443" i="1"/>
  <c r="O435" i="1"/>
  <c r="O427" i="1"/>
  <c r="O419" i="1"/>
  <c r="O411" i="1"/>
  <c r="O403" i="1"/>
  <c r="O395" i="1"/>
  <c r="O387" i="1"/>
  <c r="O379" i="1"/>
  <c r="O371" i="1"/>
  <c r="O363" i="1"/>
  <c r="O355" i="1"/>
  <c r="O347" i="1"/>
  <c r="O339" i="1"/>
  <c r="O331" i="1"/>
  <c r="O323" i="1"/>
  <c r="O315" i="1"/>
  <c r="O307" i="1"/>
  <c r="O299" i="1"/>
  <c r="O291" i="1"/>
  <c r="O283" i="1"/>
  <c r="O275" i="1"/>
  <c r="O267" i="1"/>
  <c r="O259" i="1"/>
  <c r="O251" i="1"/>
  <c r="O243" i="1"/>
  <c r="O235" i="1"/>
  <c r="O227" i="1"/>
  <c r="O219" i="1"/>
  <c r="O211" i="1"/>
  <c r="O203" i="1"/>
  <c r="O195" i="1"/>
  <c r="O187" i="1"/>
  <c r="O179" i="1"/>
  <c r="O171" i="1"/>
  <c r="O163" i="1"/>
  <c r="O155" i="1"/>
  <c r="O147" i="1"/>
  <c r="O139" i="1"/>
  <c r="O131" i="1"/>
  <c r="O123" i="1"/>
  <c r="O115" i="1"/>
  <c r="O107" i="1"/>
  <c r="O99" i="1"/>
  <c r="O91" i="1"/>
  <c r="O83" i="1"/>
  <c r="P342" i="1"/>
  <c r="P334" i="1"/>
  <c r="P326" i="1"/>
  <c r="P318" i="1"/>
  <c r="P310" i="1"/>
  <c r="P302" i="1"/>
  <c r="P294" i="1"/>
  <c r="P286" i="1"/>
  <c r="P278" i="1"/>
  <c r="P270" i="1"/>
  <c r="P262" i="1"/>
  <c r="P254" i="1"/>
  <c r="P246" i="1"/>
  <c r="P238" i="1"/>
  <c r="P230" i="1"/>
  <c r="P222" i="1"/>
  <c r="P214" i="1"/>
  <c r="P206" i="1"/>
  <c r="P198" i="1"/>
  <c r="P190" i="1"/>
  <c r="P182" i="1"/>
  <c r="P174" i="1"/>
  <c r="P166" i="1"/>
  <c r="P158" i="1"/>
  <c r="P150" i="1"/>
  <c r="P142" i="1"/>
  <c r="P134" i="1"/>
  <c r="P126" i="1"/>
  <c r="P118" i="1"/>
  <c r="P110" i="1"/>
  <c r="P102" i="1"/>
  <c r="P94" i="1"/>
  <c r="P86" i="1"/>
  <c r="P78" i="1"/>
  <c r="P70" i="1"/>
  <c r="P62" i="1"/>
  <c r="P54" i="1"/>
  <c r="P46" i="1"/>
  <c r="P38" i="1"/>
  <c r="P30" i="1"/>
  <c r="P22" i="1"/>
  <c r="P508" i="1"/>
  <c r="P500" i="1"/>
  <c r="P492" i="1"/>
  <c r="P484" i="1"/>
  <c r="P476" i="1"/>
  <c r="P468" i="1"/>
  <c r="P460" i="1"/>
  <c r="P452" i="1"/>
  <c r="P436" i="1"/>
  <c r="P428" i="1"/>
  <c r="P420" i="1"/>
  <c r="P404" i="1"/>
  <c r="P396" i="1"/>
  <c r="P388" i="1"/>
  <c r="P372" i="1"/>
  <c r="P364" i="1"/>
  <c r="P356" i="1"/>
  <c r="P340" i="1"/>
  <c r="P332" i="1"/>
  <c r="P324" i="1"/>
  <c r="P316" i="1"/>
  <c r="P308" i="1"/>
  <c r="P300" i="1"/>
  <c r="P292" i="1"/>
  <c r="P276" i="1"/>
  <c r="P268" i="1"/>
  <c r="P260" i="1"/>
  <c r="P252" i="1"/>
  <c r="P244" i="1"/>
  <c r="P236" i="1"/>
  <c r="P228" i="1"/>
  <c r="P212" i="1"/>
  <c r="P204" i="1"/>
  <c r="P196" i="1"/>
  <c r="P188" i="1"/>
  <c r="P180" i="1"/>
  <c r="P172" i="1"/>
  <c r="P164" i="1"/>
  <c r="P156" i="1"/>
  <c r="P148" i="1"/>
  <c r="P140" i="1"/>
  <c r="P132" i="1"/>
  <c r="P124" i="1"/>
  <c r="P116" i="1"/>
  <c r="P108" i="1"/>
  <c r="P100" i="1"/>
  <c r="P92" i="1"/>
  <c r="P84" i="1"/>
  <c r="P76" i="1"/>
  <c r="P68" i="1"/>
  <c r="P60" i="1"/>
  <c r="P52" i="1"/>
  <c r="P44" i="1"/>
  <c r="P36" i="1"/>
  <c r="P28" i="1"/>
  <c r="P20" i="1"/>
  <c r="O76" i="1"/>
  <c r="O68" i="1"/>
  <c r="O60" i="1"/>
  <c r="O52" i="1"/>
  <c r="O44" i="1"/>
  <c r="O36" i="1"/>
  <c r="O28" i="1"/>
  <c r="O20" i="1"/>
  <c r="P513" i="1"/>
  <c r="P505" i="1"/>
  <c r="P497" i="1"/>
  <c r="P489" i="1"/>
  <c r="P481" i="1"/>
  <c r="P473" i="1"/>
  <c r="P465" i="1"/>
  <c r="P457" i="1"/>
  <c r="P449" i="1"/>
  <c r="P441" i="1"/>
  <c r="P433" i="1"/>
  <c r="P425" i="1"/>
  <c r="P417" i="1"/>
  <c r="P409" i="1"/>
  <c r="P401" i="1"/>
  <c r="P393" i="1"/>
  <c r="P385" i="1"/>
  <c r="P377" i="1"/>
  <c r="P369" i="1"/>
  <c r="P361" i="1"/>
  <c r="P353" i="1"/>
  <c r="P345" i="1"/>
  <c r="P337" i="1"/>
  <c r="P329" i="1"/>
  <c r="P321" i="1"/>
  <c r="P313" i="1"/>
  <c r="P305" i="1"/>
  <c r="P297" i="1"/>
  <c r="P289" i="1"/>
  <c r="P281" i="1"/>
  <c r="P273" i="1"/>
  <c r="P265" i="1"/>
  <c r="P257" i="1"/>
  <c r="P249" i="1"/>
  <c r="P241" i="1"/>
  <c r="P233" i="1"/>
  <c r="P225" i="1"/>
  <c r="P217" i="1"/>
  <c r="P209" i="1"/>
  <c r="P201" i="1"/>
  <c r="P193" i="1"/>
  <c r="P185" i="1"/>
  <c r="P177" i="1"/>
  <c r="P169" i="1"/>
  <c r="P161" i="1"/>
  <c r="P153" i="1"/>
  <c r="P137" i="1"/>
  <c r="P129" i="1"/>
  <c r="P121" i="1"/>
  <c r="P113" i="1"/>
  <c r="P97" i="1"/>
  <c r="P89" i="1"/>
  <c r="P81" i="1"/>
  <c r="P73" i="1"/>
  <c r="P65" i="1"/>
  <c r="P57" i="1"/>
  <c r="P49" i="1"/>
  <c r="P41" i="1"/>
  <c r="P33" i="1"/>
  <c r="P25" i="1"/>
  <c r="O74" i="1"/>
  <c r="O66" i="1"/>
  <c r="O58" i="1"/>
  <c r="O50" i="1"/>
  <c r="O42" i="1"/>
  <c r="O34" i="1"/>
  <c r="O26" i="1"/>
  <c r="O18" i="1"/>
  <c r="P511" i="1"/>
  <c r="P503" i="1"/>
  <c r="P495" i="1"/>
  <c r="P487" i="1"/>
  <c r="P479" i="1"/>
  <c r="P471" i="1"/>
  <c r="P463" i="1"/>
  <c r="P455" i="1"/>
  <c r="P447" i="1"/>
  <c r="P439" i="1"/>
  <c r="P431" i="1"/>
  <c r="P423" i="1"/>
  <c r="P415" i="1"/>
  <c r="P407" i="1"/>
  <c r="P399" i="1"/>
  <c r="P391" i="1"/>
  <c r="P383" i="1"/>
  <c r="P375" i="1"/>
  <c r="P367" i="1"/>
  <c r="P359" i="1"/>
  <c r="P351" i="1"/>
  <c r="P343" i="1"/>
  <c r="P335" i="1"/>
  <c r="P327" i="1"/>
  <c r="P319" i="1"/>
  <c r="P311" i="1"/>
  <c r="P303" i="1"/>
  <c r="P295" i="1"/>
  <c r="P287" i="1"/>
  <c r="P279" i="1"/>
  <c r="P271" i="1"/>
  <c r="P263" i="1"/>
  <c r="P255" i="1"/>
  <c r="P247" i="1"/>
  <c r="P239" i="1"/>
  <c r="P231" i="1"/>
  <c r="P223" i="1"/>
  <c r="P215" i="1"/>
  <c r="P207" i="1"/>
  <c r="P199" i="1"/>
  <c r="P191" i="1"/>
  <c r="P183" i="1"/>
  <c r="P175" i="1"/>
  <c r="P167" i="1"/>
  <c r="P159" i="1"/>
  <c r="P151" i="1"/>
  <c r="P143" i="1"/>
  <c r="P135" i="1"/>
  <c r="P127" i="1"/>
  <c r="P119" i="1"/>
  <c r="P111" i="1"/>
  <c r="P103" i="1"/>
  <c r="P95" i="1"/>
  <c r="P87" i="1"/>
  <c r="P79" i="1"/>
  <c r="P71" i="1"/>
  <c r="P63" i="1"/>
  <c r="P55" i="1"/>
  <c r="P47" i="1"/>
  <c r="P39" i="1"/>
  <c r="P31" i="1"/>
  <c r="P23" i="1"/>
  <c r="P15" i="1"/>
  <c r="R4" i="1"/>
  <c r="U34" i="1" l="1" a="1"/>
  <c r="V36" i="1" s="1"/>
  <c r="Z30" i="1"/>
  <c r="Y30" i="1" s="1"/>
  <c r="Z27" i="1"/>
  <c r="V27" i="1" s="1"/>
  <c r="Z29" i="1"/>
  <c r="Y28" i="1"/>
  <c r="X28" i="1"/>
  <c r="W28" i="1"/>
  <c r="R280" i="1"/>
  <c r="W29" i="1" l="1"/>
  <c r="V29" i="1"/>
  <c r="V34" i="1"/>
  <c r="U36" i="1"/>
  <c r="U34" i="1"/>
  <c r="W35" i="1"/>
  <c r="X37" i="1"/>
  <c r="V35" i="1"/>
  <c r="X35" i="1"/>
  <c r="U37" i="1"/>
  <c r="U35" i="1"/>
  <c r="X36" i="1"/>
  <c r="X34" i="1"/>
  <c r="W36" i="1"/>
  <c r="W37" i="1"/>
  <c r="W34" i="1"/>
  <c r="V37" i="1"/>
  <c r="X29" i="1"/>
  <c r="Y29" i="1"/>
  <c r="Y27" i="1"/>
  <c r="W27" i="1"/>
  <c r="V30" i="1"/>
  <c r="X27" i="1"/>
  <c r="X30" i="1"/>
  <c r="W30" i="1"/>
  <c r="R455" i="1"/>
  <c r="R144" i="1"/>
  <c r="R191" i="1"/>
  <c r="R386" i="1"/>
  <c r="R398" i="1"/>
  <c r="R416" i="1"/>
  <c r="R148" i="1"/>
  <c r="R54" i="1"/>
  <c r="R70" i="1"/>
  <c r="R310" i="1"/>
  <c r="L3" i="1"/>
  <c r="R229" i="1"/>
  <c r="R276" i="1"/>
  <c r="R175" i="1"/>
  <c r="R334" i="1"/>
  <c r="R245" i="1"/>
  <c r="R174" i="1"/>
  <c r="R230" i="1"/>
  <c r="R158" i="1"/>
  <c r="R372" i="1"/>
  <c r="R172" i="1"/>
  <c r="R147" i="1"/>
  <c r="R110" i="1"/>
  <c r="R405" i="1"/>
  <c r="R30" i="1"/>
  <c r="R308" i="1"/>
  <c r="R347" i="1"/>
  <c r="R19" i="1"/>
  <c r="R443" i="1"/>
  <c r="R307" i="1"/>
  <c r="R171" i="1"/>
  <c r="R154" i="1"/>
  <c r="R265" i="1"/>
  <c r="R184" i="1"/>
  <c r="R123" i="1"/>
  <c r="R179" i="1"/>
  <c r="R107" i="1"/>
  <c r="R337" i="1"/>
  <c r="R137" i="1"/>
  <c r="R120" i="1"/>
  <c r="R41" i="1"/>
  <c r="R344" i="1"/>
  <c r="R464" i="1"/>
  <c r="R220" i="1"/>
  <c r="R468" i="1"/>
  <c r="R477" i="1"/>
  <c r="R59" i="1"/>
  <c r="R96" i="1"/>
  <c r="R84" i="1"/>
  <c r="R341" i="1"/>
  <c r="R362" i="1"/>
  <c r="R152" i="1"/>
  <c r="R451" i="1"/>
  <c r="R205" i="1"/>
  <c r="R482" i="1"/>
  <c r="R80" i="1"/>
  <c r="R406" i="1"/>
  <c r="R180" i="1"/>
  <c r="R273" i="1"/>
  <c r="R246" i="1"/>
  <c r="R206" i="1"/>
  <c r="R283" i="1"/>
  <c r="R192" i="1"/>
  <c r="R442" i="1"/>
  <c r="R181" i="1"/>
  <c r="R202" i="1"/>
  <c r="R503" i="1"/>
  <c r="R157" i="1"/>
  <c r="R434" i="1"/>
  <c r="R32" i="1"/>
  <c r="R327" i="1"/>
  <c r="R213" i="1"/>
  <c r="R298" i="1"/>
  <c r="R479" i="1"/>
  <c r="R250" i="1"/>
  <c r="R141" i="1"/>
  <c r="R162" i="1"/>
  <c r="R487" i="1"/>
  <c r="R342" i="1"/>
  <c r="R355" i="1"/>
  <c r="R145" i="1"/>
  <c r="R421" i="1"/>
  <c r="R381" i="1"/>
  <c r="R155" i="1"/>
  <c r="R495" i="1"/>
  <c r="R55" i="1"/>
  <c r="R53" i="1"/>
  <c r="R138" i="1"/>
  <c r="R156" i="1"/>
  <c r="R463" i="1"/>
  <c r="R93" i="1"/>
  <c r="R114" i="1"/>
  <c r="R511" i="1"/>
  <c r="R319" i="1"/>
  <c r="R388" i="1"/>
  <c r="R170" i="1"/>
  <c r="R471" i="1"/>
  <c r="R239" i="1"/>
  <c r="R508" i="1"/>
  <c r="R98" i="1"/>
  <c r="R514" i="1"/>
  <c r="R214" i="1"/>
  <c r="R291" i="1"/>
  <c r="R328" i="1"/>
  <c r="R212" i="1"/>
  <c r="R317" i="1"/>
  <c r="R338" i="1"/>
  <c r="R126" i="1"/>
  <c r="R47" i="1"/>
  <c r="R228" i="1"/>
  <c r="R513" i="1"/>
  <c r="R331" i="1"/>
  <c r="R359" i="1"/>
  <c r="R460" i="1"/>
  <c r="R50" i="1"/>
  <c r="R28" i="1"/>
  <c r="R303" i="1"/>
  <c r="R324" i="1"/>
  <c r="R353" i="1"/>
  <c r="R429" i="1"/>
  <c r="R231" i="1"/>
  <c r="R188" i="1"/>
  <c r="R473" i="1"/>
  <c r="R66" i="1"/>
  <c r="R389" i="1"/>
  <c r="R163" i="1"/>
  <c r="R264" i="1"/>
  <c r="R135" i="1"/>
  <c r="R189" i="1"/>
  <c r="R274" i="1"/>
  <c r="R194" i="1"/>
  <c r="R31" i="1"/>
  <c r="R164" i="1"/>
  <c r="R193" i="1"/>
  <c r="R313" i="1"/>
  <c r="R351" i="1"/>
  <c r="R140" i="1"/>
  <c r="R425" i="1"/>
  <c r="R139" i="1"/>
  <c r="R422" i="1"/>
  <c r="R196" i="1"/>
  <c r="R289" i="1"/>
  <c r="R130" i="1"/>
  <c r="R215" i="1"/>
  <c r="R124" i="1"/>
  <c r="R153" i="1"/>
  <c r="R176" i="1"/>
  <c r="R325" i="1"/>
  <c r="R346" i="1"/>
  <c r="R136" i="1"/>
  <c r="R127" i="1"/>
  <c r="R364" i="1"/>
  <c r="R146" i="1"/>
  <c r="R377" i="1"/>
  <c r="R262" i="1"/>
  <c r="R36" i="1"/>
  <c r="R129" i="1"/>
  <c r="R485" i="1"/>
  <c r="R494" i="1"/>
  <c r="R76" i="1"/>
  <c r="R105" i="1"/>
  <c r="R505" i="1"/>
  <c r="R358" i="1"/>
  <c r="R371" i="1"/>
  <c r="R161" i="1"/>
  <c r="R249" i="1"/>
  <c r="R222" i="1"/>
  <c r="R491" i="1"/>
  <c r="R89" i="1"/>
  <c r="R199" i="1"/>
  <c r="R197" i="1"/>
  <c r="R282" i="1"/>
  <c r="R173" i="1"/>
  <c r="R111" i="1"/>
  <c r="R300" i="1"/>
  <c r="R329" i="1"/>
  <c r="R240" i="1"/>
  <c r="R198" i="1"/>
  <c r="R211" i="1"/>
  <c r="R504" i="1"/>
  <c r="R340" i="1"/>
  <c r="R343" i="1"/>
  <c r="R46" i="1"/>
  <c r="R29" i="1"/>
  <c r="R507" i="1"/>
  <c r="R498" i="1"/>
  <c r="R489" i="1"/>
  <c r="R480" i="1"/>
  <c r="R256" i="1"/>
  <c r="R322" i="1"/>
  <c r="R404" i="1"/>
  <c r="R311" i="1"/>
  <c r="R294" i="1"/>
  <c r="R277" i="1"/>
  <c r="R260" i="1"/>
  <c r="R243" i="1"/>
  <c r="R234" i="1"/>
  <c r="R225" i="1"/>
  <c r="R216" i="1"/>
  <c r="R318" i="1"/>
  <c r="R368" i="1"/>
  <c r="R67" i="1"/>
  <c r="R223" i="1"/>
  <c r="R94" i="1"/>
  <c r="R77" i="1"/>
  <c r="R60" i="1"/>
  <c r="R43" i="1"/>
  <c r="R34" i="1"/>
  <c r="R25" i="1"/>
  <c r="R64" i="1"/>
  <c r="R185" i="1"/>
  <c r="R183" i="1"/>
  <c r="R278" i="1"/>
  <c r="R261" i="1"/>
  <c r="R244" i="1"/>
  <c r="R227" i="1"/>
  <c r="R218" i="1"/>
  <c r="R209" i="1"/>
  <c r="R200" i="1"/>
  <c r="R267" i="1"/>
  <c r="R101" i="1"/>
  <c r="R119" i="1"/>
  <c r="R270" i="1"/>
  <c r="R253" i="1"/>
  <c r="R236" i="1"/>
  <c r="R219" i="1"/>
  <c r="R210" i="1"/>
  <c r="R201" i="1"/>
  <c r="R510" i="1"/>
  <c r="R496" i="1"/>
  <c r="R259" i="1"/>
  <c r="R39" i="1"/>
  <c r="R134" i="1"/>
  <c r="R117" i="1"/>
  <c r="R100" i="1"/>
  <c r="R83" i="1"/>
  <c r="R74" i="1"/>
  <c r="R65" i="1"/>
  <c r="R56" i="1"/>
  <c r="R258" i="1"/>
  <c r="R165" i="1"/>
  <c r="R391" i="1"/>
  <c r="R430" i="1"/>
  <c r="R413" i="1"/>
  <c r="R396" i="1"/>
  <c r="R379" i="1"/>
  <c r="R370" i="1"/>
  <c r="R361" i="1"/>
  <c r="R352" i="1"/>
  <c r="R382" i="1"/>
  <c r="R121" i="1"/>
  <c r="R195" i="1"/>
  <c r="R295" i="1"/>
  <c r="R166" i="1"/>
  <c r="R149" i="1"/>
  <c r="R132" i="1"/>
  <c r="R115" i="1"/>
  <c r="R106" i="1"/>
  <c r="R97" i="1"/>
  <c r="R88" i="1"/>
  <c r="R476" i="1"/>
  <c r="R438" i="1"/>
  <c r="R335" i="1"/>
  <c r="R478" i="1"/>
  <c r="R461" i="1"/>
  <c r="R444" i="1"/>
  <c r="R427" i="1"/>
  <c r="R418" i="1"/>
  <c r="R409" i="1"/>
  <c r="R400" i="1"/>
  <c r="R190" i="1"/>
  <c r="R415" i="1"/>
  <c r="R167" i="1"/>
  <c r="R150" i="1"/>
  <c r="R133" i="1"/>
  <c r="R116" i="1"/>
  <c r="R99" i="1"/>
  <c r="R90" i="1"/>
  <c r="R81" i="1"/>
  <c r="R72" i="1"/>
  <c r="R441" i="1"/>
  <c r="R323" i="1"/>
  <c r="R103" i="1"/>
  <c r="R142" i="1"/>
  <c r="R125" i="1"/>
  <c r="R108" i="1"/>
  <c r="R91" i="1"/>
  <c r="R82" i="1"/>
  <c r="R73" i="1"/>
  <c r="R301" i="1"/>
  <c r="R431" i="1"/>
  <c r="R58" i="1"/>
  <c r="R23" i="1"/>
  <c r="R501" i="1"/>
  <c r="R484" i="1"/>
  <c r="R467" i="1"/>
  <c r="R458" i="1"/>
  <c r="R449" i="1"/>
  <c r="R440" i="1"/>
  <c r="R446" i="1"/>
  <c r="R432" i="1"/>
  <c r="R20" i="1"/>
  <c r="R383" i="1"/>
  <c r="R366" i="1"/>
  <c r="R349" i="1"/>
  <c r="R332" i="1"/>
  <c r="R315" i="1"/>
  <c r="R306" i="1"/>
  <c r="R297" i="1"/>
  <c r="R288" i="1"/>
  <c r="R493" i="1"/>
  <c r="R304" i="1"/>
  <c r="R378" i="1"/>
  <c r="R287" i="1"/>
  <c r="R102" i="1"/>
  <c r="R85" i="1"/>
  <c r="R68" i="1"/>
  <c r="R51" i="1"/>
  <c r="R42" i="1"/>
  <c r="R33" i="1"/>
  <c r="R24" i="1"/>
  <c r="R92" i="1"/>
  <c r="R118" i="1"/>
  <c r="R263" i="1"/>
  <c r="R414" i="1"/>
  <c r="R397" i="1"/>
  <c r="R380" i="1"/>
  <c r="R363" i="1"/>
  <c r="R354" i="1"/>
  <c r="R345" i="1"/>
  <c r="R336" i="1"/>
  <c r="R237" i="1"/>
  <c r="R387" i="1"/>
  <c r="R159" i="1"/>
  <c r="R86" i="1"/>
  <c r="R69" i="1"/>
  <c r="R52" i="1"/>
  <c r="R35" i="1"/>
  <c r="R26" i="1"/>
  <c r="R17" i="1"/>
  <c r="R320" i="1"/>
  <c r="R57" i="1"/>
  <c r="R506" i="1"/>
  <c r="R95" i="1"/>
  <c r="R78" i="1"/>
  <c r="R61" i="1"/>
  <c r="R44" i="1"/>
  <c r="R27" i="1"/>
  <c r="R18" i="1"/>
  <c r="R512" i="1"/>
  <c r="R412" i="1"/>
  <c r="R502" i="1"/>
  <c r="R143" i="1"/>
  <c r="R454" i="1"/>
  <c r="R437" i="1"/>
  <c r="R420" i="1"/>
  <c r="R403" i="1"/>
  <c r="R394" i="1"/>
  <c r="R385" i="1"/>
  <c r="R376" i="1"/>
  <c r="R62" i="1"/>
  <c r="R112" i="1"/>
  <c r="R131" i="1"/>
  <c r="R375" i="1"/>
  <c r="R302" i="1"/>
  <c r="R285" i="1"/>
  <c r="R268" i="1"/>
  <c r="R251" i="1"/>
  <c r="R242" i="1"/>
  <c r="R233" i="1"/>
  <c r="R224" i="1"/>
  <c r="R109" i="1"/>
  <c r="R439" i="1"/>
  <c r="R497" i="1"/>
  <c r="R279" i="1"/>
  <c r="R21" i="1"/>
  <c r="R499" i="1"/>
  <c r="R490" i="1"/>
  <c r="R481" i="1"/>
  <c r="R472" i="1"/>
  <c r="R16" i="1"/>
  <c r="R203" i="1"/>
  <c r="R293" i="1"/>
  <c r="R255" i="1"/>
  <c r="R350" i="1"/>
  <c r="R333" i="1"/>
  <c r="R316" i="1"/>
  <c r="R299" i="1"/>
  <c r="R290" i="1"/>
  <c r="R281" i="1"/>
  <c r="R272" i="1"/>
  <c r="R284" i="1"/>
  <c r="R186" i="1"/>
  <c r="R151" i="1"/>
  <c r="R22" i="1"/>
  <c r="R500" i="1"/>
  <c r="R483" i="1"/>
  <c r="R474" i="1"/>
  <c r="R465" i="1"/>
  <c r="R456" i="1"/>
  <c r="R79" i="1"/>
  <c r="R48" i="1"/>
  <c r="R122" i="1"/>
  <c r="R87" i="1"/>
  <c r="R509" i="1"/>
  <c r="R492" i="1"/>
  <c r="R475" i="1"/>
  <c r="R466" i="1"/>
  <c r="R457" i="1"/>
  <c r="R448" i="1"/>
  <c r="R459" i="1"/>
  <c r="R182" i="1"/>
  <c r="R71" i="1"/>
  <c r="R390" i="1"/>
  <c r="R373" i="1"/>
  <c r="R356" i="1"/>
  <c r="R339" i="1"/>
  <c r="R330" i="1"/>
  <c r="R321" i="1"/>
  <c r="R312" i="1"/>
  <c r="R365" i="1"/>
  <c r="R447" i="1"/>
  <c r="R314" i="1"/>
  <c r="R367" i="1"/>
  <c r="R238" i="1"/>
  <c r="R221" i="1"/>
  <c r="R204" i="1"/>
  <c r="R187" i="1"/>
  <c r="R178" i="1"/>
  <c r="R169" i="1"/>
  <c r="R160" i="1"/>
  <c r="R348" i="1"/>
  <c r="R374" i="1"/>
  <c r="R399" i="1"/>
  <c r="R486" i="1"/>
  <c r="R469" i="1"/>
  <c r="R452" i="1"/>
  <c r="R435" i="1"/>
  <c r="R426" i="1"/>
  <c r="R417" i="1"/>
  <c r="R408" i="1"/>
  <c r="R128" i="1"/>
  <c r="R450" i="1"/>
  <c r="R37" i="1"/>
  <c r="R247" i="1"/>
  <c r="R286" i="1"/>
  <c r="R269" i="1"/>
  <c r="R252" i="1"/>
  <c r="R235" i="1"/>
  <c r="R226" i="1"/>
  <c r="R217" i="1"/>
  <c r="R208" i="1"/>
  <c r="R395" i="1"/>
  <c r="R271" i="1"/>
  <c r="R470" i="1"/>
  <c r="R453" i="1"/>
  <c r="R436" i="1"/>
  <c r="R419" i="1"/>
  <c r="R410" i="1"/>
  <c r="R401" i="1"/>
  <c r="R392" i="1"/>
  <c r="R254" i="1"/>
  <c r="R423" i="1"/>
  <c r="R207" i="1"/>
  <c r="R462" i="1"/>
  <c r="R445" i="1"/>
  <c r="R428" i="1"/>
  <c r="R411" i="1"/>
  <c r="R402" i="1"/>
  <c r="R393" i="1"/>
  <c r="R384" i="1"/>
  <c r="R75" i="1"/>
  <c r="R357" i="1"/>
  <c r="R63" i="1"/>
  <c r="R326" i="1"/>
  <c r="R309" i="1"/>
  <c r="R292" i="1"/>
  <c r="R275" i="1"/>
  <c r="R266" i="1"/>
  <c r="R257" i="1"/>
  <c r="R248" i="1"/>
  <c r="R45" i="1"/>
  <c r="R407" i="1"/>
  <c r="R433" i="1"/>
  <c r="R177" i="1"/>
  <c r="R168" i="1"/>
  <c r="R104" i="1"/>
  <c r="R113" i="1"/>
  <c r="R49" i="1"/>
  <c r="R40" i="1"/>
  <c r="R488" i="1"/>
  <c r="R424" i="1"/>
  <c r="R360" i="1"/>
  <c r="R241" i="1"/>
  <c r="R369" i="1"/>
  <c r="R305" i="1"/>
  <c r="R296" i="1"/>
  <c r="R232" i="1"/>
  <c r="V40" i="1" l="1"/>
  <c r="V41" i="1" s="1"/>
  <c r="V47" i="1" s="1"/>
  <c r="U14" i="1"/>
  <c r="V45" i="1" l="1"/>
  <c r="V46" i="1" s="1"/>
  <c r="V48" i="1"/>
  <c r="E8" i="2"/>
  <c r="F8" i="2" s="1"/>
  <c r="N3" i="1"/>
  <c r="O3" i="1" s="1"/>
  <c r="E9" i="2" l="1"/>
  <c r="F9" i="2" s="1"/>
  <c r="B9" i="2"/>
  <c r="C9" i="2" s="1"/>
  <c r="N4" i="1"/>
  <c r="O4" i="1" s="1"/>
  <c r="K4" i="1"/>
  <c r="L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tc={AF82022E-1A0E-4BD8-A681-65141B5B2EF8}</author>
  </authors>
  <commentList>
    <comment ref="C13" authorId="0" shapeId="0" xr:uid="{AF82022E-1A0E-4BD8-A681-65141B5B2EF8}">
      <text>
        <t>[Threaded comment]
Your version of Excel allows you to read this threaded comment; however, any edits to it will get removed if the file is opened in a newer version of Excel. Learn more: https://go.microsoft.com/fwlink/?linkid=870924
Comment:
    Already expressed in dollar. consequently don't need to be converted</t>
      </text>
    </comment>
  </commentList>
</comments>
</file>

<file path=xl/sharedStrings.xml><?xml version="1.0" encoding="utf-8"?>
<sst xmlns="http://schemas.openxmlformats.org/spreadsheetml/2006/main" count="187" uniqueCount="67">
  <si>
    <t>day</t>
  </si>
  <si>
    <t>date</t>
  </si>
  <si>
    <t>DJIA</t>
  </si>
  <si>
    <t>FTSE-100</t>
  </si>
  <si>
    <t>USD/GDP</t>
  </si>
  <si>
    <t>Adjusted FTSE-100</t>
  </si>
  <si>
    <t>CAC-40</t>
  </si>
  <si>
    <t>EUR/USD</t>
  </si>
  <si>
    <t>Adjusted CAC-40</t>
  </si>
  <si>
    <t>NIKKEI</t>
  </si>
  <si>
    <t>YEN/USD</t>
  </si>
  <si>
    <t>DISCRETE RETURNS</t>
  </si>
  <si>
    <t>Portfolio</t>
  </si>
  <si>
    <t>Portfolio VaR</t>
  </si>
  <si>
    <t>Historical</t>
  </si>
  <si>
    <t>var/cov</t>
  </si>
  <si>
    <t>in %</t>
  </si>
  <si>
    <t>in USD</t>
  </si>
  <si>
    <t>Portfolio ES</t>
  </si>
  <si>
    <t>Share</t>
  </si>
  <si>
    <t>Value</t>
  </si>
  <si>
    <t>Total</t>
  </si>
  <si>
    <t>Confidence:</t>
  </si>
  <si>
    <t>flexible</t>
  </si>
  <si>
    <t>Time (days):</t>
  </si>
  <si>
    <t>(holding period, fixed)</t>
  </si>
  <si>
    <t>Reference:</t>
  </si>
  <si>
    <t>fixed</t>
  </si>
  <si>
    <t>Data used:</t>
  </si>
  <si>
    <t>(days, flexible)</t>
  </si>
  <si>
    <t>Portfolio returns</t>
  </si>
  <si>
    <t>returns below VAR</t>
  </si>
  <si>
    <t>VaR</t>
  </si>
  <si>
    <t>ES</t>
  </si>
  <si>
    <t>weights</t>
  </si>
  <si>
    <t>days backwards</t>
  </si>
  <si>
    <t>Covariance matrix up to 8.8.2006</t>
  </si>
  <si>
    <t>Std.dev.</t>
  </si>
  <si>
    <t>Corr Matrix</t>
  </si>
  <si>
    <t>Std.dev.T</t>
  </si>
  <si>
    <t>Weighted covariance matrix elements (to be summed up)</t>
  </si>
  <si>
    <t>Portfolio:</t>
  </si>
  <si>
    <t>Variance</t>
  </si>
  <si>
    <t>Std. deviation</t>
  </si>
  <si>
    <t>Quantile</t>
  </si>
  <si>
    <t>VaR 99%1d</t>
  </si>
  <si>
    <t>…10d</t>
  </si>
  <si>
    <t>Expected Shortfall 99% 1d</t>
  </si>
  <si>
    <t>NIKKEI-225</t>
  </si>
  <si>
    <t>Portfolio Value ('000s)</t>
  </si>
  <si>
    <t>Loss ('000s)</t>
  </si>
  <si>
    <t xml:space="preserve">Portfolio </t>
  </si>
  <si>
    <t>FTSE 100</t>
  </si>
  <si>
    <t>CAC40</t>
  </si>
  <si>
    <t>Nikkei 225</t>
  </si>
  <si>
    <t>Investments</t>
  </si>
  <si>
    <t>Scenario</t>
  </si>
  <si>
    <t>frequencies</t>
  </si>
  <si>
    <t>VaR 1day</t>
  </si>
  <si>
    <t>ES 1day</t>
  </si>
  <si>
    <t>VaR 10 days</t>
  </si>
  <si>
    <t>NIKKEI 225</t>
  </si>
  <si>
    <t>Adjusted NIKKEI-225</t>
  </si>
  <si>
    <t>Z-score</t>
  </si>
  <si>
    <t>CI</t>
  </si>
  <si>
    <t>1st Method</t>
  </si>
  <si>
    <t>2nd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</si>
</sst>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
    <numFmt numFmtId="167" formatCode="0.0000"/>
  </numFmts>
  <fonts count="9" x14ac:knownFonts="1">
    <font>
      <sz val="11"/>
      <color theme="1"/>
      <name val="Calibri"/>
      <family val="2"/>
      <scheme val="minor"/>
    </font>
    <font>
      <sz val="11"/>
      <color theme="1"/>
      <name val="Calibri"/>
      <family val="2"/>
      <scheme val="minor"/>
    </font>
    <font>
      <sz val="8"/>
      <color theme="1"/>
      <name val="Calibri"/>
      <family val="2"/>
      <scheme val="minor"/>
    </font>
    <font>
      <sz val="8"/>
      <name val="Arial"/>
      <family val="2"/>
    </font>
    <font>
      <b/>
      <sz val="8"/>
      <color theme="1"/>
      <name val="Arial"/>
      <family val="2"/>
    </font>
    <font>
      <sz val="8"/>
      <color theme="1"/>
      <name val="Arial"/>
      <family val="2"/>
    </font>
    <font>
      <b/>
      <sz val="8"/>
      <color theme="1"/>
      <name val="Calibri"/>
      <family val="2"/>
      <scheme val="minor"/>
    </font>
    <font>
      <b/>
      <sz val="10"/>
      <color theme="1"/>
      <name val="Calibri"/>
      <family val="2"/>
      <scheme val="minor"/>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1" fillId="0" borderId="0"/>
  </cellStyleXfs>
  <cellXfs count="57">
    <xf numFmtId="0" fontId="0" fillId="0" borderId="0" xfId="0"/>
    <xf numFmtId="0" fontId="2" fillId="0" borderId="0" xfId="0" applyFont="1"/>
    <xf numFmtId="15" fontId="2" fillId="0" borderId="0" xfId="0" applyNumberFormat="1" applyFont="1" applyAlignment="1">
      <alignment horizontal="right"/>
    </xf>
    <xf numFmtId="0" fontId="2" fillId="0" borderId="0" xfId="2" applyFont="1" applyAlignment="1">
      <alignment horizontal="right" wrapText="1"/>
    </xf>
    <xf numFmtId="0" fontId="2" fillId="0" borderId="0" xfId="0" applyFont="1" applyAlignment="1">
      <alignment horizontal="right" wrapText="1"/>
    </xf>
    <xf numFmtId="0" fontId="2" fillId="0" borderId="0" xfId="0" applyFont="1" applyAlignment="1">
      <alignment horizontal="center"/>
    </xf>
    <xf numFmtId="2" fontId="2" fillId="0" borderId="0" xfId="0" applyNumberFormat="1" applyFont="1"/>
    <xf numFmtId="0" fontId="3" fillId="0" borderId="4" xfId="0" applyFont="1" applyBorder="1"/>
    <xf numFmtId="0" fontId="3" fillId="2" borderId="4" xfId="0" applyFont="1" applyFill="1" applyBorder="1"/>
    <xf numFmtId="0" fontId="2" fillId="0" borderId="4" xfId="0" applyFont="1" applyBorder="1"/>
    <xf numFmtId="0" fontId="3" fillId="0" borderId="0" xfId="0" applyFont="1"/>
    <xf numFmtId="14" fontId="2" fillId="0" borderId="4" xfId="0" applyNumberFormat="1" applyFont="1" applyBorder="1"/>
    <xf numFmtId="0" fontId="2" fillId="2" borderId="4" xfId="0" applyFont="1" applyFill="1" applyBorder="1"/>
    <xf numFmtId="0" fontId="2" fillId="3" borderId="0" xfId="0" applyFont="1" applyFill="1"/>
    <xf numFmtId="0" fontId="4" fillId="0" borderId="0" xfId="0" applyFont="1"/>
    <xf numFmtId="0" fontId="5" fillId="0" borderId="0" xfId="0" applyFont="1"/>
    <xf numFmtId="0" fontId="2" fillId="0" borderId="0" xfId="0" applyFont="1" applyBorder="1"/>
    <xf numFmtId="164" fontId="2" fillId="0" borderId="4" xfId="1" applyNumberFormat="1" applyFont="1" applyBorder="1"/>
    <xf numFmtId="2" fontId="2" fillId="0" borderId="4" xfId="0" applyNumberFormat="1" applyFont="1" applyBorder="1"/>
    <xf numFmtId="4" fontId="2" fillId="0" borderId="4" xfId="0" applyNumberFormat="1" applyFont="1" applyBorder="1"/>
    <xf numFmtId="165" fontId="2" fillId="0" borderId="4" xfId="1" applyNumberFormat="1" applyFont="1" applyBorder="1"/>
    <xf numFmtId="0" fontId="2" fillId="0" borderId="6" xfId="0" applyFont="1" applyBorder="1" applyAlignment="1">
      <alignment horizontal="center" vertical="center"/>
    </xf>
    <xf numFmtId="166" fontId="2" fillId="0" borderId="0" xfId="0" applyNumberFormat="1" applyFont="1" applyAlignment="1">
      <alignment horizontal="center"/>
    </xf>
    <xf numFmtId="166" fontId="2" fillId="0" borderId="0" xfId="0" applyNumberFormat="1" applyFont="1"/>
    <xf numFmtId="2" fontId="2" fillId="0" borderId="0" xfId="0" applyNumberFormat="1" applyFont="1" applyAlignment="1">
      <alignment horizontal="right"/>
    </xf>
    <xf numFmtId="0" fontId="2" fillId="0" borderId="0" xfId="0" applyNumberFormat="1" applyFont="1" applyAlignment="1">
      <alignment horizontal="right"/>
    </xf>
    <xf numFmtId="0" fontId="2" fillId="0" borderId="0" xfId="0" applyNumberFormat="1" applyFont="1"/>
    <xf numFmtId="0" fontId="2" fillId="0" borderId="0" xfId="0" applyNumberFormat="1" applyFont="1" applyAlignment="1">
      <alignment horizontal="center"/>
    </xf>
    <xf numFmtId="0" fontId="2" fillId="4" borderId="0" xfId="0" applyFont="1" applyFill="1"/>
    <xf numFmtId="167" fontId="2" fillId="0" borderId="0" xfId="0" applyNumberFormat="1" applyFont="1"/>
    <xf numFmtId="15" fontId="2" fillId="5" borderId="0" xfId="0" applyNumberFormat="1" applyFont="1" applyFill="1" applyAlignment="1">
      <alignment horizontal="right"/>
    </xf>
    <xf numFmtId="0" fontId="2" fillId="5" borderId="0" xfId="0" applyFont="1" applyFill="1"/>
    <xf numFmtId="15" fontId="2" fillId="4" borderId="0" xfId="0" applyNumberFormat="1" applyFont="1" applyFill="1" applyAlignment="1">
      <alignment horizontal="right"/>
    </xf>
    <xf numFmtId="0" fontId="6" fillId="0" borderId="4" xfId="0" applyFont="1" applyBorder="1"/>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7" xfId="0" applyFont="1" applyBorder="1"/>
    <xf numFmtId="0" fontId="2" fillId="0" borderId="8" xfId="0" applyFont="1" applyBorder="1"/>
    <xf numFmtId="0" fontId="6" fillId="0" borderId="0" xfId="0" applyFont="1"/>
    <xf numFmtId="0" fontId="2" fillId="0" borderId="9" xfId="0" applyFont="1" applyBorder="1"/>
    <xf numFmtId="0" fontId="2" fillId="0" borderId="11" xfId="0" applyFont="1" applyBorder="1"/>
    <xf numFmtId="0" fontId="2" fillId="0" borderId="10"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9" fontId="2" fillId="0" borderId="0" xfId="0" applyNumberFormat="1" applyFont="1"/>
    <xf numFmtId="0" fontId="7" fillId="0" borderId="0" xfId="0" applyFont="1" applyAlignment="1">
      <alignment horizontal="center"/>
    </xf>
    <xf numFmtId="0" fontId="7" fillId="0" borderId="0" xfId="0" applyFont="1"/>
  </cellXfs>
  <cellStyles count="3">
    <cellStyle name="Normal" xfId="0" builtinId="0"/>
    <cellStyle name="Normal 2" xfId="2" xr:uid="{8380B9D0-9390-4B44-A4D0-A007229E67C9}"/>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Scenarios!$T$6</c:f>
              <c:strCache>
                <c:ptCount val="1"/>
                <c:pt idx="0">
                  <c:v>frequencies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Scenarios!$S$7:$S$18</c:f>
              <c:numCache>
                <c:formatCode>General</c:formatCode>
                <c:ptCount val="12"/>
                <c:pt idx="0">
                  <c:v>-600</c:v>
                </c:pt>
                <c:pt idx="1">
                  <c:v>-500</c:v>
                </c:pt>
                <c:pt idx="2">
                  <c:v>-400</c:v>
                </c:pt>
                <c:pt idx="3">
                  <c:v>-300</c:v>
                </c:pt>
                <c:pt idx="4">
                  <c:v>-200</c:v>
                </c:pt>
                <c:pt idx="5">
                  <c:v>-100</c:v>
                </c:pt>
                <c:pt idx="6">
                  <c:v>0</c:v>
                </c:pt>
                <c:pt idx="7">
                  <c:v>100</c:v>
                </c:pt>
                <c:pt idx="8">
                  <c:v>200</c:v>
                </c:pt>
                <c:pt idx="9">
                  <c:v>300</c:v>
                </c:pt>
                <c:pt idx="10">
                  <c:v>400</c:v>
                </c:pt>
                <c:pt idx="11">
                  <c:v>500</c:v>
                </c:pt>
              </c:numCache>
            </c:numRef>
          </c:cat>
          <c:val>
            <c:numRef>
              <c:f>Scenarios!$T$7:$T$18</c:f>
              <c:numCache>
                <c:formatCode>General</c:formatCode>
                <c:ptCount val="12"/>
                <c:pt idx="0">
                  <c:v>1</c:v>
                </c:pt>
                <c:pt idx="1">
                  <c:v>0</c:v>
                </c:pt>
                <c:pt idx="2">
                  <c:v>0</c:v>
                </c:pt>
                <c:pt idx="3">
                  <c:v>4</c:v>
                </c:pt>
                <c:pt idx="4">
                  <c:v>13</c:v>
                </c:pt>
                <c:pt idx="5">
                  <c:v>109</c:v>
                </c:pt>
                <c:pt idx="6">
                  <c:v>246</c:v>
                </c:pt>
                <c:pt idx="7">
                  <c:v>99</c:v>
                </c:pt>
                <c:pt idx="8">
                  <c:v>23</c:v>
                </c:pt>
                <c:pt idx="9">
                  <c:v>4</c:v>
                </c:pt>
                <c:pt idx="10">
                  <c:v>0</c:v>
                </c:pt>
                <c:pt idx="11">
                  <c:v>1</c:v>
                </c:pt>
              </c:numCache>
            </c:numRef>
          </c:val>
          <c:extLst>
            <c:ext xmlns:c16="http://schemas.microsoft.com/office/drawing/2014/chart" uri="{C3380CC4-5D6E-409C-BE32-E72D297353CC}">
              <c16:uniqueId val="{00000000-4DB8-4050-BFB5-A106972ED651}"/>
            </c:ext>
          </c:extLst>
        </c:ser>
        <c:dLbls>
          <c:showLegendKey val="0"/>
          <c:showVal val="0"/>
          <c:showCatName val="0"/>
          <c:showSerName val="0"/>
          <c:showPercent val="0"/>
          <c:showBubbleSize val="0"/>
        </c:dLbls>
        <c:gapWidth val="100"/>
        <c:overlap val="-24"/>
        <c:axId val="1932429183"/>
        <c:axId val="1932432511"/>
      </c:barChart>
      <c:catAx>
        <c:axId val="19324291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32511"/>
        <c:crosses val="autoZero"/>
        <c:auto val="1"/>
        <c:lblAlgn val="ctr"/>
        <c:lblOffset val="100"/>
        <c:noMultiLvlLbl val="0"/>
      </c:catAx>
      <c:valAx>
        <c:axId val="1932432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'Scenarios (2)'!$T$6</c:f>
              <c:strCache>
                <c:ptCount val="1"/>
                <c:pt idx="0">
                  <c:v>frequencies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'Scenarios (2)'!$S$7:$S$18</c:f>
              <c:numCache>
                <c:formatCode>General</c:formatCode>
                <c:ptCount val="12"/>
                <c:pt idx="0">
                  <c:v>-600</c:v>
                </c:pt>
                <c:pt idx="1">
                  <c:v>-500</c:v>
                </c:pt>
                <c:pt idx="2">
                  <c:v>-400</c:v>
                </c:pt>
                <c:pt idx="3">
                  <c:v>-300</c:v>
                </c:pt>
                <c:pt idx="4">
                  <c:v>-200</c:v>
                </c:pt>
                <c:pt idx="5">
                  <c:v>-100</c:v>
                </c:pt>
                <c:pt idx="6">
                  <c:v>0</c:v>
                </c:pt>
                <c:pt idx="7">
                  <c:v>100</c:v>
                </c:pt>
                <c:pt idx="8">
                  <c:v>200</c:v>
                </c:pt>
                <c:pt idx="9">
                  <c:v>300</c:v>
                </c:pt>
                <c:pt idx="10">
                  <c:v>400</c:v>
                </c:pt>
                <c:pt idx="11">
                  <c:v>500</c:v>
                </c:pt>
              </c:numCache>
            </c:numRef>
          </c:cat>
          <c:val>
            <c:numRef>
              <c:f>'Scenarios (2)'!$T$7:$T$18</c:f>
              <c:numCache>
                <c:formatCode>General</c:formatCode>
                <c:ptCount val="12"/>
                <c:pt idx="0">
                  <c:v>1</c:v>
                </c:pt>
                <c:pt idx="1">
                  <c:v>0</c:v>
                </c:pt>
                <c:pt idx="2">
                  <c:v>0</c:v>
                </c:pt>
                <c:pt idx="3">
                  <c:v>4</c:v>
                </c:pt>
                <c:pt idx="4">
                  <c:v>13</c:v>
                </c:pt>
                <c:pt idx="5">
                  <c:v>109</c:v>
                </c:pt>
                <c:pt idx="6">
                  <c:v>245</c:v>
                </c:pt>
                <c:pt idx="7">
                  <c:v>100</c:v>
                </c:pt>
                <c:pt idx="8">
                  <c:v>23</c:v>
                </c:pt>
                <c:pt idx="9">
                  <c:v>4</c:v>
                </c:pt>
                <c:pt idx="10">
                  <c:v>0</c:v>
                </c:pt>
                <c:pt idx="11">
                  <c:v>1</c:v>
                </c:pt>
              </c:numCache>
            </c:numRef>
          </c:val>
          <c:extLst>
            <c:ext xmlns:c16="http://schemas.microsoft.com/office/drawing/2014/chart" uri="{C3380CC4-5D6E-409C-BE32-E72D297353CC}">
              <c16:uniqueId val="{00000000-B1CE-49D6-8EBE-DEFCCEE1B64B}"/>
            </c:ext>
          </c:extLst>
        </c:ser>
        <c:dLbls>
          <c:showLegendKey val="0"/>
          <c:showVal val="0"/>
          <c:showCatName val="0"/>
          <c:showSerName val="0"/>
          <c:showPercent val="0"/>
          <c:showBubbleSize val="0"/>
        </c:dLbls>
        <c:gapWidth val="100"/>
        <c:overlap val="-24"/>
        <c:axId val="1932429183"/>
        <c:axId val="1932432511"/>
      </c:barChart>
      <c:catAx>
        <c:axId val="19324291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32511"/>
        <c:crosses val="autoZero"/>
        <c:auto val="1"/>
        <c:lblAlgn val="ctr"/>
        <c:lblOffset val="100"/>
        <c:noMultiLvlLbl val="0"/>
      </c:catAx>
      <c:valAx>
        <c:axId val="1932432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'Scenarios (3)'!$T$6</c:f>
              <c:strCache>
                <c:ptCount val="1"/>
                <c:pt idx="0">
                  <c:v>frequencies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'Scenarios (3)'!$S$7:$S$18</c:f>
              <c:numCache>
                <c:formatCode>General</c:formatCode>
                <c:ptCount val="12"/>
                <c:pt idx="0">
                  <c:v>-600</c:v>
                </c:pt>
                <c:pt idx="1">
                  <c:v>-500</c:v>
                </c:pt>
                <c:pt idx="2">
                  <c:v>-400</c:v>
                </c:pt>
                <c:pt idx="3">
                  <c:v>-300</c:v>
                </c:pt>
                <c:pt idx="4">
                  <c:v>-200</c:v>
                </c:pt>
                <c:pt idx="5">
                  <c:v>-100</c:v>
                </c:pt>
                <c:pt idx="6">
                  <c:v>0</c:v>
                </c:pt>
                <c:pt idx="7">
                  <c:v>100</c:v>
                </c:pt>
                <c:pt idx="8">
                  <c:v>200</c:v>
                </c:pt>
                <c:pt idx="9">
                  <c:v>300</c:v>
                </c:pt>
                <c:pt idx="10">
                  <c:v>400</c:v>
                </c:pt>
                <c:pt idx="11">
                  <c:v>500</c:v>
                </c:pt>
              </c:numCache>
            </c:numRef>
          </c:cat>
          <c:val>
            <c:numRef>
              <c:f>'Scenarios (3)'!$T$7:$T$18</c:f>
              <c:numCache>
                <c:formatCode>General</c:formatCode>
                <c:ptCount val="12"/>
                <c:pt idx="0">
                  <c:v>1</c:v>
                </c:pt>
                <c:pt idx="1">
                  <c:v>0</c:v>
                </c:pt>
                <c:pt idx="2">
                  <c:v>0</c:v>
                </c:pt>
                <c:pt idx="3">
                  <c:v>4</c:v>
                </c:pt>
                <c:pt idx="4">
                  <c:v>13</c:v>
                </c:pt>
                <c:pt idx="5">
                  <c:v>109</c:v>
                </c:pt>
                <c:pt idx="6">
                  <c:v>244</c:v>
                </c:pt>
                <c:pt idx="7">
                  <c:v>100</c:v>
                </c:pt>
                <c:pt idx="8">
                  <c:v>23</c:v>
                </c:pt>
                <c:pt idx="9">
                  <c:v>4</c:v>
                </c:pt>
                <c:pt idx="10">
                  <c:v>0</c:v>
                </c:pt>
                <c:pt idx="11">
                  <c:v>1</c:v>
                </c:pt>
              </c:numCache>
            </c:numRef>
          </c:val>
          <c:extLst>
            <c:ext xmlns:c16="http://schemas.microsoft.com/office/drawing/2014/chart" uri="{C3380CC4-5D6E-409C-BE32-E72D297353CC}">
              <c16:uniqueId val="{00000000-519E-4FF5-81DD-87189D818503}"/>
            </c:ext>
          </c:extLst>
        </c:ser>
        <c:dLbls>
          <c:showLegendKey val="0"/>
          <c:showVal val="0"/>
          <c:showCatName val="0"/>
          <c:showSerName val="0"/>
          <c:showPercent val="0"/>
          <c:showBubbleSize val="0"/>
        </c:dLbls>
        <c:gapWidth val="100"/>
        <c:overlap val="-24"/>
        <c:axId val="1932429183"/>
        <c:axId val="1932432511"/>
      </c:barChart>
      <c:catAx>
        <c:axId val="19324291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32511"/>
        <c:crosses val="autoZero"/>
        <c:auto val="1"/>
        <c:lblAlgn val="ctr"/>
        <c:lblOffset val="100"/>
        <c:noMultiLvlLbl val="0"/>
      </c:catAx>
      <c:valAx>
        <c:axId val="19324325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242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19050</xdr:colOff>
      <xdr:row>0</xdr:row>
      <xdr:rowOff>28574</xdr:rowOff>
    </xdr:from>
    <xdr:to>
      <xdr:col>8</xdr:col>
      <xdr:colOff>590550</xdr:colOff>
      <xdr:row>11</xdr:row>
      <xdr:rowOff>38100</xdr:rowOff>
    </xdr:to>
    <xdr:sp macro="" textlink="">
      <xdr:nvSpPr>
        <xdr:cNvPr id="2" name="TextBox 1">
          <a:extLst>
            <a:ext uri="{FF2B5EF4-FFF2-40B4-BE49-F238E27FC236}">
              <a16:creationId xmlns:a16="http://schemas.microsoft.com/office/drawing/2014/main" id="{1D0AAD58-2A1A-4043-86A5-6754BAA09F46}"/>
            </a:ext>
          </a:extLst>
        </xdr:cNvPr>
        <xdr:cNvSpPr txBox="1"/>
      </xdr:nvSpPr>
      <xdr:spPr>
        <a:xfrm>
          <a:off x="914400" y="28574"/>
          <a:ext cx="4229100" cy="1590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a:t>
          </a:r>
          <a:r>
            <a:rPr lang="en-US" sz="800" baseline="0"/>
            <a:t>returns of our 3 assets adjusted by the prevailing Exchange rate. I used 2 years of data notably 501 trading days (cell M15:P15). Then the 1 day VaR is calculated using 2 methods.</a:t>
          </a:r>
        </a:p>
        <a:p>
          <a:r>
            <a:rPr lang="en-US" sz="800" baseline="0"/>
            <a:t>-Historical method: the portfolio value is computed each day by calculating the sum product of the return and the weight of each asset. Then the VaR is obtained through the excel percentile formula. Cell T14 . </a:t>
          </a:r>
          <a:r>
            <a:rPr lang="en-US" sz="800">
              <a:solidFill>
                <a:schemeClr val="dk1"/>
              </a:solidFill>
              <a:effectLst/>
              <a:latin typeface="+mn-lt"/>
              <a:ea typeface="+mn-ea"/>
              <a:cs typeface="+mn-cs"/>
            </a:rPr>
            <a:t>The Expected Shortfall</a:t>
          </a:r>
          <a:r>
            <a:rPr lang="en-US" sz="800" baseline="0">
              <a:solidFill>
                <a:schemeClr val="dk1"/>
              </a:solidFill>
              <a:effectLst/>
              <a:latin typeface="+mn-lt"/>
              <a:ea typeface="+mn-ea"/>
              <a:cs typeface="+mn-cs"/>
            </a:rPr>
            <a:t> is obtained by summing  all the losses greater than the VaR</a:t>
          </a:r>
          <a:endParaRPr lang="en-US" sz="800" baseline="0"/>
        </a:p>
        <a:p>
          <a:r>
            <a:rPr lang="en-US" sz="800" baseline="0"/>
            <a:t>-Var-Cov method: The VaR is obtained by calculating the CoV matrix see cell V18:Y21. Then the standard deviation see cell  V23:Y23 and the correlation matrix correlation see cell V27:Y30.</a:t>
          </a:r>
        </a:p>
        <a:p>
          <a:r>
            <a:rPr lang="en-US" sz="800" baseline="0"/>
            <a:t>The portfolio variance is obtained by summing up the weighted covariance see cell V40. </a:t>
          </a:r>
        </a:p>
        <a:p>
          <a:r>
            <a:rPr lang="en-US" sz="800"/>
            <a:t>VaR= std*Z-score(99%)*T .see cell V45</a:t>
          </a:r>
        </a:p>
        <a:p>
          <a:r>
            <a:rPr lang="en-US" sz="800"/>
            <a:t>Expexted Shortfall = </a:t>
          </a:r>
          <a:r>
            <a:rPr lang="en-US" sz="800">
              <a:solidFill>
                <a:schemeClr val="dk1"/>
              </a:solidFill>
              <a:effectLst/>
              <a:latin typeface="+mn-lt"/>
              <a:ea typeface="+mn-ea"/>
              <a:cs typeface="+mn-cs"/>
            </a:rPr>
            <a:t>std*Z-score(99%)/(1-99%)</a:t>
          </a:r>
          <a:endParaRPr lang="en-US" sz="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604837</xdr:colOff>
      <xdr:row>19</xdr:row>
      <xdr:rowOff>61912</xdr:rowOff>
    </xdr:from>
    <xdr:to>
      <xdr:col>23</xdr:col>
      <xdr:colOff>300037</xdr:colOff>
      <xdr:row>38</xdr:row>
      <xdr:rowOff>90487</xdr:rowOff>
    </xdr:to>
    <xdr:graphicFrame macro="">
      <xdr:nvGraphicFramePr>
        <xdr:cNvPr id="3" name="Chart 2">
          <a:extLst>
            <a:ext uri="{FF2B5EF4-FFF2-40B4-BE49-F238E27FC236}">
              <a16:creationId xmlns:a16="http://schemas.microsoft.com/office/drawing/2014/main" id="{85659B1D-08FF-4A40-B673-D3BC00091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0</xdr:row>
      <xdr:rowOff>57150</xdr:rowOff>
    </xdr:from>
    <xdr:to>
      <xdr:col>14</xdr:col>
      <xdr:colOff>95250</xdr:colOff>
      <xdr:row>3</xdr:row>
      <xdr:rowOff>133350</xdr:rowOff>
    </xdr:to>
    <xdr:sp macro="" textlink="">
      <xdr:nvSpPr>
        <xdr:cNvPr id="7" name="TextBox 6">
          <a:extLst>
            <a:ext uri="{FF2B5EF4-FFF2-40B4-BE49-F238E27FC236}">
              <a16:creationId xmlns:a16="http://schemas.microsoft.com/office/drawing/2014/main" id="{026BC810-6FD0-42F2-BE83-445B13B086D5}"/>
            </a:ext>
          </a:extLst>
        </xdr:cNvPr>
        <xdr:cNvSpPr txBox="1"/>
      </xdr:nvSpPr>
      <xdr:spPr>
        <a:xfrm>
          <a:off x="4724400" y="57150"/>
          <a:ext cx="39052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value of the portfolio </a:t>
          </a:r>
          <a:r>
            <a:rPr lang="en-US" sz="800" baseline="0"/>
            <a:t>on Sept 26, 2008 for the 500 scenarios. The o column shows the expected loss between Sept 25, 2008 and Sept 26, 2008. </a:t>
          </a:r>
          <a:endParaRPr lang="en-US" sz="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209550</xdr:colOff>
      <xdr:row>1</xdr:row>
      <xdr:rowOff>28575</xdr:rowOff>
    </xdr:from>
    <xdr:to>
      <xdr:col>10</xdr:col>
      <xdr:colOff>228600</xdr:colOff>
      <xdr:row>9</xdr:row>
      <xdr:rowOff>47626</xdr:rowOff>
    </xdr:to>
    <xdr:sp macro="" textlink="">
      <xdr:nvSpPr>
        <xdr:cNvPr id="3" name="TextBox 2">
          <a:extLst>
            <a:ext uri="{FF2B5EF4-FFF2-40B4-BE49-F238E27FC236}">
              <a16:creationId xmlns:a16="http://schemas.microsoft.com/office/drawing/2014/main" id="{231D1E45-9F83-4E39-B870-A64D7316D17C}"/>
            </a:ext>
          </a:extLst>
        </xdr:cNvPr>
        <xdr:cNvSpPr txBox="1"/>
      </xdr:nvSpPr>
      <xdr:spPr>
        <a:xfrm>
          <a:off x="3867150" y="171450"/>
          <a:ext cx="2457450" cy="116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In this worksheet the losses have been  ranked from the worst to the best. </a:t>
          </a:r>
          <a:r>
            <a:rPr lang="en-US" sz="800">
              <a:solidFill>
                <a:sysClr val="windowText" lastClr="000000"/>
              </a:solidFill>
            </a:rPr>
            <a:t>The</a:t>
          </a:r>
          <a:r>
            <a:rPr lang="en-US" sz="800"/>
            <a:t> one day 99%  VaR</a:t>
          </a:r>
          <a:r>
            <a:rPr lang="en-US" sz="800" baseline="0"/>
            <a:t> -253.385</a:t>
          </a:r>
          <a:r>
            <a:rPr lang="en-US" sz="800"/>
            <a:t> is in cell B6. The one-day ES is obtained by averaging the first five losses. It is -327.181</a:t>
          </a:r>
          <a:r>
            <a:rPr lang="en-US" sz="800" baseline="0"/>
            <a:t> (see cell C6).</a:t>
          </a:r>
          <a:endParaRPr lang="en-US" sz="8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604837</xdr:colOff>
      <xdr:row>19</xdr:row>
      <xdr:rowOff>61912</xdr:rowOff>
    </xdr:from>
    <xdr:to>
      <xdr:col>23</xdr:col>
      <xdr:colOff>300037</xdr:colOff>
      <xdr:row>38</xdr:row>
      <xdr:rowOff>90487</xdr:rowOff>
    </xdr:to>
    <xdr:graphicFrame macro="">
      <xdr:nvGraphicFramePr>
        <xdr:cNvPr id="2" name="Chart 1">
          <a:extLst>
            <a:ext uri="{FF2B5EF4-FFF2-40B4-BE49-F238E27FC236}">
              <a16:creationId xmlns:a16="http://schemas.microsoft.com/office/drawing/2014/main" id="{62FF2181-C9AD-45D1-8BE6-FB4FB958D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0</xdr:row>
      <xdr:rowOff>57150</xdr:rowOff>
    </xdr:from>
    <xdr:to>
      <xdr:col>14</xdr:col>
      <xdr:colOff>95250</xdr:colOff>
      <xdr:row>3</xdr:row>
      <xdr:rowOff>133350</xdr:rowOff>
    </xdr:to>
    <xdr:sp macro="" textlink="">
      <xdr:nvSpPr>
        <xdr:cNvPr id="3" name="TextBox 2">
          <a:extLst>
            <a:ext uri="{FF2B5EF4-FFF2-40B4-BE49-F238E27FC236}">
              <a16:creationId xmlns:a16="http://schemas.microsoft.com/office/drawing/2014/main" id="{12AE7DE4-ED00-4DED-A854-BA7FF2A2FBCC}"/>
            </a:ext>
          </a:extLst>
        </xdr:cNvPr>
        <xdr:cNvSpPr txBox="1"/>
      </xdr:nvSpPr>
      <xdr:spPr>
        <a:xfrm>
          <a:off x="4772025" y="57150"/>
          <a:ext cx="39052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value of the portfolio </a:t>
          </a:r>
          <a:r>
            <a:rPr lang="en-US" sz="800" baseline="0"/>
            <a:t>on Sept 29, 2008 for the 500 scenarios. The o column shows the loss between Sept 26, 2008 and Sept 29, 2008. </a:t>
          </a:r>
          <a:endParaRPr lang="en-US" sz="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209550</xdr:colOff>
      <xdr:row>1</xdr:row>
      <xdr:rowOff>28575</xdr:rowOff>
    </xdr:from>
    <xdr:to>
      <xdr:col>10</xdr:col>
      <xdr:colOff>228600</xdr:colOff>
      <xdr:row>9</xdr:row>
      <xdr:rowOff>47626</xdr:rowOff>
    </xdr:to>
    <xdr:sp macro="" textlink="">
      <xdr:nvSpPr>
        <xdr:cNvPr id="2" name="TextBox 1">
          <a:extLst>
            <a:ext uri="{FF2B5EF4-FFF2-40B4-BE49-F238E27FC236}">
              <a16:creationId xmlns:a16="http://schemas.microsoft.com/office/drawing/2014/main" id="{9A29D5F7-C9E4-4924-9ADF-CFB419D8A179}"/>
            </a:ext>
          </a:extLst>
        </xdr:cNvPr>
        <xdr:cNvSpPr txBox="1"/>
      </xdr:nvSpPr>
      <xdr:spPr>
        <a:xfrm>
          <a:off x="3867150" y="171450"/>
          <a:ext cx="2457450" cy="116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In this worksheet the losses have been  ranked from the worst to the best. </a:t>
          </a:r>
          <a:r>
            <a:rPr lang="en-US" sz="800">
              <a:solidFill>
                <a:sysClr val="windowText" lastClr="000000"/>
              </a:solidFill>
            </a:rPr>
            <a:t>The</a:t>
          </a:r>
          <a:r>
            <a:rPr lang="en-US" sz="800"/>
            <a:t> one day 99%  VaR</a:t>
          </a:r>
          <a:r>
            <a:rPr lang="en-US" sz="800" baseline="0"/>
            <a:t> -253.385</a:t>
          </a:r>
          <a:r>
            <a:rPr lang="en-US" sz="800"/>
            <a:t> is in cell B6. The one-day ES is obtained by averaging the first five losses. It is -327.181</a:t>
          </a:r>
          <a:r>
            <a:rPr lang="en-US" sz="800" baseline="0"/>
            <a:t> (see cell D6).</a:t>
          </a:r>
          <a:endParaRPr lang="en-US" sz="8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15</xdr:col>
      <xdr:colOff>604837</xdr:colOff>
      <xdr:row>19</xdr:row>
      <xdr:rowOff>61912</xdr:rowOff>
    </xdr:from>
    <xdr:to>
      <xdr:col>23</xdr:col>
      <xdr:colOff>300037</xdr:colOff>
      <xdr:row>38</xdr:row>
      <xdr:rowOff>90487</xdr:rowOff>
    </xdr:to>
    <xdr:graphicFrame macro="">
      <xdr:nvGraphicFramePr>
        <xdr:cNvPr id="2" name="Chart 1">
          <a:extLst>
            <a:ext uri="{FF2B5EF4-FFF2-40B4-BE49-F238E27FC236}">
              <a16:creationId xmlns:a16="http://schemas.microsoft.com/office/drawing/2014/main" id="{3A1E64D4-94D8-4694-8C00-7AB903263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0</xdr:row>
      <xdr:rowOff>57150</xdr:rowOff>
    </xdr:from>
    <xdr:to>
      <xdr:col>14</xdr:col>
      <xdr:colOff>95250</xdr:colOff>
      <xdr:row>3</xdr:row>
      <xdr:rowOff>133350</xdr:rowOff>
    </xdr:to>
    <xdr:sp macro="" textlink="">
      <xdr:nvSpPr>
        <xdr:cNvPr id="3" name="TextBox 2">
          <a:extLst>
            <a:ext uri="{FF2B5EF4-FFF2-40B4-BE49-F238E27FC236}">
              <a16:creationId xmlns:a16="http://schemas.microsoft.com/office/drawing/2014/main" id="{20744015-5D45-4BCD-86B4-00702A65474A}"/>
            </a:ext>
          </a:extLst>
        </xdr:cNvPr>
        <xdr:cNvSpPr txBox="1"/>
      </xdr:nvSpPr>
      <xdr:spPr>
        <a:xfrm>
          <a:off x="4772025" y="57150"/>
          <a:ext cx="39052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This worksheet calculates the value of the portfolio </a:t>
          </a:r>
          <a:r>
            <a:rPr lang="en-US" sz="800" baseline="0"/>
            <a:t>on Sept 30, 2008 for the 500 scenarios. The o column shows the loss between Sept 29, 2008 and Sept 30, 2008. </a:t>
          </a:r>
          <a:endParaRPr lang="en-US" sz="8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209550</xdr:colOff>
      <xdr:row>1</xdr:row>
      <xdr:rowOff>28576</xdr:rowOff>
    </xdr:from>
    <xdr:to>
      <xdr:col>10</xdr:col>
      <xdr:colOff>209550</xdr:colOff>
      <xdr:row>6</xdr:row>
      <xdr:rowOff>38101</xdr:rowOff>
    </xdr:to>
    <xdr:sp macro="" textlink="">
      <xdr:nvSpPr>
        <xdr:cNvPr id="2" name="TextBox 1">
          <a:extLst>
            <a:ext uri="{FF2B5EF4-FFF2-40B4-BE49-F238E27FC236}">
              <a16:creationId xmlns:a16="http://schemas.microsoft.com/office/drawing/2014/main" id="{2A28BFEF-0B67-4C7F-B341-1EC768C6D72B}"/>
            </a:ext>
          </a:extLst>
        </xdr:cNvPr>
        <xdr:cNvSpPr txBox="1"/>
      </xdr:nvSpPr>
      <xdr:spPr>
        <a:xfrm>
          <a:off x="3867150" y="171451"/>
          <a:ext cx="24384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a:t>In this worksheet the losses have been  ranked from the worst to the best. </a:t>
          </a:r>
          <a:r>
            <a:rPr lang="en-US" sz="800">
              <a:solidFill>
                <a:sysClr val="windowText" lastClr="000000"/>
              </a:solidFill>
            </a:rPr>
            <a:t>The</a:t>
          </a:r>
          <a:r>
            <a:rPr lang="en-US" sz="800"/>
            <a:t> one day 99%  VaR=</a:t>
          </a:r>
          <a:r>
            <a:rPr lang="en-US" sz="800" baseline="0"/>
            <a:t> -277.04</a:t>
          </a:r>
          <a:r>
            <a:rPr lang="en-US" sz="800"/>
            <a:t> is in cell B6. The one-day ES is obtained by averaging the first five losses. It is -390.479</a:t>
          </a:r>
          <a:r>
            <a:rPr lang="en-US" sz="800" baseline="0"/>
            <a:t> (see cell D6).</a:t>
          </a:r>
          <a:endParaRPr lang="en-US" sz="800"/>
        </a:p>
      </xdr:txBody>
    </xdr:sp>
    <xdr:clientData/>
  </xdr:twoCellAnchor>
</xdr:wsDr>
</file>

<file path=xl/persons/person.xml><?xml version="1.0" encoding="utf-8"?>
<personList xmlns="http://schemas.microsoft.com/office/spreadsheetml/2018/threadedcomments" xmlns:x="http://schemas.openxmlformats.org/spreadsheetml/2006/main">
  <person displayName="Hermann Joel" id="{CAE8B96E-BE70-4C21-B18B-C69650CD0E8C}" userId="8cd99e826e52b22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1-12-28T09:47:10.85" personId="{CAE8B96E-BE70-4C21-B18B-C69650CD0E8C}" id="{AF82022E-1A0E-4BD8-A681-65141B5B2EF8}">
    <text>Already expressed in dollar. consequently don't need to be converted</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0CE89-C755-456F-9DF0-D5466AAC68D6}">
  <dimension ref="A2:F15"/>
  <sheetViews>
    <sheetView showGridLines="0" workbookViewId="0">
      <selection activeCell="E4" sqref="E4"/>
    </sheetView>
  </sheetViews>
  <sheetFormatPr defaultRowHeight="11.25" x14ac:dyDescent="0.2"/>
  <cols>
    <col min="1" max="16384" width="9.140625" style="1"/>
  </cols>
  <sheetData>
    <row r="2" spans="1:6" ht="15" customHeight="1" x14ac:dyDescent="0.2">
      <c r="A2" s="34" t="s">
        <v>12</v>
      </c>
      <c r="B2" s="34" t="s">
        <v>2</v>
      </c>
      <c r="C2" s="34" t="s">
        <v>3</v>
      </c>
      <c r="D2" s="34" t="s">
        <v>6</v>
      </c>
      <c r="E2" s="34" t="s">
        <v>9</v>
      </c>
      <c r="F2" s="36" t="s">
        <v>21</v>
      </c>
    </row>
    <row r="3" spans="1:6" x14ac:dyDescent="0.2">
      <c r="A3" s="35"/>
      <c r="B3" s="35"/>
      <c r="C3" s="35"/>
      <c r="D3" s="35"/>
      <c r="E3" s="35"/>
      <c r="F3" s="36"/>
    </row>
    <row r="4" spans="1:6" x14ac:dyDescent="0.2">
      <c r="A4" s="9" t="s">
        <v>19</v>
      </c>
      <c r="B4" s="9">
        <f>B5/$F$5</f>
        <v>0.4</v>
      </c>
      <c r="C4" s="9">
        <f>C5/$F$5</f>
        <v>0.3</v>
      </c>
      <c r="D4" s="9">
        <f t="shared" ref="D4:E4" si="0">D5/$F$5</f>
        <v>0.1</v>
      </c>
      <c r="E4" s="9">
        <f>E5/$F$5</f>
        <v>0.2</v>
      </c>
      <c r="F4" s="21">
        <f>SUM(B4:E4)</f>
        <v>1</v>
      </c>
    </row>
    <row r="5" spans="1:6" x14ac:dyDescent="0.2">
      <c r="A5" s="9" t="s">
        <v>20</v>
      </c>
      <c r="B5" s="19">
        <v>4000</v>
      </c>
      <c r="C5" s="19">
        <v>3000</v>
      </c>
      <c r="D5" s="19">
        <v>1000</v>
      </c>
      <c r="E5" s="19">
        <v>2000</v>
      </c>
      <c r="F5" s="19">
        <f>SUM(B5:E5)</f>
        <v>10000</v>
      </c>
    </row>
    <row r="7" spans="1:6" x14ac:dyDescent="0.2">
      <c r="A7" s="9" t="s">
        <v>13</v>
      </c>
      <c r="B7" s="9" t="s">
        <v>16</v>
      </c>
      <c r="C7" s="9" t="s">
        <v>17</v>
      </c>
      <c r="D7" s="9" t="s">
        <v>18</v>
      </c>
      <c r="E7" s="9" t="s">
        <v>16</v>
      </c>
      <c r="F7" s="9" t="s">
        <v>17</v>
      </c>
    </row>
    <row r="8" spans="1:6" x14ac:dyDescent="0.2">
      <c r="A8" s="9" t="s">
        <v>14</v>
      </c>
      <c r="B8" s="17">
        <f ca="1">VaR!T14</f>
        <v>-2.1797395897909834E-2</v>
      </c>
      <c r="C8" s="18">
        <f ca="1">B8*F5</f>
        <v>-217.97395897909834</v>
      </c>
      <c r="D8" s="37"/>
      <c r="E8" s="17">
        <f ca="1">VaR!U14</f>
        <v>-3.2718123432927661E-2</v>
      </c>
      <c r="F8" s="18">
        <f ca="1">E8*F5</f>
        <v>-327.18123432927661</v>
      </c>
    </row>
    <row r="9" spans="1:6" x14ac:dyDescent="0.2">
      <c r="A9" s="9" t="s">
        <v>15</v>
      </c>
      <c r="B9" s="20">
        <f ca="1">VaR!V45</f>
        <v>-8.1608444239012737E-4</v>
      </c>
      <c r="C9" s="9">
        <f ca="1">B9*F5</f>
        <v>-8.1608444239012741</v>
      </c>
      <c r="D9" s="38"/>
      <c r="E9" s="17">
        <f ca="1">VaR!V47</f>
        <v>-9.3495899092818169E-4</v>
      </c>
      <c r="F9" s="9">
        <f ca="1">E9*F5</f>
        <v>-9.3495899092818178</v>
      </c>
    </row>
    <row r="11" spans="1:6" x14ac:dyDescent="0.2">
      <c r="A11" s="7" t="s">
        <v>22</v>
      </c>
      <c r="B11" s="8">
        <v>0.99</v>
      </c>
      <c r="C11" s="1" t="s">
        <v>23</v>
      </c>
    </row>
    <row r="12" spans="1:6" x14ac:dyDescent="0.2">
      <c r="A12" s="7" t="s">
        <v>24</v>
      </c>
      <c r="B12" s="9">
        <v>1</v>
      </c>
      <c r="C12" s="10" t="s">
        <v>25</v>
      </c>
    </row>
    <row r="13" spans="1:6" x14ac:dyDescent="0.2">
      <c r="A13" s="7" t="s">
        <v>26</v>
      </c>
      <c r="B13" s="11">
        <v>38937</v>
      </c>
      <c r="C13" s="1" t="s">
        <v>27</v>
      </c>
    </row>
    <row r="14" spans="1:6" x14ac:dyDescent="0.2">
      <c r="A14" s="7" t="s">
        <v>28</v>
      </c>
      <c r="B14" s="12">
        <v>501</v>
      </c>
      <c r="C14" s="10" t="s">
        <v>29</v>
      </c>
    </row>
    <row r="15" spans="1:6" x14ac:dyDescent="0.2">
      <c r="F15" s="16"/>
    </row>
  </sheetData>
  <mergeCells count="7">
    <mergeCell ref="E2:E3"/>
    <mergeCell ref="F2:F3"/>
    <mergeCell ref="D8:D9"/>
    <mergeCell ref="A2:A3"/>
    <mergeCell ref="B2:B3"/>
    <mergeCell ref="C2:C3"/>
    <mergeCell ref="D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23392-6E73-4412-B23F-BD80CBD84BAB}">
  <dimension ref="A1:AA518"/>
  <sheetViews>
    <sheetView showGridLines="0" tabSelected="1" workbookViewId="0">
      <pane xSplit="2" ySplit="13" topLeftCell="C14" activePane="bottomRight" state="frozen"/>
      <selection pane="topRight" activeCell="C1" sqref="C1"/>
      <selection pane="bottomLeft" activeCell="A14" sqref="A14"/>
      <selection pane="bottomRight" activeCell="K13" sqref="K13"/>
    </sheetView>
  </sheetViews>
  <sheetFormatPr defaultRowHeight="11.25" x14ac:dyDescent="0.2"/>
  <cols>
    <col min="1" max="1" width="3.85546875" style="1" customWidth="1"/>
    <col min="2" max="2" width="9.5703125" style="1" customWidth="1"/>
    <col min="3" max="20" width="9.140625" style="1"/>
    <col min="21" max="21" width="9.7109375" style="1" bestFit="1" customWidth="1"/>
    <col min="22" max="22" width="10.7109375" style="1" bestFit="1" customWidth="1"/>
    <col min="23" max="23" width="9.28515625" style="1" bestFit="1" customWidth="1"/>
    <col min="24" max="24" width="10.28515625" style="1" bestFit="1" customWidth="1"/>
    <col min="25" max="16384" width="9.140625" style="1"/>
  </cols>
  <sheetData>
    <row r="1" spans="1:26" ht="12.75" x14ac:dyDescent="0.2">
      <c r="A1" s="55" t="s">
        <v>65</v>
      </c>
      <c r="B1" s="55"/>
    </row>
    <row r="2" spans="1:26" x14ac:dyDescent="0.2">
      <c r="J2" s="12" t="s">
        <v>13</v>
      </c>
      <c r="K2" s="9" t="s">
        <v>16</v>
      </c>
      <c r="L2" s="9" t="s">
        <v>17</v>
      </c>
      <c r="M2" s="12" t="s">
        <v>18</v>
      </c>
      <c r="N2" s="9" t="s">
        <v>16</v>
      </c>
      <c r="O2" s="9" t="s">
        <v>17</v>
      </c>
      <c r="Q2" s="34" t="s">
        <v>12</v>
      </c>
      <c r="R2" s="16"/>
      <c r="S2" s="16"/>
      <c r="T2" s="16"/>
      <c r="U2" s="16"/>
      <c r="V2" s="34" t="s">
        <v>21</v>
      </c>
      <c r="X2" s="7" t="s">
        <v>22</v>
      </c>
      <c r="Y2" s="8">
        <v>0.99</v>
      </c>
      <c r="Z2" s="1" t="s">
        <v>23</v>
      </c>
    </row>
    <row r="3" spans="1:26" x14ac:dyDescent="0.2">
      <c r="J3" s="33" t="s">
        <v>14</v>
      </c>
      <c r="K3" s="17">
        <f ca="1">T14</f>
        <v>-2.1797395897909834E-2</v>
      </c>
      <c r="L3" s="18">
        <f ca="1">K3*V5</f>
        <v>-217.97395897909834</v>
      </c>
      <c r="M3" s="9"/>
      <c r="N3" s="17">
        <f ca="1">U14</f>
        <v>-3.2718123432927661E-2</v>
      </c>
      <c r="O3" s="18">
        <f ca="1">N3*V5</f>
        <v>-327.18123432927661</v>
      </c>
      <c r="Q3" s="35"/>
      <c r="R3" s="9" t="s">
        <v>2</v>
      </c>
      <c r="S3" s="9" t="s">
        <v>3</v>
      </c>
      <c r="T3" s="9" t="s">
        <v>6</v>
      </c>
      <c r="U3" s="9" t="s">
        <v>9</v>
      </c>
      <c r="V3" s="35"/>
      <c r="X3" s="7" t="s">
        <v>24</v>
      </c>
      <c r="Y3" s="9">
        <v>1</v>
      </c>
      <c r="Z3" s="10" t="s">
        <v>25</v>
      </c>
    </row>
    <row r="4" spans="1:26" x14ac:dyDescent="0.2">
      <c r="J4" s="33" t="s">
        <v>15</v>
      </c>
      <c r="K4" s="9">
        <f ca="1">V45</f>
        <v>-8.1608444239012737E-4</v>
      </c>
      <c r="L4" s="9">
        <f ca="1">K4*V5</f>
        <v>-8.1608444239012741</v>
      </c>
      <c r="M4" s="9"/>
      <c r="N4" s="9">
        <f ca="1">V47</f>
        <v>-9.3495899092818169E-4</v>
      </c>
      <c r="O4" s="9">
        <f ca="1">N4*V5</f>
        <v>-9.3495899092818178</v>
      </c>
      <c r="Q4" s="9" t="s">
        <v>19</v>
      </c>
      <c r="R4" s="9">
        <f>R5/$V$5</f>
        <v>0.4</v>
      </c>
      <c r="S4" s="9">
        <f t="shared" ref="S4:U4" si="0">S5/$V$5</f>
        <v>0.3</v>
      </c>
      <c r="T4" s="9">
        <f t="shared" si="0"/>
        <v>0.1</v>
      </c>
      <c r="U4" s="9">
        <f t="shared" si="0"/>
        <v>0.2</v>
      </c>
      <c r="V4" s="9"/>
      <c r="X4" s="7" t="s">
        <v>26</v>
      </c>
      <c r="Y4" s="11">
        <v>38937</v>
      </c>
      <c r="Z4" s="1" t="s">
        <v>27</v>
      </c>
    </row>
    <row r="5" spans="1:26" x14ac:dyDescent="0.2">
      <c r="Q5" s="9" t="s">
        <v>20</v>
      </c>
      <c r="R5" s="19">
        <v>4000</v>
      </c>
      <c r="S5" s="19">
        <v>3000</v>
      </c>
      <c r="T5" s="19">
        <v>1000</v>
      </c>
      <c r="U5" s="19">
        <v>2000</v>
      </c>
      <c r="V5" s="19">
        <f>SUM(R5:U5)</f>
        <v>10000</v>
      </c>
      <c r="X5" s="7" t="s">
        <v>28</v>
      </c>
      <c r="Y5" s="12">
        <v>500</v>
      </c>
      <c r="Z5" s="10" t="s">
        <v>29</v>
      </c>
    </row>
    <row r="11" spans="1:26" ht="12" thickBot="1" x14ac:dyDescent="0.25"/>
    <row r="12" spans="1:26" ht="12" thickBot="1" x14ac:dyDescent="0.25">
      <c r="M12" s="39" t="s">
        <v>11</v>
      </c>
      <c r="N12" s="40"/>
      <c r="O12" s="40"/>
      <c r="P12" s="41"/>
    </row>
    <row r="13" spans="1:26" x14ac:dyDescent="0.2">
      <c r="A13" s="1" t="s">
        <v>0</v>
      </c>
      <c r="B13" s="1" t="s">
        <v>1</v>
      </c>
      <c r="C13" s="1" t="s">
        <v>2</v>
      </c>
      <c r="D13" s="1" t="s">
        <v>3</v>
      </c>
      <c r="E13" s="1" t="s">
        <v>4</v>
      </c>
      <c r="F13" s="1" t="s">
        <v>5</v>
      </c>
      <c r="G13" s="1" t="s">
        <v>6</v>
      </c>
      <c r="H13" s="1" t="s">
        <v>7</v>
      </c>
      <c r="I13" s="1" t="s">
        <v>8</v>
      </c>
      <c r="J13" s="1" t="s">
        <v>61</v>
      </c>
      <c r="K13" s="1" t="s">
        <v>10</v>
      </c>
      <c r="L13" s="1" t="s">
        <v>62</v>
      </c>
      <c r="M13" s="1" t="s">
        <v>2</v>
      </c>
      <c r="N13" s="1" t="s">
        <v>3</v>
      </c>
      <c r="O13" s="1" t="s">
        <v>6</v>
      </c>
      <c r="P13" s="1" t="s">
        <v>9</v>
      </c>
      <c r="Q13" s="1" t="s">
        <v>30</v>
      </c>
      <c r="R13" s="1" t="s">
        <v>31</v>
      </c>
      <c r="T13" s="13" t="s">
        <v>32</v>
      </c>
      <c r="U13" s="13" t="s">
        <v>33</v>
      </c>
    </row>
    <row r="14" spans="1:26" x14ac:dyDescent="0.2">
      <c r="A14" s="1">
        <v>0</v>
      </c>
      <c r="B14" s="2">
        <v>38936</v>
      </c>
      <c r="C14" s="1">
        <v>11219.38</v>
      </c>
      <c r="D14" s="1">
        <v>5828.8</v>
      </c>
      <c r="E14" s="3">
        <v>1.9097999999999999</v>
      </c>
      <c r="F14" s="1">
        <f>D14*E14</f>
        <v>11131.84224</v>
      </c>
      <c r="G14" s="1">
        <v>4956.34</v>
      </c>
      <c r="H14" s="4">
        <v>0.77759999999999996</v>
      </c>
      <c r="I14" s="1">
        <f>G14/H14</f>
        <v>6373.8940329218112</v>
      </c>
      <c r="J14" s="1">
        <v>15154.06</v>
      </c>
      <c r="K14" s="4">
        <v>115</v>
      </c>
      <c r="L14" s="1">
        <f>J14/K14</f>
        <v>131.77443478260869</v>
      </c>
      <c r="T14" s="1">
        <f ca="1">PERCENTILE(Q15:OFFSET(Q15,'VaR-Results-Overview'!B14-1,0),1-'VaR-Results-Overview'!B11)</f>
        <v>-2.1797395897909834E-2</v>
      </c>
      <c r="U14" s="1">
        <f ca="1">AVERAGEIF(R15:OFFSET(R15,'VaR-Results-Overview'!B14-1,0),"&lt;0")</f>
        <v>-3.2718123432927661E-2</v>
      </c>
      <c r="W14" s="44" t="s">
        <v>36</v>
      </c>
      <c r="X14" s="44"/>
      <c r="Y14" s="1">
        <f>'VaR-Results-Overview'!B14</f>
        <v>501</v>
      </c>
      <c r="Z14" s="1" t="s">
        <v>35</v>
      </c>
    </row>
    <row r="15" spans="1:26" x14ac:dyDescent="0.2">
      <c r="A15" s="1">
        <v>1</v>
      </c>
      <c r="B15" s="2">
        <v>38937</v>
      </c>
      <c r="C15" s="1">
        <v>11173.59</v>
      </c>
      <c r="D15" s="1">
        <v>5818.1</v>
      </c>
      <c r="E15" s="3">
        <v>1.9072</v>
      </c>
      <c r="F15" s="1">
        <f t="shared" ref="F15:F78" si="1">D15*E15</f>
        <v>11096.28032</v>
      </c>
      <c r="G15" s="1">
        <v>4967.95</v>
      </c>
      <c r="H15" s="4">
        <v>0.77890000000000004</v>
      </c>
      <c r="I15" s="1">
        <f>G15/H15</f>
        <v>6378.1615098215425</v>
      </c>
      <c r="J15" s="1">
        <v>15464.66</v>
      </c>
      <c r="K15" s="4">
        <v>115.08</v>
      </c>
      <c r="L15" s="1">
        <f t="shared" ref="L15:L78" si="2">J15/K15</f>
        <v>134.38182134167536</v>
      </c>
      <c r="M15" s="1">
        <f>(C15-C14)/C14</f>
        <v>-4.081330697418133E-3</v>
      </c>
      <c r="N15" s="1">
        <f>(F15-F14)/F14</f>
        <v>-3.1946122872830167E-3</v>
      </c>
      <c r="O15" s="1">
        <f>(I15-I14)/I14</f>
        <v>6.6952429357772681E-4</v>
      </c>
      <c r="P15" s="1">
        <f>(L15-L14)/L14</f>
        <v>1.978674060236444E-2</v>
      </c>
      <c r="Q15" s="1">
        <f>SUMPRODUCT('VaR-Results-Overview'!$B$4:$E$4,M15:P15)</f>
        <v>1.4333845846785024E-3</v>
      </c>
      <c r="R15" s="1" t="b">
        <f ca="1">IF(Q15&lt;$T$14,Q15)</f>
        <v>0</v>
      </c>
      <c r="U15" s="1" t="s">
        <v>34</v>
      </c>
      <c r="V15" s="1">
        <f>'VaR-Results-Overview'!B4</f>
        <v>0.4</v>
      </c>
      <c r="W15" s="1">
        <f>'VaR-Results-Overview'!C4</f>
        <v>0.3</v>
      </c>
      <c r="X15" s="1">
        <f>'VaR-Results-Overview'!D4</f>
        <v>0.1</v>
      </c>
      <c r="Y15" s="1">
        <f>'VaR-Results-Overview'!E4</f>
        <v>0.2</v>
      </c>
      <c r="Z15" s="1" t="s">
        <v>34</v>
      </c>
    </row>
    <row r="16" spans="1:26" x14ac:dyDescent="0.2">
      <c r="A16" s="1">
        <v>2</v>
      </c>
      <c r="B16" s="2">
        <v>38938</v>
      </c>
      <c r="C16" s="1">
        <v>11076.18</v>
      </c>
      <c r="D16" s="1">
        <v>5860.5</v>
      </c>
      <c r="E16" s="3">
        <v>1.9086000000000001</v>
      </c>
      <c r="F16" s="1">
        <f t="shared" si="1"/>
        <v>11185.3503</v>
      </c>
      <c r="G16" s="1">
        <v>5025.1499999999996</v>
      </c>
      <c r="H16" s="4">
        <v>0.7762</v>
      </c>
      <c r="I16" s="1">
        <f t="shared" ref="I16:I78" si="3">G16/H16</f>
        <v>6474.040195825818</v>
      </c>
      <c r="J16" s="1">
        <v>15656.59</v>
      </c>
      <c r="K16" s="4">
        <v>115.17</v>
      </c>
      <c r="L16" s="1">
        <f t="shared" si="2"/>
        <v>135.94330120691151</v>
      </c>
      <c r="M16" s="1">
        <f t="shared" ref="M16:M79" si="4">(C16-C15)/C15</f>
        <v>-8.7178784974211374E-3</v>
      </c>
      <c r="N16" s="1">
        <f t="shared" ref="N16:N79" si="5">(F16-F15)/F15</f>
        <v>8.0270124250069602E-3</v>
      </c>
      <c r="O16" s="1">
        <f t="shared" ref="O16:O79" si="6">(I16-I15)/I15</f>
        <v>1.5032338998727893E-2</v>
      </c>
      <c r="P16" s="1">
        <f t="shared" ref="P16:P79" si="7">(L16-L15)/L15</f>
        <v>1.1619725418559239E-2</v>
      </c>
      <c r="Q16" s="1">
        <f>SUMPRODUCT('VaR-Results-Overview'!$B$4:$E$4,M16:P16)</f>
        <v>2.7481313121182705E-3</v>
      </c>
      <c r="R16" s="1" t="b">
        <f t="shared" ref="R16:R79" ca="1" si="8">IF(Q16&lt;$T$14,Q16)</f>
        <v>0</v>
      </c>
      <c r="V16" s="1">
        <v>1</v>
      </c>
      <c r="W16" s="1">
        <v>2</v>
      </c>
      <c r="X16" s="1">
        <v>3</v>
      </c>
      <c r="Y16" s="1">
        <v>4</v>
      </c>
    </row>
    <row r="17" spans="1:27" x14ac:dyDescent="0.2">
      <c r="A17" s="1">
        <v>3</v>
      </c>
      <c r="B17" s="2">
        <v>38939</v>
      </c>
      <c r="C17" s="1">
        <v>11124.37</v>
      </c>
      <c r="D17" s="1">
        <v>5823.4</v>
      </c>
      <c r="E17" s="3">
        <v>1.8917999999999999</v>
      </c>
      <c r="F17" s="1">
        <f t="shared" si="1"/>
        <v>11016.708119999999</v>
      </c>
      <c r="G17" s="1">
        <v>4976.6400000000003</v>
      </c>
      <c r="H17" s="4">
        <v>0.78280000000000005</v>
      </c>
      <c r="I17" s="1">
        <f t="shared" si="3"/>
        <v>6357.4859478794069</v>
      </c>
      <c r="J17" s="1">
        <v>15630.91</v>
      </c>
      <c r="K17" s="4">
        <v>115.41</v>
      </c>
      <c r="L17" s="1">
        <f t="shared" si="2"/>
        <v>135.43809028680357</v>
      </c>
      <c r="M17" s="1">
        <f t="shared" si="4"/>
        <v>4.3507779758003668E-3</v>
      </c>
      <c r="N17" s="1">
        <f t="shared" si="5"/>
        <v>-1.5077058427039226E-2</v>
      </c>
      <c r="O17" s="1">
        <f t="shared" si="6"/>
        <v>-1.800332472781993E-2</v>
      </c>
      <c r="P17" s="1">
        <f t="shared" si="7"/>
        <v>-3.7163355282875555E-3</v>
      </c>
      <c r="Q17" s="1">
        <f>SUMPRODUCT('VaR-Results-Overview'!$B$4:$E$4,M17:P17)</f>
        <v>-5.326405916231125E-3</v>
      </c>
      <c r="R17" s="1" t="b">
        <f t="shared" ca="1" si="8"/>
        <v>0</v>
      </c>
      <c r="V17" s="48" t="s">
        <v>2</v>
      </c>
      <c r="W17" s="46" t="s">
        <v>3</v>
      </c>
      <c r="X17" s="46" t="s">
        <v>6</v>
      </c>
      <c r="Y17" s="47" t="s">
        <v>9</v>
      </c>
    </row>
    <row r="18" spans="1:27" x14ac:dyDescent="0.2">
      <c r="A18" s="1">
        <v>4</v>
      </c>
      <c r="B18" s="2">
        <v>38940</v>
      </c>
      <c r="C18" s="1">
        <v>11088.02</v>
      </c>
      <c r="D18" s="1">
        <v>5820.1</v>
      </c>
      <c r="E18" s="3">
        <v>1.897</v>
      </c>
      <c r="F18" s="1">
        <f t="shared" si="1"/>
        <v>11040.729700000002</v>
      </c>
      <c r="G18" s="1">
        <v>4985.5200000000004</v>
      </c>
      <c r="H18" s="4">
        <v>0.7833</v>
      </c>
      <c r="I18" s="1">
        <f t="shared" si="3"/>
        <v>6364.7644580620454</v>
      </c>
      <c r="J18" s="1">
        <v>15565.02</v>
      </c>
      <c r="K18" s="4">
        <v>116.07</v>
      </c>
      <c r="L18" s="1">
        <f t="shared" si="2"/>
        <v>134.10028431119153</v>
      </c>
      <c r="M18" s="1">
        <f t="shared" si="4"/>
        <v>-3.2676007719988063E-3</v>
      </c>
      <c r="N18" s="1">
        <f t="shared" si="5"/>
        <v>2.1804680434796123E-3</v>
      </c>
      <c r="O18" s="1">
        <f t="shared" si="6"/>
        <v>1.144872398037508E-3</v>
      </c>
      <c r="P18" s="1">
        <f t="shared" si="7"/>
        <v>-9.877619898354336E-3</v>
      </c>
      <c r="Q18" s="1">
        <f>SUMPRODUCT('VaR-Results-Overview'!$B$4:$E$4,M18:P18)</f>
        <v>-2.5139366356227554E-3</v>
      </c>
      <c r="R18" s="1" t="b">
        <f t="shared" ca="1" si="8"/>
        <v>0</v>
      </c>
      <c r="T18" s="1">
        <v>1</v>
      </c>
      <c r="U18" s="1" t="s">
        <v>2</v>
      </c>
      <c r="V18" s="49">
        <f ca="1">_xlfn.COVARIANCE.S($M$15:OFFSET($M$15,$Y$14-1,0),M$15:OFFSET(M$15,$Y$14-1,0))</f>
        <v>1.2294622386904895E-4</v>
      </c>
      <c r="W18" s="16">
        <f ca="1">_xlfn.COVARIANCE.S($M$15:OFFSET($M$15,$Y$14-1,0),N$15:OFFSET(N$15,$Y$14-1,0))</f>
        <v>7.6330239168237091E-5</v>
      </c>
      <c r="X18" s="16">
        <f ca="1">_xlfn.COVARIANCE.S($M$15:OFFSET($M$15,$Y$14-1,0),O$15:OFFSET(O$15,$Y$14-1,0))</f>
        <v>7.6299429743368138E-5</v>
      </c>
      <c r="Y18" s="45">
        <f ca="1">_xlfn.COVARIANCE.S($M$15:OFFSET($M$15,$Y$14-1,0),P$15:OFFSET(P$15,$Y$14-1,0))</f>
        <v>-9.6028003616772381E-6</v>
      </c>
      <c r="Z18" s="1">
        <f t="array" ref="Z18:Z21">TRANSPOSE(V15:Y15)</f>
        <v>0.4</v>
      </c>
    </row>
    <row r="19" spans="1:27" x14ac:dyDescent="0.2">
      <c r="A19" s="1">
        <v>5</v>
      </c>
      <c r="B19" s="2">
        <v>38943</v>
      </c>
      <c r="C19" s="1">
        <v>11097.87</v>
      </c>
      <c r="D19" s="1">
        <v>5870.9</v>
      </c>
      <c r="E19" s="3">
        <v>1.8923000000000001</v>
      </c>
      <c r="F19" s="1">
        <f t="shared" si="1"/>
        <v>11109.504069999999</v>
      </c>
      <c r="G19" s="1">
        <v>5046.93</v>
      </c>
      <c r="H19" s="4">
        <v>0.78469999999999995</v>
      </c>
      <c r="I19" s="1">
        <f t="shared" si="3"/>
        <v>6431.6681534344343</v>
      </c>
      <c r="J19" s="1">
        <v>15857.11</v>
      </c>
      <c r="K19" s="4">
        <v>116.45</v>
      </c>
      <c r="L19" s="1">
        <f t="shared" si="2"/>
        <v>136.17097466723916</v>
      </c>
      <c r="M19" s="1">
        <f t="shared" si="4"/>
        <v>8.8834616099180586E-4</v>
      </c>
      <c r="N19" s="1">
        <f t="shared" si="5"/>
        <v>6.2291507779596621E-3</v>
      </c>
      <c r="O19" s="1">
        <f t="shared" si="6"/>
        <v>1.0511574436606864E-2</v>
      </c>
      <c r="P19" s="1">
        <f t="shared" si="7"/>
        <v>1.5441356941812407E-2</v>
      </c>
      <c r="Q19" s="1">
        <f>SUMPRODUCT('VaR-Results-Overview'!$B$4:$E$4,M19:P19)</f>
        <v>6.3635125298077896E-3</v>
      </c>
      <c r="R19" s="1" t="b">
        <f t="shared" ca="1" si="8"/>
        <v>0</v>
      </c>
      <c r="T19" s="1">
        <v>2</v>
      </c>
      <c r="U19" s="1" t="s">
        <v>3</v>
      </c>
      <c r="V19" s="49">
        <f ca="1">_xlfn.COVARIANCE.S($N$15:OFFSET($N$15,$Y$14,0),M$15:OFFSET(M$15,$Y$14,0))</f>
        <v>8.6161660523406997E-5</v>
      </c>
      <c r="W19" s="16">
        <f ca="1">_xlfn.COVARIANCE.S($N$15:OFFSET($N$15,$Y$14,0),N$15:OFFSET(N$15,$Y$14,0))</f>
        <v>2.1181875618566209E-4</v>
      </c>
      <c r="X19" s="16">
        <f ca="1">_xlfn.COVARIANCE.S($N$15:OFFSET($N$15,$Y$14,0),O$15:OFFSET(O$15,$Y$14,0))</f>
        <v>1.9203362798878888E-4</v>
      </c>
      <c r="Y19" s="45">
        <f ca="1">_xlfn.COVARIANCE.S($N$15:OFFSET($N$15,$Y$14,0),P$15:OFFSET(P$15,$Y$14,0))</f>
        <v>3.9897513475279285E-5</v>
      </c>
      <c r="Z19" s="1">
        <v>0.3</v>
      </c>
    </row>
    <row r="20" spans="1:27" x14ac:dyDescent="0.2">
      <c r="A20" s="1">
        <v>6</v>
      </c>
      <c r="B20" s="2">
        <v>38944</v>
      </c>
      <c r="C20" s="1">
        <v>11230.26</v>
      </c>
      <c r="D20" s="1">
        <v>5897.9</v>
      </c>
      <c r="E20" s="3">
        <v>1.8955</v>
      </c>
      <c r="F20" s="1">
        <f t="shared" si="1"/>
        <v>11179.469449999999</v>
      </c>
      <c r="G20" s="1">
        <v>5115.0200000000004</v>
      </c>
      <c r="H20" s="4">
        <v>0.78200000000000003</v>
      </c>
      <c r="I20" s="1">
        <f t="shared" si="3"/>
        <v>6540.9462915601025</v>
      </c>
      <c r="J20" s="1">
        <v>15816.19</v>
      </c>
      <c r="K20" s="4">
        <v>116.02</v>
      </c>
      <c r="L20" s="1">
        <f t="shared" si="2"/>
        <v>136.32296155835201</v>
      </c>
      <c r="M20" s="1">
        <f t="shared" si="4"/>
        <v>1.1929316166075059E-2</v>
      </c>
      <c r="N20" s="1">
        <f t="shared" si="5"/>
        <v>6.2977950734032766E-3</v>
      </c>
      <c r="O20" s="1">
        <f t="shared" si="6"/>
        <v>1.6990636879689599E-2</v>
      </c>
      <c r="P20" s="1">
        <f t="shared" si="7"/>
        <v>1.1161474865275176E-3</v>
      </c>
      <c r="Q20" s="1">
        <f>SUMPRODUCT('VaR-Results-Overview'!$B$4:$E$4,M20:P20)</f>
        <v>8.5833581737254708E-3</v>
      </c>
      <c r="R20" s="1" t="b">
        <f t="shared" ca="1" si="8"/>
        <v>0</v>
      </c>
      <c r="T20" s="1">
        <v>3</v>
      </c>
      <c r="U20" s="1" t="s">
        <v>6</v>
      </c>
      <c r="V20" s="49">
        <f ca="1">_xlfn.COVARIANCE.S($O$15:OFFSET($O$15,$Y$14,0),M$15:OFFSET(M$15,$Y$14,0))</f>
        <v>8.578793350794992E-5</v>
      </c>
      <c r="W20" s="16">
        <f ca="1">_xlfn.COVARIANCE.S($O$15:OFFSET($O$15,$Y$14,0),N$15:OFFSET(N$15,$Y$14,0))</f>
        <v>1.9203362798878888E-4</v>
      </c>
      <c r="X20" s="16">
        <f ca="1">_xlfn.COVARIANCE.S($O$15:OFFSET($O$15,$Y$14,0),O$15:OFFSET(O$15,$Y$14,0))</f>
        <v>2.047135153808258E-4</v>
      </c>
      <c r="Y20" s="45">
        <f ca="1">_xlfn.COVARIANCE.S($O$15:OFFSET($O$15,$Y$14,0),P$15:OFFSET(P$15,$Y$14,0))</f>
        <v>4.1159674393790639E-5</v>
      </c>
      <c r="Z20" s="1">
        <v>0.1</v>
      </c>
    </row>
    <row r="21" spans="1:27" x14ac:dyDescent="0.2">
      <c r="A21" s="1">
        <v>7</v>
      </c>
      <c r="B21" s="2">
        <v>38945</v>
      </c>
      <c r="C21" s="1">
        <v>11327.12</v>
      </c>
      <c r="D21" s="1">
        <v>5896.6</v>
      </c>
      <c r="E21" s="3">
        <v>1.9</v>
      </c>
      <c r="F21" s="1">
        <f t="shared" si="1"/>
        <v>11203.54</v>
      </c>
      <c r="G21" s="1">
        <v>5137.3100000000004</v>
      </c>
      <c r="H21" s="4">
        <v>0.77800000000000002</v>
      </c>
      <c r="I21" s="1">
        <f t="shared" si="3"/>
        <v>6603.2262210796916</v>
      </c>
      <c r="J21" s="1">
        <v>16071.36</v>
      </c>
      <c r="K21" s="4">
        <v>115.78</v>
      </c>
      <c r="L21" s="1">
        <f t="shared" si="2"/>
        <v>138.80946622905512</v>
      </c>
      <c r="M21" s="1">
        <f t="shared" si="4"/>
        <v>8.6249116227051364E-3</v>
      </c>
      <c r="N21" s="1">
        <f t="shared" si="5"/>
        <v>2.1531030705578061E-3</v>
      </c>
      <c r="O21" s="1">
        <f t="shared" si="6"/>
        <v>9.5215473027121505E-3</v>
      </c>
      <c r="P21" s="1">
        <f t="shared" si="7"/>
        <v>1.8239808189897511E-2</v>
      </c>
      <c r="Q21" s="1">
        <f>SUMPRODUCT('VaR-Results-Overview'!$B$4:$E$4,M21:P21)</f>
        <v>8.6960119385001144E-3</v>
      </c>
      <c r="R21" s="1" t="b">
        <f t="shared" ca="1" si="8"/>
        <v>0</v>
      </c>
      <c r="T21" s="1">
        <v>4</v>
      </c>
      <c r="U21" s="1" t="s">
        <v>9</v>
      </c>
      <c r="V21" s="50">
        <f ca="1">_xlfn.COVARIANCE.S($P$15:OFFSET($P$15,$Y$14,0),M$15:OFFSET(M$15,$Y$14,0))</f>
        <v>-9.2385452414785031E-6</v>
      </c>
      <c r="W21" s="51">
        <f ca="1">_xlfn.COVARIANCE.S($P$15:OFFSET($P$15,$Y$14,0),N$15:OFFSET(N$15,$Y$14,0))</f>
        <v>3.9897513475279285E-5</v>
      </c>
      <c r="X21" s="51">
        <f ca="1">_xlfn.COVARIANCE.S($P$15:OFFSET($P$15,$Y$14,0),O$15:OFFSET(O$15,$Y$14,0))</f>
        <v>4.1159674393790639E-5</v>
      </c>
      <c r="Y21" s="52">
        <f ca="1">_xlfn.COVARIANCE.S($P$15:OFFSET($P$15,$Y$14,0),P$15:OFFSET(P$15,$Y$14,0))</f>
        <v>1.9062997156851297E-4</v>
      </c>
      <c r="Z21" s="1">
        <v>0.2</v>
      </c>
    </row>
    <row r="22" spans="1:27" x14ac:dyDescent="0.2">
      <c r="A22" s="1">
        <v>8</v>
      </c>
      <c r="B22" s="2">
        <v>38946</v>
      </c>
      <c r="C22" s="1">
        <v>11334.96</v>
      </c>
      <c r="D22" s="1">
        <v>5900.4</v>
      </c>
      <c r="E22" s="3">
        <v>1.8931</v>
      </c>
      <c r="F22" s="1">
        <f t="shared" si="1"/>
        <v>11170.04724</v>
      </c>
      <c r="G22" s="1">
        <v>5144.84</v>
      </c>
      <c r="H22" s="4">
        <v>0.77749999999999997</v>
      </c>
      <c r="I22" s="1">
        <f t="shared" si="3"/>
        <v>6617.1575562700973</v>
      </c>
      <c r="J22" s="1">
        <v>16020.84</v>
      </c>
      <c r="K22" s="4">
        <v>115.53</v>
      </c>
      <c r="L22" s="1">
        <f t="shared" si="2"/>
        <v>138.67255258374448</v>
      </c>
      <c r="M22" s="1">
        <f t="shared" si="4"/>
        <v>6.921441637413858E-4</v>
      </c>
      <c r="N22" s="1">
        <f t="shared" si="5"/>
        <v>-2.9894801107507979E-3</v>
      </c>
      <c r="O22" s="1">
        <f t="shared" si="6"/>
        <v>2.1097770580587125E-3</v>
      </c>
      <c r="P22" s="1">
        <f t="shared" si="7"/>
        <v>-9.8634227931339606E-4</v>
      </c>
      <c r="Q22" s="1">
        <f>SUMPRODUCT('VaR-Results-Overview'!$B$4:$E$4,M22:P22)</f>
        <v>-6.0627711778549307E-4</v>
      </c>
      <c r="R22" s="1" t="b">
        <f t="shared" ca="1" si="8"/>
        <v>0</v>
      </c>
    </row>
    <row r="23" spans="1:27" x14ac:dyDescent="0.2">
      <c r="A23" s="1">
        <v>9</v>
      </c>
      <c r="B23" s="2">
        <v>38947</v>
      </c>
      <c r="C23" s="1">
        <v>11381.47</v>
      </c>
      <c r="D23" s="1">
        <v>5903.4</v>
      </c>
      <c r="E23" s="3">
        <v>1.8795999999999999</v>
      </c>
      <c r="F23" s="1">
        <f t="shared" si="1"/>
        <v>11096.030639999999</v>
      </c>
      <c r="G23" s="1">
        <v>5135.6899999999996</v>
      </c>
      <c r="H23" s="4">
        <v>0.78</v>
      </c>
      <c r="I23" s="1">
        <f t="shared" si="3"/>
        <v>6584.2179487179483</v>
      </c>
      <c r="J23" s="1">
        <v>16105.98</v>
      </c>
      <c r="K23" s="4">
        <v>115.74</v>
      </c>
      <c r="L23" s="1">
        <f t="shared" si="2"/>
        <v>139.15655780196994</v>
      </c>
      <c r="M23" s="1">
        <f t="shared" si="4"/>
        <v>4.103234594564094E-3</v>
      </c>
      <c r="N23" s="1">
        <f t="shared" si="5"/>
        <v>-6.6263461926057924E-3</v>
      </c>
      <c r="O23" s="1">
        <f t="shared" si="6"/>
        <v>-4.977908909080917E-3</v>
      </c>
      <c r="P23" s="1">
        <f t="shared" si="7"/>
        <v>3.4902740968380977E-3</v>
      </c>
      <c r="Q23" s="1">
        <f>SUMPRODUCT('VaR-Results-Overview'!$B$4:$E$4,M23:P23)</f>
        <v>-1.4634609149657204E-4</v>
      </c>
      <c r="R23" s="1" t="b">
        <f t="shared" ca="1" si="8"/>
        <v>0</v>
      </c>
      <c r="U23" s="14" t="s">
        <v>37</v>
      </c>
      <c r="V23" s="42">
        <f ca="1">SQRT(V18)</f>
        <v>1.1088111826142851E-2</v>
      </c>
      <c r="W23" s="53">
        <f ca="1">SQRT(W19)</f>
        <v>1.4553994509606705E-2</v>
      </c>
      <c r="X23" s="53">
        <f ca="1">SQRT(X20)</f>
        <v>1.4307813088687796E-2</v>
      </c>
      <c r="Y23" s="43">
        <f ca="1">SQRT(Y21)</f>
        <v>1.3806881312175931E-2</v>
      </c>
    </row>
    <row r="24" spans="1:27" x14ac:dyDescent="0.2">
      <c r="A24" s="1">
        <v>10</v>
      </c>
      <c r="B24" s="2">
        <v>38950</v>
      </c>
      <c r="C24" s="1">
        <v>11345.04</v>
      </c>
      <c r="D24" s="1">
        <v>5915.2</v>
      </c>
      <c r="E24" s="3">
        <v>1.897</v>
      </c>
      <c r="F24" s="1">
        <f t="shared" si="1"/>
        <v>11221.134399999999</v>
      </c>
      <c r="G24" s="1">
        <v>5104.6499999999996</v>
      </c>
      <c r="H24" s="4">
        <v>0.77410000000000001</v>
      </c>
      <c r="I24" s="1">
        <f t="shared" si="3"/>
        <v>6594.3030616199449</v>
      </c>
      <c r="J24" s="1">
        <v>15969.04</v>
      </c>
      <c r="K24" s="4">
        <v>115.86</v>
      </c>
      <c r="L24" s="1">
        <f t="shared" si="2"/>
        <v>137.83048506818574</v>
      </c>
      <c r="M24" s="1">
        <f t="shared" si="4"/>
        <v>-3.2008167661996627E-3</v>
      </c>
      <c r="N24" s="1">
        <f t="shared" si="5"/>
        <v>1.1274640820566442E-2</v>
      </c>
      <c r="O24" s="1">
        <f t="shared" si="6"/>
        <v>1.5317100649683555E-3</v>
      </c>
      <c r="P24" s="1">
        <f t="shared" si="7"/>
        <v>-9.5293585493204051E-3</v>
      </c>
      <c r="Q24" s="1">
        <f>SUMPRODUCT('VaR-Results-Overview'!$B$4:$E$4,M24:P24)</f>
        <v>3.493648363228222E-4</v>
      </c>
      <c r="R24" s="1" t="b">
        <f t="shared" ca="1" si="8"/>
        <v>0</v>
      </c>
    </row>
    <row r="25" spans="1:27" x14ac:dyDescent="0.2">
      <c r="A25" s="1">
        <v>11</v>
      </c>
      <c r="B25" s="2">
        <v>38951</v>
      </c>
      <c r="C25" s="1">
        <v>11339.84</v>
      </c>
      <c r="D25" s="1">
        <v>5902.6</v>
      </c>
      <c r="E25" s="3">
        <v>1.8885000000000001</v>
      </c>
      <c r="F25" s="1">
        <f t="shared" si="1"/>
        <v>11147.060100000001</v>
      </c>
      <c r="G25" s="1">
        <v>5128.33</v>
      </c>
      <c r="H25" s="4">
        <v>0.78039999999999998</v>
      </c>
      <c r="I25" s="1">
        <f t="shared" si="3"/>
        <v>6571.4120963608402</v>
      </c>
      <c r="J25" s="1">
        <v>16181.17</v>
      </c>
      <c r="K25" s="4">
        <v>116.46</v>
      </c>
      <c r="L25" s="1">
        <f t="shared" si="2"/>
        <v>138.94186845268763</v>
      </c>
      <c r="M25" s="1">
        <f t="shared" si="4"/>
        <v>-4.5835008074019372E-4</v>
      </c>
      <c r="N25" s="1">
        <f t="shared" si="5"/>
        <v>-6.6013200946954537E-3</v>
      </c>
      <c r="O25" s="1">
        <f t="shared" si="6"/>
        <v>-3.4713244212772471E-3</v>
      </c>
      <c r="P25" s="1">
        <f t="shared" si="7"/>
        <v>8.0634076267821469E-3</v>
      </c>
      <c r="Q25" s="1">
        <f>SUMPRODUCT('VaR-Results-Overview'!$B$4:$E$4,M25:P25)</f>
        <v>-8.9818697747600837E-4</v>
      </c>
      <c r="R25" s="1" t="b">
        <f t="shared" ca="1" si="8"/>
        <v>0</v>
      </c>
      <c r="U25" s="15" t="s">
        <v>38</v>
      </c>
    </row>
    <row r="26" spans="1:27" x14ac:dyDescent="0.2">
      <c r="A26" s="1">
        <v>12</v>
      </c>
      <c r="B26" s="2">
        <v>38952</v>
      </c>
      <c r="C26" s="1">
        <v>11297.9</v>
      </c>
      <c r="D26" s="1">
        <v>5860</v>
      </c>
      <c r="E26" s="3">
        <v>1.8936999999999999</v>
      </c>
      <c r="F26" s="1">
        <f t="shared" si="1"/>
        <v>11097.082</v>
      </c>
      <c r="G26" s="1">
        <v>5082.7299999999996</v>
      </c>
      <c r="H26" s="4">
        <v>0.78159999999999996</v>
      </c>
      <c r="I26" s="1">
        <f t="shared" si="3"/>
        <v>6502.9810644831114</v>
      </c>
      <c r="J26" s="1">
        <v>16163.03</v>
      </c>
      <c r="K26" s="4">
        <v>116.53</v>
      </c>
      <c r="L26" s="1">
        <f t="shared" si="2"/>
        <v>138.7027374924912</v>
      </c>
      <c r="M26" s="1">
        <f t="shared" si="4"/>
        <v>-3.6984648813387587E-3</v>
      </c>
      <c r="N26" s="1">
        <f t="shared" si="5"/>
        <v>-4.4835229694330132E-3</v>
      </c>
      <c r="O26" s="1">
        <f t="shared" si="6"/>
        <v>-1.0413444001727581E-2</v>
      </c>
      <c r="P26" s="1">
        <f t="shared" si="7"/>
        <v>-1.7210864000858203E-3</v>
      </c>
      <c r="Q26" s="1">
        <f>SUMPRODUCT('VaR-Results-Overview'!$B$4:$E$4,M26:P26)</f>
        <v>-4.2100045235553291E-3</v>
      </c>
      <c r="R26" s="1" t="b">
        <f t="shared" ca="1" si="8"/>
        <v>0</v>
      </c>
      <c r="V26" s="1" t="s">
        <v>2</v>
      </c>
      <c r="W26" s="1" t="s">
        <v>3</v>
      </c>
      <c r="X26" s="1" t="s">
        <v>6</v>
      </c>
      <c r="Y26" s="1" t="s">
        <v>9</v>
      </c>
      <c r="Z26" s="14" t="s">
        <v>39</v>
      </c>
    </row>
    <row r="27" spans="1:27" x14ac:dyDescent="0.2">
      <c r="A27" s="1">
        <v>13</v>
      </c>
      <c r="B27" s="2">
        <v>38953</v>
      </c>
      <c r="C27" s="1">
        <v>11304.46</v>
      </c>
      <c r="D27" s="1">
        <v>5869.1</v>
      </c>
      <c r="E27" s="3">
        <v>1.8914</v>
      </c>
      <c r="F27" s="1">
        <f t="shared" si="1"/>
        <v>11100.81574</v>
      </c>
      <c r="G27" s="1">
        <v>5112.8500000000004</v>
      </c>
      <c r="H27" s="4">
        <v>0.78159999999999996</v>
      </c>
      <c r="I27" s="1">
        <f t="shared" si="3"/>
        <v>6541.5174002047088</v>
      </c>
      <c r="J27" s="1">
        <v>15960.62</v>
      </c>
      <c r="K27" s="4">
        <v>116.32</v>
      </c>
      <c r="L27" s="1">
        <f t="shared" si="2"/>
        <v>137.21303301237967</v>
      </c>
      <c r="M27" s="1">
        <f t="shared" si="4"/>
        <v>5.8063887979177466E-4</v>
      </c>
      <c r="N27" s="1">
        <f t="shared" si="5"/>
        <v>3.3646142292177982E-4</v>
      </c>
      <c r="O27" s="1">
        <f t="shared" si="6"/>
        <v>5.9259492438119964E-3</v>
      </c>
      <c r="P27" s="1">
        <f t="shared" si="7"/>
        <v>-1.0740267330283756E-2</v>
      </c>
      <c r="Q27" s="1">
        <f>SUMPRODUCT('VaR-Results-Overview'!$B$4:$E$4,M27:P27)</f>
        <v>-1.2222645628823079E-3</v>
      </c>
      <c r="R27" s="1" t="b">
        <f t="shared" ca="1" si="8"/>
        <v>0</v>
      </c>
      <c r="U27" s="1" t="s">
        <v>2</v>
      </c>
      <c r="V27" s="48">
        <f ca="1">V18/V$23/$Z27</f>
        <v>0.99999999999999989</v>
      </c>
      <c r="W27" s="46">
        <f t="shared" ref="W27:Y27" ca="1" si="9">W18/W$23/$Z27</f>
        <v>0.47299529331010554</v>
      </c>
      <c r="X27" s="46">
        <f t="shared" ca="1" si="9"/>
        <v>0.48093948806087455</v>
      </c>
      <c r="Y27" s="47">
        <f t="shared" ca="1" si="9"/>
        <v>-6.2725583695838902E-2</v>
      </c>
      <c r="Z27" s="16">
        <f t="array" aca="1" ref="Z27:Z30" ca="1">TRANSPOSE(V23:Y23)</f>
        <v>1.1088111826142851E-2</v>
      </c>
      <c r="AA27" s="1" t="s">
        <v>2</v>
      </c>
    </row>
    <row r="28" spans="1:27" x14ac:dyDescent="0.2">
      <c r="A28" s="1">
        <v>14</v>
      </c>
      <c r="B28" s="2">
        <v>38954</v>
      </c>
      <c r="C28" s="1">
        <v>11284.05</v>
      </c>
      <c r="D28" s="1">
        <v>5878.6</v>
      </c>
      <c r="E28" s="3">
        <v>1.8862000000000001</v>
      </c>
      <c r="F28" s="1">
        <f t="shared" si="1"/>
        <v>11088.215320000001</v>
      </c>
      <c r="G28" s="1">
        <v>5111.13</v>
      </c>
      <c r="H28" s="4">
        <v>0.78449999999999998</v>
      </c>
      <c r="I28" s="1">
        <f t="shared" si="3"/>
        <v>6515.1434034416825</v>
      </c>
      <c r="J28" s="1">
        <v>15938.66</v>
      </c>
      <c r="K28" s="4">
        <v>117.3</v>
      </c>
      <c r="L28" s="1">
        <f t="shared" si="2"/>
        <v>135.87945439045183</v>
      </c>
      <c r="M28" s="1">
        <f t="shared" si="4"/>
        <v>-1.805482084062384E-3</v>
      </c>
      <c r="N28" s="1">
        <f t="shared" si="5"/>
        <v>-1.1350895551392017E-3</v>
      </c>
      <c r="O28" s="1">
        <f t="shared" si="6"/>
        <v>-4.0317857691857485E-3</v>
      </c>
      <c r="P28" s="1">
        <f t="shared" si="7"/>
        <v>-9.7190375626163977E-3</v>
      </c>
      <c r="Q28" s="1">
        <f>SUMPRODUCT('VaR-Results-Overview'!$B$4:$E$4,M28:P28)</f>
        <v>-3.4097057896085685E-3</v>
      </c>
      <c r="R28" s="1" t="b">
        <f t="shared" ca="1" si="8"/>
        <v>0</v>
      </c>
      <c r="U28" s="1" t="s">
        <v>3</v>
      </c>
      <c r="V28" s="49">
        <f ca="1">V19/V$23/$Z28</f>
        <v>0.53391762341435733</v>
      </c>
      <c r="W28" s="16">
        <f t="shared" ref="V28:Y30" ca="1" si="10">W19/W$23/$Z28</f>
        <v>0.99999999999999989</v>
      </c>
      <c r="X28" s="16">
        <f t="shared" ca="1" si="10"/>
        <v>0.92219300153891415</v>
      </c>
      <c r="Y28" s="45">
        <f t="shared" ca="1" si="10"/>
        <v>0.19854914982483082</v>
      </c>
      <c r="Z28" s="16">
        <f ca="1"/>
        <v>1.4553994509606705E-2</v>
      </c>
      <c r="AA28" s="1" t="s">
        <v>3</v>
      </c>
    </row>
    <row r="29" spans="1:27" x14ac:dyDescent="0.2">
      <c r="A29" s="1">
        <v>15</v>
      </c>
      <c r="B29" s="2">
        <v>38958</v>
      </c>
      <c r="C29" s="1">
        <v>11369.94</v>
      </c>
      <c r="D29" s="1">
        <v>5888.3</v>
      </c>
      <c r="E29" s="3">
        <v>1.8929</v>
      </c>
      <c r="F29" s="1">
        <f t="shared" si="1"/>
        <v>11145.96307</v>
      </c>
      <c r="G29" s="1">
        <v>5160.32</v>
      </c>
      <c r="H29" s="4">
        <v>0.78380000000000005</v>
      </c>
      <c r="I29" s="1">
        <f t="shared" si="3"/>
        <v>6583.7203368206165</v>
      </c>
      <c r="J29" s="1">
        <v>15890.56</v>
      </c>
      <c r="K29" s="4">
        <v>116.92</v>
      </c>
      <c r="L29" s="1">
        <f t="shared" si="2"/>
        <v>135.90968183373246</v>
      </c>
      <c r="M29" s="1">
        <f t="shared" si="4"/>
        <v>7.6116288034882192E-3</v>
      </c>
      <c r="N29" s="1">
        <f t="shared" si="5"/>
        <v>5.208029275535265E-3</v>
      </c>
      <c r="O29" s="1">
        <f t="shared" si="6"/>
        <v>1.0525774972613434E-2</v>
      </c>
      <c r="P29" s="1">
        <f t="shared" si="7"/>
        <v>2.2245779110783033E-4</v>
      </c>
      <c r="Q29" s="1">
        <f>SUMPRODUCT('VaR-Results-Overview'!$B$4:$E$4,M29:P29)</f>
        <v>5.7041293595387768E-3</v>
      </c>
      <c r="R29" s="1" t="b">
        <f t="shared" ca="1" si="8"/>
        <v>0</v>
      </c>
      <c r="U29" s="1" t="s">
        <v>6</v>
      </c>
      <c r="V29" s="49">
        <f ca="1">V20/V$23/$Z29</f>
        <v>0.54074853458128169</v>
      </c>
      <c r="W29" s="16">
        <f t="shared" ca="1" si="10"/>
        <v>0.92219300153891415</v>
      </c>
      <c r="X29" s="16">
        <f t="shared" ca="1" si="10"/>
        <v>1</v>
      </c>
      <c r="Y29" s="45">
        <f t="shared" ca="1" si="10"/>
        <v>0.20835459410888421</v>
      </c>
      <c r="Z29" s="16">
        <f ca="1"/>
        <v>1.4307813088687796E-2</v>
      </c>
      <c r="AA29" s="1" t="s">
        <v>6</v>
      </c>
    </row>
    <row r="30" spans="1:27" x14ac:dyDescent="0.2">
      <c r="A30" s="1">
        <v>16</v>
      </c>
      <c r="B30" s="2">
        <v>38959</v>
      </c>
      <c r="C30" s="1">
        <v>11382.91</v>
      </c>
      <c r="D30" s="1">
        <v>5929.3</v>
      </c>
      <c r="E30" s="3">
        <v>1.9058999999999999</v>
      </c>
      <c r="F30" s="1">
        <f t="shared" si="1"/>
        <v>11300.65287</v>
      </c>
      <c r="G30" s="1">
        <v>5182.79</v>
      </c>
      <c r="H30" s="4">
        <v>0.7792</v>
      </c>
      <c r="I30" s="1">
        <f t="shared" si="3"/>
        <v>6651.4245379876793</v>
      </c>
      <c r="J30" s="1">
        <v>15872.02</v>
      </c>
      <c r="K30" s="4">
        <v>117.05</v>
      </c>
      <c r="L30" s="1">
        <f t="shared" si="2"/>
        <v>135.60034173430159</v>
      </c>
      <c r="M30" s="1">
        <f t="shared" si="4"/>
        <v>1.1407272157987944E-3</v>
      </c>
      <c r="N30" s="1">
        <f t="shared" si="5"/>
        <v>1.3878549482759062E-2</v>
      </c>
      <c r="O30" s="1">
        <f t="shared" si="6"/>
        <v>1.0283577932132861E-2</v>
      </c>
      <c r="P30" s="1">
        <f t="shared" si="7"/>
        <v>-2.2760711029351554E-3</v>
      </c>
      <c r="Q30" s="1">
        <f>SUMPRODUCT('VaR-Results-Overview'!$B$4:$E$4,M30:P30)</f>
        <v>5.1929993037734918E-3</v>
      </c>
      <c r="R30" s="1" t="b">
        <f t="shared" ca="1" si="8"/>
        <v>0</v>
      </c>
      <c r="U30" s="1" t="s">
        <v>9</v>
      </c>
      <c r="V30" s="50">
        <f t="shared" ca="1" si="10"/>
        <v>-6.0346265771054619E-2</v>
      </c>
      <c r="W30" s="51">
        <f t="shared" ca="1" si="10"/>
        <v>0.19854914982483085</v>
      </c>
      <c r="X30" s="51">
        <f t="shared" ca="1" si="10"/>
        <v>0.20835459410888421</v>
      </c>
      <c r="Y30" s="52">
        <f t="shared" ca="1" si="10"/>
        <v>1.0000000000000002</v>
      </c>
      <c r="Z30" s="16">
        <f ca="1"/>
        <v>1.3806881312175931E-2</v>
      </c>
      <c r="AA30" s="1" t="s">
        <v>9</v>
      </c>
    </row>
    <row r="31" spans="1:27" x14ac:dyDescent="0.2">
      <c r="A31" s="1">
        <v>17</v>
      </c>
      <c r="B31" s="2">
        <v>38960</v>
      </c>
      <c r="C31" s="1">
        <v>11381.15</v>
      </c>
      <c r="D31" s="1">
        <v>5906.1</v>
      </c>
      <c r="E31" s="3">
        <v>1.9017999999999999</v>
      </c>
      <c r="F31" s="1">
        <f t="shared" si="1"/>
        <v>11232.22098</v>
      </c>
      <c r="G31" s="1">
        <v>5165.04</v>
      </c>
      <c r="H31" s="4">
        <v>0.78129999999999999</v>
      </c>
      <c r="I31" s="1">
        <f t="shared" si="3"/>
        <v>6610.8281070011517</v>
      </c>
      <c r="J31" s="1">
        <v>16140.76</v>
      </c>
      <c r="K31" s="4">
        <v>117.3</v>
      </c>
      <c r="L31" s="1">
        <f t="shared" si="2"/>
        <v>137.60238704177323</v>
      </c>
      <c r="M31" s="1">
        <f t="shared" si="4"/>
        <v>-1.5461775591656425E-4</v>
      </c>
      <c r="N31" s="1">
        <f t="shared" si="5"/>
        <v>-6.0555696017941521E-3</v>
      </c>
      <c r="O31" s="1">
        <f t="shared" si="6"/>
        <v>-6.1034190126750846E-3</v>
      </c>
      <c r="P31" s="1">
        <f t="shared" si="7"/>
        <v>1.4764308716820834E-2</v>
      </c>
      <c r="Q31" s="1">
        <f>SUMPRODUCT('VaR-Results-Overview'!$B$4:$E$4,M31:P31)</f>
        <v>4.6400185919178707E-4</v>
      </c>
      <c r="R31" s="1" t="b">
        <f t="shared" ca="1" si="8"/>
        <v>0</v>
      </c>
    </row>
    <row r="32" spans="1:27" x14ac:dyDescent="0.2">
      <c r="A32" s="1">
        <v>18</v>
      </c>
      <c r="B32" s="2">
        <v>38961</v>
      </c>
      <c r="C32" s="1">
        <v>11464.15</v>
      </c>
      <c r="D32" s="1">
        <v>5949.1</v>
      </c>
      <c r="E32" s="3">
        <v>1.9034</v>
      </c>
      <c r="F32" s="1">
        <f t="shared" si="1"/>
        <v>11323.516940000001</v>
      </c>
      <c r="G32" s="1">
        <v>5183.45</v>
      </c>
      <c r="H32" s="4">
        <v>0.78100000000000003</v>
      </c>
      <c r="I32" s="1">
        <f t="shared" si="3"/>
        <v>6636.9398207426375</v>
      </c>
      <c r="J32" s="1">
        <v>16134.25</v>
      </c>
      <c r="K32" s="4">
        <v>117.32</v>
      </c>
      <c r="L32" s="1">
        <f t="shared" si="2"/>
        <v>137.52344016365498</v>
      </c>
      <c r="M32" s="1">
        <f t="shared" si="4"/>
        <v>7.2927603976751035E-3</v>
      </c>
      <c r="N32" s="1">
        <f t="shared" si="5"/>
        <v>8.1280416546791693E-3</v>
      </c>
      <c r="O32" s="1">
        <f t="shared" si="6"/>
        <v>3.9498400682710794E-3</v>
      </c>
      <c r="P32" s="1">
        <f t="shared" si="7"/>
        <v>-5.7373189386807901E-4</v>
      </c>
      <c r="Q32" s="1">
        <f>SUMPRODUCT('VaR-Results-Overview'!$B$4:$E$4,M32:P32)</f>
        <v>5.6357542835272847E-3</v>
      </c>
      <c r="R32" s="1" t="b">
        <f t="shared" ca="1" si="8"/>
        <v>0</v>
      </c>
      <c r="U32" s="15" t="s">
        <v>40</v>
      </c>
      <c r="V32" s="15"/>
      <c r="W32" s="15"/>
    </row>
    <row r="33" spans="1:25" x14ac:dyDescent="0.2">
      <c r="A33" s="1">
        <v>19</v>
      </c>
      <c r="B33" s="2">
        <v>38965</v>
      </c>
      <c r="C33" s="1">
        <v>11469.28</v>
      </c>
      <c r="D33" s="1">
        <v>5981.7</v>
      </c>
      <c r="E33" s="3">
        <v>1.8926000000000001</v>
      </c>
      <c r="F33" s="1">
        <f t="shared" si="1"/>
        <v>11320.96542</v>
      </c>
      <c r="G33" s="1">
        <v>5172.8500000000004</v>
      </c>
      <c r="H33" s="4">
        <v>0.78080000000000005</v>
      </c>
      <c r="I33" s="1">
        <f t="shared" si="3"/>
        <v>6625.0640368852455</v>
      </c>
      <c r="J33" s="1">
        <v>16385.96</v>
      </c>
      <c r="K33" s="4">
        <v>116.1</v>
      </c>
      <c r="L33" s="1">
        <f t="shared" si="2"/>
        <v>141.13660637381568</v>
      </c>
      <c r="M33" s="1">
        <f t="shared" si="4"/>
        <v>4.4748193280801617E-4</v>
      </c>
      <c r="N33" s="1">
        <f t="shared" si="5"/>
        <v>-2.2532928713937982E-4</v>
      </c>
      <c r="O33" s="1">
        <f t="shared" si="6"/>
        <v>-1.7893463219714931E-3</v>
      </c>
      <c r="P33" s="1">
        <f t="shared" si="7"/>
        <v>2.6273093560348522E-2</v>
      </c>
      <c r="Q33" s="1">
        <f>SUMPRODUCT('VaR-Results-Overview'!$B$4:$E$4,M33:P33)</f>
        <v>5.1870780668539472E-3</v>
      </c>
      <c r="R33" s="1" t="b">
        <f t="shared" ca="1" si="8"/>
        <v>0</v>
      </c>
    </row>
    <row r="34" spans="1:25" x14ac:dyDescent="0.2">
      <c r="A34" s="1">
        <v>20</v>
      </c>
      <c r="B34" s="2">
        <v>38966</v>
      </c>
      <c r="C34" s="1">
        <v>11406.2</v>
      </c>
      <c r="D34" s="1">
        <v>5929.3</v>
      </c>
      <c r="E34" s="3">
        <v>1.8806</v>
      </c>
      <c r="F34" s="1">
        <f t="shared" si="1"/>
        <v>11150.641580000001</v>
      </c>
      <c r="G34" s="1">
        <v>5115.5200000000004</v>
      </c>
      <c r="H34" s="4">
        <v>0.78200000000000003</v>
      </c>
      <c r="I34" s="1">
        <f t="shared" si="3"/>
        <v>6541.5856777493609</v>
      </c>
      <c r="J34" s="1">
        <v>16284.09</v>
      </c>
      <c r="K34" s="4">
        <v>116.63</v>
      </c>
      <c r="L34" s="1">
        <f t="shared" si="2"/>
        <v>139.62179542141817</v>
      </c>
      <c r="M34" s="1">
        <f t="shared" si="4"/>
        <v>-5.499909322991498E-3</v>
      </c>
      <c r="N34" s="1">
        <f t="shared" si="5"/>
        <v>-1.5044992514428077E-2</v>
      </c>
      <c r="O34" s="1">
        <f t="shared" si="6"/>
        <v>-1.2600385244748775E-2</v>
      </c>
      <c r="P34" s="1">
        <f t="shared" si="7"/>
        <v>-1.0732941589833674E-2</v>
      </c>
      <c r="Q34" s="1">
        <f>SUMPRODUCT('VaR-Results-Overview'!$B$4:$E$4,M34:P34)</f>
        <v>-1.0120088325966635E-2</v>
      </c>
      <c r="R34" s="1" t="b">
        <f t="shared" ca="1" si="8"/>
        <v>0</v>
      </c>
      <c r="U34" s="48">
        <f t="array" aca="1" ref="U34:X37" ca="1">V18:Y21*MMULT(V18:Y18,Z18:Z21)</f>
        <v>9.5636110557137399E-9</v>
      </c>
      <c r="V34" s="46">
        <f ca="1"/>
        <v>5.9374960549593421E-9</v>
      </c>
      <c r="W34" s="46">
        <f ca="1"/>
        <v>5.9350994839462236E-9</v>
      </c>
      <c r="X34" s="47">
        <f ca="1"/>
        <v>-7.4697249589841142E-10</v>
      </c>
    </row>
    <row r="35" spans="1:25" x14ac:dyDescent="0.2">
      <c r="A35" s="1">
        <v>21</v>
      </c>
      <c r="B35" s="2">
        <v>38967</v>
      </c>
      <c r="C35" s="1">
        <v>11331.44</v>
      </c>
      <c r="D35" s="1">
        <v>5858.1</v>
      </c>
      <c r="E35" s="3">
        <v>1.8740000000000001</v>
      </c>
      <c r="F35" s="1">
        <f t="shared" si="1"/>
        <v>10978.079400000001</v>
      </c>
      <c r="G35" s="1">
        <v>5060.09</v>
      </c>
      <c r="H35" s="4">
        <v>0.78539999999999999</v>
      </c>
      <c r="I35" s="1">
        <f t="shared" si="3"/>
        <v>6442.6916221033871</v>
      </c>
      <c r="J35" s="1">
        <v>16012.41</v>
      </c>
      <c r="K35" s="4">
        <v>116.45</v>
      </c>
      <c r="L35" s="1">
        <f t="shared" si="2"/>
        <v>137.50459424645771</v>
      </c>
      <c r="M35" s="1">
        <f t="shared" si="4"/>
        <v>-6.5543301011730653E-3</v>
      </c>
      <c r="N35" s="1">
        <f t="shared" si="5"/>
        <v>-1.5475538224590732E-2</v>
      </c>
      <c r="O35" s="1">
        <f t="shared" si="6"/>
        <v>-1.5117749811387996E-2</v>
      </c>
      <c r="P35" s="1">
        <f t="shared" si="7"/>
        <v>-1.5163830035061094E-2</v>
      </c>
      <c r="Q35" s="1">
        <f>SUMPRODUCT('VaR-Results-Overview'!$B$4:$E$4,M35:P35)</f>
        <v>-1.1808934495997465E-2</v>
      </c>
      <c r="R35" s="1" t="b">
        <f t="shared" ca="1" si="8"/>
        <v>0</v>
      </c>
      <c r="U35" s="49">
        <f ca="1"/>
        <v>6.7022522793215373E-9</v>
      </c>
      <c r="V35" s="16">
        <f ca="1"/>
        <v>1.6476733767947006E-8</v>
      </c>
      <c r="W35" s="16">
        <f ca="1"/>
        <v>1.4937709104905164E-8</v>
      </c>
      <c r="X35" s="45">
        <f ca="1"/>
        <v>3.1035056544239716E-9</v>
      </c>
    </row>
    <row r="36" spans="1:25" x14ac:dyDescent="0.2">
      <c r="A36" s="1">
        <v>22</v>
      </c>
      <c r="B36" s="2">
        <v>38968</v>
      </c>
      <c r="C36" s="1">
        <v>11392.11</v>
      </c>
      <c r="D36" s="1">
        <v>5879.3</v>
      </c>
      <c r="E36" s="3">
        <v>1.8651</v>
      </c>
      <c r="F36" s="1">
        <f t="shared" si="1"/>
        <v>10965.48243</v>
      </c>
      <c r="G36" s="1">
        <v>5073.57</v>
      </c>
      <c r="H36" s="4">
        <v>0.7893</v>
      </c>
      <c r="I36" s="1">
        <f t="shared" si="3"/>
        <v>6427.9361459521087</v>
      </c>
      <c r="J36" s="1">
        <v>16080.46</v>
      </c>
      <c r="K36" s="4">
        <v>116.74</v>
      </c>
      <c r="L36" s="1">
        <f t="shared" si="2"/>
        <v>137.74593112900462</v>
      </c>
      <c r="M36" s="1">
        <f t="shared" si="4"/>
        <v>5.3541297487345006E-3</v>
      </c>
      <c r="N36" s="1">
        <f t="shared" si="5"/>
        <v>-1.1474657397723422E-3</v>
      </c>
      <c r="O36" s="1">
        <f t="shared" si="6"/>
        <v>-2.2902657797023397E-3</v>
      </c>
      <c r="P36" s="1">
        <f t="shared" si="7"/>
        <v>1.7551186843571278E-3</v>
      </c>
      <c r="Q36" s="1">
        <f>SUMPRODUCT('VaR-Results-Overview'!$B$4:$E$4,M36:P36)</f>
        <v>1.9194093364632893E-3</v>
      </c>
      <c r="R36" s="1" t="b">
        <f t="shared" ca="1" si="8"/>
        <v>0</v>
      </c>
      <c r="U36" s="49">
        <f ca="1"/>
        <v>6.6731811968241106E-9</v>
      </c>
      <c r="V36" s="16">
        <f ca="1"/>
        <v>1.4937709104905164E-8</v>
      </c>
      <c r="W36" s="16">
        <f ca="1"/>
        <v>1.5924038797932988E-8</v>
      </c>
      <c r="X36" s="45">
        <f ca="1"/>
        <v>3.2016852953637516E-9</v>
      </c>
    </row>
    <row r="37" spans="1:25" x14ac:dyDescent="0.2">
      <c r="A37" s="1">
        <v>23</v>
      </c>
      <c r="B37" s="2">
        <v>38971</v>
      </c>
      <c r="C37" s="1">
        <v>11396.84</v>
      </c>
      <c r="D37" s="1">
        <v>5850.8</v>
      </c>
      <c r="E37" s="3">
        <v>1.8625</v>
      </c>
      <c r="F37" s="1">
        <f t="shared" si="1"/>
        <v>10897.115</v>
      </c>
      <c r="G37" s="1">
        <v>5058.3100000000004</v>
      </c>
      <c r="H37" s="4">
        <v>0.78790000000000004</v>
      </c>
      <c r="I37" s="1">
        <f t="shared" si="3"/>
        <v>6419.9898464272119</v>
      </c>
      <c r="J37" s="1">
        <v>15794.38</v>
      </c>
      <c r="K37" s="4">
        <v>117.74</v>
      </c>
      <c r="L37" s="1">
        <f t="shared" si="2"/>
        <v>134.14625445897741</v>
      </c>
      <c r="M37" s="1">
        <f t="shared" si="4"/>
        <v>4.1519964255959282E-4</v>
      </c>
      <c r="N37" s="1">
        <f t="shared" si="5"/>
        <v>-6.2347854220218052E-3</v>
      </c>
      <c r="O37" s="1">
        <f t="shared" si="6"/>
        <v>-1.2362132019467734E-3</v>
      </c>
      <c r="P37" s="1">
        <f t="shared" si="7"/>
        <v>-2.61327259580246E-2</v>
      </c>
      <c r="Q37" s="1">
        <f>SUMPRODUCT('VaR-Results-Overview'!$B$4:$E$4,M37:P37)</f>
        <v>-7.0545222813823017E-3</v>
      </c>
      <c r="R37" s="1" t="b">
        <f t="shared" ca="1" si="8"/>
        <v>0</v>
      </c>
      <c r="U37" s="50">
        <f ca="1"/>
        <v>-7.186382031889146E-10</v>
      </c>
      <c r="V37" s="51">
        <f ca="1"/>
        <v>3.1035056544239716E-9</v>
      </c>
      <c r="W37" s="51">
        <f ca="1"/>
        <v>3.2016852953637516E-9</v>
      </c>
      <c r="X37" s="52">
        <f ca="1"/>
        <v>1.4828522961265059E-8</v>
      </c>
    </row>
    <row r="38" spans="1:25" x14ac:dyDescent="0.2">
      <c r="A38" s="1">
        <v>24</v>
      </c>
      <c r="B38" s="2">
        <v>38972</v>
      </c>
      <c r="C38" s="1">
        <v>11498.09</v>
      </c>
      <c r="D38" s="1">
        <v>5895.5</v>
      </c>
      <c r="E38" s="3">
        <v>1.8755999999999999</v>
      </c>
      <c r="F38" s="1">
        <f t="shared" si="1"/>
        <v>11057.5998</v>
      </c>
      <c r="G38" s="1">
        <v>5125.97</v>
      </c>
      <c r="H38" s="4">
        <v>0.78810000000000002</v>
      </c>
      <c r="I38" s="1">
        <f t="shared" si="3"/>
        <v>6504.2126633675934</v>
      </c>
      <c r="J38" s="1">
        <v>15719.34</v>
      </c>
      <c r="K38" s="4">
        <v>117.77</v>
      </c>
      <c r="L38" s="1">
        <f t="shared" si="2"/>
        <v>133.47490872038719</v>
      </c>
      <c r="M38" s="1">
        <f t="shared" si="4"/>
        <v>8.8840415413395293E-3</v>
      </c>
      <c r="N38" s="1">
        <f t="shared" si="5"/>
        <v>1.4727274145496325E-2</v>
      </c>
      <c r="O38" s="1">
        <f t="shared" si="6"/>
        <v>1.3118839586210934E-2</v>
      </c>
      <c r="P38" s="1">
        <f t="shared" si="7"/>
        <v>-5.0045805698996967E-3</v>
      </c>
      <c r="Q38" s="1">
        <f>SUMPRODUCT('VaR-Results-Overview'!$B$4:$E$4,M38:P38)</f>
        <v>8.2827667048258648E-3</v>
      </c>
      <c r="R38" s="1" t="b">
        <f ca="1">IF(Q38&lt;$T$14,Q38)</f>
        <v>0</v>
      </c>
    </row>
    <row r="39" spans="1:25" x14ac:dyDescent="0.2">
      <c r="A39" s="1">
        <v>25</v>
      </c>
      <c r="B39" s="2">
        <v>38973</v>
      </c>
      <c r="C39" s="1">
        <v>11543.32</v>
      </c>
      <c r="D39" s="1">
        <v>5892.2</v>
      </c>
      <c r="E39" s="3">
        <v>1.8746</v>
      </c>
      <c r="F39" s="1">
        <f t="shared" si="1"/>
        <v>11045.518120000001</v>
      </c>
      <c r="G39" s="1">
        <v>5137.93</v>
      </c>
      <c r="H39" s="4">
        <v>0.78879999999999995</v>
      </c>
      <c r="I39" s="1">
        <f t="shared" si="3"/>
        <v>6513.6029411764712</v>
      </c>
      <c r="J39" s="1">
        <v>15750.05</v>
      </c>
      <c r="K39" s="4">
        <v>117.67</v>
      </c>
      <c r="L39" s="1">
        <f t="shared" si="2"/>
        <v>133.84932438174556</v>
      </c>
      <c r="M39" s="1">
        <f t="shared" si="4"/>
        <v>3.9336968139925465E-3</v>
      </c>
      <c r="N39" s="1">
        <f t="shared" si="5"/>
        <v>-1.0926132450551631E-3</v>
      </c>
      <c r="O39" s="1">
        <f t="shared" si="6"/>
        <v>1.443722444957059E-3</v>
      </c>
      <c r="P39" s="1">
        <f t="shared" si="7"/>
        <v>2.8051389204747281E-3</v>
      </c>
      <c r="Q39" s="1">
        <f>SUMPRODUCT('VaR-Results-Overview'!$B$4:$E$4,M39:P39)</f>
        <v>1.9510947806711213E-3</v>
      </c>
      <c r="R39" s="1" t="b">
        <f t="shared" ca="1" si="8"/>
        <v>0</v>
      </c>
      <c r="U39" s="15" t="s">
        <v>41</v>
      </c>
    </row>
    <row r="40" spans="1:25" x14ac:dyDescent="0.2">
      <c r="A40" s="1">
        <v>26</v>
      </c>
      <c r="B40" s="2">
        <v>38974</v>
      </c>
      <c r="C40" s="1">
        <v>11527.39</v>
      </c>
      <c r="D40" s="1">
        <v>5877.2</v>
      </c>
      <c r="E40" s="3">
        <v>1.8907</v>
      </c>
      <c r="F40" s="1">
        <f t="shared" si="1"/>
        <v>11112.02204</v>
      </c>
      <c r="G40" s="1">
        <v>5123.8500000000004</v>
      </c>
      <c r="H40" s="4">
        <v>0.7843</v>
      </c>
      <c r="I40" s="1">
        <f t="shared" si="3"/>
        <v>6533.0230779038639</v>
      </c>
      <c r="J40" s="1">
        <v>15942.39</v>
      </c>
      <c r="K40" s="4">
        <v>117.41</v>
      </c>
      <c r="L40" s="1">
        <f t="shared" si="2"/>
        <v>135.78391959798995</v>
      </c>
      <c r="M40" s="1">
        <f t="shared" si="4"/>
        <v>-1.3800189200334299E-3</v>
      </c>
      <c r="N40" s="1">
        <f t="shared" si="5"/>
        <v>6.0208963742118416E-3</v>
      </c>
      <c r="O40" s="1">
        <f t="shared" si="6"/>
        <v>2.9814738329575021E-3</v>
      </c>
      <c r="P40" s="1">
        <f t="shared" si="7"/>
        <v>1.4453529931363856E-2</v>
      </c>
      <c r="Q40" s="1">
        <f>SUMPRODUCT('VaR-Results-Overview'!$B$4:$E$4,M40:P40)</f>
        <v>4.4431147138187018E-3</v>
      </c>
      <c r="R40" s="1" t="b">
        <f t="shared" ca="1" si="8"/>
        <v>0</v>
      </c>
      <c r="U40" s="15" t="s">
        <v>42</v>
      </c>
      <c r="V40" s="1">
        <f ca="1">SUM(U34:X37)</f>
        <v>1.2306112500820843E-7</v>
      </c>
    </row>
    <row r="41" spans="1:25" x14ac:dyDescent="0.2">
      <c r="A41" s="1">
        <v>27</v>
      </c>
      <c r="B41" s="2">
        <v>38975</v>
      </c>
      <c r="C41" s="1">
        <v>11560.77</v>
      </c>
      <c r="D41" s="1">
        <v>5877</v>
      </c>
      <c r="E41" s="3">
        <v>1.8779999999999999</v>
      </c>
      <c r="F41" s="1">
        <f t="shared" si="1"/>
        <v>11037.005999999999</v>
      </c>
      <c r="G41" s="1">
        <v>5144.88</v>
      </c>
      <c r="H41" s="4">
        <v>0.79049999999999998</v>
      </c>
      <c r="I41" s="1">
        <f t="shared" si="3"/>
        <v>6508.3870967741941</v>
      </c>
      <c r="J41" s="1">
        <v>15866.93</v>
      </c>
      <c r="K41" s="4">
        <v>117.59</v>
      </c>
      <c r="L41" s="1">
        <f t="shared" si="2"/>
        <v>134.93434815885703</v>
      </c>
      <c r="M41" s="1">
        <f t="shared" si="4"/>
        <v>2.8957118653919942E-3</v>
      </c>
      <c r="N41" s="1">
        <f t="shared" si="5"/>
        <v>-6.7508901377233439E-3</v>
      </c>
      <c r="O41" s="1">
        <f t="shared" si="6"/>
        <v>-3.7709925153936938E-3</v>
      </c>
      <c r="P41" s="1">
        <f t="shared" si="7"/>
        <v>-6.2567897704544706E-3</v>
      </c>
      <c r="Q41" s="1">
        <f>SUMPRODUCT('VaR-Results-Overview'!$B$4:$E$4,M41:P41)</f>
        <v>-2.4954395007904689E-3</v>
      </c>
      <c r="R41" s="1" t="b">
        <f t="shared" ca="1" si="8"/>
        <v>0</v>
      </c>
      <c r="U41" s="15" t="s">
        <v>43</v>
      </c>
      <c r="V41" s="1">
        <f ca="1">SQRT(V40)</f>
        <v>3.5080069128809942E-4</v>
      </c>
      <c r="X41" s="1" t="s">
        <v>64</v>
      </c>
      <c r="Y41" s="1" t="s">
        <v>63</v>
      </c>
    </row>
    <row r="42" spans="1:25" x14ac:dyDescent="0.2">
      <c r="A42" s="1">
        <v>28</v>
      </c>
      <c r="B42" s="2">
        <v>38979</v>
      </c>
      <c r="C42" s="1">
        <v>11540.91</v>
      </c>
      <c r="D42" s="1">
        <v>5831.8</v>
      </c>
      <c r="E42" s="3">
        <v>1.8868</v>
      </c>
      <c r="F42" s="1">
        <f t="shared" si="1"/>
        <v>11003.44024</v>
      </c>
      <c r="G42" s="1">
        <v>5115.99</v>
      </c>
      <c r="H42" s="4">
        <v>0.78720000000000001</v>
      </c>
      <c r="I42" s="1">
        <f t="shared" si="3"/>
        <v>6498.9710365853653</v>
      </c>
      <c r="J42" s="1">
        <v>15874.28</v>
      </c>
      <c r="K42" s="4">
        <v>117.18</v>
      </c>
      <c r="L42" s="1">
        <f t="shared" si="2"/>
        <v>135.46919269499915</v>
      </c>
      <c r="M42" s="1">
        <f t="shared" si="4"/>
        <v>-1.7178786534115444E-3</v>
      </c>
      <c r="N42" s="1">
        <f t="shared" si="5"/>
        <v>-3.0412015722379331E-3</v>
      </c>
      <c r="O42" s="1">
        <f t="shared" si="6"/>
        <v>-1.4467578600995954E-3</v>
      </c>
      <c r="P42" s="1">
        <f t="shared" si="7"/>
        <v>3.9637389844759856E-3</v>
      </c>
      <c r="Q42" s="1">
        <f>SUMPRODUCT('VaR-Results-Overview'!$B$4:$E$4,M42:P42)</f>
        <v>-9.5143992215076004E-4</v>
      </c>
      <c r="R42" s="1" t="b">
        <f t="shared" ca="1" si="8"/>
        <v>0</v>
      </c>
      <c r="X42" s="54">
        <v>0.99</v>
      </c>
      <c r="Y42" s="1">
        <f>_xlfn.NORM.S.INV(0.99)</f>
        <v>2.3263478740408408</v>
      </c>
    </row>
    <row r="43" spans="1:25" x14ac:dyDescent="0.2">
      <c r="A43" s="1">
        <v>29</v>
      </c>
      <c r="B43" s="2">
        <v>38980</v>
      </c>
      <c r="C43" s="1">
        <v>11613.19</v>
      </c>
      <c r="D43" s="1">
        <v>5866.2</v>
      </c>
      <c r="E43" s="3">
        <v>1.8892</v>
      </c>
      <c r="F43" s="1">
        <f t="shared" si="1"/>
        <v>11082.42504</v>
      </c>
      <c r="G43" s="1">
        <v>5192.74</v>
      </c>
      <c r="H43" s="4">
        <v>0.78720000000000001</v>
      </c>
      <c r="I43" s="1">
        <f t="shared" si="3"/>
        <v>6596.4684959349588</v>
      </c>
      <c r="J43" s="1">
        <v>15718.67</v>
      </c>
      <c r="K43" s="4">
        <v>117.25</v>
      </c>
      <c r="L43" s="1">
        <f t="shared" si="2"/>
        <v>134.0611513859275</v>
      </c>
      <c r="M43" s="1">
        <f t="shared" si="4"/>
        <v>6.2629376712928751E-3</v>
      </c>
      <c r="N43" s="1">
        <f t="shared" si="5"/>
        <v>7.1781913908045341E-3</v>
      </c>
      <c r="O43" s="1">
        <f t="shared" si="6"/>
        <v>1.5001983975731003E-2</v>
      </c>
      <c r="P43" s="1">
        <f t="shared" si="7"/>
        <v>-1.0393811914431133E-2</v>
      </c>
      <c r="Q43" s="1">
        <f>SUMPRODUCT('VaR-Results-Overview'!$B$4:$E$4,M43:P43)</f>
        <v>4.0800685004453848E-3</v>
      </c>
      <c r="R43" s="1" t="b">
        <f t="shared" ca="1" si="8"/>
        <v>0</v>
      </c>
      <c r="U43" s="15" t="s">
        <v>44</v>
      </c>
      <c r="V43" s="15">
        <f>'VaR-Results-Overview'!B11</f>
        <v>0.99</v>
      </c>
      <c r="X43" s="54">
        <v>0.95</v>
      </c>
      <c r="Y43" s="1">
        <f>_xlfn.NORM.S.INV(0.95)</f>
        <v>1.6448536269514715</v>
      </c>
    </row>
    <row r="44" spans="1:25" x14ac:dyDescent="0.2">
      <c r="A44" s="1">
        <v>30</v>
      </c>
      <c r="B44" s="2">
        <v>38981</v>
      </c>
      <c r="C44" s="1">
        <v>11533.23</v>
      </c>
      <c r="D44" s="1">
        <v>5896.7</v>
      </c>
      <c r="E44" s="3">
        <v>1.8969</v>
      </c>
      <c r="F44" s="1">
        <f t="shared" si="1"/>
        <v>11185.45023</v>
      </c>
      <c r="G44" s="1">
        <v>5208.32</v>
      </c>
      <c r="H44" s="4">
        <v>0.78610000000000002</v>
      </c>
      <c r="I44" s="1">
        <f t="shared" si="3"/>
        <v>6625.5183818852556</v>
      </c>
      <c r="J44" s="1">
        <v>15834.23</v>
      </c>
      <c r="K44" s="4">
        <v>116.78</v>
      </c>
      <c r="L44" s="1">
        <f t="shared" si="2"/>
        <v>135.59025518068162</v>
      </c>
      <c r="M44" s="1">
        <f t="shared" si="4"/>
        <v>-6.8852744164179646E-3</v>
      </c>
      <c r="N44" s="1">
        <f t="shared" si="5"/>
        <v>9.2962677056826083E-3</v>
      </c>
      <c r="O44" s="1">
        <f t="shared" si="6"/>
        <v>4.4038542696290687E-3</v>
      </c>
      <c r="P44" s="1">
        <f t="shared" si="7"/>
        <v>1.1406017171613166E-2</v>
      </c>
      <c r="Q44" s="1">
        <f>SUMPRODUCT('VaR-Results-Overview'!$B$4:$E$4,M44:P44)</f>
        <v>2.7563594064231368E-3</v>
      </c>
      <c r="R44" s="1" t="b">
        <f t="shared" ca="1" si="8"/>
        <v>0</v>
      </c>
      <c r="U44" s="15"/>
    </row>
    <row r="45" spans="1:25" x14ac:dyDescent="0.2">
      <c r="A45" s="1">
        <v>31</v>
      </c>
      <c r="B45" s="2">
        <v>38982</v>
      </c>
      <c r="C45" s="1">
        <v>11508.1</v>
      </c>
      <c r="D45" s="1">
        <v>5822.3</v>
      </c>
      <c r="E45" s="3">
        <v>1.9024000000000001</v>
      </c>
      <c r="F45" s="1">
        <f t="shared" si="1"/>
        <v>11076.34352</v>
      </c>
      <c r="G45" s="1">
        <v>5141.95</v>
      </c>
      <c r="H45" s="4">
        <v>0.78110000000000002</v>
      </c>
      <c r="I45" s="1">
        <f t="shared" si="3"/>
        <v>6582.9599283062344</v>
      </c>
      <c r="J45" s="1">
        <v>15634.67</v>
      </c>
      <c r="K45" s="4">
        <v>116.38</v>
      </c>
      <c r="L45" s="1">
        <f t="shared" si="2"/>
        <v>134.34155353153463</v>
      </c>
      <c r="M45" s="1">
        <f t="shared" si="4"/>
        <v>-2.178921256230839E-3</v>
      </c>
      <c r="N45" s="1">
        <f t="shared" si="5"/>
        <v>-9.7543422711201862E-3</v>
      </c>
      <c r="O45" s="1">
        <f t="shared" si="6"/>
        <v>-6.4234149127681515E-3</v>
      </c>
      <c r="P45" s="1">
        <f t="shared" si="7"/>
        <v>-9.2093760534857714E-3</v>
      </c>
      <c r="Q45" s="1">
        <f>SUMPRODUCT('VaR-Results-Overview'!$B$4:$E$4,M45:P45)</f>
        <v>-6.2820878858023607E-3</v>
      </c>
      <c r="R45" s="1" t="b">
        <f t="shared" ca="1" si="8"/>
        <v>0</v>
      </c>
      <c r="U45" s="15" t="s">
        <v>45</v>
      </c>
      <c r="V45" s="1">
        <f ca="1">-V41*_xlfn.NORM.S.INV(0.99)*SQRT(1)</f>
        <v>-8.1608444239012737E-4</v>
      </c>
    </row>
    <row r="46" spans="1:25" x14ac:dyDescent="0.2">
      <c r="A46" s="1">
        <v>32</v>
      </c>
      <c r="B46" s="2">
        <v>38985</v>
      </c>
      <c r="C46" s="1">
        <v>11575.81</v>
      </c>
      <c r="D46" s="1">
        <v>5798.3</v>
      </c>
      <c r="E46" s="3">
        <v>1.8993</v>
      </c>
      <c r="F46" s="1">
        <f t="shared" si="1"/>
        <v>11012.71119</v>
      </c>
      <c r="G46" s="1">
        <v>5146.49</v>
      </c>
      <c r="H46" s="4">
        <v>0.78490000000000004</v>
      </c>
      <c r="I46" s="1">
        <f t="shared" si="3"/>
        <v>6556.8734870684157</v>
      </c>
      <c r="J46" s="1">
        <v>15633.81</v>
      </c>
      <c r="K46" s="4">
        <v>116.49</v>
      </c>
      <c r="L46" s="1">
        <f t="shared" si="2"/>
        <v>134.2073139325264</v>
      </c>
      <c r="M46" s="1">
        <f t="shared" si="4"/>
        <v>5.8836819283808036E-3</v>
      </c>
      <c r="N46" s="1">
        <f t="shared" si="5"/>
        <v>-5.7448859260371115E-3</v>
      </c>
      <c r="O46" s="1">
        <f t="shared" si="6"/>
        <v>-3.9627221678274153E-3</v>
      </c>
      <c r="P46" s="1">
        <f t="shared" si="7"/>
        <v>-9.99241079765499E-4</v>
      </c>
      <c r="Q46" s="1">
        <f>SUMPRODUCT('VaR-Results-Overview'!$B$4:$E$4,M46:P46)</f>
        <v>3.3886560805346803E-5</v>
      </c>
      <c r="R46" s="1" t="b">
        <f t="shared" ca="1" si="8"/>
        <v>0</v>
      </c>
      <c r="U46" s="15" t="s">
        <v>46</v>
      </c>
      <c r="V46" s="1">
        <f ca="1">V45*SQRT(10)</f>
        <v>-2.5806856009812688E-3</v>
      </c>
    </row>
    <row r="47" spans="1:25" x14ac:dyDescent="0.2">
      <c r="A47" s="1">
        <v>33</v>
      </c>
      <c r="B47" s="2">
        <v>38986</v>
      </c>
      <c r="C47" s="1">
        <v>11669.39</v>
      </c>
      <c r="D47" s="1">
        <v>5873.6</v>
      </c>
      <c r="E47" s="3">
        <v>1.8951</v>
      </c>
      <c r="F47" s="1">
        <f t="shared" si="1"/>
        <v>11131.059360000001</v>
      </c>
      <c r="G47" s="1">
        <v>5219.59</v>
      </c>
      <c r="H47" s="4">
        <v>0.78900000000000003</v>
      </c>
      <c r="I47" s="1">
        <f t="shared" si="3"/>
        <v>6615.4499366286436</v>
      </c>
      <c r="J47" s="1">
        <v>15557.45</v>
      </c>
      <c r="K47" s="4">
        <v>117.04</v>
      </c>
      <c r="L47" s="1">
        <f t="shared" si="2"/>
        <v>132.92421394395078</v>
      </c>
      <c r="M47" s="1">
        <f t="shared" si="4"/>
        <v>8.0840995144184236E-3</v>
      </c>
      <c r="N47" s="1">
        <f t="shared" si="5"/>
        <v>1.0746506283345211E-2</v>
      </c>
      <c r="O47" s="1">
        <f t="shared" si="6"/>
        <v>8.9335945974485381E-3</v>
      </c>
      <c r="P47" s="1">
        <f t="shared" si="7"/>
        <v>-9.5605816924457278E-3</v>
      </c>
      <c r="Q47" s="1">
        <f>SUMPRODUCT('VaR-Results-Overview'!$B$4:$E$4,M47:P47)</f>
        <v>5.4388348120266404E-3</v>
      </c>
      <c r="R47" s="1" t="b">
        <f t="shared" ca="1" si="8"/>
        <v>0</v>
      </c>
      <c r="U47" s="15" t="s">
        <v>47</v>
      </c>
      <c r="V47" s="1">
        <f ca="1">-V41*_xlfn.NORM.S.DIST(_xlfn.NORM.S.INV(V43),FALSE)/(1-V43)</f>
        <v>-9.3495899092818169E-4</v>
      </c>
    </row>
    <row r="48" spans="1:25" x14ac:dyDescent="0.2">
      <c r="A48" s="1">
        <v>34</v>
      </c>
      <c r="B48" s="2">
        <v>38987</v>
      </c>
      <c r="C48" s="1">
        <v>11689.24</v>
      </c>
      <c r="D48" s="1">
        <v>5930.1</v>
      </c>
      <c r="E48" s="3">
        <v>1.8883000000000001</v>
      </c>
      <c r="F48" s="1">
        <f t="shared" si="1"/>
        <v>11197.807830000002</v>
      </c>
      <c r="G48" s="1">
        <v>5243.1</v>
      </c>
      <c r="H48" s="4">
        <v>0.78680000000000005</v>
      </c>
      <c r="I48" s="1">
        <f t="shared" si="3"/>
        <v>6663.8281647178446</v>
      </c>
      <c r="J48" s="1">
        <v>15947.87</v>
      </c>
      <c r="K48" s="4">
        <v>117.37</v>
      </c>
      <c r="L48" s="1">
        <f t="shared" si="2"/>
        <v>135.8768850643265</v>
      </c>
      <c r="M48" s="1">
        <f t="shared" si="4"/>
        <v>1.7010315020751182E-3</v>
      </c>
      <c r="N48" s="1">
        <f t="shared" si="5"/>
        <v>5.9965963563058788E-3</v>
      </c>
      <c r="O48" s="1">
        <f t="shared" si="6"/>
        <v>7.3129157582069839E-3</v>
      </c>
      <c r="P48" s="1">
        <f t="shared" si="7"/>
        <v>2.2213192260220987E-2</v>
      </c>
      <c r="Q48" s="1">
        <f>SUMPRODUCT('VaR-Results-Overview'!$B$4:$E$4,M48:P48)</f>
        <v>7.6533215355867072E-3</v>
      </c>
      <c r="R48" s="1" t="b">
        <f t="shared" ca="1" si="8"/>
        <v>0</v>
      </c>
      <c r="U48" s="15" t="s">
        <v>46</v>
      </c>
      <c r="V48" s="1">
        <f ca="1">V47*SQRT(10)</f>
        <v>-2.9565999301857594E-3</v>
      </c>
    </row>
    <row r="49" spans="1:18" x14ac:dyDescent="0.2">
      <c r="A49" s="1">
        <v>35</v>
      </c>
      <c r="B49" s="2">
        <v>38988</v>
      </c>
      <c r="C49" s="1">
        <v>11718.45</v>
      </c>
      <c r="D49" s="1">
        <v>5971.3</v>
      </c>
      <c r="E49" s="3">
        <v>1.8736999999999999</v>
      </c>
      <c r="F49" s="1">
        <f t="shared" si="1"/>
        <v>11188.42481</v>
      </c>
      <c r="G49" s="1">
        <v>5250.01</v>
      </c>
      <c r="H49" s="4">
        <v>0.78810000000000002</v>
      </c>
      <c r="I49" s="1">
        <f t="shared" si="3"/>
        <v>6661.6038573785054</v>
      </c>
      <c r="J49" s="1">
        <v>16024.85</v>
      </c>
      <c r="K49" s="4">
        <v>117.85</v>
      </c>
      <c r="L49" s="1">
        <f t="shared" si="2"/>
        <v>135.97666525243955</v>
      </c>
      <c r="M49" s="1">
        <f t="shared" si="4"/>
        <v>2.4988793112298959E-3</v>
      </c>
      <c r="N49" s="1">
        <f t="shared" si="5"/>
        <v>-8.37933651161892E-4</v>
      </c>
      <c r="O49" s="1">
        <f t="shared" si="6"/>
        <v>-3.337882196776945E-4</v>
      </c>
      <c r="P49" s="1">
        <f t="shared" si="7"/>
        <v>7.3434262248362955E-4</v>
      </c>
      <c r="Q49" s="1">
        <f>SUMPRODUCT('VaR-Results-Overview'!$B$4:$E$4,M49:P49)</f>
        <v>8.6166133167234725E-4</v>
      </c>
      <c r="R49" s="1" t="b">
        <f t="shared" ca="1" si="8"/>
        <v>0</v>
      </c>
    </row>
    <row r="50" spans="1:18" x14ac:dyDescent="0.2">
      <c r="A50" s="1">
        <v>36</v>
      </c>
      <c r="B50" s="2">
        <v>38989</v>
      </c>
      <c r="C50" s="1">
        <v>11679.07</v>
      </c>
      <c r="D50" s="1">
        <v>5960.8</v>
      </c>
      <c r="E50" s="3">
        <v>1.8682000000000001</v>
      </c>
      <c r="F50" s="1">
        <f t="shared" si="1"/>
        <v>11135.966560000001</v>
      </c>
      <c r="G50" s="1">
        <v>5250.01</v>
      </c>
      <c r="H50" s="4">
        <v>0.78949999999999998</v>
      </c>
      <c r="I50" s="1">
        <f t="shared" si="3"/>
        <v>6649.7910069664349</v>
      </c>
      <c r="J50" s="1">
        <v>16127.58</v>
      </c>
      <c r="K50" s="4">
        <v>118.09</v>
      </c>
      <c r="L50" s="1">
        <f t="shared" si="2"/>
        <v>136.57024303497332</v>
      </c>
      <c r="M50" s="1">
        <f t="shared" si="4"/>
        <v>-3.3605126957917657E-3</v>
      </c>
      <c r="N50" s="1">
        <f t="shared" si="5"/>
        <v>-4.6886180039493585E-3</v>
      </c>
      <c r="O50" s="1">
        <f t="shared" si="6"/>
        <v>-1.773274224192476E-3</v>
      </c>
      <c r="P50" s="1">
        <f t="shared" si="7"/>
        <v>4.3652915110971337E-3</v>
      </c>
      <c r="Q50" s="1">
        <f>SUMPRODUCT('VaR-Results-Overview'!$B$4:$E$4,M50:P50)</f>
        <v>-2.0550595997013347E-3</v>
      </c>
      <c r="R50" s="1" t="b">
        <f t="shared" ca="1" si="8"/>
        <v>0</v>
      </c>
    </row>
    <row r="51" spans="1:18" x14ac:dyDescent="0.2">
      <c r="A51" s="1">
        <v>37</v>
      </c>
      <c r="B51" s="2">
        <v>38992</v>
      </c>
      <c r="C51" s="1">
        <v>11670.35</v>
      </c>
      <c r="D51" s="1">
        <v>5957.8</v>
      </c>
      <c r="E51" s="3">
        <v>1.885</v>
      </c>
      <c r="F51" s="1">
        <f t="shared" si="1"/>
        <v>11230.453</v>
      </c>
      <c r="G51" s="1">
        <v>5243.13</v>
      </c>
      <c r="H51" s="4">
        <v>0.78469999999999995</v>
      </c>
      <c r="I51" s="1">
        <f t="shared" si="3"/>
        <v>6681.7000127437241</v>
      </c>
      <c r="J51" s="1">
        <v>16254.29</v>
      </c>
      <c r="K51" s="4">
        <v>117.73</v>
      </c>
      <c r="L51" s="1">
        <f t="shared" si="2"/>
        <v>138.06412978849912</v>
      </c>
      <c r="M51" s="1">
        <f t="shared" si="4"/>
        <v>-7.4663479198252474E-4</v>
      </c>
      <c r="N51" s="1">
        <f t="shared" si="5"/>
        <v>8.4847991856756046E-3</v>
      </c>
      <c r="O51" s="1">
        <f t="shared" si="6"/>
        <v>4.7984975383227454E-3</v>
      </c>
      <c r="P51" s="1">
        <f t="shared" si="7"/>
        <v>1.0938596288089205E-2</v>
      </c>
      <c r="Q51" s="1">
        <f>SUMPRODUCT('VaR-Results-Overview'!$B$4:$E$4,M51:P51)</f>
        <v>4.914354850359787E-3</v>
      </c>
      <c r="R51" s="1" t="b">
        <f t="shared" ca="1" si="8"/>
        <v>0</v>
      </c>
    </row>
    <row r="52" spans="1:18" x14ac:dyDescent="0.2">
      <c r="A52" s="1">
        <v>38</v>
      </c>
      <c r="B52" s="2">
        <v>38993</v>
      </c>
      <c r="C52" s="1">
        <v>11727.34</v>
      </c>
      <c r="D52" s="1">
        <v>5937.1</v>
      </c>
      <c r="E52" s="3">
        <v>1.8891</v>
      </c>
      <c r="F52" s="1">
        <f t="shared" si="1"/>
        <v>11215.775610000001</v>
      </c>
      <c r="G52" s="1">
        <v>5219.79</v>
      </c>
      <c r="H52" s="4">
        <v>0.78490000000000004</v>
      </c>
      <c r="I52" s="1">
        <f t="shared" si="3"/>
        <v>6650.2611797681229</v>
      </c>
      <c r="J52" s="1">
        <v>16242.09</v>
      </c>
      <c r="K52" s="4">
        <v>117.89</v>
      </c>
      <c r="L52" s="1">
        <f t="shared" si="2"/>
        <v>137.77326321146833</v>
      </c>
      <c r="M52" s="1">
        <f t="shared" si="4"/>
        <v>4.8833154104204052E-3</v>
      </c>
      <c r="N52" s="1">
        <f t="shared" si="5"/>
        <v>-1.3069276902720596E-3</v>
      </c>
      <c r="O52" s="1">
        <f t="shared" si="6"/>
        <v>-4.7052146782464322E-3</v>
      </c>
      <c r="P52" s="1">
        <f t="shared" si="7"/>
        <v>-2.106749794290254E-3</v>
      </c>
      <c r="Q52" s="1">
        <f>SUMPRODUCT('VaR-Results-Overview'!$B$4:$E$4,M52:P52)</f>
        <v>6.6937643040385032E-4</v>
      </c>
      <c r="R52" s="1" t="b">
        <f t="shared" ca="1" si="8"/>
        <v>0</v>
      </c>
    </row>
    <row r="53" spans="1:18" x14ac:dyDescent="0.2">
      <c r="A53" s="1">
        <v>39</v>
      </c>
      <c r="B53" s="2">
        <v>38994</v>
      </c>
      <c r="C53" s="1">
        <v>11850.61</v>
      </c>
      <c r="D53" s="1">
        <v>5966.5</v>
      </c>
      <c r="E53" s="3">
        <v>1.8841000000000001</v>
      </c>
      <c r="F53" s="1">
        <f t="shared" si="1"/>
        <v>11241.48265</v>
      </c>
      <c r="G53" s="1">
        <v>5256.55</v>
      </c>
      <c r="H53" s="4">
        <v>0.78810000000000002</v>
      </c>
      <c r="I53" s="1">
        <f t="shared" si="3"/>
        <v>6669.90229666286</v>
      </c>
      <c r="J53" s="1">
        <v>16082.55</v>
      </c>
      <c r="K53" s="4">
        <v>117.98</v>
      </c>
      <c r="L53" s="1">
        <f t="shared" si="2"/>
        <v>136.3159010001695</v>
      </c>
      <c r="M53" s="1">
        <f t="shared" si="4"/>
        <v>1.0511335051256333E-2</v>
      </c>
      <c r="N53" s="1">
        <f t="shared" si="5"/>
        <v>2.2920430020977678E-3</v>
      </c>
      <c r="O53" s="1">
        <f t="shared" si="6"/>
        <v>2.9534354161142671E-3</v>
      </c>
      <c r="P53" s="1">
        <f t="shared" si="7"/>
        <v>-1.0577975561643787E-2</v>
      </c>
      <c r="Q53" s="1">
        <f>SUMPRODUCT('VaR-Results-Overview'!$B$4:$E$4,M53:P53)</f>
        <v>3.0718953504145327E-3</v>
      </c>
      <c r="R53" s="1" t="b">
        <f t="shared" ca="1" si="8"/>
        <v>0</v>
      </c>
    </row>
    <row r="54" spans="1:18" x14ac:dyDescent="0.2">
      <c r="A54" s="1">
        <v>40</v>
      </c>
      <c r="B54" s="2">
        <v>38995</v>
      </c>
      <c r="C54" s="1">
        <v>11866.69</v>
      </c>
      <c r="D54" s="1">
        <v>6004.5</v>
      </c>
      <c r="E54" s="3">
        <v>1.8769</v>
      </c>
      <c r="F54" s="1">
        <f t="shared" si="1"/>
        <v>11269.84605</v>
      </c>
      <c r="G54" s="1">
        <v>5288.53</v>
      </c>
      <c r="H54" s="4">
        <v>0.78810000000000002</v>
      </c>
      <c r="I54" s="1">
        <f t="shared" si="3"/>
        <v>6710.480903438649</v>
      </c>
      <c r="J54" s="1">
        <v>16449.330000000002</v>
      </c>
      <c r="K54" s="4">
        <v>117.69</v>
      </c>
      <c r="L54" s="1">
        <f t="shared" si="2"/>
        <v>139.76828957430538</v>
      </c>
      <c r="M54" s="1">
        <f t="shared" si="4"/>
        <v>1.3568921768584003E-3</v>
      </c>
      <c r="N54" s="1">
        <f t="shared" si="5"/>
        <v>2.5231013455329384E-3</v>
      </c>
      <c r="O54" s="1">
        <f t="shared" si="6"/>
        <v>6.0838382589339622E-3</v>
      </c>
      <c r="P54" s="1">
        <f t="shared" si="7"/>
        <v>2.5326381946678314E-2</v>
      </c>
      <c r="Q54" s="1">
        <f>SUMPRODUCT('VaR-Results-Overview'!$B$4:$E$4,M54:P54)</f>
        <v>6.9733474896323012E-3</v>
      </c>
      <c r="R54" s="1" t="b">
        <f t="shared" ca="1" si="8"/>
        <v>0</v>
      </c>
    </row>
    <row r="55" spans="1:18" x14ac:dyDescent="0.2">
      <c r="A55" s="1">
        <v>41</v>
      </c>
      <c r="B55" s="2">
        <v>38996</v>
      </c>
      <c r="C55" s="1">
        <v>11850.21</v>
      </c>
      <c r="D55" s="1">
        <v>6001.2</v>
      </c>
      <c r="E55" s="3">
        <v>1.8696999999999999</v>
      </c>
      <c r="F55" s="1">
        <f t="shared" si="1"/>
        <v>11220.44364</v>
      </c>
      <c r="G55" s="1">
        <v>5282.06</v>
      </c>
      <c r="H55" s="4">
        <v>0.79449999999999998</v>
      </c>
      <c r="I55" s="1">
        <f t="shared" si="3"/>
        <v>6648.2819383259921</v>
      </c>
      <c r="J55" s="1">
        <v>16436.060000000001</v>
      </c>
      <c r="K55" s="4">
        <v>118.99</v>
      </c>
      <c r="L55" s="1">
        <f t="shared" si="2"/>
        <v>138.12975880326078</v>
      </c>
      <c r="M55" s="1">
        <f t="shared" si="4"/>
        <v>-1.3887613142334874E-3</v>
      </c>
      <c r="N55" s="1">
        <f t="shared" si="5"/>
        <v>-4.383592267438347E-3</v>
      </c>
      <c r="O55" s="1">
        <f t="shared" si="6"/>
        <v>-9.2689281152389964E-3</v>
      </c>
      <c r="P55" s="1">
        <f t="shared" si="7"/>
        <v>-1.1723193980802803E-2</v>
      </c>
      <c r="Q55" s="1">
        <f>SUMPRODUCT('VaR-Results-Overview'!$B$4:$E$4,M55:P55)</f>
        <v>-5.1421138136093589E-3</v>
      </c>
      <c r="R55" s="1" t="b">
        <f t="shared" ca="1" si="8"/>
        <v>0</v>
      </c>
    </row>
    <row r="56" spans="1:18" x14ac:dyDescent="0.2">
      <c r="A56" s="1">
        <v>42</v>
      </c>
      <c r="B56" s="2">
        <v>39000</v>
      </c>
      <c r="C56" s="1">
        <v>11867.17</v>
      </c>
      <c r="D56" s="1">
        <v>6072.7</v>
      </c>
      <c r="E56" s="3">
        <v>1.8556999999999999</v>
      </c>
      <c r="F56" s="1">
        <f t="shared" si="1"/>
        <v>11269.10939</v>
      </c>
      <c r="G56" s="1">
        <v>5309.79</v>
      </c>
      <c r="H56" s="4">
        <v>0.79749999999999999</v>
      </c>
      <c r="I56" s="1">
        <f t="shared" si="3"/>
        <v>6658.0438871473352</v>
      </c>
      <c r="J56" s="1">
        <v>16477.25</v>
      </c>
      <c r="K56" s="4">
        <v>119.65</v>
      </c>
      <c r="L56" s="1">
        <f t="shared" si="2"/>
        <v>137.71207689093188</v>
      </c>
      <c r="M56" s="1">
        <f t="shared" si="4"/>
        <v>1.4311982656848232E-3</v>
      </c>
      <c r="N56" s="1">
        <f t="shared" si="5"/>
        <v>4.3372393785313925E-3</v>
      </c>
      <c r="O56" s="1">
        <f t="shared" si="6"/>
        <v>1.4683415823669409E-3</v>
      </c>
      <c r="P56" s="1">
        <f t="shared" si="7"/>
        <v>-3.0238372668398672E-3</v>
      </c>
      <c r="Q56" s="1">
        <f>SUMPRODUCT('VaR-Results-Overview'!$B$4:$E$4,M56:P56)</f>
        <v>1.4157178247020679E-3</v>
      </c>
      <c r="R56" s="1" t="b">
        <f t="shared" ca="1" si="8"/>
        <v>0</v>
      </c>
    </row>
    <row r="57" spans="1:18" x14ac:dyDescent="0.2">
      <c r="A57" s="1">
        <v>43</v>
      </c>
      <c r="B57" s="2">
        <v>39001</v>
      </c>
      <c r="C57" s="1">
        <v>11852.13</v>
      </c>
      <c r="D57" s="1">
        <v>6073.5</v>
      </c>
      <c r="E57" s="3">
        <v>1.8565</v>
      </c>
      <c r="F57" s="1">
        <f t="shared" si="1"/>
        <v>11275.45275</v>
      </c>
      <c r="G57" s="1">
        <v>5313.19</v>
      </c>
      <c r="H57" s="4">
        <v>0.79690000000000005</v>
      </c>
      <c r="I57" s="1">
        <f t="shared" si="3"/>
        <v>6667.3233780900982</v>
      </c>
      <c r="J57" s="1">
        <v>16400.57</v>
      </c>
      <c r="K57" s="4">
        <v>119.59</v>
      </c>
      <c r="L57" s="1">
        <f t="shared" si="2"/>
        <v>137.13997825905176</v>
      </c>
      <c r="M57" s="1">
        <f t="shared" si="4"/>
        <v>-1.2673619742534128E-3</v>
      </c>
      <c r="N57" s="1">
        <f t="shared" si="5"/>
        <v>5.6289807654451719E-4</v>
      </c>
      <c r="O57" s="1">
        <f t="shared" si="6"/>
        <v>1.3937263106174626E-3</v>
      </c>
      <c r="P57" s="1">
        <f t="shared" si="7"/>
        <v>-4.1543098092495295E-3</v>
      </c>
      <c r="Q57" s="1">
        <f>SUMPRODUCT('VaR-Results-Overview'!$B$4:$E$4,M57:P57)</f>
        <v>-1.0295646975261696E-3</v>
      </c>
      <c r="R57" s="1" t="b">
        <f t="shared" ca="1" si="8"/>
        <v>0</v>
      </c>
    </row>
    <row r="58" spans="1:18" x14ac:dyDescent="0.2">
      <c r="A58" s="1">
        <v>44</v>
      </c>
      <c r="B58" s="2">
        <v>39002</v>
      </c>
      <c r="C58" s="1">
        <v>11947.7</v>
      </c>
      <c r="D58" s="1">
        <v>6121.3</v>
      </c>
      <c r="E58" s="3">
        <v>1.8566</v>
      </c>
      <c r="F58" s="1">
        <f t="shared" si="1"/>
        <v>11364.80558</v>
      </c>
      <c r="G58" s="1">
        <v>5361.51</v>
      </c>
      <c r="H58" s="4">
        <v>0.79759999999999998</v>
      </c>
      <c r="I58" s="1">
        <f t="shared" si="3"/>
        <v>6722.0536609829496</v>
      </c>
      <c r="J58" s="1">
        <v>16368.81</v>
      </c>
      <c r="K58" s="4">
        <v>119.51</v>
      </c>
      <c r="L58" s="1">
        <f t="shared" si="2"/>
        <v>136.96602794745209</v>
      </c>
      <c r="M58" s="1">
        <f t="shared" si="4"/>
        <v>8.0635295090419647E-3</v>
      </c>
      <c r="N58" s="1">
        <f t="shared" si="5"/>
        <v>7.9245447594110847E-3</v>
      </c>
      <c r="O58" s="1">
        <f t="shared" si="6"/>
        <v>8.208733818537128E-3</v>
      </c>
      <c r="P58" s="1">
        <f t="shared" si="7"/>
        <v>-1.2684143151246777E-3</v>
      </c>
      <c r="Q58" s="1">
        <f>SUMPRODUCT('VaR-Results-Overview'!$B$4:$E$4,M58:P58)</f>
        <v>6.169965750268889E-3</v>
      </c>
      <c r="R58" s="1" t="b">
        <f t="shared" ca="1" si="8"/>
        <v>0</v>
      </c>
    </row>
    <row r="59" spans="1:18" x14ac:dyDescent="0.2">
      <c r="A59" s="1">
        <v>45</v>
      </c>
      <c r="B59" s="2">
        <v>39003</v>
      </c>
      <c r="C59" s="1">
        <v>11960.51</v>
      </c>
      <c r="D59" s="1">
        <v>6157.3</v>
      </c>
      <c r="E59" s="3">
        <v>1.8554999999999999</v>
      </c>
      <c r="F59" s="1">
        <f t="shared" si="1"/>
        <v>11424.870150000001</v>
      </c>
      <c r="G59" s="1">
        <v>5353.23</v>
      </c>
      <c r="H59" s="4">
        <v>0.8004</v>
      </c>
      <c r="I59" s="1">
        <f t="shared" si="3"/>
        <v>6688.1934032983499</v>
      </c>
      <c r="J59" s="1">
        <v>16536.54</v>
      </c>
      <c r="K59" s="4">
        <v>119.87</v>
      </c>
      <c r="L59" s="1">
        <f t="shared" si="2"/>
        <v>137.95395011262201</v>
      </c>
      <c r="M59" s="1">
        <f t="shared" si="4"/>
        <v>1.0721728868317325E-3</v>
      </c>
      <c r="N59" s="1">
        <f t="shared" si="5"/>
        <v>5.2851383666169555E-3</v>
      </c>
      <c r="O59" s="1">
        <f t="shared" si="6"/>
        <v>-5.0371894352965298E-3</v>
      </c>
      <c r="P59" s="1">
        <f t="shared" si="7"/>
        <v>7.212899285864831E-3</v>
      </c>
      <c r="Q59" s="1">
        <f>SUMPRODUCT('VaR-Results-Overview'!$B$4:$E$4,M59:P59)</f>
        <v>2.9532715783610929E-3</v>
      </c>
      <c r="R59" s="1" t="b">
        <f t="shared" ca="1" si="8"/>
        <v>0</v>
      </c>
    </row>
    <row r="60" spans="1:18" x14ac:dyDescent="0.2">
      <c r="A60" s="1">
        <v>46</v>
      </c>
      <c r="B60" s="2">
        <v>39006</v>
      </c>
      <c r="C60" s="1">
        <v>11980.59</v>
      </c>
      <c r="D60" s="1">
        <v>6172.4</v>
      </c>
      <c r="E60" s="3">
        <v>1.8602000000000001</v>
      </c>
      <c r="F60" s="1">
        <f t="shared" si="1"/>
        <v>11481.89848</v>
      </c>
      <c r="G60" s="1">
        <v>5361.97</v>
      </c>
      <c r="H60" s="4">
        <v>0.79900000000000004</v>
      </c>
      <c r="I60" s="1">
        <f t="shared" si="3"/>
        <v>6710.8510638297876</v>
      </c>
      <c r="J60" s="1">
        <v>16692.759999999998</v>
      </c>
      <c r="K60" s="4">
        <v>119.25</v>
      </c>
      <c r="L60" s="1">
        <f t="shared" si="2"/>
        <v>139.98121593291404</v>
      </c>
      <c r="M60" s="1">
        <f t="shared" si="4"/>
        <v>1.6788581757801236E-3</v>
      </c>
      <c r="N60" s="1">
        <f t="shared" si="5"/>
        <v>4.9915954624656445E-3</v>
      </c>
      <c r="O60" s="1">
        <f t="shared" si="6"/>
        <v>3.3877101281586386E-3</v>
      </c>
      <c r="P60" s="1">
        <f t="shared" si="7"/>
        <v>1.4695235755388104E-2</v>
      </c>
      <c r="Q60" s="1">
        <f>SUMPRODUCT('VaR-Results-Overview'!$B$4:$E$4,M60:P60)</f>
        <v>5.4468400729452277E-3</v>
      </c>
      <c r="R60" s="1" t="b">
        <f t="shared" ca="1" si="8"/>
        <v>0</v>
      </c>
    </row>
    <row r="61" spans="1:18" x14ac:dyDescent="0.2">
      <c r="A61" s="1">
        <v>47</v>
      </c>
      <c r="B61" s="2">
        <v>39007</v>
      </c>
      <c r="C61" s="1">
        <v>11950.02</v>
      </c>
      <c r="D61" s="1">
        <v>6108.6</v>
      </c>
      <c r="E61" s="3">
        <v>1.8693</v>
      </c>
      <c r="F61" s="1">
        <f t="shared" si="1"/>
        <v>11418.805980000001</v>
      </c>
      <c r="G61" s="1">
        <v>5302.99</v>
      </c>
      <c r="H61" s="4">
        <v>0.79749999999999999</v>
      </c>
      <c r="I61" s="1">
        <f t="shared" si="3"/>
        <v>6649.5172413793098</v>
      </c>
      <c r="J61" s="1">
        <v>16611.59</v>
      </c>
      <c r="K61" s="4">
        <v>118.7</v>
      </c>
      <c r="L61" s="1">
        <f t="shared" si="2"/>
        <v>139.94599831508003</v>
      </c>
      <c r="M61" s="1">
        <f t="shared" si="4"/>
        <v>-2.5516272570883162E-3</v>
      </c>
      <c r="N61" s="1">
        <f t="shared" si="5"/>
        <v>-5.4949536533438186E-3</v>
      </c>
      <c r="O61" s="1">
        <f t="shared" si="6"/>
        <v>-9.1394998737277054E-3</v>
      </c>
      <c r="P61" s="1">
        <f t="shared" si="7"/>
        <v>-2.5158816916467832E-4</v>
      </c>
      <c r="Q61" s="1">
        <f>SUMPRODUCT('VaR-Results-Overview'!$B$4:$E$4,M61:P61)</f>
        <v>-3.6334046200441781E-3</v>
      </c>
      <c r="R61" s="1" t="b">
        <f t="shared" ca="1" si="8"/>
        <v>0</v>
      </c>
    </row>
    <row r="62" spans="1:18" x14ac:dyDescent="0.2">
      <c r="A62" s="1">
        <v>48</v>
      </c>
      <c r="B62" s="2">
        <v>39008</v>
      </c>
      <c r="C62" s="1">
        <v>11992.68</v>
      </c>
      <c r="D62" s="1">
        <v>6150.4</v>
      </c>
      <c r="E62" s="3">
        <v>1.867</v>
      </c>
      <c r="F62" s="1">
        <f t="shared" si="1"/>
        <v>11482.7968</v>
      </c>
      <c r="G62" s="1">
        <v>5361.29</v>
      </c>
      <c r="H62" s="4">
        <v>0.79910000000000003</v>
      </c>
      <c r="I62" s="1">
        <f t="shared" si="3"/>
        <v>6709.160305343511</v>
      </c>
      <c r="J62" s="1">
        <v>16653</v>
      </c>
      <c r="K62" s="4">
        <v>119.08</v>
      </c>
      <c r="L62" s="1">
        <f t="shared" si="2"/>
        <v>139.84716157205241</v>
      </c>
      <c r="M62" s="1">
        <f t="shared" si="4"/>
        <v>3.5698685023121176E-3</v>
      </c>
      <c r="N62" s="1">
        <f t="shared" si="5"/>
        <v>5.603985225082095E-3</v>
      </c>
      <c r="O62" s="1">
        <f t="shared" si="6"/>
        <v>8.9695329448953327E-3</v>
      </c>
      <c r="P62" s="1">
        <f t="shared" si="7"/>
        <v>-7.0624915479964971E-4</v>
      </c>
      <c r="Q62" s="1">
        <f>SUMPRODUCT('VaR-Results-Overview'!$B$4:$E$4,M62:P62)</f>
        <v>3.8648464319790791E-3</v>
      </c>
      <c r="R62" s="1" t="b">
        <f t="shared" ca="1" si="8"/>
        <v>0</v>
      </c>
    </row>
    <row r="63" spans="1:18" x14ac:dyDescent="0.2">
      <c r="A63" s="1">
        <v>49</v>
      </c>
      <c r="B63" s="2">
        <v>39009</v>
      </c>
      <c r="C63" s="1">
        <v>12011.73</v>
      </c>
      <c r="D63" s="1">
        <v>6156</v>
      </c>
      <c r="E63" s="3">
        <v>1.8757999999999999</v>
      </c>
      <c r="F63" s="1">
        <f t="shared" si="1"/>
        <v>11547.424799999999</v>
      </c>
      <c r="G63" s="1">
        <v>5359.74</v>
      </c>
      <c r="H63" s="4">
        <v>0.79379999999999995</v>
      </c>
      <c r="I63" s="1">
        <f t="shared" si="3"/>
        <v>6752.0030234315946</v>
      </c>
      <c r="J63" s="1">
        <v>16551.36</v>
      </c>
      <c r="K63" s="4">
        <v>118.31</v>
      </c>
      <c r="L63" s="1">
        <f t="shared" si="2"/>
        <v>139.89823345448397</v>
      </c>
      <c r="M63" s="1">
        <f t="shared" si="4"/>
        <v>1.5884689660692415E-3</v>
      </c>
      <c r="N63" s="1">
        <f t="shared" si="5"/>
        <v>5.6282455507702441E-3</v>
      </c>
      <c r="O63" s="1">
        <f t="shared" si="6"/>
        <v>6.3857049374660855E-3</v>
      </c>
      <c r="P63" s="1">
        <f t="shared" si="7"/>
        <v>3.651978478322142E-4</v>
      </c>
      <c r="Q63" s="1">
        <f>SUMPRODUCT('VaR-Results-Overview'!$B$4:$E$4,M63:P63)</f>
        <v>3.0354713149718208E-3</v>
      </c>
      <c r="R63" s="1" t="b">
        <f t="shared" ca="1" si="8"/>
        <v>0</v>
      </c>
    </row>
    <row r="64" spans="1:18" x14ac:dyDescent="0.2">
      <c r="A64" s="1">
        <v>50</v>
      </c>
      <c r="B64" s="2">
        <v>39010</v>
      </c>
      <c r="C64" s="1">
        <v>12002.37</v>
      </c>
      <c r="D64" s="1">
        <v>6155.2</v>
      </c>
      <c r="E64" s="3">
        <v>1.8805000000000001</v>
      </c>
      <c r="F64" s="1">
        <f t="shared" si="1"/>
        <v>11574.8536</v>
      </c>
      <c r="G64" s="1">
        <v>5375.35</v>
      </c>
      <c r="H64" s="4">
        <v>0.79349999999999998</v>
      </c>
      <c r="I64" s="1">
        <f t="shared" si="3"/>
        <v>6774.2281033396348</v>
      </c>
      <c r="J64" s="1">
        <v>16651.63</v>
      </c>
      <c r="K64" s="4">
        <v>118.77</v>
      </c>
      <c r="L64" s="1">
        <f t="shared" si="2"/>
        <v>140.20063989222868</v>
      </c>
      <c r="M64" s="1">
        <f t="shared" si="4"/>
        <v>-7.7923829456695776E-4</v>
      </c>
      <c r="N64" s="1">
        <f t="shared" si="5"/>
        <v>2.3753174820416675E-3</v>
      </c>
      <c r="O64" s="1">
        <f t="shared" si="6"/>
        <v>3.2916276593645114E-3</v>
      </c>
      <c r="P64" s="1">
        <f t="shared" si="7"/>
        <v>2.1616172719085532E-3</v>
      </c>
      <c r="Q64" s="1">
        <f>SUMPRODUCT('VaR-Results-Overview'!$B$4:$E$4,M64:P64)</f>
        <v>1.1623861471038788E-3</v>
      </c>
      <c r="R64" s="1" t="b">
        <f t="shared" ca="1" si="8"/>
        <v>0</v>
      </c>
    </row>
    <row r="65" spans="1:18" x14ac:dyDescent="0.2">
      <c r="A65" s="1">
        <v>51</v>
      </c>
      <c r="B65" s="2">
        <v>39013</v>
      </c>
      <c r="C65" s="1">
        <v>12116.91</v>
      </c>
      <c r="D65" s="1">
        <v>6166.1</v>
      </c>
      <c r="E65" s="3">
        <v>1.8720000000000001</v>
      </c>
      <c r="F65" s="1">
        <f t="shared" si="1"/>
        <v>11542.939200000001</v>
      </c>
      <c r="G65" s="1">
        <v>5411.81</v>
      </c>
      <c r="H65" s="4">
        <v>0.79669999999999996</v>
      </c>
      <c r="I65" s="1">
        <f t="shared" si="3"/>
        <v>6792.7827287561195</v>
      </c>
      <c r="J65" s="1">
        <v>16788.82</v>
      </c>
      <c r="K65" s="4">
        <v>119.31</v>
      </c>
      <c r="L65" s="1">
        <f t="shared" si="2"/>
        <v>140.71595004609838</v>
      </c>
      <c r="M65" s="1">
        <f t="shared" si="4"/>
        <v>9.5431152347410595E-3</v>
      </c>
      <c r="N65" s="1">
        <f t="shared" si="5"/>
        <v>-2.7572184584692852E-3</v>
      </c>
      <c r="O65" s="1">
        <f t="shared" si="6"/>
        <v>2.739002161344021E-3</v>
      </c>
      <c r="P65" s="1">
        <f t="shared" si="7"/>
        <v>3.6755192719934902E-3</v>
      </c>
      <c r="Q65" s="1">
        <f>SUMPRODUCT('VaR-Results-Overview'!$B$4:$E$4,M65:P65)</f>
        <v>3.9990846268887388E-3</v>
      </c>
      <c r="R65" s="1" t="b">
        <f t="shared" ca="1" si="8"/>
        <v>0</v>
      </c>
    </row>
    <row r="66" spans="1:18" x14ac:dyDescent="0.2">
      <c r="A66" s="1">
        <v>52</v>
      </c>
      <c r="B66" s="2">
        <v>39014</v>
      </c>
      <c r="C66" s="1">
        <v>12127.88</v>
      </c>
      <c r="D66" s="1">
        <v>6182.5</v>
      </c>
      <c r="E66" s="3">
        <v>1.8715999999999999</v>
      </c>
      <c r="F66" s="1">
        <f t="shared" si="1"/>
        <v>11571.166999999999</v>
      </c>
      <c r="G66" s="1">
        <v>5404.54</v>
      </c>
      <c r="H66" s="4">
        <v>0.79710000000000003</v>
      </c>
      <c r="I66" s="1">
        <f t="shared" si="3"/>
        <v>6780.2534186425792</v>
      </c>
      <c r="J66" s="1">
        <v>16780.47</v>
      </c>
      <c r="K66" s="4">
        <v>119.47</v>
      </c>
      <c r="L66" s="1">
        <f t="shared" si="2"/>
        <v>140.45760441951955</v>
      </c>
      <c r="M66" s="1">
        <f t="shared" si="4"/>
        <v>9.0534633004613757E-4</v>
      </c>
      <c r="N66" s="1">
        <f t="shared" si="5"/>
        <v>2.445460338212537E-3</v>
      </c>
      <c r="O66" s="1">
        <f t="shared" si="6"/>
        <v>-1.8445032932526383E-3</v>
      </c>
      <c r="P66" s="1">
        <f t="shared" si="7"/>
        <v>-1.8359370525814326E-3</v>
      </c>
      <c r="Q66" s="1">
        <f>SUMPRODUCT('VaR-Results-Overview'!$B$4:$E$4,M66:P66)</f>
        <v>5.4413889364066559E-4</v>
      </c>
      <c r="R66" s="1" t="b">
        <f t="shared" ca="1" si="8"/>
        <v>0</v>
      </c>
    </row>
    <row r="67" spans="1:18" x14ac:dyDescent="0.2">
      <c r="A67" s="1">
        <v>53</v>
      </c>
      <c r="B67" s="2">
        <v>39015</v>
      </c>
      <c r="C67" s="1">
        <v>12134.68</v>
      </c>
      <c r="D67" s="1">
        <v>6214.6</v>
      </c>
      <c r="E67" s="3">
        <v>1.8769</v>
      </c>
      <c r="F67" s="1">
        <f t="shared" si="1"/>
        <v>11664.18274</v>
      </c>
      <c r="G67" s="1">
        <v>5422.28</v>
      </c>
      <c r="H67" s="4">
        <v>0.7944</v>
      </c>
      <c r="I67" s="1">
        <f t="shared" si="3"/>
        <v>6825.6294058408857</v>
      </c>
      <c r="J67" s="1">
        <v>16699.3</v>
      </c>
      <c r="K67" s="4">
        <v>119.13</v>
      </c>
      <c r="L67" s="1">
        <f t="shared" si="2"/>
        <v>140.17711743473515</v>
      </c>
      <c r="M67" s="1">
        <f t="shared" si="4"/>
        <v>5.6069156357096972E-4</v>
      </c>
      <c r="N67" s="1">
        <f t="shared" si="5"/>
        <v>8.0385789955326661E-3</v>
      </c>
      <c r="O67" s="1">
        <f t="shared" si="6"/>
        <v>6.6923733371887653E-3</v>
      </c>
      <c r="P67" s="1">
        <f t="shared" si="7"/>
        <v>-1.9969512219975153E-3</v>
      </c>
      <c r="Q67" s="1">
        <f>SUMPRODUCT('VaR-Results-Overview'!$B$4:$E$4,M67:P67)</f>
        <v>2.9056974134075608E-3</v>
      </c>
      <c r="R67" s="1" t="b">
        <f t="shared" ca="1" si="8"/>
        <v>0</v>
      </c>
    </row>
    <row r="68" spans="1:18" x14ac:dyDescent="0.2">
      <c r="A68" s="1">
        <v>54</v>
      </c>
      <c r="B68" s="2">
        <v>39016</v>
      </c>
      <c r="C68" s="1">
        <v>12163.66</v>
      </c>
      <c r="D68" s="1">
        <v>6184.8</v>
      </c>
      <c r="E68" s="3">
        <v>1.8873</v>
      </c>
      <c r="F68" s="1">
        <f t="shared" si="1"/>
        <v>11672.573039999999</v>
      </c>
      <c r="G68" s="1">
        <v>5433.79</v>
      </c>
      <c r="H68" s="4">
        <v>0.7893</v>
      </c>
      <c r="I68" s="1">
        <f t="shared" si="3"/>
        <v>6884.3152160141899</v>
      </c>
      <c r="J68" s="1">
        <v>16811.599999999999</v>
      </c>
      <c r="K68" s="4">
        <v>118.6</v>
      </c>
      <c r="L68" s="1">
        <f t="shared" si="2"/>
        <v>141.75042158516018</v>
      </c>
      <c r="M68" s="1">
        <f t="shared" si="4"/>
        <v>2.3881964748967061E-3</v>
      </c>
      <c r="N68" s="1">
        <f t="shared" si="5"/>
        <v>7.1932172077742286E-4</v>
      </c>
      <c r="O68" s="1">
        <f t="shared" si="6"/>
        <v>8.5978606050725586E-3</v>
      </c>
      <c r="P68" s="1">
        <f t="shared" si="7"/>
        <v>1.1223687426427093E-2</v>
      </c>
      <c r="Q68" s="1">
        <f>SUMPRODUCT('VaR-Results-Overview'!$B$4:$E$4,M68:P68)</f>
        <v>4.2755986519845838E-3</v>
      </c>
      <c r="R68" s="1" t="b">
        <f t="shared" ca="1" si="8"/>
        <v>0</v>
      </c>
    </row>
    <row r="69" spans="1:18" x14ac:dyDescent="0.2">
      <c r="A69" s="1">
        <v>55</v>
      </c>
      <c r="B69" s="2">
        <v>39017</v>
      </c>
      <c r="C69" s="1">
        <v>12090.26</v>
      </c>
      <c r="D69" s="1">
        <v>6160.9</v>
      </c>
      <c r="E69" s="3">
        <v>1.8967000000000001</v>
      </c>
      <c r="F69" s="1">
        <f t="shared" si="1"/>
        <v>11685.37903</v>
      </c>
      <c r="G69" s="1">
        <v>5396.03</v>
      </c>
      <c r="H69" s="4">
        <v>0.78600000000000003</v>
      </c>
      <c r="I69" s="1">
        <f t="shared" si="3"/>
        <v>6865.1781170483455</v>
      </c>
      <c r="J69" s="1">
        <v>16669.07</v>
      </c>
      <c r="K69" s="4">
        <v>117.61</v>
      </c>
      <c r="L69" s="1">
        <f t="shared" si="2"/>
        <v>141.73174049825695</v>
      </c>
      <c r="M69" s="1">
        <f t="shared" si="4"/>
        <v>-6.0343679451743664E-3</v>
      </c>
      <c r="N69" s="1">
        <f t="shared" si="5"/>
        <v>1.0971008668026075E-3</v>
      </c>
      <c r="O69" s="1">
        <f t="shared" si="6"/>
        <v>-2.7798115521102209E-3</v>
      </c>
      <c r="P69" s="1">
        <f t="shared" si="7"/>
        <v>-1.317885809038347E-4</v>
      </c>
      <c r="Q69" s="1">
        <f>SUMPRODUCT('VaR-Results-Overview'!$B$4:$E$4,M69:P69)</f>
        <v>-2.3889557894207535E-3</v>
      </c>
      <c r="R69" s="1" t="b">
        <f t="shared" ca="1" si="8"/>
        <v>0</v>
      </c>
    </row>
    <row r="70" spans="1:18" x14ac:dyDescent="0.2">
      <c r="A70" s="1">
        <v>56</v>
      </c>
      <c r="B70" s="2">
        <v>39020</v>
      </c>
      <c r="C70" s="1">
        <v>12086.49</v>
      </c>
      <c r="D70" s="1">
        <v>6126.8</v>
      </c>
      <c r="E70" s="3">
        <v>1.9025000000000001</v>
      </c>
      <c r="F70" s="1">
        <f t="shared" si="1"/>
        <v>11656.237000000001</v>
      </c>
      <c r="G70" s="1">
        <v>5362.23</v>
      </c>
      <c r="H70" s="4">
        <v>0.7863</v>
      </c>
      <c r="I70" s="1">
        <f t="shared" si="3"/>
        <v>6819.5726821823728</v>
      </c>
      <c r="J70" s="1">
        <v>16351.85</v>
      </c>
      <c r="K70" s="4">
        <v>117.48</v>
      </c>
      <c r="L70" s="1">
        <f t="shared" si="2"/>
        <v>139.18837248893428</v>
      </c>
      <c r="M70" s="1">
        <f t="shared" si="4"/>
        <v>-3.1182125115592521E-4</v>
      </c>
      <c r="N70" s="1">
        <f t="shared" si="5"/>
        <v>-2.4938882962360414E-3</v>
      </c>
      <c r="O70" s="1">
        <f t="shared" si="6"/>
        <v>-6.6430082495194717E-3</v>
      </c>
      <c r="P70" s="1">
        <f t="shared" si="7"/>
        <v>-1.7944943033800929E-2</v>
      </c>
      <c r="Q70" s="1">
        <f>SUMPRODUCT('VaR-Results-Overview'!$B$4:$E$4,M70:P70)</f>
        <v>-5.1261844210453156E-3</v>
      </c>
      <c r="R70" s="1" t="b">
        <f t="shared" ca="1" si="8"/>
        <v>0</v>
      </c>
    </row>
    <row r="71" spans="1:18" x14ac:dyDescent="0.2">
      <c r="A71" s="1">
        <v>57</v>
      </c>
      <c r="B71" s="2">
        <v>39021</v>
      </c>
      <c r="C71" s="1">
        <v>12080.73</v>
      </c>
      <c r="D71" s="1">
        <v>6129.2</v>
      </c>
      <c r="E71" s="3">
        <v>1.9073</v>
      </c>
      <c r="F71" s="1">
        <f t="shared" si="1"/>
        <v>11690.22316</v>
      </c>
      <c r="G71" s="1">
        <v>5348.73</v>
      </c>
      <c r="H71" s="4">
        <v>0.78349999999999997</v>
      </c>
      <c r="I71" s="1">
        <f t="shared" si="3"/>
        <v>6826.7134652201657</v>
      </c>
      <c r="J71" s="1">
        <v>16399.39</v>
      </c>
      <c r="K71" s="4">
        <v>117.15</v>
      </c>
      <c r="L71" s="1">
        <f t="shared" si="2"/>
        <v>139.98625693555269</v>
      </c>
      <c r="M71" s="1">
        <f t="shared" si="4"/>
        <v>-4.7656515663358168E-4</v>
      </c>
      <c r="N71" s="1">
        <f t="shared" si="5"/>
        <v>2.9157059864172771E-3</v>
      </c>
      <c r="O71" s="1">
        <f t="shared" si="6"/>
        <v>1.0471012438139755E-3</v>
      </c>
      <c r="P71" s="1">
        <f t="shared" si="7"/>
        <v>5.7324073293682967E-3</v>
      </c>
      <c r="Q71" s="1">
        <f>SUMPRODUCT('VaR-Results-Overview'!$B$4:$E$4,M71:P71)</f>
        <v>1.9352773235268073E-3</v>
      </c>
      <c r="R71" s="1" t="b">
        <f t="shared" ca="1" si="8"/>
        <v>0</v>
      </c>
    </row>
    <row r="72" spans="1:18" x14ac:dyDescent="0.2">
      <c r="A72" s="1">
        <v>58</v>
      </c>
      <c r="B72" s="2">
        <v>39022</v>
      </c>
      <c r="C72" s="1">
        <v>12031.02</v>
      </c>
      <c r="D72" s="1">
        <v>6149.6</v>
      </c>
      <c r="E72" s="3">
        <v>1.907</v>
      </c>
      <c r="F72" s="1">
        <f t="shared" si="1"/>
        <v>11727.287200000001</v>
      </c>
      <c r="G72" s="1">
        <v>5370.86</v>
      </c>
      <c r="H72" s="4">
        <v>0.78280000000000005</v>
      </c>
      <c r="I72" s="1">
        <f t="shared" si="3"/>
        <v>6861.0884006131828</v>
      </c>
      <c r="J72" s="1">
        <v>16375.26</v>
      </c>
      <c r="K72" s="4">
        <v>116.97</v>
      </c>
      <c r="L72" s="1">
        <f t="shared" si="2"/>
        <v>139.99538343164915</v>
      </c>
      <c r="M72" s="1">
        <f t="shared" si="4"/>
        <v>-4.1148175648325165E-3</v>
      </c>
      <c r="N72" s="1">
        <f t="shared" si="5"/>
        <v>3.1705160365818985E-3</v>
      </c>
      <c r="O72" s="1">
        <f t="shared" si="6"/>
        <v>5.0353564080499206E-3</v>
      </c>
      <c r="P72" s="1">
        <f t="shared" si="7"/>
        <v>6.5195657747018935E-5</v>
      </c>
      <c r="Q72" s="1">
        <f>SUMPRODUCT('VaR-Results-Overview'!$B$4:$E$4,M72:P72)</f>
        <v>-1.7819744260404139E-4</v>
      </c>
      <c r="R72" s="1" t="b">
        <f t="shared" ca="1" si="8"/>
        <v>0</v>
      </c>
    </row>
    <row r="73" spans="1:18" x14ac:dyDescent="0.2">
      <c r="A73" s="1">
        <v>59</v>
      </c>
      <c r="B73" s="2">
        <v>39023</v>
      </c>
      <c r="C73" s="1">
        <v>12018.54</v>
      </c>
      <c r="D73" s="1">
        <v>6149.3</v>
      </c>
      <c r="E73" s="3">
        <v>1.9072</v>
      </c>
      <c r="F73" s="1">
        <f t="shared" si="1"/>
        <v>11727.944960000001</v>
      </c>
      <c r="G73" s="1">
        <v>5310.07</v>
      </c>
      <c r="H73" s="4">
        <v>0.78320000000000001</v>
      </c>
      <c r="I73" s="1">
        <f t="shared" si="3"/>
        <v>6779.9668028600609</v>
      </c>
      <c r="J73" s="1">
        <v>16350.02</v>
      </c>
      <c r="K73" s="4">
        <v>117.11</v>
      </c>
      <c r="L73" s="1">
        <f t="shared" si="2"/>
        <v>139.61250106737256</v>
      </c>
      <c r="M73" s="1">
        <f t="shared" si="4"/>
        <v>-1.0373185315957884E-3</v>
      </c>
      <c r="N73" s="1">
        <f t="shared" si="5"/>
        <v>5.6087992796838209E-5</v>
      </c>
      <c r="O73" s="1">
        <f t="shared" si="6"/>
        <v>-1.1823429901569553E-2</v>
      </c>
      <c r="P73" s="1">
        <f t="shared" si="7"/>
        <v>-2.7349642173273504E-3</v>
      </c>
      <c r="Q73" s="1">
        <f>SUMPRODUCT('VaR-Results-Overview'!$B$4:$E$4,M73:P73)</f>
        <v>-2.1274368484216896E-3</v>
      </c>
      <c r="R73" s="1" t="b">
        <f t="shared" ca="1" si="8"/>
        <v>0</v>
      </c>
    </row>
    <row r="74" spans="1:18" x14ac:dyDescent="0.2">
      <c r="A74" s="1">
        <v>60</v>
      </c>
      <c r="B74" s="2">
        <v>39027</v>
      </c>
      <c r="C74" s="1">
        <v>12105.55</v>
      </c>
      <c r="D74" s="1">
        <v>6224.5</v>
      </c>
      <c r="E74" s="3">
        <v>1.8965000000000001</v>
      </c>
      <c r="F74" s="1">
        <f t="shared" si="1"/>
        <v>11804.76425</v>
      </c>
      <c r="G74" s="1">
        <v>5402.36</v>
      </c>
      <c r="H74" s="4">
        <v>0.78659999999999997</v>
      </c>
      <c r="I74" s="1">
        <f t="shared" si="3"/>
        <v>6867.9888126112382</v>
      </c>
      <c r="J74" s="1">
        <v>16364.76</v>
      </c>
      <c r="K74" s="4">
        <v>118.36</v>
      </c>
      <c r="L74" s="1">
        <f t="shared" si="2"/>
        <v>138.26258871240285</v>
      </c>
      <c r="M74" s="1">
        <f t="shared" si="4"/>
        <v>7.2396480770541508E-3</v>
      </c>
      <c r="N74" s="1">
        <f t="shared" si="5"/>
        <v>6.5501066266940812E-3</v>
      </c>
      <c r="O74" s="1">
        <f t="shared" si="6"/>
        <v>1.2982660875868329E-2</v>
      </c>
      <c r="P74" s="1">
        <f t="shared" si="7"/>
        <v>-9.6689934257269163E-3</v>
      </c>
      <c r="Q74" s="1">
        <f>SUMPRODUCT('VaR-Results-Overview'!$B$4:$E$4,M74:P74)</f>
        <v>4.2253586212713341E-3</v>
      </c>
      <c r="R74" s="1" t="b">
        <f t="shared" ca="1" si="8"/>
        <v>0</v>
      </c>
    </row>
    <row r="75" spans="1:18" x14ac:dyDescent="0.2">
      <c r="A75" s="1">
        <v>61</v>
      </c>
      <c r="B75" s="2">
        <v>39028</v>
      </c>
      <c r="C75" s="1">
        <v>12156.77</v>
      </c>
      <c r="D75" s="1">
        <v>6244</v>
      </c>
      <c r="E75" s="3">
        <v>1.909</v>
      </c>
      <c r="F75" s="1">
        <f t="shared" si="1"/>
        <v>11919.796</v>
      </c>
      <c r="G75" s="1">
        <v>5437.78</v>
      </c>
      <c r="H75" s="4">
        <v>0.78120000000000001</v>
      </c>
      <c r="I75" s="1">
        <f t="shared" si="3"/>
        <v>6960.8038914490526</v>
      </c>
      <c r="J75" s="1">
        <v>16393.41</v>
      </c>
      <c r="K75" s="4">
        <v>117.45</v>
      </c>
      <c r="L75" s="1">
        <f t="shared" si="2"/>
        <v>139.57777777777778</v>
      </c>
      <c r="M75" s="1">
        <f t="shared" si="4"/>
        <v>4.231117132224572E-3</v>
      </c>
      <c r="N75" s="1">
        <f t="shared" si="5"/>
        <v>9.7445190402680095E-3</v>
      </c>
      <c r="O75" s="1">
        <f t="shared" si="6"/>
        <v>1.3514156963590866E-2</v>
      </c>
      <c r="P75" s="1">
        <f t="shared" si="7"/>
        <v>9.5122554670998907E-3</v>
      </c>
      <c r="Q75" s="1">
        <f>SUMPRODUCT('VaR-Results-Overview'!$B$4:$E$4,M75:P75)</f>
        <v>7.8696693547492969E-3</v>
      </c>
      <c r="R75" s="1" t="b">
        <f t="shared" ca="1" si="8"/>
        <v>0</v>
      </c>
    </row>
    <row r="76" spans="1:18" x14ac:dyDescent="0.2">
      <c r="A76" s="1">
        <v>62</v>
      </c>
      <c r="B76" s="2">
        <v>39029</v>
      </c>
      <c r="C76" s="1">
        <v>12176.54</v>
      </c>
      <c r="D76" s="1">
        <v>6239</v>
      </c>
      <c r="E76" s="3">
        <v>1.9033</v>
      </c>
      <c r="F76" s="1">
        <f t="shared" si="1"/>
        <v>11874.688700000001</v>
      </c>
      <c r="G76" s="1">
        <v>5437.16</v>
      </c>
      <c r="H76" s="4">
        <v>0.78390000000000004</v>
      </c>
      <c r="I76" s="1">
        <f t="shared" si="3"/>
        <v>6936.0377599183566</v>
      </c>
      <c r="J76" s="1">
        <v>16215.74</v>
      </c>
      <c r="K76" s="4">
        <v>117.92</v>
      </c>
      <c r="L76" s="1">
        <f t="shared" si="2"/>
        <v>137.51475576662145</v>
      </c>
      <c r="M76" s="1">
        <f t="shared" si="4"/>
        <v>1.6262543422307435E-3</v>
      </c>
      <c r="N76" s="1">
        <f t="shared" si="5"/>
        <v>-3.7842342268273438E-3</v>
      </c>
      <c r="O76" s="1">
        <f t="shared" si="6"/>
        <v>-3.5579412833508638E-3</v>
      </c>
      <c r="P76" s="1">
        <f t="shared" si="7"/>
        <v>-1.4780447460919449E-2</v>
      </c>
      <c r="Q76" s="1">
        <f>SUMPRODUCT('VaR-Results-Overview'!$B$4:$E$4,M76:P76)</f>
        <v>-3.796652151674882E-3</v>
      </c>
      <c r="R76" s="1" t="b">
        <f t="shared" ca="1" si="8"/>
        <v>0</v>
      </c>
    </row>
    <row r="77" spans="1:18" x14ac:dyDescent="0.2">
      <c r="A77" s="1">
        <v>63</v>
      </c>
      <c r="B77" s="2">
        <v>39030</v>
      </c>
      <c r="C77" s="1">
        <v>12103.3</v>
      </c>
      <c r="D77" s="1">
        <v>6231.5</v>
      </c>
      <c r="E77" s="3">
        <v>1.8988</v>
      </c>
      <c r="F77" s="1">
        <f t="shared" si="1"/>
        <v>11832.3722</v>
      </c>
      <c r="G77" s="1">
        <v>5448.6</v>
      </c>
      <c r="H77" s="4">
        <v>0.78159999999999996</v>
      </c>
      <c r="I77" s="1">
        <f t="shared" si="3"/>
        <v>6971.0849539406354</v>
      </c>
      <c r="J77" s="1">
        <v>16198.57</v>
      </c>
      <c r="K77" s="4">
        <v>118.29</v>
      </c>
      <c r="L77" s="1">
        <f t="shared" si="2"/>
        <v>136.93947079212106</v>
      </c>
      <c r="M77" s="1">
        <f t="shared" si="4"/>
        <v>-6.0148449395313937E-3</v>
      </c>
      <c r="N77" s="1">
        <f t="shared" si="5"/>
        <v>-3.5635881553678804E-3</v>
      </c>
      <c r="O77" s="1">
        <f t="shared" si="6"/>
        <v>5.0529128063298324E-3</v>
      </c>
      <c r="P77" s="1">
        <f t="shared" si="7"/>
        <v>-4.183441778980555E-3</v>
      </c>
      <c r="Q77" s="1">
        <f>SUMPRODUCT('VaR-Results-Overview'!$B$4:$E$4,M77:P77)</f>
        <v>-3.8064114975860496E-3</v>
      </c>
      <c r="R77" s="1" t="b">
        <f t="shared" ca="1" si="8"/>
        <v>0</v>
      </c>
    </row>
    <row r="78" spans="1:18" x14ac:dyDescent="0.2">
      <c r="A78" s="1">
        <v>64</v>
      </c>
      <c r="B78" s="2">
        <v>39031</v>
      </c>
      <c r="C78" s="1">
        <v>12108.43</v>
      </c>
      <c r="D78" s="1">
        <v>6208.4</v>
      </c>
      <c r="E78" s="3">
        <v>1.9119999999999999</v>
      </c>
      <c r="F78" s="1">
        <f t="shared" si="1"/>
        <v>11870.460799999999</v>
      </c>
      <c r="G78" s="1">
        <v>5447.5</v>
      </c>
      <c r="H78" s="4">
        <v>0.77769999999999995</v>
      </c>
      <c r="I78" s="1">
        <f t="shared" si="3"/>
        <v>7004.6290343320052</v>
      </c>
      <c r="J78" s="1">
        <v>16112.43</v>
      </c>
      <c r="K78" s="4">
        <v>117.47</v>
      </c>
      <c r="L78" s="1">
        <f t="shared" si="2"/>
        <v>137.16208393632417</v>
      </c>
      <c r="M78" s="1">
        <f t="shared" si="4"/>
        <v>4.2385134632711894E-4</v>
      </c>
      <c r="N78" s="1">
        <f t="shared" si="5"/>
        <v>3.2190163862491693E-3</v>
      </c>
      <c r="O78" s="1">
        <f t="shared" si="6"/>
        <v>4.8118880508561139E-3</v>
      </c>
      <c r="P78" s="1">
        <f t="shared" si="7"/>
        <v>1.6256316963649113E-3</v>
      </c>
      <c r="Q78" s="1">
        <f>SUMPRODUCT('VaR-Results-Overview'!$B$4:$E$4,M78:P78)</f>
        <v>1.9415605987641923E-3</v>
      </c>
      <c r="R78" s="1" t="b">
        <f t="shared" ca="1" si="8"/>
        <v>0</v>
      </c>
    </row>
    <row r="79" spans="1:18" x14ac:dyDescent="0.2">
      <c r="A79" s="1">
        <v>65</v>
      </c>
      <c r="B79" s="2">
        <v>39034</v>
      </c>
      <c r="C79" s="1">
        <v>12131.88</v>
      </c>
      <c r="D79" s="1">
        <v>6194.2</v>
      </c>
      <c r="E79" s="3">
        <v>1.9032</v>
      </c>
      <c r="F79" s="1">
        <f t="shared" ref="F79:F142" si="11">D79*E79</f>
        <v>11788.801439999999</v>
      </c>
      <c r="G79" s="1">
        <v>5490.56</v>
      </c>
      <c r="H79" s="4">
        <v>0.78039999999999998</v>
      </c>
      <c r="I79" s="1">
        <f t="shared" ref="I79:I142" si="12">G79/H79</f>
        <v>7035.5715017939528</v>
      </c>
      <c r="J79" s="1">
        <v>16022.49</v>
      </c>
      <c r="K79" s="4">
        <v>118.11</v>
      </c>
      <c r="L79" s="1">
        <f t="shared" ref="L79:L142" si="13">J79/K79</f>
        <v>135.65735331470663</v>
      </c>
      <c r="M79" s="1">
        <f t="shared" si="4"/>
        <v>1.9366672640465286E-3</v>
      </c>
      <c r="N79" s="1">
        <f t="shared" si="5"/>
        <v>-6.879207250320026E-3</v>
      </c>
      <c r="O79" s="1">
        <f t="shared" si="6"/>
        <v>4.4174312886932909E-3</v>
      </c>
      <c r="P79" s="1">
        <f t="shared" si="7"/>
        <v>-1.0970456108818622E-2</v>
      </c>
      <c r="Q79" s="1">
        <f>SUMPRODUCT('VaR-Results-Overview'!$B$4:$E$4,M79:P79)</f>
        <v>-3.0414433623717919E-3</v>
      </c>
      <c r="R79" s="1" t="b">
        <f t="shared" ca="1" si="8"/>
        <v>0</v>
      </c>
    </row>
    <row r="80" spans="1:18" x14ac:dyDescent="0.2">
      <c r="A80" s="1">
        <v>66</v>
      </c>
      <c r="B80" s="2">
        <v>39035</v>
      </c>
      <c r="C80" s="1">
        <v>12218.01</v>
      </c>
      <c r="D80" s="1">
        <v>6186.6</v>
      </c>
      <c r="E80" s="3">
        <v>1.8935999999999999</v>
      </c>
      <c r="F80" s="1">
        <f t="shared" si="11"/>
        <v>11714.945760000001</v>
      </c>
      <c r="G80" s="1">
        <v>5476.28</v>
      </c>
      <c r="H80" s="4">
        <v>0.78069999999999995</v>
      </c>
      <c r="I80" s="1">
        <f t="shared" si="12"/>
        <v>7014.5766619700271</v>
      </c>
      <c r="J80" s="1">
        <v>16289.55</v>
      </c>
      <c r="K80" s="4">
        <v>117.73</v>
      </c>
      <c r="L80" s="1">
        <f t="shared" si="13"/>
        <v>138.36362864180751</v>
      </c>
      <c r="M80" s="1">
        <f t="shared" ref="M80:M143" si="14">(C80-C79)/C79</f>
        <v>7.0994767505119585E-3</v>
      </c>
      <c r="N80" s="1">
        <f t="shared" ref="N80:N143" si="15">(F80-F79)/F79</f>
        <v>-6.2649015148734883E-3</v>
      </c>
      <c r="O80" s="1">
        <f t="shared" ref="O80:O143" si="16">(I80-I79)/I79</f>
        <v>-2.9840987073434513E-3</v>
      </c>
      <c r="P80" s="1">
        <f t="shared" ref="P80:P143" si="17">(L80-L79)/L79</f>
        <v>1.9949344882342589E-2</v>
      </c>
      <c r="Q80" s="1">
        <f>SUMPRODUCT('VaR-Results-Overview'!$B$4:$E$4,M80:P80)</f>
        <v>4.6517793514769101E-3</v>
      </c>
      <c r="R80" s="1" t="b">
        <f t="shared" ref="R80:R143" ca="1" si="18">IF(Q80&lt;$T$14,Q80)</f>
        <v>0</v>
      </c>
    </row>
    <row r="81" spans="1:18" x14ac:dyDescent="0.2">
      <c r="A81" s="1">
        <v>67</v>
      </c>
      <c r="B81" s="2">
        <v>39036</v>
      </c>
      <c r="C81" s="1">
        <v>12251.71</v>
      </c>
      <c r="D81" s="1">
        <v>6229.8</v>
      </c>
      <c r="E81" s="3">
        <v>1.8875</v>
      </c>
      <c r="F81" s="1">
        <f t="shared" si="11"/>
        <v>11758.747499999999</v>
      </c>
      <c r="G81" s="1">
        <v>5511.53</v>
      </c>
      <c r="H81" s="4">
        <v>0.78080000000000005</v>
      </c>
      <c r="I81" s="1">
        <f t="shared" si="12"/>
        <v>7058.8242827868844</v>
      </c>
      <c r="J81" s="1">
        <v>16243.47</v>
      </c>
      <c r="K81" s="4">
        <v>118.1</v>
      </c>
      <c r="L81" s="1">
        <f t="shared" si="13"/>
        <v>137.53996613039797</v>
      </c>
      <c r="M81" s="1">
        <f t="shared" si="14"/>
        <v>2.75822331132475E-3</v>
      </c>
      <c r="N81" s="1">
        <f t="shared" si="15"/>
        <v>3.7389622536330865E-3</v>
      </c>
      <c r="O81" s="1">
        <f t="shared" si="16"/>
        <v>6.307953130906473E-3</v>
      </c>
      <c r="P81" s="1">
        <f t="shared" si="17"/>
        <v>-5.9528831347854831E-3</v>
      </c>
      <c r="Q81" s="1">
        <f>SUMPRODUCT('VaR-Results-Overview'!$B$4:$E$4,M81:P81)</f>
        <v>1.6651966867533765E-3</v>
      </c>
      <c r="R81" s="1" t="b">
        <f t="shared" ca="1" si="18"/>
        <v>0</v>
      </c>
    </row>
    <row r="82" spans="1:18" x14ac:dyDescent="0.2">
      <c r="A82" s="1">
        <v>68</v>
      </c>
      <c r="B82" s="2">
        <v>39037</v>
      </c>
      <c r="C82" s="1">
        <v>12305.82</v>
      </c>
      <c r="D82" s="1">
        <v>6254.9</v>
      </c>
      <c r="E82" s="3">
        <v>1.8891</v>
      </c>
      <c r="F82" s="1">
        <f t="shared" si="11"/>
        <v>11816.131589999999</v>
      </c>
      <c r="G82" s="1">
        <v>5505.72</v>
      </c>
      <c r="H82" s="4">
        <v>0.78080000000000005</v>
      </c>
      <c r="I82" s="1">
        <f t="shared" si="12"/>
        <v>7051.3831967213109</v>
      </c>
      <c r="J82" s="1">
        <v>16163.87</v>
      </c>
      <c r="K82" s="4">
        <v>118.12</v>
      </c>
      <c r="L82" s="1">
        <f t="shared" si="13"/>
        <v>136.84278699627498</v>
      </c>
      <c r="M82" s="1">
        <f t="shared" si="14"/>
        <v>4.416526346118263E-3</v>
      </c>
      <c r="N82" s="1">
        <f t="shared" si="15"/>
        <v>4.8801192473942965E-3</v>
      </c>
      <c r="O82" s="1">
        <f t="shared" si="16"/>
        <v>-1.0541537467817046E-3</v>
      </c>
      <c r="P82" s="1">
        <f t="shared" si="17"/>
        <v>-5.0689203562985707E-3</v>
      </c>
      <c r="Q82" s="1">
        <f>SUMPRODUCT('VaR-Results-Overview'!$B$4:$E$4,M82:P82)</f>
        <v>2.111446866727709E-3</v>
      </c>
      <c r="R82" s="1" t="b">
        <f t="shared" ca="1" si="18"/>
        <v>0</v>
      </c>
    </row>
    <row r="83" spans="1:18" x14ac:dyDescent="0.2">
      <c r="A83" s="1">
        <v>69</v>
      </c>
      <c r="B83" s="2">
        <v>39038</v>
      </c>
      <c r="C83" s="1">
        <v>12342.55</v>
      </c>
      <c r="D83" s="1">
        <v>6192</v>
      </c>
      <c r="E83" s="3">
        <v>1.8945000000000001</v>
      </c>
      <c r="F83" s="1">
        <f t="shared" si="11"/>
        <v>11730.744000000001</v>
      </c>
      <c r="G83" s="1">
        <v>5439.71</v>
      </c>
      <c r="H83" s="4">
        <v>0.77949999999999997</v>
      </c>
      <c r="I83" s="1">
        <f t="shared" si="12"/>
        <v>6978.4605516356642</v>
      </c>
      <c r="J83" s="1">
        <v>16091.73</v>
      </c>
      <c r="K83" s="4">
        <v>117.68</v>
      </c>
      <c r="L83" s="1">
        <f t="shared" si="13"/>
        <v>136.74141740312712</v>
      </c>
      <c r="M83" s="1">
        <f t="shared" si="14"/>
        <v>2.9847665576125415E-3</v>
      </c>
      <c r="N83" s="1">
        <f t="shared" si="15"/>
        <v>-7.226357403827665E-3</v>
      </c>
      <c r="O83" s="1">
        <f t="shared" si="16"/>
        <v>-1.0341608596672732E-2</v>
      </c>
      <c r="P83" s="1">
        <f t="shared" si="17"/>
        <v>-7.4077410562110586E-4</v>
      </c>
      <c r="Q83" s="1">
        <f>SUMPRODUCT('VaR-Results-Overview'!$B$4:$E$4,M83:P83)</f>
        <v>-2.1563162788947776E-3</v>
      </c>
      <c r="R83" s="1" t="b">
        <f t="shared" ca="1" si="18"/>
        <v>0</v>
      </c>
    </row>
    <row r="84" spans="1:18" x14ac:dyDescent="0.2">
      <c r="A84" s="1">
        <v>70</v>
      </c>
      <c r="B84" s="2">
        <v>39041</v>
      </c>
      <c r="C84" s="1">
        <v>12316.54</v>
      </c>
      <c r="D84" s="1">
        <v>6204.5</v>
      </c>
      <c r="E84" s="3">
        <v>1.8973</v>
      </c>
      <c r="F84" s="1">
        <f t="shared" si="11"/>
        <v>11771.797849999999</v>
      </c>
      <c r="G84" s="1">
        <v>5454.74</v>
      </c>
      <c r="H84" s="4">
        <v>0.7802</v>
      </c>
      <c r="I84" s="1">
        <f t="shared" si="12"/>
        <v>6991.4637272494228</v>
      </c>
      <c r="J84" s="1">
        <v>15725.94</v>
      </c>
      <c r="K84" s="4">
        <v>118.18</v>
      </c>
      <c r="L84" s="1">
        <f t="shared" si="13"/>
        <v>133.06769334912843</v>
      </c>
      <c r="M84" s="1">
        <f t="shared" si="14"/>
        <v>-2.1073441063636281E-3</v>
      </c>
      <c r="N84" s="1">
        <f t="shared" si="15"/>
        <v>3.499679986196819E-3</v>
      </c>
      <c r="O84" s="1">
        <f t="shared" si="16"/>
        <v>1.8633301023262077E-3</v>
      </c>
      <c r="P84" s="1">
        <f t="shared" si="17"/>
        <v>-2.686621305941406E-2</v>
      </c>
      <c r="Q84" s="1">
        <f>SUMPRODUCT('VaR-Results-Overview'!$B$4:$E$4,M84:P84)</f>
        <v>-4.9799432483365966E-3</v>
      </c>
      <c r="R84" s="1" t="b">
        <f t="shared" ca="1" si="18"/>
        <v>0</v>
      </c>
    </row>
    <row r="85" spans="1:18" x14ac:dyDescent="0.2">
      <c r="A85" s="1">
        <v>71</v>
      </c>
      <c r="B85" s="2">
        <v>39042</v>
      </c>
      <c r="C85" s="1">
        <v>12321.59</v>
      </c>
      <c r="D85" s="1">
        <v>6202.6</v>
      </c>
      <c r="E85" s="3">
        <v>1.8992</v>
      </c>
      <c r="F85" s="1">
        <f t="shared" si="11"/>
        <v>11779.977920000001</v>
      </c>
      <c r="G85" s="1">
        <v>5459.35</v>
      </c>
      <c r="H85" s="4">
        <v>0.77959999999999996</v>
      </c>
      <c r="I85" s="1">
        <f t="shared" si="12"/>
        <v>7002.7578245253981</v>
      </c>
      <c r="J85" s="1">
        <v>15734.14</v>
      </c>
      <c r="K85" s="4">
        <v>117.9</v>
      </c>
      <c r="L85" s="1">
        <f t="shared" si="13"/>
        <v>133.45326547921965</v>
      </c>
      <c r="M85" s="1">
        <f t="shared" si="14"/>
        <v>4.1001774849099438E-4</v>
      </c>
      <c r="N85" s="1">
        <f t="shared" si="15"/>
        <v>6.9488706009355756E-4</v>
      </c>
      <c r="O85" s="1">
        <f t="shared" si="16"/>
        <v>1.6154124109885835E-3</v>
      </c>
      <c r="P85" s="1">
        <f t="shared" si="17"/>
        <v>2.8975637916830608E-3</v>
      </c>
      <c r="Q85" s="1">
        <f>SUMPRODUCT('VaR-Results-Overview'!$B$4:$E$4,M85:P85)</f>
        <v>1.1135272168599356E-3</v>
      </c>
      <c r="R85" s="1" t="b">
        <f t="shared" ca="1" si="18"/>
        <v>0</v>
      </c>
    </row>
    <row r="86" spans="1:18" x14ac:dyDescent="0.2">
      <c r="A86" s="1">
        <v>72</v>
      </c>
      <c r="B86" s="2">
        <v>39043</v>
      </c>
      <c r="C86" s="1">
        <v>12326.95</v>
      </c>
      <c r="D86" s="1">
        <v>6160.3</v>
      </c>
      <c r="E86" s="3">
        <v>1.9139999999999999</v>
      </c>
      <c r="F86" s="1">
        <f t="shared" si="11"/>
        <v>11790.814200000001</v>
      </c>
      <c r="G86" s="1">
        <v>5452.49</v>
      </c>
      <c r="H86" s="4">
        <v>0.77310000000000001</v>
      </c>
      <c r="I86" s="1">
        <f t="shared" si="12"/>
        <v>7052.7616091061955</v>
      </c>
      <c r="J86" s="1">
        <v>15914.23</v>
      </c>
      <c r="K86" s="4">
        <v>116.62</v>
      </c>
      <c r="L86" s="1">
        <f t="shared" si="13"/>
        <v>136.46227062253473</v>
      </c>
      <c r="M86" s="1">
        <f t="shared" si="14"/>
        <v>4.3500879350802797E-4</v>
      </c>
      <c r="N86" s="1">
        <f t="shared" si="15"/>
        <v>9.1988966987805116E-4</v>
      </c>
      <c r="O86" s="1">
        <f t="shared" si="16"/>
        <v>7.1405845859286643E-3</v>
      </c>
      <c r="P86" s="1">
        <f t="shared" si="17"/>
        <v>2.2547257517528629E-2</v>
      </c>
      <c r="Q86" s="1">
        <f>SUMPRODUCT('VaR-Results-Overview'!$B$4:$E$4,M86:P86)</f>
        <v>5.6734803804652191E-3</v>
      </c>
      <c r="R86" s="1" t="b">
        <f t="shared" ca="1" si="18"/>
        <v>0</v>
      </c>
    </row>
    <row r="87" spans="1:18" x14ac:dyDescent="0.2">
      <c r="A87" s="1">
        <v>73</v>
      </c>
      <c r="B87" s="2">
        <v>39045</v>
      </c>
      <c r="C87" s="1">
        <v>12280.17</v>
      </c>
      <c r="D87" s="1">
        <v>6122.1</v>
      </c>
      <c r="E87" s="3">
        <v>1.9319999999999999</v>
      </c>
      <c r="F87" s="1">
        <f t="shared" si="11"/>
        <v>11827.897199999999</v>
      </c>
      <c r="G87" s="1">
        <v>5389.46</v>
      </c>
      <c r="H87" s="4">
        <v>0.76380000000000003</v>
      </c>
      <c r="I87" s="1">
        <f t="shared" si="12"/>
        <v>7056.1141660120447</v>
      </c>
      <c r="J87" s="1">
        <v>15734.6</v>
      </c>
      <c r="K87" s="4">
        <v>115.86</v>
      </c>
      <c r="L87" s="1">
        <f t="shared" si="13"/>
        <v>135.80700845848438</v>
      </c>
      <c r="M87" s="1">
        <f t="shared" si="14"/>
        <v>-3.79493710934178E-3</v>
      </c>
      <c r="N87" s="1">
        <f t="shared" si="15"/>
        <v>3.1450754265976576E-3</v>
      </c>
      <c r="O87" s="1">
        <f t="shared" si="16"/>
        <v>4.7535378220080551E-4</v>
      </c>
      <c r="P87" s="1">
        <f t="shared" si="17"/>
        <v>-4.8017826543635799E-3</v>
      </c>
      <c r="Q87" s="1">
        <f>SUMPRODUCT('VaR-Results-Overview'!$B$4:$E$4,M87:P87)</f>
        <v>-1.4872733684100502E-3</v>
      </c>
      <c r="R87" s="1" t="b">
        <f t="shared" ca="1" si="18"/>
        <v>0</v>
      </c>
    </row>
    <row r="88" spans="1:18" x14ac:dyDescent="0.2">
      <c r="A88" s="1">
        <v>74</v>
      </c>
      <c r="B88" s="2">
        <v>39048</v>
      </c>
      <c r="C88" s="1">
        <v>12121.71</v>
      </c>
      <c r="D88" s="1">
        <v>6050.1</v>
      </c>
      <c r="E88" s="3">
        <v>1.9370000000000001</v>
      </c>
      <c r="F88" s="1">
        <f t="shared" si="11"/>
        <v>11719.0437</v>
      </c>
      <c r="G88" s="1">
        <v>5308.65</v>
      </c>
      <c r="H88" s="4">
        <v>0.76200000000000001</v>
      </c>
      <c r="I88" s="1">
        <f t="shared" si="12"/>
        <v>6966.7322834645665</v>
      </c>
      <c r="J88" s="1">
        <v>15885.38</v>
      </c>
      <c r="K88" s="4">
        <v>116.09</v>
      </c>
      <c r="L88" s="1">
        <f t="shared" si="13"/>
        <v>136.83676457920578</v>
      </c>
      <c r="M88" s="1">
        <f t="shared" si="14"/>
        <v>-1.2903730160087437E-2</v>
      </c>
      <c r="N88" s="1">
        <f t="shared" si="15"/>
        <v>-9.2031151572740475E-3</v>
      </c>
      <c r="O88" s="1">
        <f t="shared" si="16"/>
        <v>-1.2667295404319514E-2</v>
      </c>
      <c r="P88" s="1">
        <f t="shared" si="17"/>
        <v>7.5824961642991622E-3</v>
      </c>
      <c r="Q88" s="1">
        <f>SUMPRODUCT('VaR-Results-Overview'!$B$4:$E$4,M88:P88)</f>
        <v>-7.6726569187893093E-3</v>
      </c>
      <c r="R88" s="1" t="b">
        <f t="shared" ca="1" si="18"/>
        <v>0</v>
      </c>
    </row>
    <row r="89" spans="1:18" x14ac:dyDescent="0.2">
      <c r="A89" s="1">
        <v>75</v>
      </c>
      <c r="B89" s="2">
        <v>39049</v>
      </c>
      <c r="C89" s="1">
        <v>12136.44</v>
      </c>
      <c r="D89" s="1">
        <v>6025.9</v>
      </c>
      <c r="E89" s="3">
        <v>1.9474</v>
      </c>
      <c r="F89" s="1">
        <f t="shared" si="11"/>
        <v>11734.837659999999</v>
      </c>
      <c r="G89" s="1">
        <v>5306.24</v>
      </c>
      <c r="H89" s="4">
        <v>0.76039999999999996</v>
      </c>
      <c r="I89" s="1">
        <f t="shared" si="12"/>
        <v>6978.2219884271435</v>
      </c>
      <c r="J89" s="1">
        <v>15855.26</v>
      </c>
      <c r="K89" s="4">
        <v>116.24</v>
      </c>
      <c r="L89" s="1">
        <f t="shared" si="13"/>
        <v>136.40106675843083</v>
      </c>
      <c r="M89" s="1">
        <f t="shared" si="14"/>
        <v>1.2151750866834286E-3</v>
      </c>
      <c r="N89" s="1">
        <f t="shared" si="15"/>
        <v>1.3477174762987752E-3</v>
      </c>
      <c r="O89" s="1">
        <f t="shared" si="16"/>
        <v>1.6492244132658321E-3</v>
      </c>
      <c r="P89" s="1">
        <f t="shared" si="17"/>
        <v>-3.1840698814736374E-3</v>
      </c>
      <c r="Q89" s="1">
        <f>SUMPRODUCT('VaR-Results-Overview'!$B$4:$E$4,M89:P89)</f>
        <v>4.1849374259485977E-4</v>
      </c>
      <c r="R89" s="1" t="b">
        <f t="shared" ca="1" si="18"/>
        <v>0</v>
      </c>
    </row>
    <row r="90" spans="1:18" x14ac:dyDescent="0.2">
      <c r="A90" s="1">
        <v>76</v>
      </c>
      <c r="B90" s="2">
        <v>39050</v>
      </c>
      <c r="C90" s="1">
        <v>12226.73</v>
      </c>
      <c r="D90" s="1">
        <v>6084.4</v>
      </c>
      <c r="E90" s="3">
        <v>1.9494</v>
      </c>
      <c r="F90" s="1">
        <f t="shared" si="11"/>
        <v>11860.92936</v>
      </c>
      <c r="G90" s="1">
        <v>5381.25</v>
      </c>
      <c r="H90" s="4">
        <v>0.76029999999999998</v>
      </c>
      <c r="I90" s="1">
        <f t="shared" si="12"/>
        <v>7077.7982375378142</v>
      </c>
      <c r="J90" s="1">
        <v>16076.2</v>
      </c>
      <c r="K90" s="4">
        <v>116.16</v>
      </c>
      <c r="L90" s="1">
        <f t="shared" si="13"/>
        <v>138.39703856749313</v>
      </c>
      <c r="M90" s="1">
        <f t="shared" si="14"/>
        <v>7.4395786573327148E-3</v>
      </c>
      <c r="N90" s="1">
        <f t="shared" si="15"/>
        <v>1.0745074082260535E-2</v>
      </c>
      <c r="O90" s="1">
        <f t="shared" si="16"/>
        <v>1.4269573148548501E-2</v>
      </c>
      <c r="P90" s="1">
        <f t="shared" si="17"/>
        <v>1.463310996384805E-2</v>
      </c>
      <c r="Q90" s="1">
        <f>SUMPRODUCT('VaR-Results-Overview'!$B$4:$E$4,M90:P90)</f>
        <v>1.0552932995235707E-2</v>
      </c>
      <c r="R90" s="1" t="b">
        <f t="shared" ca="1" si="18"/>
        <v>0</v>
      </c>
    </row>
    <row r="91" spans="1:18" x14ac:dyDescent="0.2">
      <c r="A91" s="1">
        <v>77</v>
      </c>
      <c r="B91" s="2">
        <v>39051</v>
      </c>
      <c r="C91" s="1">
        <v>12221.93</v>
      </c>
      <c r="D91" s="1">
        <v>6048.8</v>
      </c>
      <c r="E91" s="3">
        <v>1.9670000000000001</v>
      </c>
      <c r="F91" s="1">
        <f t="shared" si="11"/>
        <v>11897.989600000001</v>
      </c>
      <c r="G91" s="1">
        <v>5327.64</v>
      </c>
      <c r="H91" s="4">
        <v>0.75439999999999996</v>
      </c>
      <c r="I91" s="1">
        <f t="shared" si="12"/>
        <v>7062.0890774125137</v>
      </c>
      <c r="J91" s="1">
        <v>16274.33</v>
      </c>
      <c r="K91" s="4">
        <v>115.65</v>
      </c>
      <c r="L91" s="1">
        <f t="shared" si="13"/>
        <v>140.72053610030264</v>
      </c>
      <c r="M91" s="1">
        <f t="shared" si="14"/>
        <v>-3.925824811702943E-4</v>
      </c>
      <c r="N91" s="1">
        <f t="shared" si="15"/>
        <v>3.1245645998856791E-3</v>
      </c>
      <c r="O91" s="1">
        <f t="shared" si="16"/>
        <v>-2.219498154381599E-3</v>
      </c>
      <c r="P91" s="1">
        <f t="shared" si="17"/>
        <v>1.6788636208255239E-2</v>
      </c>
      <c r="Q91" s="1">
        <f>SUMPRODUCT('VaR-Results-Overview'!$B$4:$E$4,M91:P91)</f>
        <v>3.9161138137104737E-3</v>
      </c>
      <c r="R91" s="1" t="b">
        <f t="shared" ca="1" si="18"/>
        <v>0</v>
      </c>
    </row>
    <row r="92" spans="1:18" x14ac:dyDescent="0.2">
      <c r="A92" s="1">
        <v>78</v>
      </c>
      <c r="B92" s="2">
        <v>39052</v>
      </c>
      <c r="C92" s="1">
        <v>12194.13</v>
      </c>
      <c r="D92" s="1">
        <v>6021.5</v>
      </c>
      <c r="E92" s="3">
        <v>1.9806999999999999</v>
      </c>
      <c r="F92" s="1">
        <f t="shared" si="11"/>
        <v>11926.785049999999</v>
      </c>
      <c r="G92" s="1">
        <v>5254.05</v>
      </c>
      <c r="H92" s="4">
        <v>0.74990000000000001</v>
      </c>
      <c r="I92" s="1">
        <f t="shared" si="12"/>
        <v>7006.3341778903859</v>
      </c>
      <c r="J92" s="1">
        <v>16321.78</v>
      </c>
      <c r="K92" s="4">
        <v>115.17</v>
      </c>
      <c r="L92" s="1">
        <f t="shared" si="13"/>
        <v>141.71902405140227</v>
      </c>
      <c r="M92" s="1">
        <f t="shared" si="14"/>
        <v>-2.2745998381598562E-3</v>
      </c>
      <c r="N92" s="1">
        <f t="shared" si="15"/>
        <v>2.4201945848059741E-3</v>
      </c>
      <c r="O92" s="1">
        <f t="shared" si="16"/>
        <v>-7.8949584055028436E-3</v>
      </c>
      <c r="P92" s="1">
        <f t="shared" si="17"/>
        <v>7.0955382829691067E-3</v>
      </c>
      <c r="Q92" s="1">
        <f>SUMPRODUCT('VaR-Results-Overview'!$B$4:$E$4,M92:P92)</f>
        <v>4.458302562213867E-4</v>
      </c>
      <c r="R92" s="1" t="b">
        <f t="shared" ca="1" si="18"/>
        <v>0</v>
      </c>
    </row>
    <row r="93" spans="1:18" x14ac:dyDescent="0.2">
      <c r="A93" s="1">
        <v>79</v>
      </c>
      <c r="B93" s="2">
        <v>39055</v>
      </c>
      <c r="C93" s="1">
        <v>12283.85</v>
      </c>
      <c r="D93" s="1">
        <v>6050.4</v>
      </c>
      <c r="E93" s="3">
        <v>1.9789000000000001</v>
      </c>
      <c r="F93" s="1">
        <f t="shared" si="11"/>
        <v>11973.136559999999</v>
      </c>
      <c r="G93" s="1">
        <v>5296.08</v>
      </c>
      <c r="H93" s="4">
        <v>0.75049999999999994</v>
      </c>
      <c r="I93" s="1">
        <f t="shared" si="12"/>
        <v>7056.7355096602269</v>
      </c>
      <c r="J93" s="1">
        <v>16303.59</v>
      </c>
      <c r="K93" s="4">
        <v>115.43</v>
      </c>
      <c r="L93" s="1">
        <f t="shared" si="13"/>
        <v>141.24222472494151</v>
      </c>
      <c r="M93" s="1">
        <f t="shared" si="14"/>
        <v>7.3576384703132715E-3</v>
      </c>
      <c r="N93" s="1">
        <f t="shared" si="15"/>
        <v>3.8863373327919933E-3</v>
      </c>
      <c r="O93" s="1">
        <f t="shared" si="16"/>
        <v>7.1936808165517447E-3</v>
      </c>
      <c r="P93" s="1">
        <f t="shared" si="17"/>
        <v>-3.3643988847102575E-3</v>
      </c>
      <c r="Q93" s="1">
        <f>SUMPRODUCT('VaR-Results-Overview'!$B$4:$E$4,M93:P93)</f>
        <v>4.1554448926760289E-3</v>
      </c>
      <c r="R93" s="1" t="b">
        <f t="shared" ca="1" si="18"/>
        <v>0</v>
      </c>
    </row>
    <row r="94" spans="1:18" x14ac:dyDescent="0.2">
      <c r="A94" s="1">
        <v>80</v>
      </c>
      <c r="B94" s="2">
        <v>39056</v>
      </c>
      <c r="C94" s="1">
        <v>12331.6</v>
      </c>
      <c r="D94" s="1">
        <v>6086.4</v>
      </c>
      <c r="E94" s="3">
        <v>1.9710000000000001</v>
      </c>
      <c r="F94" s="1">
        <f t="shared" si="11"/>
        <v>11996.294400000001</v>
      </c>
      <c r="G94" s="1">
        <v>5359.69</v>
      </c>
      <c r="H94" s="4">
        <v>0.75139999999999996</v>
      </c>
      <c r="I94" s="1">
        <f t="shared" si="12"/>
        <v>7132.9385147724242</v>
      </c>
      <c r="J94" s="1">
        <v>16265.76</v>
      </c>
      <c r="K94" s="4">
        <v>115.09</v>
      </c>
      <c r="L94" s="1">
        <f t="shared" si="13"/>
        <v>141.33078460335389</v>
      </c>
      <c r="M94" s="1">
        <f t="shared" si="14"/>
        <v>3.8872177696731886E-3</v>
      </c>
      <c r="N94" s="1">
        <f t="shared" si="15"/>
        <v>1.9341498264847045E-3</v>
      </c>
      <c r="O94" s="1">
        <f t="shared" si="16"/>
        <v>1.0798619986235884E-2</v>
      </c>
      <c r="P94" s="1">
        <f t="shared" si="17"/>
        <v>6.2700710488557165E-4</v>
      </c>
      <c r="Q94" s="1">
        <f>SUMPRODUCT('VaR-Results-Overview'!$B$4:$E$4,M94:P94)</f>
        <v>3.3403954754153897E-3</v>
      </c>
      <c r="R94" s="1" t="b">
        <f t="shared" ca="1" si="18"/>
        <v>0</v>
      </c>
    </row>
    <row r="95" spans="1:18" x14ac:dyDescent="0.2">
      <c r="A95" s="1">
        <v>81</v>
      </c>
      <c r="B95" s="2">
        <v>39057</v>
      </c>
      <c r="C95" s="1">
        <v>12309.25</v>
      </c>
      <c r="D95" s="1">
        <v>6090.3</v>
      </c>
      <c r="E95" s="3">
        <v>1.9702999999999999</v>
      </c>
      <c r="F95" s="1">
        <f t="shared" si="11"/>
        <v>11999.71809</v>
      </c>
      <c r="G95" s="1">
        <v>5350.62</v>
      </c>
      <c r="H95" s="4">
        <v>0.75090000000000001</v>
      </c>
      <c r="I95" s="1">
        <f t="shared" si="12"/>
        <v>7125.6092688773469</v>
      </c>
      <c r="J95" s="1">
        <v>16371.28</v>
      </c>
      <c r="K95" s="4">
        <v>114.9</v>
      </c>
      <c r="L95" s="1">
        <f t="shared" si="13"/>
        <v>142.4828546562228</v>
      </c>
      <c r="M95" s="1">
        <f t="shared" si="14"/>
        <v>-1.8124168802102212E-3</v>
      </c>
      <c r="N95" s="1">
        <f t="shared" si="15"/>
        <v>2.8539563017056533E-4</v>
      </c>
      <c r="O95" s="1">
        <f t="shared" si="16"/>
        <v>-1.0275212494679875E-3</v>
      </c>
      <c r="P95" s="1">
        <f t="shared" si="17"/>
        <v>8.1515860546745172E-3</v>
      </c>
      <c r="Q95" s="1">
        <f>SUMPRODUCT('VaR-Results-Overview'!$B$4:$E$4,M95:P95)</f>
        <v>8.8821702295518578E-4</v>
      </c>
      <c r="R95" s="1" t="b">
        <f t="shared" ca="1" si="18"/>
        <v>0</v>
      </c>
    </row>
    <row r="96" spans="1:18" x14ac:dyDescent="0.2">
      <c r="A96" s="1">
        <v>82</v>
      </c>
      <c r="B96" s="2">
        <v>39058</v>
      </c>
      <c r="C96" s="1">
        <v>12278.41</v>
      </c>
      <c r="D96" s="1">
        <v>6131.5</v>
      </c>
      <c r="E96" s="3">
        <v>1.9643999999999999</v>
      </c>
      <c r="F96" s="1">
        <f t="shared" si="11"/>
        <v>12044.7186</v>
      </c>
      <c r="G96" s="1">
        <v>5379.21</v>
      </c>
      <c r="H96" s="4">
        <v>0.752</v>
      </c>
      <c r="I96" s="1">
        <f t="shared" si="12"/>
        <v>7153.2047872340427</v>
      </c>
      <c r="J96" s="1">
        <v>16473.36</v>
      </c>
      <c r="K96" s="4">
        <v>115.16</v>
      </c>
      <c r="L96" s="1">
        <f t="shared" si="13"/>
        <v>143.04758596734979</v>
      </c>
      <c r="M96" s="1">
        <f t="shared" si="14"/>
        <v>-2.5054329061478275E-3</v>
      </c>
      <c r="N96" s="1">
        <f t="shared" si="15"/>
        <v>3.7501305999431064E-3</v>
      </c>
      <c r="O96" s="1">
        <f t="shared" si="16"/>
        <v>3.8727240458195158E-3</v>
      </c>
      <c r="P96" s="1">
        <f t="shared" si="17"/>
        <v>3.9635036263805431E-3</v>
      </c>
      <c r="Q96" s="1">
        <f>SUMPRODUCT('VaR-Results-Overview'!$B$4:$E$4,M96:P96)</f>
        <v>1.3028391473818611E-3</v>
      </c>
      <c r="R96" s="1" t="b">
        <f t="shared" ca="1" si="18"/>
        <v>0</v>
      </c>
    </row>
    <row r="97" spans="1:18" x14ac:dyDescent="0.2">
      <c r="A97" s="1">
        <v>83</v>
      </c>
      <c r="B97" s="2">
        <v>39059</v>
      </c>
      <c r="C97" s="1">
        <v>12307.48</v>
      </c>
      <c r="D97" s="1">
        <v>6152.4</v>
      </c>
      <c r="E97" s="3">
        <v>1.9666999999999999</v>
      </c>
      <c r="F97" s="1">
        <f t="shared" si="11"/>
        <v>12099.925079999999</v>
      </c>
      <c r="G97" s="1">
        <v>5384.16</v>
      </c>
      <c r="H97" s="4">
        <v>0.751</v>
      </c>
      <c r="I97" s="1">
        <f t="shared" si="12"/>
        <v>7169.3209054593872</v>
      </c>
      <c r="J97" s="1">
        <v>16417.82</v>
      </c>
      <c r="K97" s="4">
        <v>115.49</v>
      </c>
      <c r="L97" s="1">
        <f t="shared" si="13"/>
        <v>142.15793575201317</v>
      </c>
      <c r="M97" s="1">
        <f t="shared" si="14"/>
        <v>2.367570393886481E-3</v>
      </c>
      <c r="N97" s="1">
        <f t="shared" si="15"/>
        <v>4.5834595089667696E-3</v>
      </c>
      <c r="O97" s="1">
        <f t="shared" si="16"/>
        <v>2.252992708122395E-3</v>
      </c>
      <c r="P97" s="1">
        <f t="shared" si="17"/>
        <v>-6.2192606000333059E-3</v>
      </c>
      <c r="Q97" s="1">
        <f>SUMPRODUCT('VaR-Results-Overview'!$B$4:$E$4,M97:P97)</f>
        <v>1.3035131610502012E-3</v>
      </c>
      <c r="R97" s="1" t="b">
        <f t="shared" ca="1" si="18"/>
        <v>0</v>
      </c>
    </row>
    <row r="98" spans="1:18" x14ac:dyDescent="0.2">
      <c r="A98" s="1">
        <v>84</v>
      </c>
      <c r="B98" s="2">
        <v>39062</v>
      </c>
      <c r="C98" s="1">
        <v>12328.48</v>
      </c>
      <c r="D98" s="1">
        <v>6159.8</v>
      </c>
      <c r="E98" s="3">
        <v>1.9539</v>
      </c>
      <c r="F98" s="1">
        <f t="shared" si="11"/>
        <v>12035.63322</v>
      </c>
      <c r="G98" s="1">
        <v>5427.56</v>
      </c>
      <c r="H98" s="4">
        <v>0.75670000000000004</v>
      </c>
      <c r="I98" s="1">
        <f t="shared" si="12"/>
        <v>7172.6708074534163</v>
      </c>
      <c r="J98" s="1">
        <v>16527.990000000002</v>
      </c>
      <c r="K98" s="4">
        <v>117.06</v>
      </c>
      <c r="L98" s="1">
        <f t="shared" si="13"/>
        <v>141.19246540235778</v>
      </c>
      <c r="M98" s="1">
        <f t="shared" si="14"/>
        <v>1.7062794333202248E-3</v>
      </c>
      <c r="N98" s="1">
        <f t="shared" si="15"/>
        <v>-5.3134097587321065E-3</v>
      </c>
      <c r="O98" s="1">
        <f t="shared" si="16"/>
        <v>4.672551331156302E-4</v>
      </c>
      <c r="P98" s="1">
        <f t="shared" si="17"/>
        <v>-6.7915332657868741E-3</v>
      </c>
      <c r="Q98" s="1">
        <f>SUMPRODUCT('VaR-Results-Overview'!$B$4:$E$4,M98:P98)</f>
        <v>-2.2230922941373537E-3</v>
      </c>
      <c r="R98" s="1" t="b">
        <f t="shared" ca="1" si="18"/>
        <v>0</v>
      </c>
    </row>
    <row r="99" spans="1:18" x14ac:dyDescent="0.2">
      <c r="A99" s="1">
        <v>85</v>
      </c>
      <c r="B99" s="2">
        <v>39063</v>
      </c>
      <c r="C99" s="1">
        <v>12315.58</v>
      </c>
      <c r="D99" s="1">
        <v>6156.4</v>
      </c>
      <c r="E99" s="3">
        <v>1.9663999999999999</v>
      </c>
      <c r="F99" s="1">
        <f t="shared" si="11"/>
        <v>12105.944959999999</v>
      </c>
      <c r="G99" s="1">
        <v>5426.82</v>
      </c>
      <c r="H99" s="4">
        <v>0.75529999999999997</v>
      </c>
      <c r="I99" s="1">
        <f t="shared" si="12"/>
        <v>7184.9860982391101</v>
      </c>
      <c r="J99" s="1">
        <v>16637.78</v>
      </c>
      <c r="K99" s="4">
        <v>117.08</v>
      </c>
      <c r="L99" s="1">
        <f t="shared" si="13"/>
        <v>142.10608131192348</v>
      </c>
      <c r="M99" s="1">
        <f t="shared" si="14"/>
        <v>-1.0463577018415601E-3</v>
      </c>
      <c r="N99" s="1">
        <f t="shared" si="15"/>
        <v>5.8419643333065272E-3</v>
      </c>
      <c r="O99" s="1">
        <f t="shared" si="16"/>
        <v>1.7169742089510798E-3</v>
      </c>
      <c r="P99" s="1">
        <f t="shared" si="17"/>
        <v>6.4707129163171029E-3</v>
      </c>
      <c r="Q99" s="1">
        <f>SUMPRODUCT('VaR-Results-Overview'!$B$4:$E$4,M99:P99)</f>
        <v>2.7998862234138626E-3</v>
      </c>
      <c r="R99" s="1" t="b">
        <f t="shared" ca="1" si="18"/>
        <v>0</v>
      </c>
    </row>
    <row r="100" spans="1:18" x14ac:dyDescent="0.2">
      <c r="A100" s="1">
        <v>86</v>
      </c>
      <c r="B100" s="2">
        <v>39064</v>
      </c>
      <c r="C100" s="1">
        <v>12317.5</v>
      </c>
      <c r="D100" s="1">
        <v>6192.5</v>
      </c>
      <c r="E100" s="3">
        <v>1.9672000000000001</v>
      </c>
      <c r="F100" s="1">
        <f t="shared" si="11"/>
        <v>12181.886</v>
      </c>
      <c r="G100" s="1">
        <v>5475.85</v>
      </c>
      <c r="H100" s="4">
        <v>0.75629999999999997</v>
      </c>
      <c r="I100" s="1">
        <f t="shared" si="12"/>
        <v>7240.3146899378562</v>
      </c>
      <c r="J100" s="1">
        <v>16692.93</v>
      </c>
      <c r="K100" s="4">
        <v>117.26</v>
      </c>
      <c r="L100" s="1">
        <f t="shared" si="13"/>
        <v>142.35826368753197</v>
      </c>
      <c r="M100" s="1">
        <f t="shared" si="14"/>
        <v>1.5590008753140923E-4</v>
      </c>
      <c r="N100" s="1">
        <f t="shared" si="15"/>
        <v>6.2730369459734871E-3</v>
      </c>
      <c r="O100" s="1">
        <f t="shared" si="16"/>
        <v>7.7005843772343522E-3</v>
      </c>
      <c r="P100" s="1">
        <f t="shared" si="17"/>
        <v>1.7746065001606581E-3</v>
      </c>
      <c r="Q100" s="1">
        <f>SUMPRODUCT('VaR-Results-Overview'!$B$4:$E$4,M100:P100)</f>
        <v>3.0692508565601764E-3</v>
      </c>
      <c r="R100" s="1" t="b">
        <f t="shared" ca="1" si="18"/>
        <v>0</v>
      </c>
    </row>
    <row r="101" spans="1:18" x14ac:dyDescent="0.2">
      <c r="A101" s="1">
        <v>87</v>
      </c>
      <c r="B101" s="2">
        <v>39065</v>
      </c>
      <c r="C101" s="1">
        <v>12416.76</v>
      </c>
      <c r="D101" s="1">
        <v>6228</v>
      </c>
      <c r="E101" s="3">
        <v>1.9626999999999999</v>
      </c>
      <c r="F101" s="1">
        <f t="shared" si="11"/>
        <v>12223.695599999999</v>
      </c>
      <c r="G101" s="1">
        <v>5509.58</v>
      </c>
      <c r="H101" s="4">
        <v>0.75919999999999999</v>
      </c>
      <c r="I101" s="1">
        <f t="shared" si="12"/>
        <v>7257.0864067439406</v>
      </c>
      <c r="J101" s="1">
        <v>16829.2</v>
      </c>
      <c r="K101" s="4">
        <v>117.63</v>
      </c>
      <c r="L101" s="1">
        <f t="shared" si="13"/>
        <v>143.06894499702457</v>
      </c>
      <c r="M101" s="1">
        <f t="shared" si="14"/>
        <v>8.0584534199310102E-3</v>
      </c>
      <c r="N101" s="1">
        <f t="shared" si="15"/>
        <v>3.4321122361511739E-3</v>
      </c>
      <c r="O101" s="1">
        <f t="shared" si="16"/>
        <v>2.3164347855477527E-3</v>
      </c>
      <c r="P101" s="1">
        <f t="shared" si="17"/>
        <v>4.9922027080388067E-3</v>
      </c>
      <c r="Q101" s="1">
        <f>SUMPRODUCT('VaR-Results-Overview'!$B$4:$E$4,M101:P101)</f>
        <v>5.4830990589802928E-3</v>
      </c>
      <c r="R101" s="1" t="b">
        <f t="shared" ca="1" si="18"/>
        <v>0</v>
      </c>
    </row>
    <row r="102" spans="1:18" x14ac:dyDescent="0.2">
      <c r="A102" s="1">
        <v>88</v>
      </c>
      <c r="B102" s="2">
        <v>39066</v>
      </c>
      <c r="C102" s="1">
        <v>12445.52</v>
      </c>
      <c r="D102" s="1">
        <v>6260</v>
      </c>
      <c r="E102" s="3">
        <v>1.952</v>
      </c>
      <c r="F102" s="1">
        <f t="shared" si="11"/>
        <v>12219.52</v>
      </c>
      <c r="G102" s="1">
        <v>5541.62</v>
      </c>
      <c r="H102" s="4">
        <v>0.76390000000000002</v>
      </c>
      <c r="I102" s="1">
        <f t="shared" si="12"/>
        <v>7254.3788453986117</v>
      </c>
      <c r="J102" s="1">
        <v>16914.310000000001</v>
      </c>
      <c r="K102" s="4">
        <v>117.7</v>
      </c>
      <c r="L102" s="1">
        <f t="shared" si="13"/>
        <v>143.70696686491081</v>
      </c>
      <c r="M102" s="1">
        <f t="shared" si="14"/>
        <v>2.3162242001939491E-3</v>
      </c>
      <c r="N102" s="1">
        <f t="shared" si="15"/>
        <v>-3.4159882057261531E-4</v>
      </c>
      <c r="O102" s="1">
        <f t="shared" si="16"/>
        <v>-3.7309206389120981E-4</v>
      </c>
      <c r="P102" s="1">
        <f t="shared" si="17"/>
        <v>4.4595412924831922E-3</v>
      </c>
      <c r="Q102" s="1">
        <f>SUMPRODUCT('VaR-Results-Overview'!$B$4:$E$4,M102:P102)</f>
        <v>1.6786090860133125E-3</v>
      </c>
      <c r="R102" s="1" t="b">
        <f t="shared" ca="1" si="18"/>
        <v>0</v>
      </c>
    </row>
    <row r="103" spans="1:18" x14ac:dyDescent="0.2">
      <c r="A103" s="1">
        <v>89</v>
      </c>
      <c r="B103" s="2">
        <v>39069</v>
      </c>
      <c r="C103" s="1">
        <v>12441.27</v>
      </c>
      <c r="D103" s="1">
        <v>6247.4</v>
      </c>
      <c r="E103" s="3">
        <v>1.9458</v>
      </c>
      <c r="F103" s="1">
        <f t="shared" si="11"/>
        <v>12156.190919999999</v>
      </c>
      <c r="G103" s="1">
        <v>5530.32</v>
      </c>
      <c r="H103" s="4">
        <v>0.76529999999999998</v>
      </c>
      <c r="I103" s="1">
        <f t="shared" si="12"/>
        <v>7226.3426107408859</v>
      </c>
      <c r="J103" s="1">
        <v>16962.11</v>
      </c>
      <c r="K103" s="4">
        <v>118.12</v>
      </c>
      <c r="L103" s="1">
        <f t="shared" si="13"/>
        <v>143.60066034541146</v>
      </c>
      <c r="M103" s="1">
        <f t="shared" si="14"/>
        <v>-3.4148834279322998E-4</v>
      </c>
      <c r="N103" s="1">
        <f t="shared" si="15"/>
        <v>-5.1826160111036555E-3</v>
      </c>
      <c r="O103" s="1">
        <f t="shared" si="16"/>
        <v>-3.864732633243842E-3</v>
      </c>
      <c r="P103" s="1">
        <f t="shared" si="17"/>
        <v>-7.397450646863009E-4</v>
      </c>
      <c r="Q103" s="1">
        <f>SUMPRODUCT('VaR-Results-Overview'!$B$4:$E$4,M103:P103)</f>
        <v>-2.225802416710033E-3</v>
      </c>
      <c r="R103" s="1" t="b">
        <f t="shared" ca="1" si="18"/>
        <v>0</v>
      </c>
    </row>
    <row r="104" spans="1:18" x14ac:dyDescent="0.2">
      <c r="A104" s="1">
        <v>90</v>
      </c>
      <c r="B104" s="2">
        <v>39070</v>
      </c>
      <c r="C104" s="1">
        <v>12471.32</v>
      </c>
      <c r="D104" s="1">
        <v>6203.9</v>
      </c>
      <c r="E104" s="3">
        <v>1.9626999999999999</v>
      </c>
      <c r="F104" s="1">
        <f t="shared" si="11"/>
        <v>12176.394529999998</v>
      </c>
      <c r="G104" s="1">
        <v>5484.76</v>
      </c>
      <c r="H104" s="4">
        <v>0.75939999999999996</v>
      </c>
      <c r="I104" s="1">
        <f t="shared" si="12"/>
        <v>7222.4914406110092</v>
      </c>
      <c r="J104" s="1">
        <v>16776.88</v>
      </c>
      <c r="K104" s="4">
        <v>118.12</v>
      </c>
      <c r="L104" s="1">
        <f t="shared" si="13"/>
        <v>142.03250931256349</v>
      </c>
      <c r="M104" s="1">
        <f t="shared" si="14"/>
        <v>2.4153482723226222E-3</v>
      </c>
      <c r="N104" s="1">
        <f t="shared" si="15"/>
        <v>1.6620017020922753E-3</v>
      </c>
      <c r="O104" s="1">
        <f t="shared" si="16"/>
        <v>-5.3293489353140706E-4</v>
      </c>
      <c r="P104" s="1">
        <f t="shared" si="17"/>
        <v>-1.0920221599789269E-2</v>
      </c>
      <c r="Q104" s="1">
        <f>SUMPRODUCT('VaR-Results-Overview'!$B$4:$E$4,M104:P104)</f>
        <v>-7.7259798975426322E-4</v>
      </c>
      <c r="R104" s="1" t="b">
        <f t="shared" ca="1" si="18"/>
        <v>0</v>
      </c>
    </row>
    <row r="105" spans="1:18" x14ac:dyDescent="0.2">
      <c r="A105" s="1">
        <v>91</v>
      </c>
      <c r="B105" s="2">
        <v>39071</v>
      </c>
      <c r="C105" s="1">
        <v>12463.87</v>
      </c>
      <c r="D105" s="1">
        <v>6198.6</v>
      </c>
      <c r="E105" s="3">
        <v>1.9656</v>
      </c>
      <c r="F105" s="1">
        <f t="shared" si="11"/>
        <v>12183.96816</v>
      </c>
      <c r="G105" s="1">
        <v>5514.42</v>
      </c>
      <c r="H105" s="4">
        <v>0.75839999999999996</v>
      </c>
      <c r="I105" s="1">
        <f t="shared" si="12"/>
        <v>7271.1234177215192</v>
      </c>
      <c r="J105" s="1">
        <v>17011.04</v>
      </c>
      <c r="K105" s="4">
        <v>118.34</v>
      </c>
      <c r="L105" s="1">
        <f t="shared" si="13"/>
        <v>143.7471691735677</v>
      </c>
      <c r="M105" s="1">
        <f t="shared" si="14"/>
        <v>-5.9737060712089084E-4</v>
      </c>
      <c r="N105" s="1">
        <f t="shared" si="15"/>
        <v>6.219928223697755E-4</v>
      </c>
      <c r="O105" s="1">
        <f t="shared" si="16"/>
        <v>6.7334073720128635E-3</v>
      </c>
      <c r="P105" s="1">
        <f t="shared" si="17"/>
        <v>1.2072305624276802E-2</v>
      </c>
      <c r="Q105" s="1">
        <f>SUMPRODUCT('VaR-Results-Overview'!$B$4:$E$4,M105:P105)</f>
        <v>3.0354514659192231E-3</v>
      </c>
      <c r="R105" s="1" t="b">
        <f t="shared" ca="1" si="18"/>
        <v>0</v>
      </c>
    </row>
    <row r="106" spans="1:18" x14ac:dyDescent="0.2">
      <c r="A106" s="1">
        <v>92</v>
      </c>
      <c r="B106" s="2">
        <v>39072</v>
      </c>
      <c r="C106" s="1">
        <v>12421.25</v>
      </c>
      <c r="D106" s="1">
        <v>6183.7</v>
      </c>
      <c r="E106" s="3">
        <v>1.9619</v>
      </c>
      <c r="F106" s="1">
        <f t="shared" si="11"/>
        <v>12131.801029999999</v>
      </c>
      <c r="G106" s="1">
        <v>5510.39</v>
      </c>
      <c r="H106" s="4">
        <v>0.75960000000000005</v>
      </c>
      <c r="I106" s="1">
        <f t="shared" si="12"/>
        <v>7254.331226961559</v>
      </c>
      <c r="J106" s="1">
        <v>17047.830000000002</v>
      </c>
      <c r="K106" s="4">
        <v>118.45</v>
      </c>
      <c r="L106" s="1">
        <f t="shared" si="13"/>
        <v>143.92427184466021</v>
      </c>
      <c r="M106" s="1">
        <f t="shared" si="14"/>
        <v>-3.4194836756160645E-3</v>
      </c>
      <c r="N106" s="1">
        <f t="shared" si="15"/>
        <v>-4.2816206768552184E-3</v>
      </c>
      <c r="O106" s="1">
        <f t="shared" si="16"/>
        <v>-2.3094355294580125E-3</v>
      </c>
      <c r="P106" s="1">
        <f t="shared" si="17"/>
        <v>1.232042843770161E-3</v>
      </c>
      <c r="Q106" s="1">
        <f>SUMPRODUCT('VaR-Results-Overview'!$B$4:$E$4,M106:P106)</f>
        <v>-2.6368146574947604E-3</v>
      </c>
      <c r="R106" s="1" t="b">
        <f t="shared" ca="1" si="18"/>
        <v>0</v>
      </c>
    </row>
    <row r="107" spans="1:18" x14ac:dyDescent="0.2">
      <c r="A107" s="1">
        <v>93</v>
      </c>
      <c r="B107" s="2">
        <v>39073</v>
      </c>
      <c r="C107" s="1">
        <v>12343.21</v>
      </c>
      <c r="D107" s="1">
        <v>6190</v>
      </c>
      <c r="E107" s="3">
        <v>1.9601999999999999</v>
      </c>
      <c r="F107" s="1">
        <f t="shared" si="11"/>
        <v>12133.637999999999</v>
      </c>
      <c r="G107" s="1">
        <v>5453.94</v>
      </c>
      <c r="H107" s="4">
        <v>0.7601</v>
      </c>
      <c r="I107" s="1">
        <f t="shared" si="12"/>
        <v>7175.2927246414938</v>
      </c>
      <c r="J107" s="1">
        <v>17104.96</v>
      </c>
      <c r="K107" s="4">
        <v>118.81</v>
      </c>
      <c r="L107" s="1">
        <f t="shared" si="13"/>
        <v>143.96902617624778</v>
      </c>
      <c r="M107" s="1">
        <f t="shared" si="14"/>
        <v>-6.2827815235987419E-3</v>
      </c>
      <c r="N107" s="1">
        <f t="shared" si="15"/>
        <v>1.5141774872978546E-4</v>
      </c>
      <c r="O107" s="1">
        <f t="shared" si="16"/>
        <v>-1.0895353389201399E-2</v>
      </c>
      <c r="P107" s="1">
        <f t="shared" si="17"/>
        <v>3.1095749878709279E-4</v>
      </c>
      <c r="Q107" s="1">
        <f>SUMPRODUCT('VaR-Results-Overview'!$B$4:$E$4,M107:P107)</f>
        <v>-3.4950311239832824E-3</v>
      </c>
      <c r="R107" s="1" t="b">
        <f t="shared" ca="1" si="18"/>
        <v>0</v>
      </c>
    </row>
    <row r="108" spans="1:18" x14ac:dyDescent="0.2">
      <c r="A108" s="1">
        <v>94</v>
      </c>
      <c r="B108" s="2">
        <v>39078</v>
      </c>
      <c r="C108" s="1">
        <v>12510.57</v>
      </c>
      <c r="D108" s="1">
        <v>6245.2</v>
      </c>
      <c r="E108" s="3">
        <v>1.9552</v>
      </c>
      <c r="F108" s="1">
        <f t="shared" si="11"/>
        <v>12210.615040000001</v>
      </c>
      <c r="G108" s="1">
        <v>5540.01</v>
      </c>
      <c r="H108" s="4">
        <v>0.76180000000000003</v>
      </c>
      <c r="I108" s="1">
        <f t="shared" si="12"/>
        <v>7272.263061170911</v>
      </c>
      <c r="J108" s="1">
        <v>17248.63</v>
      </c>
      <c r="K108" s="4">
        <v>118.69</v>
      </c>
      <c r="L108" s="1">
        <f t="shared" si="13"/>
        <v>145.32504844553037</v>
      </c>
      <c r="M108" s="1">
        <f t="shared" si="14"/>
        <v>1.3558871638739079E-2</v>
      </c>
      <c r="N108" s="1">
        <f t="shared" si="15"/>
        <v>6.3441022387516078E-3</v>
      </c>
      <c r="O108" s="1">
        <f t="shared" si="16"/>
        <v>1.3514478119673119E-2</v>
      </c>
      <c r="P108" s="1">
        <f t="shared" si="17"/>
        <v>9.4188472708187903E-3</v>
      </c>
      <c r="Q108" s="1">
        <f>SUMPRODUCT('VaR-Results-Overview'!$B$4:$E$4,M108:P108)</f>
        <v>1.0561996593252184E-2</v>
      </c>
      <c r="R108" s="1" t="b">
        <f t="shared" ca="1" si="18"/>
        <v>0</v>
      </c>
    </row>
    <row r="109" spans="1:18" x14ac:dyDescent="0.2">
      <c r="A109" s="1">
        <v>95</v>
      </c>
      <c r="B109" s="2">
        <v>39079</v>
      </c>
      <c r="C109" s="1">
        <v>12501.52</v>
      </c>
      <c r="D109" s="1">
        <v>6240.9</v>
      </c>
      <c r="E109" s="3">
        <v>1.9599</v>
      </c>
      <c r="F109" s="1">
        <f t="shared" si="11"/>
        <v>12231.53991</v>
      </c>
      <c r="G109" s="1">
        <v>5533.36</v>
      </c>
      <c r="H109" s="4">
        <v>0.76070000000000004</v>
      </c>
      <c r="I109" s="1">
        <f t="shared" si="12"/>
        <v>7274.0370711187052</v>
      </c>
      <c r="J109" s="1">
        <v>17224.810000000001</v>
      </c>
      <c r="K109" s="4">
        <v>118.98</v>
      </c>
      <c r="L109" s="1">
        <f t="shared" si="13"/>
        <v>144.77063371995294</v>
      </c>
      <c r="M109" s="1">
        <f t="shared" si="14"/>
        <v>-7.2338830285105093E-4</v>
      </c>
      <c r="N109" s="1">
        <f t="shared" si="15"/>
        <v>1.7136622464513399E-3</v>
      </c>
      <c r="O109" s="1">
        <f t="shared" si="16"/>
        <v>2.4394193841339806E-4</v>
      </c>
      <c r="P109" s="1">
        <f t="shared" si="17"/>
        <v>-3.81499770003677E-3</v>
      </c>
      <c r="Q109" s="1">
        <f>SUMPRODUCT('VaR-Results-Overview'!$B$4:$E$4,M109:P109)</f>
        <v>-5.1386199337103257E-4</v>
      </c>
      <c r="R109" s="1" t="b">
        <f t="shared" ca="1" si="18"/>
        <v>0</v>
      </c>
    </row>
    <row r="110" spans="1:18" x14ac:dyDescent="0.2">
      <c r="A110" s="1">
        <v>96</v>
      </c>
      <c r="B110" s="2">
        <v>39080</v>
      </c>
      <c r="C110" s="1">
        <v>12463.15</v>
      </c>
      <c r="D110" s="1">
        <v>6220.8</v>
      </c>
      <c r="E110" s="3">
        <v>1.9570000000000001</v>
      </c>
      <c r="F110" s="1">
        <f t="shared" si="11"/>
        <v>12174.105600000001</v>
      </c>
      <c r="G110" s="1">
        <v>5541.76</v>
      </c>
      <c r="H110" s="4">
        <v>0.75839999999999996</v>
      </c>
      <c r="I110" s="1">
        <f t="shared" si="12"/>
        <v>7307.172995780591</v>
      </c>
      <c r="J110" s="1">
        <v>17225.830000000002</v>
      </c>
      <c r="K110" s="4">
        <v>119.16</v>
      </c>
      <c r="L110" s="1">
        <f t="shared" si="13"/>
        <v>144.56050688150387</v>
      </c>
      <c r="M110" s="1">
        <f t="shared" si="14"/>
        <v>-3.0692267820233701E-3</v>
      </c>
      <c r="N110" s="1">
        <f t="shared" si="15"/>
        <v>-4.695591104848771E-3</v>
      </c>
      <c r="O110" s="1">
        <f t="shared" si="16"/>
        <v>4.5553692314066968E-3</v>
      </c>
      <c r="P110" s="1">
        <f t="shared" si="17"/>
        <v>-1.4514465610169548E-3</v>
      </c>
      <c r="Q110" s="1">
        <f>SUMPRODUCT('VaR-Results-Overview'!$B$4:$E$4,M110:P110)</f>
        <v>-2.4711204333267003E-3</v>
      </c>
      <c r="R110" s="1" t="b">
        <f t="shared" ca="1" si="18"/>
        <v>0</v>
      </c>
    </row>
    <row r="111" spans="1:18" x14ac:dyDescent="0.2">
      <c r="A111" s="1">
        <v>97</v>
      </c>
      <c r="B111" s="2">
        <v>39086</v>
      </c>
      <c r="C111" s="1">
        <v>12480.69</v>
      </c>
      <c r="D111" s="1">
        <v>6287</v>
      </c>
      <c r="E111" s="3">
        <v>1.9447000000000001</v>
      </c>
      <c r="F111" s="1">
        <f t="shared" si="11"/>
        <v>12226.3289</v>
      </c>
      <c r="G111" s="1">
        <v>5574.56</v>
      </c>
      <c r="H111" s="4">
        <v>0.76390000000000002</v>
      </c>
      <c r="I111" s="1">
        <f t="shared" si="12"/>
        <v>7297.4996727320331</v>
      </c>
      <c r="J111" s="1">
        <v>17353.669999999998</v>
      </c>
      <c r="K111" s="4">
        <v>119.24</v>
      </c>
      <c r="L111" s="1">
        <f t="shared" si="13"/>
        <v>145.53564240187856</v>
      </c>
      <c r="M111" s="1">
        <f t="shared" si="14"/>
        <v>1.4073488644524759E-3</v>
      </c>
      <c r="N111" s="1">
        <f t="shared" si="15"/>
        <v>4.2897032205798883E-3</v>
      </c>
      <c r="O111" s="1">
        <f t="shared" si="16"/>
        <v>-1.3238119658784057E-3</v>
      </c>
      <c r="P111" s="1">
        <f t="shared" si="17"/>
        <v>6.7455181322379444E-3</v>
      </c>
      <c r="Q111" s="1">
        <f>SUMPRODUCT('VaR-Results-Overview'!$B$4:$E$4,M111:P111)</f>
        <v>3.0665729418147053E-3</v>
      </c>
      <c r="R111" s="1" t="b">
        <f t="shared" ca="1" si="18"/>
        <v>0</v>
      </c>
    </row>
    <row r="112" spans="1:18" x14ac:dyDescent="0.2">
      <c r="A112" s="1">
        <v>98</v>
      </c>
      <c r="B112" s="2">
        <v>39087</v>
      </c>
      <c r="C112" s="1">
        <v>12398.01</v>
      </c>
      <c r="D112" s="1">
        <v>6220.1</v>
      </c>
      <c r="E112" s="3">
        <v>1.9275</v>
      </c>
      <c r="F112" s="1">
        <f t="shared" si="11"/>
        <v>11989.242750000001</v>
      </c>
      <c r="G112" s="1">
        <v>5517.35</v>
      </c>
      <c r="H112" s="4">
        <v>0.76980000000000004</v>
      </c>
      <c r="I112" s="1">
        <f t="shared" si="12"/>
        <v>7167.2512340867761</v>
      </c>
      <c r="J112" s="1">
        <v>17091.59</v>
      </c>
      <c r="K112" s="4">
        <v>118.74</v>
      </c>
      <c r="L112" s="1">
        <f t="shared" si="13"/>
        <v>143.94130032002695</v>
      </c>
      <c r="M112" s="1">
        <f t="shared" si="14"/>
        <v>-6.6246337341926038E-3</v>
      </c>
      <c r="N112" s="1">
        <f t="shared" si="15"/>
        <v>-1.9391442185069892E-2</v>
      </c>
      <c r="O112" s="1">
        <f t="shared" si="16"/>
        <v>-1.7848365123186733E-2</v>
      </c>
      <c r="P112" s="1">
        <f t="shared" si="17"/>
        <v>-1.0954993948829594E-2</v>
      </c>
      <c r="Q112" s="1">
        <f>SUMPRODUCT('VaR-Results-Overview'!$B$4:$E$4,M112:P112)</f>
        <v>-1.2443121451282601E-2</v>
      </c>
      <c r="R112" s="1" t="b">
        <f t="shared" ca="1" si="18"/>
        <v>0</v>
      </c>
    </row>
    <row r="113" spans="1:18" x14ac:dyDescent="0.2">
      <c r="A113" s="1">
        <v>99</v>
      </c>
      <c r="B113" s="2">
        <v>39091</v>
      </c>
      <c r="C113" s="1">
        <v>12416.6</v>
      </c>
      <c r="D113" s="1">
        <v>6196.1</v>
      </c>
      <c r="E113" s="3">
        <v>1.9406000000000001</v>
      </c>
      <c r="F113" s="1">
        <f t="shared" si="11"/>
        <v>12024.151660000001</v>
      </c>
      <c r="G113" s="1">
        <v>5533.03</v>
      </c>
      <c r="H113" s="4">
        <v>0.76910000000000001</v>
      </c>
      <c r="I113" s="1">
        <f t="shared" si="12"/>
        <v>7194.162007541282</v>
      </c>
      <c r="J113" s="1">
        <v>17237.77</v>
      </c>
      <c r="K113" s="4">
        <v>119.4</v>
      </c>
      <c r="L113" s="1">
        <f t="shared" si="13"/>
        <v>144.36993299832494</v>
      </c>
      <c r="M113" s="1">
        <f t="shared" si="14"/>
        <v>1.4994341833891201E-3</v>
      </c>
      <c r="N113" s="1">
        <f t="shared" si="15"/>
        <v>2.9116859778320946E-3</v>
      </c>
      <c r="O113" s="1">
        <f t="shared" si="16"/>
        <v>3.7546853843382555E-3</v>
      </c>
      <c r="P113" s="1">
        <f t="shared" si="17"/>
        <v>2.9778296940836386E-3</v>
      </c>
      <c r="Q113" s="1">
        <f>SUMPRODUCT('VaR-Results-Overview'!$B$4:$E$4,M113:P113)</f>
        <v>2.4443139439558298E-3</v>
      </c>
      <c r="R113" s="1" t="b">
        <f t="shared" ca="1" si="18"/>
        <v>0</v>
      </c>
    </row>
    <row r="114" spans="1:18" x14ac:dyDescent="0.2">
      <c r="A114" s="1">
        <v>100</v>
      </c>
      <c r="B114" s="2">
        <v>39092</v>
      </c>
      <c r="C114" s="1">
        <v>12442.16</v>
      </c>
      <c r="D114" s="1">
        <v>6160.7</v>
      </c>
      <c r="E114" s="3">
        <v>1.9351</v>
      </c>
      <c r="F114" s="1">
        <f t="shared" si="11"/>
        <v>11921.57057</v>
      </c>
      <c r="G114" s="1">
        <v>5501.95</v>
      </c>
      <c r="H114" s="4">
        <v>0.77239999999999998</v>
      </c>
      <c r="I114" s="1">
        <f t="shared" si="12"/>
        <v>7123.1874676333509</v>
      </c>
      <c r="J114" s="1">
        <v>16942.400000000001</v>
      </c>
      <c r="K114" s="4">
        <v>119.63</v>
      </c>
      <c r="L114" s="1">
        <f t="shared" si="13"/>
        <v>141.62333862743461</v>
      </c>
      <c r="M114" s="1">
        <f t="shared" si="14"/>
        <v>2.058534542467301E-3</v>
      </c>
      <c r="N114" s="1">
        <f t="shared" si="15"/>
        <v>-8.5312538381607118E-3</v>
      </c>
      <c r="O114" s="1">
        <f t="shared" si="16"/>
        <v>-9.8655743133852173E-3</v>
      </c>
      <c r="P114" s="1">
        <f t="shared" si="17"/>
        <v>-1.902469796756228E-2</v>
      </c>
      <c r="Q114" s="1">
        <f>SUMPRODUCT('VaR-Results-Overview'!$B$4:$E$4,M114:P114)</f>
        <v>-6.5274593593122711E-3</v>
      </c>
      <c r="R114" s="1" t="b">
        <f t="shared" ca="1" si="18"/>
        <v>0</v>
      </c>
    </row>
    <row r="115" spans="1:18" x14ac:dyDescent="0.2">
      <c r="A115" s="1">
        <v>101</v>
      </c>
      <c r="B115" s="2">
        <v>39093</v>
      </c>
      <c r="C115" s="1">
        <v>12514.98</v>
      </c>
      <c r="D115" s="1">
        <v>6230.1</v>
      </c>
      <c r="E115" s="3">
        <v>1.9415</v>
      </c>
      <c r="F115" s="1">
        <f t="shared" si="11"/>
        <v>12095.739150000001</v>
      </c>
      <c r="G115" s="1">
        <v>5609.8</v>
      </c>
      <c r="H115" s="4">
        <v>0.77580000000000005</v>
      </c>
      <c r="I115" s="1">
        <f t="shared" si="12"/>
        <v>7230.9873678783188</v>
      </c>
      <c r="J115" s="1">
        <v>16838.169999999998</v>
      </c>
      <c r="K115" s="4">
        <v>120.45</v>
      </c>
      <c r="L115" s="1">
        <f t="shared" si="13"/>
        <v>139.79385637193855</v>
      </c>
      <c r="M115" s="1">
        <f t="shared" si="14"/>
        <v>5.8526815279661823E-3</v>
      </c>
      <c r="N115" s="1">
        <f t="shared" si="15"/>
        <v>1.4609533112884251E-2</v>
      </c>
      <c r="O115" s="1">
        <f t="shared" si="16"/>
        <v>1.5133660420253391E-2</v>
      </c>
      <c r="P115" s="1">
        <f t="shared" si="17"/>
        <v>-1.2917943279877331E-2</v>
      </c>
      <c r="Q115" s="1">
        <f>SUMPRODUCT('VaR-Results-Overview'!$B$4:$E$4,M115:P115)</f>
        <v>5.6537099311016227E-3</v>
      </c>
      <c r="R115" s="1" t="b">
        <f t="shared" ca="1" si="18"/>
        <v>0</v>
      </c>
    </row>
    <row r="116" spans="1:18" x14ac:dyDescent="0.2">
      <c r="A116" s="1">
        <v>102</v>
      </c>
      <c r="B116" s="2">
        <v>39094</v>
      </c>
      <c r="C116" s="1">
        <v>12556.08</v>
      </c>
      <c r="D116" s="1">
        <v>6239</v>
      </c>
      <c r="E116" s="3">
        <v>1.9603999999999999</v>
      </c>
      <c r="F116" s="1">
        <f t="shared" si="11"/>
        <v>12230.935599999999</v>
      </c>
      <c r="G116" s="1">
        <v>5617.62</v>
      </c>
      <c r="H116" s="4">
        <v>0.7732</v>
      </c>
      <c r="I116" s="1">
        <f t="shared" si="12"/>
        <v>7265.4164511122608</v>
      </c>
      <c r="J116" s="1">
        <v>17057.009999999998</v>
      </c>
      <c r="K116" s="4">
        <v>120.35</v>
      </c>
      <c r="L116" s="1">
        <f t="shared" si="13"/>
        <v>141.72837557125052</v>
      </c>
      <c r="M116" s="1">
        <f t="shared" si="14"/>
        <v>3.2840643772503323E-3</v>
      </c>
      <c r="N116" s="1">
        <f t="shared" si="15"/>
        <v>1.1177196227813628E-2</v>
      </c>
      <c r="O116" s="1">
        <f t="shared" si="16"/>
        <v>4.7613253187087298E-3</v>
      </c>
      <c r="P116" s="1">
        <f t="shared" si="17"/>
        <v>1.3838370651747062E-2</v>
      </c>
      <c r="Q116" s="1">
        <f>SUMPRODUCT('VaR-Results-Overview'!$B$4:$E$4,M116:P116)</f>
        <v>7.910591281464506E-3</v>
      </c>
      <c r="R116" s="1" t="b">
        <f t="shared" ca="1" si="18"/>
        <v>0</v>
      </c>
    </row>
    <row r="117" spans="1:18" x14ac:dyDescent="0.2">
      <c r="A117" s="1">
        <v>103</v>
      </c>
      <c r="B117" s="2">
        <v>39098</v>
      </c>
      <c r="C117" s="1">
        <v>12582.59</v>
      </c>
      <c r="D117" s="1">
        <v>6215.7</v>
      </c>
      <c r="E117" s="3">
        <v>1.9610000000000001</v>
      </c>
      <c r="F117" s="1">
        <f t="shared" si="11"/>
        <v>12188.9877</v>
      </c>
      <c r="G117" s="1">
        <v>5591.54</v>
      </c>
      <c r="H117" s="4">
        <v>0.77329999999999999</v>
      </c>
      <c r="I117" s="1">
        <f t="shared" si="12"/>
        <v>7230.7513254881678</v>
      </c>
      <c r="J117" s="1">
        <v>17202.46</v>
      </c>
      <c r="K117" s="4">
        <v>120.74</v>
      </c>
      <c r="L117" s="1">
        <f t="shared" si="13"/>
        <v>142.47523604439291</v>
      </c>
      <c r="M117" s="1">
        <f t="shared" si="14"/>
        <v>2.1113277392307327E-3</v>
      </c>
      <c r="N117" s="1">
        <f t="shared" si="15"/>
        <v>-3.4296558637753934E-3</v>
      </c>
      <c r="O117" s="1">
        <f t="shared" si="16"/>
        <v>-4.7712510160083255E-3</v>
      </c>
      <c r="P117" s="1">
        <f t="shared" si="17"/>
        <v>5.2696608574824512E-3</v>
      </c>
      <c r="Q117" s="1">
        <f>SUMPRODUCT('VaR-Results-Overview'!$B$4:$E$4,M117:P117)</f>
        <v>3.9244140645533282E-4</v>
      </c>
      <c r="R117" s="1" t="b">
        <f t="shared" ca="1" si="18"/>
        <v>0</v>
      </c>
    </row>
    <row r="118" spans="1:18" x14ac:dyDescent="0.2">
      <c r="A118" s="1">
        <v>104</v>
      </c>
      <c r="B118" s="2">
        <v>39099</v>
      </c>
      <c r="C118" s="1">
        <v>12577.15</v>
      </c>
      <c r="D118" s="1">
        <v>6204.5</v>
      </c>
      <c r="E118" s="3">
        <v>1.9714</v>
      </c>
      <c r="F118" s="1">
        <f t="shared" si="11"/>
        <v>12231.551300000001</v>
      </c>
      <c r="G118" s="1">
        <v>5561.78</v>
      </c>
      <c r="H118" s="4">
        <v>0.7722</v>
      </c>
      <c r="I118" s="1">
        <f t="shared" si="12"/>
        <v>7202.5123025123021</v>
      </c>
      <c r="J118" s="1">
        <v>17261.349999999999</v>
      </c>
      <c r="K118" s="4">
        <v>120.53</v>
      </c>
      <c r="L118" s="1">
        <f t="shared" si="13"/>
        <v>143.21206338670868</v>
      </c>
      <c r="M118" s="1">
        <f t="shared" si="14"/>
        <v>-4.3234342055177111E-4</v>
      </c>
      <c r="N118" s="1">
        <f t="shared" si="15"/>
        <v>3.4919716917920359E-3</v>
      </c>
      <c r="O118" s="1">
        <f t="shared" si="16"/>
        <v>-3.9054064653453206E-3</v>
      </c>
      <c r="P118" s="1">
        <f t="shared" si="17"/>
        <v>5.1716169263701381E-3</v>
      </c>
      <c r="Q118" s="1">
        <f>SUMPRODUCT('VaR-Results-Overview'!$B$4:$E$4,M118:P118)</f>
        <v>1.518436878056398E-3</v>
      </c>
      <c r="R118" s="1" t="b">
        <f t="shared" ca="1" si="18"/>
        <v>0</v>
      </c>
    </row>
    <row r="119" spans="1:18" x14ac:dyDescent="0.2">
      <c r="A119" s="1">
        <v>105</v>
      </c>
      <c r="B119" s="2">
        <v>39100</v>
      </c>
      <c r="C119" s="1">
        <v>12567.93</v>
      </c>
      <c r="D119" s="1">
        <v>6210.3</v>
      </c>
      <c r="E119" s="3">
        <v>1.9722</v>
      </c>
      <c r="F119" s="1">
        <f t="shared" si="11"/>
        <v>12247.953659999999</v>
      </c>
      <c r="G119" s="1">
        <v>5555.04</v>
      </c>
      <c r="H119" s="4">
        <v>0.77210000000000001</v>
      </c>
      <c r="I119" s="1">
        <f t="shared" si="12"/>
        <v>7194.7157104002072</v>
      </c>
      <c r="J119" s="1">
        <v>17370.93</v>
      </c>
      <c r="K119" s="4">
        <v>121.31</v>
      </c>
      <c r="L119" s="1">
        <f t="shared" si="13"/>
        <v>143.19454290660292</v>
      </c>
      <c r="M119" s="1">
        <f t="shared" si="14"/>
        <v>-7.3307545827149597E-4</v>
      </c>
      <c r="N119" s="1">
        <f t="shared" si="15"/>
        <v>1.3409877126540951E-3</v>
      </c>
      <c r="O119" s="1">
        <f t="shared" si="16"/>
        <v>-1.082482304039299E-3</v>
      </c>
      <c r="P119" s="1">
        <f t="shared" si="17"/>
        <v>-1.2233941534973346E-4</v>
      </c>
      <c r="Q119" s="1">
        <f>SUMPRODUCT('VaR-Results-Overview'!$B$4:$E$4,M119:P119)</f>
        <v>-2.3649982986246451E-5</v>
      </c>
      <c r="R119" s="1" t="b">
        <f t="shared" ca="1" si="18"/>
        <v>0</v>
      </c>
    </row>
    <row r="120" spans="1:18" x14ac:dyDescent="0.2">
      <c r="A120" s="1">
        <v>106</v>
      </c>
      <c r="B120" s="2">
        <v>39101</v>
      </c>
      <c r="C120" s="1">
        <v>12565.53</v>
      </c>
      <c r="D120" s="1">
        <v>6237.2</v>
      </c>
      <c r="E120" s="3">
        <v>1.974</v>
      </c>
      <c r="F120" s="1">
        <f t="shared" si="11"/>
        <v>12312.2328</v>
      </c>
      <c r="G120" s="1">
        <v>5614.7</v>
      </c>
      <c r="H120" s="4">
        <v>0.77249999999999996</v>
      </c>
      <c r="I120" s="1">
        <f t="shared" si="12"/>
        <v>7268.2200647249192</v>
      </c>
      <c r="J120" s="1">
        <v>17310.439999999999</v>
      </c>
      <c r="K120" s="4">
        <v>121.38</v>
      </c>
      <c r="L120" s="1">
        <f t="shared" si="13"/>
        <v>142.61361014994233</v>
      </c>
      <c r="M120" s="1">
        <f t="shared" si="14"/>
        <v>-1.9096223483100529E-4</v>
      </c>
      <c r="N120" s="1">
        <f t="shared" si="15"/>
        <v>5.2481534290847861E-3</v>
      </c>
      <c r="O120" s="1">
        <f t="shared" si="16"/>
        <v>1.021643624062296E-2</v>
      </c>
      <c r="P120" s="1">
        <f t="shared" si="17"/>
        <v>-4.0569475963863674E-3</v>
      </c>
      <c r="Q120" s="1">
        <f>SUMPRODUCT('VaR-Results-Overview'!$B$4:$E$4,M120:P120)</f>
        <v>1.7083152395780559E-3</v>
      </c>
      <c r="R120" s="1" t="b">
        <f t="shared" ca="1" si="18"/>
        <v>0</v>
      </c>
    </row>
    <row r="121" spans="1:18" x14ac:dyDescent="0.2">
      <c r="A121" s="1">
        <v>107</v>
      </c>
      <c r="B121" s="2">
        <v>39104</v>
      </c>
      <c r="C121" s="1">
        <v>12477.16</v>
      </c>
      <c r="D121" s="1">
        <v>6218.4</v>
      </c>
      <c r="E121" s="3">
        <v>1.9762999999999999</v>
      </c>
      <c r="F121" s="1">
        <f t="shared" si="11"/>
        <v>12289.423919999999</v>
      </c>
      <c r="G121" s="1">
        <v>5579.78</v>
      </c>
      <c r="H121" s="4">
        <v>0.77170000000000005</v>
      </c>
      <c r="I121" s="1">
        <f t="shared" si="12"/>
        <v>7230.5040818971092</v>
      </c>
      <c r="J121" s="1">
        <v>17424.18</v>
      </c>
      <c r="K121" s="4">
        <v>121.58</v>
      </c>
      <c r="L121" s="1">
        <f t="shared" si="13"/>
        <v>143.31452541536439</v>
      </c>
      <c r="M121" s="1">
        <f t="shared" si="14"/>
        <v>-7.032731607819232E-3</v>
      </c>
      <c r="N121" s="1">
        <f t="shared" si="15"/>
        <v>-1.8525380709176081E-3</v>
      </c>
      <c r="O121" s="1">
        <f t="shared" si="16"/>
        <v>-5.1891635767686963E-3</v>
      </c>
      <c r="P121" s="1">
        <f t="shared" si="17"/>
        <v>4.9147852346288681E-3</v>
      </c>
      <c r="Q121" s="1">
        <f>SUMPRODUCT('VaR-Results-Overview'!$B$4:$E$4,M121:P121)</f>
        <v>-2.9048133751540719E-3</v>
      </c>
      <c r="R121" s="1" t="b">
        <f t="shared" ca="1" si="18"/>
        <v>0</v>
      </c>
    </row>
    <row r="122" spans="1:18" x14ac:dyDescent="0.2">
      <c r="A122" s="1">
        <v>108</v>
      </c>
      <c r="B122" s="2">
        <v>39105</v>
      </c>
      <c r="C122" s="1">
        <v>12533.8</v>
      </c>
      <c r="D122" s="1">
        <v>6227.6</v>
      </c>
      <c r="E122" s="3">
        <v>1.9864999999999999</v>
      </c>
      <c r="F122" s="1">
        <f t="shared" si="11"/>
        <v>12371.127399999999</v>
      </c>
      <c r="G122" s="1">
        <v>5575.07</v>
      </c>
      <c r="H122" s="4">
        <v>0.76729999999999998</v>
      </c>
      <c r="I122" s="1">
        <f t="shared" si="12"/>
        <v>7265.8282288544242</v>
      </c>
      <c r="J122" s="1">
        <v>17408.57</v>
      </c>
      <c r="K122" s="4">
        <v>121.38</v>
      </c>
      <c r="L122" s="1">
        <f t="shared" si="13"/>
        <v>143.4220629428242</v>
      </c>
      <c r="M122" s="1">
        <f t="shared" si="14"/>
        <v>4.53949456446815E-3</v>
      </c>
      <c r="N122" s="1">
        <f t="shared" si="15"/>
        <v>6.6482758290268285E-3</v>
      </c>
      <c r="O122" s="1">
        <f t="shared" si="16"/>
        <v>4.8854335129628682E-3</v>
      </c>
      <c r="P122" s="1">
        <f t="shared" si="17"/>
        <v>7.5036028028658414E-4</v>
      </c>
      <c r="Q122" s="1">
        <f>SUMPRODUCT('VaR-Results-Overview'!$B$4:$E$4,M122:P122)</f>
        <v>4.4488959818489117E-3</v>
      </c>
      <c r="R122" s="1" t="b">
        <f t="shared" ca="1" si="18"/>
        <v>0</v>
      </c>
    </row>
    <row r="123" spans="1:18" x14ac:dyDescent="0.2">
      <c r="A123" s="1">
        <v>109</v>
      </c>
      <c r="B123" s="2">
        <v>39106</v>
      </c>
      <c r="C123" s="1">
        <v>12621.77</v>
      </c>
      <c r="D123" s="1">
        <v>6314.8</v>
      </c>
      <c r="E123" s="3">
        <v>1.9655</v>
      </c>
      <c r="F123" s="1">
        <f t="shared" si="11"/>
        <v>12411.7394</v>
      </c>
      <c r="G123" s="1">
        <v>5638.08</v>
      </c>
      <c r="H123" s="4">
        <v>0.77139999999999997</v>
      </c>
      <c r="I123" s="1">
        <f t="shared" si="12"/>
        <v>7308.8929219600732</v>
      </c>
      <c r="J123" s="1">
        <v>17507.400000000001</v>
      </c>
      <c r="K123" s="4">
        <v>120.98</v>
      </c>
      <c r="L123" s="1">
        <f t="shared" si="13"/>
        <v>144.71317573152587</v>
      </c>
      <c r="M123" s="1">
        <f t="shared" si="14"/>
        <v>7.0186216470664257E-3</v>
      </c>
      <c r="N123" s="1">
        <f t="shared" si="15"/>
        <v>3.2828050901812711E-3</v>
      </c>
      <c r="O123" s="1">
        <f t="shared" si="16"/>
        <v>5.9270177809362876E-3</v>
      </c>
      <c r="P123" s="1">
        <f t="shared" si="17"/>
        <v>9.0021908917624141E-3</v>
      </c>
      <c r="Q123" s="1">
        <f>SUMPRODUCT('VaR-Results-Overview'!$B$4:$E$4,M123:P123)</f>
        <v>6.1854301423270629E-3</v>
      </c>
      <c r="R123" s="1" t="b">
        <f t="shared" ca="1" si="18"/>
        <v>0</v>
      </c>
    </row>
    <row r="124" spans="1:18" x14ac:dyDescent="0.2">
      <c r="A124" s="1">
        <v>110</v>
      </c>
      <c r="B124" s="2">
        <v>39107</v>
      </c>
      <c r="C124" s="1">
        <v>12502.56</v>
      </c>
      <c r="D124" s="1">
        <v>6269.3</v>
      </c>
      <c r="E124" s="3">
        <v>1.9708000000000001</v>
      </c>
      <c r="F124" s="1">
        <f t="shared" si="11"/>
        <v>12355.536440000002</v>
      </c>
      <c r="G124" s="1">
        <v>5609.2</v>
      </c>
      <c r="H124" s="4">
        <v>0.77059999999999995</v>
      </c>
      <c r="I124" s="1">
        <f t="shared" si="12"/>
        <v>7279.0033739942901</v>
      </c>
      <c r="J124" s="1">
        <v>17458.3</v>
      </c>
      <c r="K124" s="4">
        <v>120.95</v>
      </c>
      <c r="L124" s="1">
        <f t="shared" si="13"/>
        <v>144.34311699049192</v>
      </c>
      <c r="M124" s="1">
        <f t="shared" si="14"/>
        <v>-9.4447926083267991E-3</v>
      </c>
      <c r="N124" s="1">
        <f t="shared" si="15"/>
        <v>-4.5282098011176991E-3</v>
      </c>
      <c r="O124" s="1">
        <f t="shared" si="16"/>
        <v>-4.0894767901138466E-3</v>
      </c>
      <c r="P124" s="1">
        <f t="shared" si="17"/>
        <v>-2.5571876172525059E-3</v>
      </c>
      <c r="Q124" s="1">
        <f>SUMPRODUCT('VaR-Results-Overview'!$B$4:$E$4,M124:P124)</f>
        <v>-6.0567651861279147E-3</v>
      </c>
      <c r="R124" s="1" t="b">
        <f t="shared" ca="1" si="18"/>
        <v>0</v>
      </c>
    </row>
    <row r="125" spans="1:18" x14ac:dyDescent="0.2">
      <c r="A125" s="1">
        <v>111</v>
      </c>
      <c r="B125" s="2">
        <v>39108</v>
      </c>
      <c r="C125" s="1">
        <v>12487.02</v>
      </c>
      <c r="D125" s="1">
        <v>6228</v>
      </c>
      <c r="E125" s="3">
        <v>1.9596</v>
      </c>
      <c r="F125" s="1">
        <f t="shared" si="11"/>
        <v>12204.388800000001</v>
      </c>
      <c r="G125" s="1">
        <v>5582.3</v>
      </c>
      <c r="H125" s="4">
        <v>0.77480000000000004</v>
      </c>
      <c r="I125" s="1">
        <f t="shared" si="12"/>
        <v>7204.8270521424884</v>
      </c>
      <c r="J125" s="1">
        <v>17421.93</v>
      </c>
      <c r="K125" s="4">
        <v>121.49</v>
      </c>
      <c r="L125" s="1">
        <f t="shared" si="13"/>
        <v>143.40217301835543</v>
      </c>
      <c r="M125" s="1">
        <f t="shared" si="14"/>
        <v>-1.242945444772835E-3</v>
      </c>
      <c r="N125" s="1">
        <f t="shared" si="15"/>
        <v>-1.2233191228401332E-2</v>
      </c>
      <c r="O125" s="1">
        <f t="shared" si="16"/>
        <v>-1.0190450263673682E-2</v>
      </c>
      <c r="P125" s="1">
        <f t="shared" si="17"/>
        <v>-6.5188004232891545E-3</v>
      </c>
      <c r="Q125" s="1">
        <f>SUMPRODUCT('VaR-Results-Overview'!$B$4:$E$4,M125:P125)</f>
        <v>-6.4899406574547326E-3</v>
      </c>
      <c r="R125" s="1" t="b">
        <f t="shared" ca="1" si="18"/>
        <v>0</v>
      </c>
    </row>
    <row r="126" spans="1:18" x14ac:dyDescent="0.2">
      <c r="A126" s="1">
        <v>112</v>
      </c>
      <c r="B126" s="2">
        <v>39111</v>
      </c>
      <c r="C126" s="1">
        <v>12490.78</v>
      </c>
      <c r="D126" s="1">
        <v>6239.9</v>
      </c>
      <c r="E126" s="3">
        <v>1.9579</v>
      </c>
      <c r="F126" s="1">
        <f t="shared" si="11"/>
        <v>12217.100209999999</v>
      </c>
      <c r="G126" s="1">
        <v>5619.7</v>
      </c>
      <c r="H126" s="4">
        <v>0.77300000000000002</v>
      </c>
      <c r="I126" s="1">
        <f t="shared" si="12"/>
        <v>7269.9870633893916</v>
      </c>
      <c r="J126" s="1">
        <v>17470.46</v>
      </c>
      <c r="K126" s="4">
        <v>121.91</v>
      </c>
      <c r="L126" s="1">
        <f t="shared" si="13"/>
        <v>143.3062094988106</v>
      </c>
      <c r="M126" s="1">
        <f t="shared" si="14"/>
        <v>3.0111267540215507E-4</v>
      </c>
      <c r="N126" s="1">
        <f t="shared" si="15"/>
        <v>1.0415441697496615E-3</v>
      </c>
      <c r="O126" s="1">
        <f t="shared" si="16"/>
        <v>9.0439382896119157E-3</v>
      </c>
      <c r="P126" s="1">
        <f t="shared" si="17"/>
        <v>-6.6919152984202689E-4</v>
      </c>
      <c r="Q126" s="1">
        <f>SUMPRODUCT('VaR-Results-Overview'!$B$4:$E$4,M126:P126)</f>
        <v>1.2034638440785467E-3</v>
      </c>
      <c r="R126" s="1" t="b">
        <f t="shared" ca="1" si="18"/>
        <v>0</v>
      </c>
    </row>
    <row r="127" spans="1:18" x14ac:dyDescent="0.2">
      <c r="A127" s="1">
        <v>113</v>
      </c>
      <c r="B127" s="2">
        <v>39112</v>
      </c>
      <c r="C127" s="1">
        <v>12523.31</v>
      </c>
      <c r="D127" s="1">
        <v>6242</v>
      </c>
      <c r="E127" s="3">
        <v>1.9614</v>
      </c>
      <c r="F127" s="1">
        <f t="shared" si="11"/>
        <v>12243.058800000001</v>
      </c>
      <c r="G127" s="1">
        <v>5645.59</v>
      </c>
      <c r="H127" s="4">
        <v>0.77180000000000004</v>
      </c>
      <c r="I127" s="1">
        <f t="shared" si="12"/>
        <v>7314.8354495983413</v>
      </c>
      <c r="J127" s="1">
        <v>17490.189999999999</v>
      </c>
      <c r="K127" s="4">
        <v>121.53</v>
      </c>
      <c r="L127" s="1">
        <f t="shared" si="13"/>
        <v>143.91664609561423</v>
      </c>
      <c r="M127" s="1">
        <f t="shared" si="14"/>
        <v>2.6043209471305101E-3</v>
      </c>
      <c r="N127" s="1">
        <f t="shared" si="15"/>
        <v>2.1247750737735829E-3</v>
      </c>
      <c r="O127" s="1">
        <f t="shared" si="16"/>
        <v>6.1689774435500335E-3</v>
      </c>
      <c r="P127" s="1">
        <f t="shared" si="17"/>
        <v>4.2596660600997182E-3</v>
      </c>
      <c r="Q127" s="1">
        <f>SUMPRODUCT('VaR-Results-Overview'!$B$4:$E$4,M127:P127)</f>
        <v>3.1479918573592259E-3</v>
      </c>
      <c r="R127" s="1" t="b">
        <f t="shared" ca="1" si="18"/>
        <v>0</v>
      </c>
    </row>
    <row r="128" spans="1:18" x14ac:dyDescent="0.2">
      <c r="A128" s="1">
        <v>114</v>
      </c>
      <c r="B128" s="2">
        <v>39113</v>
      </c>
      <c r="C128" s="1">
        <v>12621.69</v>
      </c>
      <c r="D128" s="1">
        <v>6203.1</v>
      </c>
      <c r="E128" s="3">
        <v>1.9574</v>
      </c>
      <c r="F128" s="1">
        <f t="shared" si="11"/>
        <v>12141.94794</v>
      </c>
      <c r="G128" s="1">
        <v>5608.31</v>
      </c>
      <c r="H128" s="4">
        <v>0.76949999999999996</v>
      </c>
      <c r="I128" s="1">
        <f t="shared" si="12"/>
        <v>7288.2521117608849</v>
      </c>
      <c r="J128" s="1">
        <v>17383.419999999998</v>
      </c>
      <c r="K128" s="4">
        <v>120.95</v>
      </c>
      <c r="L128" s="1">
        <f t="shared" si="13"/>
        <v>143.72401818933443</v>
      </c>
      <c r="M128" s="1">
        <f t="shared" si="14"/>
        <v>7.8557505962881229E-3</v>
      </c>
      <c r="N128" s="1">
        <f t="shared" si="15"/>
        <v>-8.258627329307662E-3</v>
      </c>
      <c r="O128" s="1">
        <f t="shared" si="16"/>
        <v>-3.6341675791102149E-3</v>
      </c>
      <c r="P128" s="1">
        <f t="shared" si="17"/>
        <v>-1.3384685615298411E-3</v>
      </c>
      <c r="Q128" s="1">
        <f>SUMPRODUCT('VaR-Results-Overview'!$B$4:$E$4,M128:P128)</f>
        <v>3.3601569505961344E-5</v>
      </c>
      <c r="R128" s="1" t="b">
        <f t="shared" ca="1" si="18"/>
        <v>0</v>
      </c>
    </row>
    <row r="129" spans="1:18" x14ac:dyDescent="0.2">
      <c r="A129" s="1">
        <v>115</v>
      </c>
      <c r="B129" s="2">
        <v>39114</v>
      </c>
      <c r="C129" s="1">
        <v>12673.68</v>
      </c>
      <c r="D129" s="1">
        <v>6282.2</v>
      </c>
      <c r="E129" s="3">
        <v>1.9704999999999999</v>
      </c>
      <c r="F129" s="1">
        <f t="shared" si="11"/>
        <v>12379.0751</v>
      </c>
      <c r="G129" s="1">
        <v>5662.25</v>
      </c>
      <c r="H129" s="4">
        <v>0.76790000000000003</v>
      </c>
      <c r="I129" s="1">
        <f t="shared" si="12"/>
        <v>7373.6814689412686</v>
      </c>
      <c r="J129" s="1">
        <v>17519.5</v>
      </c>
      <c r="K129" s="4">
        <v>120.5</v>
      </c>
      <c r="L129" s="1">
        <f t="shared" si="13"/>
        <v>145.39004149377593</v>
      </c>
      <c r="M129" s="1">
        <f t="shared" si="14"/>
        <v>4.1190997402090991E-3</v>
      </c>
      <c r="N129" s="1">
        <f t="shared" si="15"/>
        <v>1.9529581346566044E-2</v>
      </c>
      <c r="O129" s="1">
        <f t="shared" si="16"/>
        <v>1.1721515099968662E-2</v>
      </c>
      <c r="P129" s="1">
        <f t="shared" si="17"/>
        <v>1.1591822476371097E-2</v>
      </c>
      <c r="Q129" s="1">
        <f>SUMPRODUCT('VaR-Results-Overview'!$B$4:$E$4,M129:P129)</f>
        <v>1.0997030305324538E-2</v>
      </c>
      <c r="R129" s="1" t="b">
        <f t="shared" ca="1" si="18"/>
        <v>0</v>
      </c>
    </row>
    <row r="130" spans="1:18" x14ac:dyDescent="0.2">
      <c r="A130" s="1">
        <v>116</v>
      </c>
      <c r="B130" s="2">
        <v>39115</v>
      </c>
      <c r="C130" s="1">
        <v>12653.49</v>
      </c>
      <c r="D130" s="1">
        <v>6310.9</v>
      </c>
      <c r="E130" s="3">
        <v>1.9683999999999999</v>
      </c>
      <c r="F130" s="1">
        <f t="shared" si="11"/>
        <v>12422.375559999999</v>
      </c>
      <c r="G130" s="1">
        <v>5677.3</v>
      </c>
      <c r="H130" s="4">
        <v>0.77070000000000005</v>
      </c>
      <c r="I130" s="1">
        <f t="shared" si="12"/>
        <v>7366.4201375373032</v>
      </c>
      <c r="J130" s="1">
        <v>17547.11</v>
      </c>
      <c r="K130" s="4">
        <v>121.14</v>
      </c>
      <c r="L130" s="1">
        <f t="shared" si="13"/>
        <v>144.84984315667822</v>
      </c>
      <c r="M130" s="1">
        <f t="shared" si="14"/>
        <v>-1.5930653133107754E-3</v>
      </c>
      <c r="N130" s="1">
        <f t="shared" si="15"/>
        <v>3.4978752168648339E-3</v>
      </c>
      <c r="O130" s="1">
        <f t="shared" si="16"/>
        <v>-9.8476336882070579E-4</v>
      </c>
      <c r="P130" s="1">
        <f t="shared" si="17"/>
        <v>-3.7155112657480875E-3</v>
      </c>
      <c r="Q130" s="1">
        <f>SUMPRODUCT('VaR-Results-Overview'!$B$4:$E$4,M130:P130)</f>
        <v>-4.294421502965483E-4</v>
      </c>
      <c r="R130" s="1" t="b">
        <f t="shared" ca="1" si="18"/>
        <v>0</v>
      </c>
    </row>
    <row r="131" spans="1:18" x14ac:dyDescent="0.2">
      <c r="A131" s="1">
        <v>117</v>
      </c>
      <c r="B131" s="2">
        <v>39118</v>
      </c>
      <c r="C131" s="1">
        <v>12661.74</v>
      </c>
      <c r="D131" s="1">
        <v>6317.9</v>
      </c>
      <c r="E131" s="3">
        <v>1.9601</v>
      </c>
      <c r="F131" s="1">
        <f t="shared" si="11"/>
        <v>12383.715789999998</v>
      </c>
      <c r="G131" s="1">
        <v>5681.11</v>
      </c>
      <c r="H131" s="4">
        <v>0.77359999999999995</v>
      </c>
      <c r="I131" s="1">
        <f t="shared" si="12"/>
        <v>7343.7306101344366</v>
      </c>
      <c r="J131" s="1">
        <v>17344.8</v>
      </c>
      <c r="K131" s="4">
        <v>120.29</v>
      </c>
      <c r="L131" s="1">
        <f t="shared" si="13"/>
        <v>144.19153711862995</v>
      </c>
      <c r="M131" s="1">
        <f t="shared" si="14"/>
        <v>6.5199403484730303E-4</v>
      </c>
      <c r="N131" s="1">
        <f t="shared" si="15"/>
        <v>-3.1121076490783712E-3</v>
      </c>
      <c r="O131" s="1">
        <f t="shared" si="16"/>
        <v>-3.0801294223291495E-3</v>
      </c>
      <c r="P131" s="1">
        <f t="shared" si="17"/>
        <v>-4.5447480211366423E-3</v>
      </c>
      <c r="Q131" s="1">
        <f>SUMPRODUCT('VaR-Results-Overview'!$B$4:$E$4,M131:P131)</f>
        <v>-1.8897972272448335E-3</v>
      </c>
      <c r="R131" s="1" t="b">
        <f t="shared" ca="1" si="18"/>
        <v>0</v>
      </c>
    </row>
    <row r="132" spans="1:18" x14ac:dyDescent="0.2">
      <c r="A132" s="1">
        <v>118</v>
      </c>
      <c r="B132" s="2">
        <v>39119</v>
      </c>
      <c r="C132" s="1">
        <v>12666.31</v>
      </c>
      <c r="D132" s="1">
        <v>6346.3</v>
      </c>
      <c r="E132" s="3">
        <v>1.9686999999999999</v>
      </c>
      <c r="F132" s="1">
        <f t="shared" si="11"/>
        <v>12493.96081</v>
      </c>
      <c r="G132" s="1">
        <v>5676.78</v>
      </c>
      <c r="H132" s="4">
        <v>0.77200000000000002</v>
      </c>
      <c r="I132" s="1">
        <f t="shared" si="12"/>
        <v>7353.3419689119164</v>
      </c>
      <c r="J132" s="1">
        <v>17406.86</v>
      </c>
      <c r="K132" s="4">
        <v>120.46</v>
      </c>
      <c r="L132" s="1">
        <f t="shared" si="13"/>
        <v>144.50323758924125</v>
      </c>
      <c r="M132" s="1">
        <f t="shared" si="14"/>
        <v>3.6092985640201973E-4</v>
      </c>
      <c r="N132" s="1">
        <f t="shared" si="15"/>
        <v>8.9024184557777337E-3</v>
      </c>
      <c r="O132" s="1">
        <f t="shared" si="16"/>
        <v>1.3087842253113214E-3</v>
      </c>
      <c r="P132" s="1">
        <f t="shared" si="17"/>
        <v>2.1617112684973712E-3</v>
      </c>
      <c r="Q132" s="1">
        <f>SUMPRODUCT('VaR-Results-Overview'!$B$4:$E$4,M132:P132)</f>
        <v>3.3783181555247345E-3</v>
      </c>
      <c r="R132" s="1" t="b">
        <f t="shared" ca="1" si="18"/>
        <v>0</v>
      </c>
    </row>
    <row r="133" spans="1:18" x14ac:dyDescent="0.2">
      <c r="A133" s="1">
        <v>119</v>
      </c>
      <c r="B133" s="2">
        <v>39120</v>
      </c>
      <c r="C133" s="1">
        <v>12666.87</v>
      </c>
      <c r="D133" s="1">
        <v>6369.5</v>
      </c>
      <c r="E133" s="3">
        <v>1.9701</v>
      </c>
      <c r="F133" s="1">
        <f t="shared" si="11"/>
        <v>12548.551949999999</v>
      </c>
      <c r="G133" s="1">
        <v>5703</v>
      </c>
      <c r="H133" s="4">
        <v>0.76819999999999999</v>
      </c>
      <c r="I133" s="1">
        <f t="shared" si="12"/>
        <v>7423.8479562613902</v>
      </c>
      <c r="J133" s="1">
        <v>17292.32</v>
      </c>
      <c r="K133" s="4">
        <v>120.66</v>
      </c>
      <c r="L133" s="1">
        <f t="shared" si="13"/>
        <v>143.31443726172716</v>
      </c>
      <c r="M133" s="1">
        <f t="shared" si="14"/>
        <v>4.421177122629319E-5</v>
      </c>
      <c r="N133" s="1">
        <f t="shared" si="15"/>
        <v>4.3694022120114705E-3</v>
      </c>
      <c r="O133" s="1">
        <f t="shared" si="16"/>
        <v>9.5882916431134866E-3</v>
      </c>
      <c r="P133" s="1">
        <f t="shared" si="17"/>
        <v>-8.2268075604874733E-3</v>
      </c>
      <c r="Q133" s="1">
        <f>SUMPRODUCT('VaR-Results-Overview'!$B$4:$E$4,M133:P133)</f>
        <v>6.4197302430781238E-4</v>
      </c>
      <c r="R133" s="1" t="b">
        <f t="shared" ca="1" si="18"/>
        <v>0</v>
      </c>
    </row>
    <row r="134" spans="1:18" x14ac:dyDescent="0.2">
      <c r="A134" s="1">
        <v>120</v>
      </c>
      <c r="B134" s="2">
        <v>39121</v>
      </c>
      <c r="C134" s="1">
        <v>12637.63</v>
      </c>
      <c r="D134" s="1">
        <v>6346.4</v>
      </c>
      <c r="E134" s="3">
        <v>1.9582999999999999</v>
      </c>
      <c r="F134" s="1">
        <f t="shared" si="11"/>
        <v>12428.155119999999</v>
      </c>
      <c r="G134" s="1">
        <v>5665.1</v>
      </c>
      <c r="H134" s="4">
        <v>0.76700000000000002</v>
      </c>
      <c r="I134" s="1">
        <f t="shared" si="12"/>
        <v>7386.0495436766623</v>
      </c>
      <c r="J134" s="1">
        <v>17292.48</v>
      </c>
      <c r="K134" s="4">
        <v>121.18</v>
      </c>
      <c r="L134" s="1">
        <f t="shared" si="13"/>
        <v>142.70077570556197</v>
      </c>
      <c r="M134" s="1">
        <f t="shared" si="14"/>
        <v>-2.3083839969938588E-3</v>
      </c>
      <c r="N134" s="1">
        <f t="shared" si="15"/>
        <v>-9.5944799431618641E-3</v>
      </c>
      <c r="O134" s="1">
        <f t="shared" si="16"/>
        <v>-5.0914852792544206E-3</v>
      </c>
      <c r="P134" s="1">
        <f t="shared" si="17"/>
        <v>-4.2819241933351208E-3</v>
      </c>
      <c r="Q134" s="1">
        <f>SUMPRODUCT('VaR-Results-Overview'!$B$4:$E$4,M134:P134)</f>
        <v>-5.1672309483385692E-3</v>
      </c>
      <c r="R134" s="1" t="b">
        <f t="shared" ca="1" si="18"/>
        <v>0</v>
      </c>
    </row>
    <row r="135" spans="1:18" x14ac:dyDescent="0.2">
      <c r="A135" s="1">
        <v>121</v>
      </c>
      <c r="B135" s="2">
        <v>39122</v>
      </c>
      <c r="C135" s="1">
        <v>12580.83</v>
      </c>
      <c r="D135" s="1">
        <v>6382.8</v>
      </c>
      <c r="E135" s="3">
        <v>1.9483999999999999</v>
      </c>
      <c r="F135" s="1">
        <f t="shared" si="11"/>
        <v>12436.247519999999</v>
      </c>
      <c r="G135" s="1">
        <v>5692.45</v>
      </c>
      <c r="H135" s="4">
        <v>0.76939999999999997</v>
      </c>
      <c r="I135" s="1">
        <f t="shared" si="12"/>
        <v>7398.5573173901739</v>
      </c>
      <c r="J135" s="1">
        <v>17504.330000000002</v>
      </c>
      <c r="K135" s="4">
        <v>121.7</v>
      </c>
      <c r="L135" s="1">
        <f t="shared" si="13"/>
        <v>143.8317995069844</v>
      </c>
      <c r="M135" s="1">
        <f t="shared" si="14"/>
        <v>-4.4945136073772755E-3</v>
      </c>
      <c r="N135" s="1">
        <f t="shared" si="15"/>
        <v>6.5113445413767445E-4</v>
      </c>
      <c r="O135" s="1">
        <f t="shared" si="16"/>
        <v>1.6934321438744938E-3</v>
      </c>
      <c r="P135" s="1">
        <f t="shared" si="17"/>
        <v>7.9258419993182023E-3</v>
      </c>
      <c r="Q135" s="1">
        <f>SUMPRODUCT('VaR-Results-Overview'!$B$4:$E$4,M135:P135)</f>
        <v>1.5204650754148201E-4</v>
      </c>
      <c r="R135" s="1" t="b">
        <f t="shared" ca="1" si="18"/>
        <v>0</v>
      </c>
    </row>
    <row r="136" spans="1:18" x14ac:dyDescent="0.2">
      <c r="A136" s="1">
        <v>122</v>
      </c>
      <c r="B136" s="2">
        <v>39126</v>
      </c>
      <c r="C136" s="1">
        <v>12654.85</v>
      </c>
      <c r="D136" s="1">
        <v>6381.8</v>
      </c>
      <c r="E136" s="3">
        <v>1.9429000000000001</v>
      </c>
      <c r="F136" s="1">
        <f t="shared" si="11"/>
        <v>12399.19922</v>
      </c>
      <c r="G136" s="1">
        <v>5682.69</v>
      </c>
      <c r="H136" s="4">
        <v>0.76839999999999997</v>
      </c>
      <c r="I136" s="1">
        <f t="shared" si="12"/>
        <v>7395.4841228526802</v>
      </c>
      <c r="J136" s="1">
        <v>17621.45</v>
      </c>
      <c r="K136" s="4">
        <v>121.3</v>
      </c>
      <c r="L136" s="1">
        <f t="shared" si="13"/>
        <v>145.27164056059357</v>
      </c>
      <c r="M136" s="1">
        <f t="shared" si="14"/>
        <v>5.8835545826468076E-3</v>
      </c>
      <c r="N136" s="1">
        <f t="shared" si="15"/>
        <v>-2.9790577857522864E-3</v>
      </c>
      <c r="O136" s="1">
        <f t="shared" si="16"/>
        <v>-4.1537753992527753E-4</v>
      </c>
      <c r="P136" s="1">
        <f t="shared" si="17"/>
        <v>1.0010589164180302E-2</v>
      </c>
      <c r="Q136" s="1">
        <f>SUMPRODUCT('VaR-Results-Overview'!$B$4:$E$4,M136:P136)</f>
        <v>3.42028457617657E-3</v>
      </c>
      <c r="R136" s="1" t="b">
        <f t="shared" ca="1" si="18"/>
        <v>0</v>
      </c>
    </row>
    <row r="137" spans="1:18" x14ac:dyDescent="0.2">
      <c r="A137" s="1">
        <v>123</v>
      </c>
      <c r="B137" s="2">
        <v>39127</v>
      </c>
      <c r="C137" s="1">
        <v>12741.86</v>
      </c>
      <c r="D137" s="1">
        <v>6421.2</v>
      </c>
      <c r="E137" s="3">
        <v>1.9607000000000001</v>
      </c>
      <c r="F137" s="1">
        <f t="shared" si="11"/>
        <v>12590.046840000001</v>
      </c>
      <c r="G137" s="1">
        <v>5725.84</v>
      </c>
      <c r="H137" s="4">
        <v>0.76190000000000002</v>
      </c>
      <c r="I137" s="1">
        <f t="shared" si="12"/>
        <v>7515.2119700748126</v>
      </c>
      <c r="J137" s="1">
        <v>17752.64</v>
      </c>
      <c r="K137" s="4">
        <v>120.78</v>
      </c>
      <c r="L137" s="1">
        <f t="shared" si="13"/>
        <v>146.98327537671798</v>
      </c>
      <c r="M137" s="1">
        <f t="shared" si="14"/>
        <v>6.8756247604673474E-3</v>
      </c>
      <c r="N137" s="1">
        <f t="shared" si="15"/>
        <v>1.5391931092788785E-2</v>
      </c>
      <c r="O137" s="1">
        <f t="shared" si="16"/>
        <v>1.6189318404749603E-2</v>
      </c>
      <c r="P137" s="1">
        <f t="shared" si="17"/>
        <v>1.1782305269764502E-2</v>
      </c>
      <c r="Q137" s="1">
        <f>SUMPRODUCT('VaR-Results-Overview'!$B$4:$E$4,M137:P137)</f>
        <v>1.1343222126451436E-2</v>
      </c>
      <c r="R137" s="1" t="b">
        <f t="shared" ca="1" si="18"/>
        <v>0</v>
      </c>
    </row>
    <row r="138" spans="1:18" x14ac:dyDescent="0.2">
      <c r="A138" s="1">
        <v>124</v>
      </c>
      <c r="B138" s="2">
        <v>39128</v>
      </c>
      <c r="C138" s="1">
        <v>12765.01</v>
      </c>
      <c r="D138" s="1">
        <v>6433.3</v>
      </c>
      <c r="E138" s="3">
        <v>1.9541999999999999</v>
      </c>
      <c r="F138" s="1">
        <f t="shared" si="11"/>
        <v>12571.95486</v>
      </c>
      <c r="G138" s="1">
        <v>5720.88</v>
      </c>
      <c r="H138" s="4">
        <v>0.76090000000000002</v>
      </c>
      <c r="I138" s="1">
        <f t="shared" si="12"/>
        <v>7518.5701143382839</v>
      </c>
      <c r="J138" s="1">
        <v>17897.23</v>
      </c>
      <c r="K138" s="4">
        <v>119.48</v>
      </c>
      <c r="L138" s="1">
        <f t="shared" si="13"/>
        <v>149.79268496819552</v>
      </c>
      <c r="M138" s="1">
        <f t="shared" si="14"/>
        <v>1.8168462061268634E-3</v>
      </c>
      <c r="N138" s="1">
        <f t="shared" si="15"/>
        <v>-1.4370065679597628E-3</v>
      </c>
      <c r="O138" s="1">
        <f t="shared" si="16"/>
        <v>4.4684624689806339E-4</v>
      </c>
      <c r="P138" s="1">
        <f t="shared" si="17"/>
        <v>1.9113804507873554E-2</v>
      </c>
      <c r="Q138" s="1">
        <f>SUMPRODUCT('VaR-Results-Overview'!$B$4:$E$4,M138:P138)</f>
        <v>4.1630820383273337E-3</v>
      </c>
      <c r="R138" s="1" t="b">
        <f t="shared" ca="1" si="18"/>
        <v>0</v>
      </c>
    </row>
    <row r="139" spans="1:18" x14ac:dyDescent="0.2">
      <c r="A139" s="1">
        <v>125</v>
      </c>
      <c r="B139" s="2">
        <v>39129</v>
      </c>
      <c r="C139" s="1">
        <v>12767.57</v>
      </c>
      <c r="D139" s="1">
        <v>6419.5</v>
      </c>
      <c r="E139" s="3">
        <v>1.95</v>
      </c>
      <c r="F139" s="1">
        <f t="shared" si="11"/>
        <v>12518.025</v>
      </c>
      <c r="G139" s="1">
        <v>5713.59</v>
      </c>
      <c r="H139" s="4">
        <v>0.76200000000000001</v>
      </c>
      <c r="I139" s="1">
        <f t="shared" si="12"/>
        <v>7498.1496062992128</v>
      </c>
      <c r="J139" s="1">
        <v>17875.650000000001</v>
      </c>
      <c r="K139" s="4">
        <v>119.31</v>
      </c>
      <c r="L139" s="1">
        <f t="shared" si="13"/>
        <v>149.8252451596681</v>
      </c>
      <c r="M139" s="1">
        <f t="shared" si="14"/>
        <v>2.0054821735349134E-4</v>
      </c>
      <c r="N139" s="1">
        <f t="shared" si="15"/>
        <v>-4.289695644039259E-3</v>
      </c>
      <c r="O139" s="1">
        <f t="shared" si="16"/>
        <v>-2.7160095242216632E-3</v>
      </c>
      <c r="P139" s="1">
        <f t="shared" si="17"/>
        <v>2.1736836801808447E-4</v>
      </c>
      <c r="Q139" s="1">
        <f>SUMPRODUCT('VaR-Results-Overview'!$B$4:$E$4,M139:P139)</f>
        <v>-1.4348166850889307E-3</v>
      </c>
      <c r="R139" s="1" t="b">
        <f t="shared" ca="1" si="18"/>
        <v>0</v>
      </c>
    </row>
    <row r="140" spans="1:18" x14ac:dyDescent="0.2">
      <c r="A140" s="1">
        <v>126</v>
      </c>
      <c r="B140" s="2">
        <v>39133</v>
      </c>
      <c r="C140" s="1">
        <v>12786.64</v>
      </c>
      <c r="D140" s="1">
        <v>6412.3</v>
      </c>
      <c r="E140" s="3">
        <v>1.9571000000000001</v>
      </c>
      <c r="F140" s="1">
        <f t="shared" si="11"/>
        <v>12549.512330000001</v>
      </c>
      <c r="G140" s="1">
        <v>5713.45</v>
      </c>
      <c r="H140" s="4">
        <v>0.76019999999999999</v>
      </c>
      <c r="I140" s="1">
        <f t="shared" si="12"/>
        <v>7515.7195474875034</v>
      </c>
      <c r="J140" s="1">
        <v>17939.12</v>
      </c>
      <c r="K140" s="4">
        <v>120.11</v>
      </c>
      <c r="L140" s="1">
        <f t="shared" si="13"/>
        <v>149.355757222546</v>
      </c>
      <c r="M140" s="1">
        <f t="shared" si="14"/>
        <v>1.4936279965568789E-3</v>
      </c>
      <c r="N140" s="1">
        <f t="shared" si="15"/>
        <v>2.5153592519588154E-3</v>
      </c>
      <c r="O140" s="1">
        <f t="shared" si="16"/>
        <v>2.3432369465567963E-3</v>
      </c>
      <c r="P140" s="1">
        <f t="shared" si="17"/>
        <v>-3.1335702913201655E-3</v>
      </c>
      <c r="Q140" s="1">
        <f>SUMPRODUCT('VaR-Results-Overview'!$B$4:$E$4,M140:P140)</f>
        <v>9.5966861060204256E-4</v>
      </c>
      <c r="R140" s="1" t="b">
        <f t="shared" ca="1" si="18"/>
        <v>0</v>
      </c>
    </row>
    <row r="141" spans="1:18" x14ac:dyDescent="0.2">
      <c r="A141" s="1">
        <v>127</v>
      </c>
      <c r="B141" s="2">
        <v>39134</v>
      </c>
      <c r="C141" s="1">
        <v>12738.41</v>
      </c>
      <c r="D141" s="1">
        <v>6357.1</v>
      </c>
      <c r="E141" s="3">
        <v>1.9522999999999999</v>
      </c>
      <c r="F141" s="1">
        <f t="shared" si="11"/>
        <v>12410.966330000001</v>
      </c>
      <c r="G141" s="1">
        <v>5694.56</v>
      </c>
      <c r="H141" s="4">
        <v>0.76160000000000005</v>
      </c>
      <c r="I141" s="1">
        <f t="shared" si="12"/>
        <v>7477.1008403361348</v>
      </c>
      <c r="J141" s="1">
        <v>17913.21</v>
      </c>
      <c r="K141" s="4">
        <v>120.99</v>
      </c>
      <c r="L141" s="1">
        <f t="shared" si="13"/>
        <v>148.05529382593602</v>
      </c>
      <c r="M141" s="1">
        <f t="shared" si="14"/>
        <v>-3.7719056765498651E-3</v>
      </c>
      <c r="N141" s="1">
        <f t="shared" si="15"/>
        <v>-1.1039950904610192E-2</v>
      </c>
      <c r="O141" s="1">
        <f t="shared" si="16"/>
        <v>-5.1383911955946845E-3</v>
      </c>
      <c r="P141" s="1">
        <f t="shared" si="17"/>
        <v>-8.7071527793350645E-3</v>
      </c>
      <c r="Q141" s="1">
        <f>SUMPRODUCT('VaR-Results-Overview'!$B$4:$E$4,M141:P141)</f>
        <v>-7.0760172174294846E-3</v>
      </c>
      <c r="R141" s="1" t="b">
        <f t="shared" ca="1" si="18"/>
        <v>0</v>
      </c>
    </row>
    <row r="142" spans="1:18" x14ac:dyDescent="0.2">
      <c r="A142" s="1">
        <v>128</v>
      </c>
      <c r="B142" s="2">
        <v>39135</v>
      </c>
      <c r="C142" s="1">
        <v>12686.02</v>
      </c>
      <c r="D142" s="1">
        <v>6380.9</v>
      </c>
      <c r="E142" s="3">
        <v>1.9524999999999999</v>
      </c>
      <c r="F142" s="1">
        <f t="shared" si="11"/>
        <v>12458.707249999999</v>
      </c>
      <c r="G142" s="1">
        <v>5707.86</v>
      </c>
      <c r="H142" s="4">
        <v>0.76290000000000002</v>
      </c>
      <c r="I142" s="1">
        <f t="shared" si="12"/>
        <v>7481.79315768777</v>
      </c>
      <c r="J142" s="1">
        <v>18108.79</v>
      </c>
      <c r="K142" s="4">
        <v>121.44</v>
      </c>
      <c r="L142" s="1">
        <f t="shared" si="13"/>
        <v>149.11717720685112</v>
      </c>
      <c r="M142" s="1">
        <f t="shared" si="14"/>
        <v>-4.112758185676189E-3</v>
      </c>
      <c r="N142" s="1">
        <f t="shared" si="15"/>
        <v>3.8466722679440517E-3</v>
      </c>
      <c r="O142" s="1">
        <f t="shared" si="16"/>
        <v>6.2755838818194499E-4</v>
      </c>
      <c r="P142" s="1">
        <f t="shared" si="17"/>
        <v>7.1722081222136422E-3</v>
      </c>
      <c r="Q142" s="1">
        <f>SUMPRODUCT('VaR-Results-Overview'!$B$4:$E$4,M142:P142)</f>
        <v>1.0060958693736627E-3</v>
      </c>
      <c r="R142" s="1" t="b">
        <f t="shared" ca="1" si="18"/>
        <v>0</v>
      </c>
    </row>
    <row r="143" spans="1:18" x14ac:dyDescent="0.2">
      <c r="A143" s="1">
        <v>129</v>
      </c>
      <c r="B143" s="2">
        <v>39136</v>
      </c>
      <c r="C143" s="1">
        <v>12647.48</v>
      </c>
      <c r="D143" s="1">
        <v>6401.5</v>
      </c>
      <c r="E143" s="3">
        <v>1.9628000000000001</v>
      </c>
      <c r="F143" s="1">
        <f t="shared" ref="F143:F206" si="19">D143*E143</f>
        <v>12564.8642</v>
      </c>
      <c r="G143" s="1">
        <v>5716.38</v>
      </c>
      <c r="H143" s="4">
        <v>0.75949999999999995</v>
      </c>
      <c r="I143" s="1">
        <f t="shared" ref="I143:I206" si="20">G143/H143</f>
        <v>7526.5042791310079</v>
      </c>
      <c r="J143" s="1">
        <v>18188.419999999998</v>
      </c>
      <c r="K143" s="4">
        <v>121.08</v>
      </c>
      <c r="L143" s="1">
        <f t="shared" ref="L143:L206" si="21">J143/K143</f>
        <v>150.2182028410968</v>
      </c>
      <c r="M143" s="1">
        <f t="shared" si="14"/>
        <v>-3.0379898502446686E-3</v>
      </c>
      <c r="N143" s="1">
        <f t="shared" si="15"/>
        <v>8.5207034622312456E-3</v>
      </c>
      <c r="O143" s="1">
        <f t="shared" si="16"/>
        <v>5.9759900468908224E-3</v>
      </c>
      <c r="P143" s="1">
        <f t="shared" si="17"/>
        <v>7.3836271237777071E-3</v>
      </c>
      <c r="Q143" s="1">
        <f>SUMPRODUCT('VaR-Results-Overview'!$B$4:$E$4,M143:P143)</f>
        <v>3.4153395280161298E-3</v>
      </c>
      <c r="R143" s="1" t="b">
        <f t="shared" ca="1" si="18"/>
        <v>0</v>
      </c>
    </row>
    <row r="144" spans="1:18" x14ac:dyDescent="0.2">
      <c r="A144" s="1">
        <v>130</v>
      </c>
      <c r="B144" s="2">
        <v>39139</v>
      </c>
      <c r="C144" s="1">
        <v>12632.26</v>
      </c>
      <c r="D144" s="1">
        <v>6434.7</v>
      </c>
      <c r="E144" s="3">
        <v>1.9631000000000001</v>
      </c>
      <c r="F144" s="1">
        <f t="shared" si="19"/>
        <v>12631.959570000001</v>
      </c>
      <c r="G144" s="1">
        <v>5762.54</v>
      </c>
      <c r="H144" s="4">
        <v>0.75919999999999999</v>
      </c>
      <c r="I144" s="1">
        <f t="shared" si="20"/>
        <v>7590.2792413066391</v>
      </c>
      <c r="J144" s="1">
        <v>18215.349999999999</v>
      </c>
      <c r="K144" s="4">
        <v>120.54</v>
      </c>
      <c r="L144" s="1">
        <f t="shared" si="21"/>
        <v>151.11456777833084</v>
      </c>
      <c r="M144" s="1">
        <f t="shared" ref="M144:M207" si="22">(C144-C143)/C143</f>
        <v>-1.2034017843870356E-3</v>
      </c>
      <c r="N144" s="1">
        <f t="shared" ref="N144:N207" si="23">(F144-F143)/F143</f>
        <v>5.3399200287418081E-3</v>
      </c>
      <c r="O144" s="1">
        <f t="shared" ref="O144:O207" si="24">(I144-I143)/I143</f>
        <v>8.4733841648721442E-3</v>
      </c>
      <c r="P144" s="1">
        <f t="shared" ref="P144:P207" si="25">(L144-L143)/L143</f>
        <v>5.9670860140846509E-3</v>
      </c>
      <c r="Q144" s="1">
        <f>SUMPRODUCT('VaR-Results-Overview'!$B$4:$E$4,M144:P144)</f>
        <v>3.1613709141718729E-3</v>
      </c>
      <c r="R144" s="1" t="b">
        <f t="shared" ref="R144:R207" ca="1" si="26">IF(Q144&lt;$T$14,Q144)</f>
        <v>0</v>
      </c>
    </row>
    <row r="145" spans="1:18" x14ac:dyDescent="0.2">
      <c r="A145" s="1">
        <v>131</v>
      </c>
      <c r="B145" s="2">
        <v>39140</v>
      </c>
      <c r="C145" s="1">
        <v>12216.24</v>
      </c>
      <c r="D145" s="1">
        <v>6286.1</v>
      </c>
      <c r="E145" s="3">
        <v>1.9656</v>
      </c>
      <c r="F145" s="1">
        <f t="shared" si="19"/>
        <v>12355.95816</v>
      </c>
      <c r="G145" s="1">
        <v>5588.39</v>
      </c>
      <c r="H145" s="4">
        <v>0.755</v>
      </c>
      <c r="I145" s="1">
        <f t="shared" si="20"/>
        <v>7401.8410596026497</v>
      </c>
      <c r="J145" s="1">
        <v>18119.919999999998</v>
      </c>
      <c r="K145" s="4">
        <v>118.73</v>
      </c>
      <c r="L145" s="1">
        <f t="shared" si="21"/>
        <v>152.61450349532552</v>
      </c>
      <c r="M145" s="1">
        <f t="shared" si="22"/>
        <v>-3.2933141021479956E-2</v>
      </c>
      <c r="N145" s="1">
        <f t="shared" si="23"/>
        <v>-2.1849453243619015E-2</v>
      </c>
      <c r="O145" s="1">
        <f t="shared" si="24"/>
        <v>-2.4826251540061971E-2</v>
      </c>
      <c r="P145" s="1">
        <f t="shared" si="25"/>
        <v>9.9258181328681205E-3</v>
      </c>
      <c r="Q145" s="1">
        <f>SUMPRODUCT('VaR-Results-Overview'!$B$4:$E$4,M145:P145)</f>
        <v>-2.022555390911026E-2</v>
      </c>
      <c r="R145" s="1" t="b">
        <f t="shared" ca="1" si="26"/>
        <v>0</v>
      </c>
    </row>
    <row r="146" spans="1:18" x14ac:dyDescent="0.2">
      <c r="A146" s="1">
        <v>132</v>
      </c>
      <c r="B146" s="2">
        <v>39141</v>
      </c>
      <c r="C146" s="1">
        <v>12268.63</v>
      </c>
      <c r="D146" s="1">
        <v>6171.5</v>
      </c>
      <c r="E146" s="3">
        <v>1.96</v>
      </c>
      <c r="F146" s="1">
        <f t="shared" si="19"/>
        <v>12096.14</v>
      </c>
      <c r="G146" s="1">
        <v>5516.32</v>
      </c>
      <c r="H146" s="4">
        <v>0.75690000000000002</v>
      </c>
      <c r="I146" s="1">
        <f t="shared" si="20"/>
        <v>7288.0433346545115</v>
      </c>
      <c r="J146" s="1">
        <v>17604.12</v>
      </c>
      <c r="K146" s="4">
        <v>118.47</v>
      </c>
      <c r="L146" s="1">
        <f t="shared" si="21"/>
        <v>148.59559382122055</v>
      </c>
      <c r="M146" s="1">
        <f t="shared" si="22"/>
        <v>4.288553597506223E-3</v>
      </c>
      <c r="N146" s="1">
        <f t="shared" si="23"/>
        <v>-2.1027763014050276E-2</v>
      </c>
      <c r="O146" s="1">
        <f t="shared" si="24"/>
        <v>-1.5374245952026319E-2</v>
      </c>
      <c r="P146" s="1">
        <f t="shared" si="25"/>
        <v>-2.6333733570925465E-2</v>
      </c>
      <c r="Q146" s="1">
        <f>SUMPRODUCT('VaR-Results-Overview'!$B$4:$E$4,M146:P146)</f>
        <v>-1.1397078774600318E-2</v>
      </c>
      <c r="R146" s="1" t="b">
        <f t="shared" ca="1" si="26"/>
        <v>0</v>
      </c>
    </row>
    <row r="147" spans="1:18" x14ac:dyDescent="0.2">
      <c r="A147" s="1">
        <v>133</v>
      </c>
      <c r="B147" s="2">
        <v>39142</v>
      </c>
      <c r="C147" s="1">
        <v>12234.34</v>
      </c>
      <c r="D147" s="1">
        <v>6116</v>
      </c>
      <c r="E147" s="3">
        <v>1.9576</v>
      </c>
      <c r="F147" s="1">
        <f t="shared" si="19"/>
        <v>11972.6816</v>
      </c>
      <c r="G147" s="1">
        <v>5458.4</v>
      </c>
      <c r="H147" s="4">
        <v>0.75970000000000004</v>
      </c>
      <c r="I147" s="1">
        <f t="shared" si="20"/>
        <v>7184.9414242464118</v>
      </c>
      <c r="J147" s="1">
        <v>17453.509999999998</v>
      </c>
      <c r="K147" s="4">
        <v>117.64</v>
      </c>
      <c r="L147" s="1">
        <f t="shared" si="21"/>
        <v>148.36373682420944</v>
      </c>
      <c r="M147" s="1">
        <f t="shared" si="22"/>
        <v>-2.7949330935890197E-3</v>
      </c>
      <c r="N147" s="1">
        <f t="shared" si="23"/>
        <v>-1.0206429489076642E-2</v>
      </c>
      <c r="O147" s="1">
        <f t="shared" si="24"/>
        <v>-1.4146720275091122E-2</v>
      </c>
      <c r="P147" s="1">
        <f t="shared" si="25"/>
        <v>-1.5603221538995336E-3</v>
      </c>
      <c r="Q147" s="1">
        <f>SUMPRODUCT('VaR-Results-Overview'!$B$4:$E$4,M147:P147)</f>
        <v>-5.9066385424476195E-3</v>
      </c>
      <c r="R147" s="1" t="b">
        <f t="shared" ca="1" si="26"/>
        <v>0</v>
      </c>
    </row>
    <row r="148" spans="1:18" x14ac:dyDescent="0.2">
      <c r="A148" s="1">
        <v>134</v>
      </c>
      <c r="B148" s="2">
        <v>39143</v>
      </c>
      <c r="C148" s="1">
        <v>12114.1</v>
      </c>
      <c r="D148" s="1">
        <v>6116.2</v>
      </c>
      <c r="E148" s="3">
        <v>1.9441999999999999</v>
      </c>
      <c r="F148" s="1">
        <f t="shared" si="19"/>
        <v>11891.116039999999</v>
      </c>
      <c r="G148" s="1">
        <v>5424.7</v>
      </c>
      <c r="H148" s="4">
        <v>0.75929999999999997</v>
      </c>
      <c r="I148" s="1">
        <f t="shared" si="20"/>
        <v>7144.3434742526015</v>
      </c>
      <c r="J148" s="1">
        <v>17217.93</v>
      </c>
      <c r="K148" s="4">
        <v>117.02</v>
      </c>
      <c r="L148" s="1">
        <f t="shared" si="21"/>
        <v>147.13664330883611</v>
      </c>
      <c r="M148" s="1">
        <f t="shared" si="22"/>
        <v>-9.8280740930855107E-3</v>
      </c>
      <c r="N148" s="1">
        <f t="shared" si="23"/>
        <v>-6.8126392002273673E-3</v>
      </c>
      <c r="O148" s="1">
        <f t="shared" si="24"/>
        <v>-5.6504218471159461E-3</v>
      </c>
      <c r="P148" s="1">
        <f t="shared" si="25"/>
        <v>-8.2708452998003328E-3</v>
      </c>
      <c r="Q148" s="1">
        <f>SUMPRODUCT('VaR-Results-Overview'!$B$4:$E$4,M148:P148)</f>
        <v>-8.1942326419740755E-3</v>
      </c>
      <c r="R148" s="1" t="b">
        <f t="shared" ca="1" si="26"/>
        <v>0</v>
      </c>
    </row>
    <row r="149" spans="1:18" x14ac:dyDescent="0.2">
      <c r="A149" s="1">
        <v>135</v>
      </c>
      <c r="B149" s="2">
        <v>39146</v>
      </c>
      <c r="C149" s="1">
        <v>12050.41</v>
      </c>
      <c r="D149" s="1">
        <v>6058.7</v>
      </c>
      <c r="E149" s="3">
        <v>1.9259999999999999</v>
      </c>
      <c r="F149" s="1">
        <f t="shared" si="19"/>
        <v>11669.056199999999</v>
      </c>
      <c r="G149" s="1">
        <v>5385.03</v>
      </c>
      <c r="H149" s="4">
        <v>0.76339999999999997</v>
      </c>
      <c r="I149" s="1">
        <f t="shared" si="20"/>
        <v>7054.0083835472888</v>
      </c>
      <c r="J149" s="1">
        <v>16642.25</v>
      </c>
      <c r="K149" s="4">
        <v>116.01</v>
      </c>
      <c r="L149" s="1">
        <f t="shared" si="21"/>
        <v>143.45530557710541</v>
      </c>
      <c r="M149" s="1">
        <f t="shared" si="22"/>
        <v>-5.2575098439009505E-3</v>
      </c>
      <c r="N149" s="1">
        <f t="shared" si="23"/>
        <v>-1.8674432177183592E-2</v>
      </c>
      <c r="O149" s="1">
        <f t="shared" si="24"/>
        <v>-1.2644281595764549E-2</v>
      </c>
      <c r="P149" s="1">
        <f t="shared" si="25"/>
        <v>-2.5019856705604408E-2</v>
      </c>
      <c r="Q149" s="1">
        <f>SUMPRODUCT('VaR-Results-Overview'!$B$4:$E$4,M149:P149)</f>
        <v>-1.3973733091412793E-2</v>
      </c>
      <c r="R149" s="1" t="b">
        <f t="shared" ca="1" si="26"/>
        <v>0</v>
      </c>
    </row>
    <row r="150" spans="1:18" x14ac:dyDescent="0.2">
      <c r="A150" s="1">
        <v>136</v>
      </c>
      <c r="B150" s="2">
        <v>39147</v>
      </c>
      <c r="C150" s="1">
        <v>12207.59</v>
      </c>
      <c r="D150" s="1">
        <v>6138.5</v>
      </c>
      <c r="E150" s="3">
        <v>1.9255</v>
      </c>
      <c r="F150" s="1">
        <f t="shared" si="19"/>
        <v>11819.68175</v>
      </c>
      <c r="G150" s="1">
        <v>5437.13</v>
      </c>
      <c r="H150" s="4">
        <v>0.76300000000000001</v>
      </c>
      <c r="I150" s="1">
        <f t="shared" si="20"/>
        <v>7125.989515072084</v>
      </c>
      <c r="J150" s="1">
        <v>16844.5</v>
      </c>
      <c r="K150" s="4">
        <v>116.25</v>
      </c>
      <c r="L150" s="1">
        <f t="shared" si="21"/>
        <v>144.8989247311828</v>
      </c>
      <c r="M150" s="1">
        <f t="shared" si="22"/>
        <v>1.3043539597407913E-2</v>
      </c>
      <c r="N150" s="1">
        <f t="shared" si="23"/>
        <v>1.290811762479991E-2</v>
      </c>
      <c r="O150" s="1">
        <f t="shared" si="24"/>
        <v>1.0204287776675099E-2</v>
      </c>
      <c r="P150" s="1">
        <f t="shared" si="25"/>
        <v>1.0063198069042273E-2</v>
      </c>
      <c r="Q150" s="1">
        <f>SUMPRODUCT('VaR-Results-Overview'!$B$4:$E$4,M150:P150)</f>
        <v>1.2122919517879104E-2</v>
      </c>
      <c r="R150" s="1" t="b">
        <f t="shared" ca="1" si="26"/>
        <v>0</v>
      </c>
    </row>
    <row r="151" spans="1:18" x14ac:dyDescent="0.2">
      <c r="A151" s="1">
        <v>137</v>
      </c>
      <c r="B151" s="2">
        <v>39148</v>
      </c>
      <c r="C151" s="1">
        <v>12192.45</v>
      </c>
      <c r="D151" s="1">
        <v>6156.5</v>
      </c>
      <c r="E151" s="3">
        <v>1.9305000000000001</v>
      </c>
      <c r="F151" s="1">
        <f t="shared" si="19"/>
        <v>11885.123250000001</v>
      </c>
      <c r="G151" s="1">
        <v>5455.07</v>
      </c>
      <c r="H151" s="4">
        <v>0.76070000000000004</v>
      </c>
      <c r="I151" s="1">
        <f t="shared" si="20"/>
        <v>7171.1187064545802</v>
      </c>
      <c r="J151" s="1">
        <v>16764.62</v>
      </c>
      <c r="K151" s="4">
        <v>116.56</v>
      </c>
      <c r="L151" s="1">
        <f t="shared" si="21"/>
        <v>143.82824296499655</v>
      </c>
      <c r="M151" s="1">
        <f t="shared" si="22"/>
        <v>-1.2402120320226528E-3</v>
      </c>
      <c r="N151" s="1">
        <f t="shared" si="23"/>
        <v>5.5366549949621797E-3</v>
      </c>
      <c r="O151" s="1">
        <f t="shared" si="24"/>
        <v>6.3330420690409428E-3</v>
      </c>
      <c r="P151" s="1">
        <f t="shared" si="25"/>
        <v>-7.3891629504676346E-3</v>
      </c>
      <c r="Q151" s="1">
        <f>SUMPRODUCT('VaR-Results-Overview'!$B$4:$E$4,M151:P151)</f>
        <v>3.2038330249016013E-4</v>
      </c>
      <c r="R151" s="1" t="b">
        <f t="shared" ca="1" si="26"/>
        <v>0</v>
      </c>
    </row>
    <row r="152" spans="1:18" x14ac:dyDescent="0.2">
      <c r="A152" s="1">
        <v>138</v>
      </c>
      <c r="B152" s="2">
        <v>39149</v>
      </c>
      <c r="C152" s="1">
        <v>12260.7</v>
      </c>
      <c r="D152" s="1">
        <v>6227.7</v>
      </c>
      <c r="E152" s="3">
        <v>1.9300999999999999</v>
      </c>
      <c r="F152" s="1">
        <f t="shared" si="19"/>
        <v>12020.083769999999</v>
      </c>
      <c r="G152" s="1">
        <v>5524.26</v>
      </c>
      <c r="H152" s="4">
        <v>0.76180000000000003</v>
      </c>
      <c r="I152" s="1">
        <f t="shared" si="20"/>
        <v>7251.5883433972167</v>
      </c>
      <c r="J152" s="1">
        <v>17090.310000000001</v>
      </c>
      <c r="K152" s="4">
        <v>117.34</v>
      </c>
      <c r="L152" s="1">
        <f t="shared" si="21"/>
        <v>145.64777569456282</v>
      </c>
      <c r="M152" s="1">
        <f t="shared" si="22"/>
        <v>5.5977264618677948E-3</v>
      </c>
      <c r="N152" s="1">
        <f t="shared" si="23"/>
        <v>1.1355416108116398E-2</v>
      </c>
      <c r="O152" s="1">
        <f t="shared" si="24"/>
        <v>1.1221350564202402E-2</v>
      </c>
      <c r="P152" s="1">
        <f t="shared" si="25"/>
        <v>1.2650733208282992E-2</v>
      </c>
      <c r="Q152" s="1">
        <f>SUMPRODUCT('VaR-Results-Overview'!$B$4:$E$4,M152:P152)</f>
        <v>9.2979971152588759E-3</v>
      </c>
      <c r="R152" s="1" t="b">
        <f t="shared" ca="1" si="26"/>
        <v>0</v>
      </c>
    </row>
    <row r="153" spans="1:18" x14ac:dyDescent="0.2">
      <c r="A153" s="1">
        <v>139</v>
      </c>
      <c r="B153" s="2">
        <v>39150</v>
      </c>
      <c r="C153" s="1">
        <v>12276.32</v>
      </c>
      <c r="D153" s="1">
        <v>6245.2</v>
      </c>
      <c r="E153" s="3">
        <v>1.9319</v>
      </c>
      <c r="F153" s="1">
        <f t="shared" si="19"/>
        <v>12065.10188</v>
      </c>
      <c r="G153" s="1">
        <v>5537.84</v>
      </c>
      <c r="H153" s="4">
        <v>0.76249999999999996</v>
      </c>
      <c r="I153" s="1">
        <f t="shared" si="20"/>
        <v>7262.7409836065581</v>
      </c>
      <c r="J153" s="1">
        <v>17164.04</v>
      </c>
      <c r="K153" s="4">
        <v>118.1</v>
      </c>
      <c r="L153" s="1">
        <f t="shared" si="21"/>
        <v>145.33480101608808</v>
      </c>
      <c r="M153" s="1">
        <f t="shared" si="22"/>
        <v>1.2739892502058594E-3</v>
      </c>
      <c r="N153" s="1">
        <f t="shared" si="23"/>
        <v>3.7452409535080047E-3</v>
      </c>
      <c r="O153" s="1">
        <f t="shared" si="24"/>
        <v>1.5379582625503247E-3</v>
      </c>
      <c r="P153" s="1">
        <f t="shared" si="25"/>
        <v>-2.1488462627200218E-3</v>
      </c>
      <c r="Q153" s="1">
        <f>SUMPRODUCT('VaR-Results-Overview'!$B$4:$E$4,M153:P153)</f>
        <v>1.3571945598457732E-3</v>
      </c>
      <c r="R153" s="1" t="b">
        <f t="shared" ca="1" si="26"/>
        <v>0</v>
      </c>
    </row>
    <row r="154" spans="1:18" x14ac:dyDescent="0.2">
      <c r="A154" s="1">
        <v>140</v>
      </c>
      <c r="B154" s="2">
        <v>39153</v>
      </c>
      <c r="C154" s="1">
        <v>12318.62</v>
      </c>
      <c r="D154" s="1">
        <v>6233.3</v>
      </c>
      <c r="E154" s="3">
        <v>1.9291</v>
      </c>
      <c r="F154" s="1">
        <f t="shared" si="19"/>
        <v>12024.659030000001</v>
      </c>
      <c r="G154" s="1">
        <v>5496.07</v>
      </c>
      <c r="H154" s="4">
        <v>0.75839999999999996</v>
      </c>
      <c r="I154" s="1">
        <f t="shared" si="20"/>
        <v>7246.9277426160334</v>
      </c>
      <c r="J154" s="1">
        <v>17292.39</v>
      </c>
      <c r="K154" s="4">
        <v>117.56</v>
      </c>
      <c r="L154" s="1">
        <f t="shared" si="21"/>
        <v>147.09416468186458</v>
      </c>
      <c r="M154" s="1">
        <f t="shared" si="22"/>
        <v>3.4456579821967081E-3</v>
      </c>
      <c r="N154" s="1">
        <f t="shared" si="23"/>
        <v>-3.3520520922446992E-3</v>
      </c>
      <c r="O154" s="1">
        <f t="shared" si="24"/>
        <v>-2.1773103331398339E-3</v>
      </c>
      <c r="P154" s="1">
        <f t="shared" si="25"/>
        <v>1.2105591045476774E-2</v>
      </c>
      <c r="Q154" s="1">
        <f>SUMPRODUCT('VaR-Results-Overview'!$B$4:$E$4,M154:P154)</f>
        <v>2.5760347409866454E-3</v>
      </c>
      <c r="R154" s="1" t="b">
        <f t="shared" ca="1" si="26"/>
        <v>0</v>
      </c>
    </row>
    <row r="155" spans="1:18" x14ac:dyDescent="0.2">
      <c r="A155" s="1">
        <v>141</v>
      </c>
      <c r="B155" s="2">
        <v>39154</v>
      </c>
      <c r="C155" s="1">
        <v>12075.96</v>
      </c>
      <c r="D155" s="1">
        <v>6161.2</v>
      </c>
      <c r="E155" s="3">
        <v>1.9320999999999999</v>
      </c>
      <c r="F155" s="1">
        <f t="shared" si="19"/>
        <v>11904.05452</v>
      </c>
      <c r="G155" s="1">
        <v>5432.94</v>
      </c>
      <c r="H155" s="4">
        <v>0.75760000000000005</v>
      </c>
      <c r="I155" s="1">
        <f t="shared" si="20"/>
        <v>7171.2513199577606</v>
      </c>
      <c r="J155" s="1">
        <v>17178.84</v>
      </c>
      <c r="K155" s="4">
        <v>116.98</v>
      </c>
      <c r="L155" s="1">
        <f t="shared" si="21"/>
        <v>146.8527953496324</v>
      </c>
      <c r="M155" s="1">
        <f t="shared" si="22"/>
        <v>-1.9698635074383467E-2</v>
      </c>
      <c r="N155" s="1">
        <f t="shared" si="23"/>
        <v>-1.0029765476019574E-2</v>
      </c>
      <c r="O155" s="1">
        <f t="shared" si="24"/>
        <v>-1.0442552395445115E-2</v>
      </c>
      <c r="P155" s="1">
        <f t="shared" si="25"/>
        <v>-1.6409171142459376E-3</v>
      </c>
      <c r="Q155" s="1">
        <f>SUMPRODUCT('VaR-Results-Overview'!$B$4:$E$4,M155:P155)</f>
        <v>-1.2260822334952957E-2</v>
      </c>
      <c r="R155" s="1" t="b">
        <f t="shared" ca="1" si="26"/>
        <v>0</v>
      </c>
    </row>
    <row r="156" spans="1:18" x14ac:dyDescent="0.2">
      <c r="A156" s="1">
        <v>142</v>
      </c>
      <c r="B156" s="2">
        <v>39155</v>
      </c>
      <c r="C156" s="1">
        <v>12133.4</v>
      </c>
      <c r="D156" s="1">
        <v>6000.7</v>
      </c>
      <c r="E156" s="3">
        <v>1.9337</v>
      </c>
      <c r="F156" s="1">
        <f t="shared" si="19"/>
        <v>11603.55359</v>
      </c>
      <c r="G156" s="1">
        <v>5296.22</v>
      </c>
      <c r="H156" s="4">
        <v>0.75609999999999999</v>
      </c>
      <c r="I156" s="1">
        <f t="shared" si="20"/>
        <v>7004.655468853327</v>
      </c>
      <c r="J156" s="1">
        <v>16676.89</v>
      </c>
      <c r="K156" s="4">
        <v>116.34</v>
      </c>
      <c r="L156" s="1">
        <f t="shared" si="21"/>
        <v>143.3461406223139</v>
      </c>
      <c r="M156" s="1">
        <f t="shared" si="22"/>
        <v>4.7565576566997994E-3</v>
      </c>
      <c r="N156" s="1">
        <f t="shared" si="23"/>
        <v>-2.5243578101488751E-2</v>
      </c>
      <c r="O156" s="1">
        <f t="shared" si="24"/>
        <v>-2.3231071353027821E-2</v>
      </c>
      <c r="P156" s="1">
        <f t="shared" si="25"/>
        <v>-2.3878706012845963E-2</v>
      </c>
      <c r="Q156" s="1">
        <f>SUMPRODUCT('VaR-Results-Overview'!$B$4:$E$4,M156:P156)</f>
        <v>-1.2769298705638681E-2</v>
      </c>
      <c r="R156" s="1" t="b">
        <f t="shared" ca="1" si="26"/>
        <v>0</v>
      </c>
    </row>
    <row r="157" spans="1:18" x14ac:dyDescent="0.2">
      <c r="A157" s="1">
        <v>143</v>
      </c>
      <c r="B157" s="2">
        <v>39156</v>
      </c>
      <c r="C157" s="1">
        <v>12159.68</v>
      </c>
      <c r="D157" s="1">
        <v>6133.2</v>
      </c>
      <c r="E157" s="3">
        <v>1.9365000000000001</v>
      </c>
      <c r="F157" s="1">
        <f t="shared" si="19"/>
        <v>11876.941800000001</v>
      </c>
      <c r="G157" s="1">
        <v>5389.85</v>
      </c>
      <c r="H157" s="4">
        <v>0.75480000000000003</v>
      </c>
      <c r="I157" s="1">
        <f t="shared" si="20"/>
        <v>7140.7657657657664</v>
      </c>
      <c r="J157" s="1">
        <v>16860.39</v>
      </c>
      <c r="K157" s="4">
        <v>117.28</v>
      </c>
      <c r="L157" s="1">
        <f t="shared" si="21"/>
        <v>143.76185197817188</v>
      </c>
      <c r="M157" s="1">
        <f t="shared" si="22"/>
        <v>2.1659221652628822E-3</v>
      </c>
      <c r="N157" s="1">
        <f t="shared" si="23"/>
        <v>2.3560731450028231E-2</v>
      </c>
      <c r="O157" s="1">
        <f t="shared" si="24"/>
        <v>1.9431404944563382E-2</v>
      </c>
      <c r="P157" s="1">
        <f t="shared" si="25"/>
        <v>2.9000526561317689E-3</v>
      </c>
      <c r="Q157" s="1">
        <f>SUMPRODUCT('VaR-Results-Overview'!$B$4:$E$4,M157:P157)</f>
        <v>1.0457739326796313E-2</v>
      </c>
      <c r="R157" s="1" t="b">
        <f t="shared" ca="1" si="26"/>
        <v>0</v>
      </c>
    </row>
    <row r="158" spans="1:18" x14ac:dyDescent="0.2">
      <c r="A158" s="1">
        <v>144</v>
      </c>
      <c r="B158" s="2">
        <v>39157</v>
      </c>
      <c r="C158" s="1">
        <v>12110.41</v>
      </c>
      <c r="D158" s="1">
        <v>6130.6</v>
      </c>
      <c r="E158" s="3">
        <v>1.9423999999999999</v>
      </c>
      <c r="F158" s="1">
        <f t="shared" si="19"/>
        <v>11908.077440000001</v>
      </c>
      <c r="G158" s="1">
        <v>5382.16</v>
      </c>
      <c r="H158" s="4">
        <v>0.75129999999999997</v>
      </c>
      <c r="I158" s="1">
        <f t="shared" si="20"/>
        <v>7163.7960867829097</v>
      </c>
      <c r="J158" s="1">
        <v>16744.150000000001</v>
      </c>
      <c r="K158" s="4">
        <v>116.76</v>
      </c>
      <c r="L158" s="1">
        <f t="shared" si="21"/>
        <v>143.406560465913</v>
      </c>
      <c r="M158" s="1">
        <f t="shared" si="22"/>
        <v>-4.0519158398905596E-3</v>
      </c>
      <c r="N158" s="1">
        <f t="shared" si="23"/>
        <v>2.6215199606350196E-3</v>
      </c>
      <c r="O158" s="1">
        <f t="shared" si="24"/>
        <v>3.2251892545691854E-3</v>
      </c>
      <c r="P158" s="1">
        <f t="shared" si="25"/>
        <v>-2.4713893663029516E-3</v>
      </c>
      <c r="Q158" s="1">
        <f>SUMPRODUCT('VaR-Results-Overview'!$B$4:$E$4,M158:P158)</f>
        <v>-1.0060692955693898E-3</v>
      </c>
      <c r="R158" s="1" t="b">
        <f t="shared" ca="1" si="26"/>
        <v>0</v>
      </c>
    </row>
    <row r="159" spans="1:18" x14ac:dyDescent="0.2">
      <c r="A159" s="1">
        <v>145</v>
      </c>
      <c r="B159" s="2">
        <v>39160</v>
      </c>
      <c r="C159" s="1">
        <v>12226.17</v>
      </c>
      <c r="D159" s="1">
        <v>6189.4</v>
      </c>
      <c r="E159" s="3">
        <v>1.9460999999999999</v>
      </c>
      <c r="F159" s="1">
        <f t="shared" si="19"/>
        <v>12045.191339999999</v>
      </c>
      <c r="G159" s="1">
        <v>5458.95</v>
      </c>
      <c r="H159" s="4">
        <v>0.75190000000000001</v>
      </c>
      <c r="I159" s="1">
        <f t="shared" si="20"/>
        <v>7260.2074743981912</v>
      </c>
      <c r="J159" s="1">
        <v>17009.55</v>
      </c>
      <c r="K159" s="4">
        <v>117.59</v>
      </c>
      <c r="L159" s="1">
        <f t="shared" si="21"/>
        <v>144.65133089548431</v>
      </c>
      <c r="M159" s="1">
        <f t="shared" si="22"/>
        <v>9.5587184909511919E-3</v>
      </c>
      <c r="N159" s="1">
        <f t="shared" si="23"/>
        <v>1.1514360793407676E-2</v>
      </c>
      <c r="O159" s="1">
        <f t="shared" si="24"/>
        <v>1.3458142365771541E-2</v>
      </c>
      <c r="P159" s="1">
        <f t="shared" si="25"/>
        <v>8.6800103532723612E-3</v>
      </c>
      <c r="Q159" s="1">
        <f>SUMPRODUCT('VaR-Results-Overview'!$B$4:$E$4,M159:P159)</f>
        <v>1.0359611941634405E-2</v>
      </c>
      <c r="R159" s="1" t="b">
        <f t="shared" ca="1" si="26"/>
        <v>0</v>
      </c>
    </row>
    <row r="160" spans="1:18" x14ac:dyDescent="0.2">
      <c r="A160" s="1">
        <v>146</v>
      </c>
      <c r="B160" s="2">
        <v>39161</v>
      </c>
      <c r="C160" s="1">
        <v>12288.1</v>
      </c>
      <c r="D160" s="1">
        <v>6220.3</v>
      </c>
      <c r="E160" s="3">
        <v>1.9579</v>
      </c>
      <c r="F160" s="1">
        <f t="shared" si="19"/>
        <v>12178.72537</v>
      </c>
      <c r="G160" s="1">
        <v>5503.27</v>
      </c>
      <c r="H160" s="4">
        <v>0.75239999999999996</v>
      </c>
      <c r="I160" s="1">
        <f t="shared" si="20"/>
        <v>7314.2876129718243</v>
      </c>
      <c r="J160" s="1">
        <v>17163.2</v>
      </c>
      <c r="K160" s="4">
        <v>117.33</v>
      </c>
      <c r="L160" s="1">
        <f t="shared" si="21"/>
        <v>146.28142844967186</v>
      </c>
      <c r="M160" s="1">
        <f t="shared" si="22"/>
        <v>5.0653638874643726E-3</v>
      </c>
      <c r="N160" s="1">
        <f t="shared" si="23"/>
        <v>1.108608624227971E-2</v>
      </c>
      <c r="O160" s="1">
        <f t="shared" si="24"/>
        <v>7.4488420288727217E-3</v>
      </c>
      <c r="P160" s="1">
        <f t="shared" si="25"/>
        <v>1.126915005963796E-2</v>
      </c>
      <c r="Q160" s="1">
        <f>SUMPRODUCT('VaR-Results-Overview'!$B$4:$E$4,M160:P160)</f>
        <v>8.3506856424845274E-3</v>
      </c>
      <c r="R160" s="1" t="b">
        <f t="shared" ca="1" si="26"/>
        <v>0</v>
      </c>
    </row>
    <row r="161" spans="1:18" x14ac:dyDescent="0.2">
      <c r="A161" s="1">
        <v>147</v>
      </c>
      <c r="B161" s="2">
        <v>39163</v>
      </c>
      <c r="C161" s="1">
        <v>12461.14</v>
      </c>
      <c r="D161" s="1">
        <v>6318</v>
      </c>
      <c r="E161" s="3">
        <v>1.9673</v>
      </c>
      <c r="F161" s="1">
        <f t="shared" si="19"/>
        <v>12429.401400000001</v>
      </c>
      <c r="G161" s="1">
        <v>5598.37</v>
      </c>
      <c r="H161" s="4">
        <v>0.74860000000000004</v>
      </c>
      <c r="I161" s="1">
        <f t="shared" si="20"/>
        <v>7478.4531124766227</v>
      </c>
      <c r="J161" s="1">
        <v>17419.2</v>
      </c>
      <c r="K161" s="4">
        <v>117.76</v>
      </c>
      <c r="L161" s="1">
        <f t="shared" si="21"/>
        <v>147.92119565217391</v>
      </c>
      <c r="M161" s="1">
        <f t="shared" si="22"/>
        <v>1.4081916651068843E-2</v>
      </c>
      <c r="N161" s="1">
        <f t="shared" si="23"/>
        <v>2.0583108854518865E-2</v>
      </c>
      <c r="O161" s="1">
        <f t="shared" si="24"/>
        <v>2.2444496059144888E-2</v>
      </c>
      <c r="P161" s="1">
        <f t="shared" si="25"/>
        <v>1.1209674528617312E-2</v>
      </c>
      <c r="Q161" s="1">
        <f>SUMPRODUCT('VaR-Results-Overview'!$B$4:$E$4,M161:P161)</f>
        <v>1.6294083828421149E-2</v>
      </c>
      <c r="R161" s="1" t="b">
        <f t="shared" ca="1" si="26"/>
        <v>0</v>
      </c>
    </row>
    <row r="162" spans="1:18" x14ac:dyDescent="0.2">
      <c r="A162" s="1">
        <v>148</v>
      </c>
      <c r="B162" s="2">
        <v>39164</v>
      </c>
      <c r="C162" s="1">
        <v>12481.01</v>
      </c>
      <c r="D162" s="1">
        <v>6339.4</v>
      </c>
      <c r="E162" s="3">
        <v>1.9632000000000001</v>
      </c>
      <c r="F162" s="1">
        <f t="shared" si="19"/>
        <v>12445.51008</v>
      </c>
      <c r="G162" s="1">
        <v>5634.75</v>
      </c>
      <c r="H162" s="4">
        <v>0.75180000000000002</v>
      </c>
      <c r="I162" s="1">
        <f t="shared" si="20"/>
        <v>7495.0119712689539</v>
      </c>
      <c r="J162" s="1">
        <v>17480.61</v>
      </c>
      <c r="K162" s="4">
        <v>117.83</v>
      </c>
      <c r="L162" s="1">
        <f t="shared" si="21"/>
        <v>148.35449376219978</v>
      </c>
      <c r="M162" s="1">
        <f t="shared" si="22"/>
        <v>1.5945571592968864E-3</v>
      </c>
      <c r="N162" s="1">
        <f t="shared" si="23"/>
        <v>1.2960141427244731E-3</v>
      </c>
      <c r="O162" s="1">
        <f t="shared" si="24"/>
        <v>2.2142090808465915E-3</v>
      </c>
      <c r="P162" s="1">
        <f t="shared" si="25"/>
        <v>2.9292496461747306E-3</v>
      </c>
      <c r="Q162" s="1">
        <f>SUMPRODUCT('VaR-Results-Overview'!$B$4:$E$4,M162:P162)</f>
        <v>1.8338979438557021E-3</v>
      </c>
      <c r="R162" s="1" t="b">
        <f t="shared" ca="1" si="26"/>
        <v>0</v>
      </c>
    </row>
    <row r="163" spans="1:18" x14ac:dyDescent="0.2">
      <c r="A163" s="1">
        <v>149</v>
      </c>
      <c r="B163" s="2">
        <v>39167</v>
      </c>
      <c r="C163" s="1">
        <v>12469.07</v>
      </c>
      <c r="D163" s="1">
        <v>6291.9</v>
      </c>
      <c r="E163" s="3">
        <v>1.9684999999999999</v>
      </c>
      <c r="F163" s="1">
        <f t="shared" si="19"/>
        <v>12385.605149999999</v>
      </c>
      <c r="G163" s="1">
        <v>5576.3</v>
      </c>
      <c r="H163" s="4">
        <v>0.75</v>
      </c>
      <c r="I163" s="1">
        <f t="shared" si="20"/>
        <v>7435.0666666666666</v>
      </c>
      <c r="J163" s="1">
        <v>17521.96</v>
      </c>
      <c r="K163" s="4">
        <v>117.87</v>
      </c>
      <c r="L163" s="1">
        <f t="shared" si="21"/>
        <v>148.65495885297361</v>
      </c>
      <c r="M163" s="1">
        <f t="shared" si="22"/>
        <v>-9.5665334776596676E-4</v>
      </c>
      <c r="N163" s="1">
        <f t="shared" si="23"/>
        <v>-4.8133768415219991E-3</v>
      </c>
      <c r="O163" s="1">
        <f t="shared" si="24"/>
        <v>-7.9980265317892655E-3</v>
      </c>
      <c r="P163" s="1">
        <f t="shared" si="25"/>
        <v>2.0253184325878786E-3</v>
      </c>
      <c r="Q163" s="1">
        <f>SUMPRODUCT('VaR-Results-Overview'!$B$4:$E$4,M163:P163)</f>
        <v>-2.2214133582243371E-3</v>
      </c>
      <c r="R163" s="1" t="b">
        <f t="shared" ca="1" si="26"/>
        <v>0</v>
      </c>
    </row>
    <row r="164" spans="1:18" x14ac:dyDescent="0.2">
      <c r="A164" s="1">
        <v>150</v>
      </c>
      <c r="B164" s="2">
        <v>39168</v>
      </c>
      <c r="C164" s="1">
        <v>12397.29</v>
      </c>
      <c r="D164" s="1">
        <v>6292.6</v>
      </c>
      <c r="E164" s="3">
        <v>1.9653</v>
      </c>
      <c r="F164" s="1">
        <f t="shared" si="19"/>
        <v>12366.846780000002</v>
      </c>
      <c r="G164" s="1">
        <v>5587.06</v>
      </c>
      <c r="H164" s="4">
        <v>0.74919999999999998</v>
      </c>
      <c r="I164" s="1">
        <f t="shared" si="20"/>
        <v>7457.3678590496538</v>
      </c>
      <c r="J164" s="1">
        <v>17365.05</v>
      </c>
      <c r="K164" s="4">
        <v>117.93</v>
      </c>
      <c r="L164" s="1">
        <f t="shared" si="21"/>
        <v>147.24879165606714</v>
      </c>
      <c r="M164" s="1">
        <f t="shared" si="22"/>
        <v>-5.7566442405086217E-3</v>
      </c>
      <c r="N164" s="1">
        <f t="shared" si="23"/>
        <v>-1.5145299541538945E-3</v>
      </c>
      <c r="O164" s="1">
        <f t="shared" si="24"/>
        <v>2.9994609843875704E-3</v>
      </c>
      <c r="P164" s="1">
        <f t="shared" si="25"/>
        <v>-9.4592686833758991E-3</v>
      </c>
      <c r="Q164" s="1">
        <f>SUMPRODUCT('VaR-Results-Overview'!$B$4:$E$4,M164:P164)</f>
        <v>-4.3489243206860399E-3</v>
      </c>
      <c r="R164" s="1" t="b">
        <f t="shared" ca="1" si="26"/>
        <v>0</v>
      </c>
    </row>
    <row r="165" spans="1:18" x14ac:dyDescent="0.2">
      <c r="A165" s="1">
        <v>151</v>
      </c>
      <c r="B165" s="2">
        <v>39169</v>
      </c>
      <c r="C165" s="1">
        <v>12300.36</v>
      </c>
      <c r="D165" s="1">
        <v>6267.2</v>
      </c>
      <c r="E165" s="3">
        <v>1.9654</v>
      </c>
      <c r="F165" s="1">
        <f t="shared" si="19"/>
        <v>12317.55488</v>
      </c>
      <c r="G165" s="1">
        <v>5552.69</v>
      </c>
      <c r="H165" s="4">
        <v>0.74809999999999999</v>
      </c>
      <c r="I165" s="1">
        <f t="shared" si="20"/>
        <v>7422.3900548055071</v>
      </c>
      <c r="J165" s="1">
        <v>17254.73</v>
      </c>
      <c r="K165" s="4">
        <v>116.46</v>
      </c>
      <c r="L165" s="1">
        <f t="shared" si="21"/>
        <v>148.1601408208827</v>
      </c>
      <c r="M165" s="1">
        <f t="shared" si="22"/>
        <v>-7.8186442359580426E-3</v>
      </c>
      <c r="N165" s="1">
        <f t="shared" si="23"/>
        <v>-3.98580987351749E-3</v>
      </c>
      <c r="O165" s="1">
        <f t="shared" si="24"/>
        <v>-4.6903686267401263E-3</v>
      </c>
      <c r="P165" s="1">
        <f t="shared" si="25"/>
        <v>6.1891792425993125E-3</v>
      </c>
      <c r="Q165" s="1">
        <f>SUMPRODUCT('VaR-Results-Overview'!$B$4:$E$4,M165:P165)</f>
        <v>-3.5544016705926149E-3</v>
      </c>
      <c r="R165" s="1" t="b">
        <f t="shared" ca="1" si="26"/>
        <v>0</v>
      </c>
    </row>
    <row r="166" spans="1:18" x14ac:dyDescent="0.2">
      <c r="A166" s="1">
        <v>152</v>
      </c>
      <c r="B166" s="2">
        <v>39170</v>
      </c>
      <c r="C166" s="1">
        <v>12348.75</v>
      </c>
      <c r="D166" s="1">
        <v>6324.2</v>
      </c>
      <c r="E166" s="3">
        <v>1.9630000000000001</v>
      </c>
      <c r="F166" s="1">
        <f t="shared" si="19"/>
        <v>12414.4046</v>
      </c>
      <c r="G166" s="1">
        <v>5631.53</v>
      </c>
      <c r="H166" s="4">
        <v>0.75</v>
      </c>
      <c r="I166" s="1">
        <f t="shared" si="20"/>
        <v>7508.706666666666</v>
      </c>
      <c r="J166" s="1">
        <v>17263.939999999999</v>
      </c>
      <c r="K166" s="4">
        <v>117.9</v>
      </c>
      <c r="L166" s="1">
        <f t="shared" si="21"/>
        <v>146.42866836301948</v>
      </c>
      <c r="M166" s="1">
        <f t="shared" si="22"/>
        <v>3.9340311990868088E-3</v>
      </c>
      <c r="N166" s="1">
        <f t="shared" si="23"/>
        <v>7.8627390698502147E-3</v>
      </c>
      <c r="O166" s="1">
        <f t="shared" si="24"/>
        <v>1.1629220672022563E-2</v>
      </c>
      <c r="P166" s="1">
        <f t="shared" si="25"/>
        <v>-1.1686493062641405E-2</v>
      </c>
      <c r="Q166" s="1">
        <f>SUMPRODUCT('VaR-Results-Overview'!$B$4:$E$4,M166:P166)</f>
        <v>2.7580576552637633E-3</v>
      </c>
      <c r="R166" s="1" t="b">
        <f t="shared" ca="1" si="26"/>
        <v>0</v>
      </c>
    </row>
    <row r="167" spans="1:18" x14ac:dyDescent="0.2">
      <c r="A167" s="1">
        <v>153</v>
      </c>
      <c r="B167" s="2">
        <v>39171</v>
      </c>
      <c r="C167" s="1">
        <v>12354.35</v>
      </c>
      <c r="D167" s="1">
        <v>6308</v>
      </c>
      <c r="E167" s="3">
        <v>1.9613</v>
      </c>
      <c r="F167" s="1">
        <f t="shared" si="19"/>
        <v>12371.8804</v>
      </c>
      <c r="G167" s="1">
        <v>5634.16</v>
      </c>
      <c r="H167" s="4">
        <v>0.75119999999999998</v>
      </c>
      <c r="I167" s="1">
        <f t="shared" si="20"/>
        <v>7500.2129925452609</v>
      </c>
      <c r="J167" s="1">
        <v>17287.650000000001</v>
      </c>
      <c r="K167" s="4">
        <v>118.06</v>
      </c>
      <c r="L167" s="1">
        <f t="shared" si="21"/>
        <v>146.43105200745384</v>
      </c>
      <c r="M167" s="1">
        <f t="shared" si="22"/>
        <v>4.5348719506025823E-4</v>
      </c>
      <c r="N167" s="1">
        <f t="shared" si="23"/>
        <v>-3.425391822657354E-3</v>
      </c>
      <c r="O167" s="1">
        <f t="shared" si="24"/>
        <v>-1.1311767123772438E-3</v>
      </c>
      <c r="P167" s="1">
        <f t="shared" si="25"/>
        <v>1.6278536580355258E-5</v>
      </c>
      <c r="Q167" s="1">
        <f>SUMPRODUCT('VaR-Results-Overview'!$B$4:$E$4,M167:P167)</f>
        <v>-9.5608463269475634E-4</v>
      </c>
      <c r="R167" s="1" t="b">
        <f t="shared" ca="1" si="26"/>
        <v>0</v>
      </c>
    </row>
    <row r="168" spans="1:18" x14ac:dyDescent="0.2">
      <c r="A168" s="1">
        <v>154</v>
      </c>
      <c r="B168" s="2">
        <v>39174</v>
      </c>
      <c r="C168" s="1">
        <v>12382.3</v>
      </c>
      <c r="D168" s="1">
        <v>6315.5</v>
      </c>
      <c r="E168" s="3">
        <v>1.9777</v>
      </c>
      <c r="F168" s="1">
        <f t="shared" si="19"/>
        <v>12490.164350000001</v>
      </c>
      <c r="G168" s="1">
        <v>5645.56</v>
      </c>
      <c r="H168" s="4">
        <v>0.74770000000000003</v>
      </c>
      <c r="I168" s="1">
        <f t="shared" si="20"/>
        <v>7550.568409790023</v>
      </c>
      <c r="J168" s="1">
        <v>17028.41</v>
      </c>
      <c r="K168" s="4">
        <v>117.82</v>
      </c>
      <c r="L168" s="1">
        <f t="shared" si="21"/>
        <v>144.52902732982517</v>
      </c>
      <c r="M168" s="1">
        <f t="shared" si="22"/>
        <v>2.2623610307299785E-3</v>
      </c>
      <c r="N168" s="1">
        <f t="shared" si="23"/>
        <v>9.560709138442763E-3</v>
      </c>
      <c r="O168" s="1">
        <f t="shared" si="24"/>
        <v>6.7138649655432685E-3</v>
      </c>
      <c r="P168" s="1">
        <f t="shared" si="25"/>
        <v>-1.2989216778500332E-2</v>
      </c>
      <c r="Q168" s="1">
        <f>SUMPRODUCT('VaR-Results-Overview'!$B$4:$E$4,M168:P168)</f>
        <v>1.8467002946790803E-3</v>
      </c>
      <c r="R168" s="1" t="b">
        <f t="shared" ca="1" si="26"/>
        <v>0</v>
      </c>
    </row>
    <row r="169" spans="1:18" x14ac:dyDescent="0.2">
      <c r="A169" s="1">
        <v>155</v>
      </c>
      <c r="B169" s="2">
        <v>39175</v>
      </c>
      <c r="C169" s="1">
        <v>12510.93</v>
      </c>
      <c r="D169" s="1">
        <v>6366.1</v>
      </c>
      <c r="E169" s="3">
        <v>1.9784999999999999</v>
      </c>
      <c r="F169" s="1">
        <f t="shared" si="19"/>
        <v>12595.32885</v>
      </c>
      <c r="G169" s="1">
        <v>5711.91</v>
      </c>
      <c r="H169" s="4">
        <v>0.74780000000000002</v>
      </c>
      <c r="I169" s="1">
        <f t="shared" si="20"/>
        <v>7638.2856378710885</v>
      </c>
      <c r="J169" s="1">
        <v>17244.05</v>
      </c>
      <c r="K169" s="4">
        <v>118.78</v>
      </c>
      <c r="L169" s="1">
        <f t="shared" si="21"/>
        <v>145.17637649435932</v>
      </c>
      <c r="M169" s="1">
        <f t="shared" si="22"/>
        <v>1.0388215436550642E-2</v>
      </c>
      <c r="N169" s="1">
        <f t="shared" si="23"/>
        <v>8.4197851247649075E-3</v>
      </c>
      <c r="O169" s="1">
        <f t="shared" si="24"/>
        <v>1.1617301283878426E-2</v>
      </c>
      <c r="P169" s="1">
        <f t="shared" si="25"/>
        <v>4.4790252622184537E-3</v>
      </c>
      <c r="Q169" s="1">
        <f>SUMPRODUCT('VaR-Results-Overview'!$B$4:$E$4,M169:P169)</f>
        <v>8.7387568928812623E-3</v>
      </c>
      <c r="R169" s="1" t="b">
        <f t="shared" ca="1" si="26"/>
        <v>0</v>
      </c>
    </row>
    <row r="170" spans="1:18" x14ac:dyDescent="0.2">
      <c r="A170" s="1">
        <v>156</v>
      </c>
      <c r="B170" s="2">
        <v>39176</v>
      </c>
      <c r="C170" s="1">
        <v>12530.05</v>
      </c>
      <c r="D170" s="1">
        <v>6364.7</v>
      </c>
      <c r="E170" s="3">
        <v>1.9772000000000001</v>
      </c>
      <c r="F170" s="1">
        <f t="shared" si="19"/>
        <v>12584.28484</v>
      </c>
      <c r="G170" s="1">
        <v>5739.01</v>
      </c>
      <c r="H170" s="4">
        <v>0.74770000000000003</v>
      </c>
      <c r="I170" s="1">
        <f t="shared" si="20"/>
        <v>7675.551691855022</v>
      </c>
      <c r="J170" s="1">
        <v>17544.09</v>
      </c>
      <c r="K170" s="4">
        <v>118.62</v>
      </c>
      <c r="L170" s="1">
        <f t="shared" si="21"/>
        <v>147.9016186140617</v>
      </c>
      <c r="M170" s="1">
        <f t="shared" si="22"/>
        <v>1.5282636862326766E-3</v>
      </c>
      <c r="N170" s="1">
        <f t="shared" si="23"/>
        <v>-8.7683379541135336E-4</v>
      </c>
      <c r="O170" s="1">
        <f t="shared" si="24"/>
        <v>4.8788505367180967E-3</v>
      </c>
      <c r="P170" s="1">
        <f t="shared" si="25"/>
        <v>1.8771939247349056E-2</v>
      </c>
      <c r="Q170" s="1">
        <f>SUMPRODUCT('VaR-Results-Overview'!$B$4:$E$4,M170:P170)</f>
        <v>4.5905282390112856E-3</v>
      </c>
      <c r="R170" s="1" t="b">
        <f t="shared" ca="1" si="26"/>
        <v>0</v>
      </c>
    </row>
    <row r="171" spans="1:18" x14ac:dyDescent="0.2">
      <c r="A171" s="1">
        <v>157</v>
      </c>
      <c r="B171" s="2">
        <v>39177</v>
      </c>
      <c r="C171" s="1">
        <v>12560.83</v>
      </c>
      <c r="D171" s="1">
        <v>6397.3</v>
      </c>
      <c r="E171" s="3">
        <v>1.9718</v>
      </c>
      <c r="F171" s="1">
        <f t="shared" si="19"/>
        <v>12614.19614</v>
      </c>
      <c r="G171" s="1">
        <v>5741.38</v>
      </c>
      <c r="H171" s="4">
        <v>0.74429999999999996</v>
      </c>
      <c r="I171" s="1">
        <f t="shared" si="20"/>
        <v>7713.7981996506787</v>
      </c>
      <c r="J171" s="1">
        <v>17491.419999999998</v>
      </c>
      <c r="K171" s="4">
        <v>118.55</v>
      </c>
      <c r="L171" s="1">
        <f t="shared" si="21"/>
        <v>147.54466469843948</v>
      </c>
      <c r="M171" s="1">
        <f t="shared" si="22"/>
        <v>2.4564945870128737E-3</v>
      </c>
      <c r="N171" s="1">
        <f t="shared" si="23"/>
        <v>2.3768772226868758E-3</v>
      </c>
      <c r="O171" s="1">
        <f t="shared" si="24"/>
        <v>4.9829001655011113E-3</v>
      </c>
      <c r="P171" s="1">
        <f t="shared" si="25"/>
        <v>-2.4134550991877406E-3</v>
      </c>
      <c r="Q171" s="1">
        <f>SUMPRODUCT('VaR-Results-Overview'!$B$4:$E$4,M171:P171)</f>
        <v>1.7112599983237753E-3</v>
      </c>
      <c r="R171" s="1" t="b">
        <f t="shared" ca="1" si="26"/>
        <v>0</v>
      </c>
    </row>
    <row r="172" spans="1:18" x14ac:dyDescent="0.2">
      <c r="A172" s="1">
        <v>158</v>
      </c>
      <c r="B172" s="2">
        <v>39182</v>
      </c>
      <c r="C172" s="1">
        <v>12573.85</v>
      </c>
      <c r="D172" s="1">
        <v>6417.8</v>
      </c>
      <c r="E172" s="3">
        <v>1.9723999999999999</v>
      </c>
      <c r="F172" s="1">
        <f t="shared" si="19"/>
        <v>12658.468720000001</v>
      </c>
      <c r="G172" s="1">
        <v>5766.27</v>
      </c>
      <c r="H172" s="4">
        <v>0.74399999999999999</v>
      </c>
      <c r="I172" s="1">
        <f t="shared" si="20"/>
        <v>7750.3629032258068</v>
      </c>
      <c r="J172" s="1">
        <v>17664.689999999999</v>
      </c>
      <c r="K172" s="4">
        <v>119.08</v>
      </c>
      <c r="L172" s="1">
        <f t="shared" si="21"/>
        <v>148.34304669129995</v>
      </c>
      <c r="M172" s="1">
        <f t="shared" si="22"/>
        <v>1.0365557053156867E-3</v>
      </c>
      <c r="N172" s="1">
        <f t="shared" si="23"/>
        <v>3.5097424765428409E-3</v>
      </c>
      <c r="O172" s="1">
        <f t="shared" si="24"/>
        <v>4.7401685432714481E-3</v>
      </c>
      <c r="P172" s="1">
        <f t="shared" si="25"/>
        <v>5.4111207239668797E-3</v>
      </c>
      <c r="Q172" s="1">
        <f>SUMPRODUCT('VaR-Results-Overview'!$B$4:$E$4,M172:P172)</f>
        <v>3.0237860242096478E-3</v>
      </c>
      <c r="R172" s="1" t="b">
        <f t="shared" ca="1" si="26"/>
        <v>0</v>
      </c>
    </row>
    <row r="173" spans="1:18" x14ac:dyDescent="0.2">
      <c r="A173" s="1">
        <v>159</v>
      </c>
      <c r="B173" s="2">
        <v>39183</v>
      </c>
      <c r="C173" s="1">
        <v>12484.62</v>
      </c>
      <c r="D173" s="1">
        <v>6413.3</v>
      </c>
      <c r="E173" s="3">
        <v>1.9789000000000001</v>
      </c>
      <c r="F173" s="1">
        <f t="shared" si="19"/>
        <v>12691.27937</v>
      </c>
      <c r="G173" s="1">
        <v>5751.92</v>
      </c>
      <c r="H173" s="4">
        <v>0.74409999999999998</v>
      </c>
      <c r="I173" s="1">
        <f t="shared" si="20"/>
        <v>7730.0362854455052</v>
      </c>
      <c r="J173" s="1">
        <v>17670.07</v>
      </c>
      <c r="K173" s="4">
        <v>119.33</v>
      </c>
      <c r="L173" s="1">
        <f t="shared" si="21"/>
        <v>148.07734852928851</v>
      </c>
      <c r="M173" s="1">
        <f t="shared" si="22"/>
        <v>-7.0964740314223215E-3</v>
      </c>
      <c r="N173" s="1">
        <f t="shared" si="23"/>
        <v>2.5919920272947073E-3</v>
      </c>
      <c r="O173" s="1">
        <f t="shared" si="24"/>
        <v>-2.6226665814372881E-3</v>
      </c>
      <c r="P173" s="1">
        <f t="shared" si="25"/>
        <v>-1.7911062765506418E-3</v>
      </c>
      <c r="Q173" s="1">
        <f>SUMPRODUCT('VaR-Results-Overview'!$B$4:$E$4,M173:P173)</f>
        <v>-2.6814799178343737E-3</v>
      </c>
      <c r="R173" s="1" t="b">
        <f t="shared" ca="1" si="26"/>
        <v>0</v>
      </c>
    </row>
    <row r="174" spans="1:18" x14ac:dyDescent="0.2">
      <c r="A174" s="1">
        <v>160</v>
      </c>
      <c r="B174" s="2">
        <v>39184</v>
      </c>
      <c r="C174" s="1">
        <v>12552.96</v>
      </c>
      <c r="D174" s="1">
        <v>6416.4</v>
      </c>
      <c r="E174" s="3">
        <v>1.9793000000000001</v>
      </c>
      <c r="F174" s="1">
        <f t="shared" si="19"/>
        <v>12699.980519999999</v>
      </c>
      <c r="G174" s="1">
        <v>5748.94</v>
      </c>
      <c r="H174" s="4">
        <v>0.74099999999999999</v>
      </c>
      <c r="I174" s="1">
        <f t="shared" si="20"/>
        <v>7758.3535762483125</v>
      </c>
      <c r="J174" s="1">
        <v>17540.419999999998</v>
      </c>
      <c r="K174" s="4">
        <v>118.95</v>
      </c>
      <c r="L174" s="1">
        <f t="shared" si="21"/>
        <v>147.46044556536359</v>
      </c>
      <c r="M174" s="1">
        <f t="shared" si="22"/>
        <v>5.4739351297835512E-3</v>
      </c>
      <c r="N174" s="1">
        <f t="shared" si="23"/>
        <v>6.8560069842658899E-4</v>
      </c>
      <c r="O174" s="1">
        <f t="shared" si="24"/>
        <v>3.6632804500703947E-3</v>
      </c>
      <c r="P174" s="1">
        <f t="shared" si="25"/>
        <v>-4.1660859682594222E-3</v>
      </c>
      <c r="Q174" s="1">
        <f>SUMPRODUCT('VaR-Results-Overview'!$B$4:$E$4,M174:P174)</f>
        <v>1.9283651127965527E-3</v>
      </c>
      <c r="R174" s="1" t="b">
        <f t="shared" ca="1" si="26"/>
        <v>0</v>
      </c>
    </row>
    <row r="175" spans="1:18" x14ac:dyDescent="0.2">
      <c r="A175" s="1">
        <v>161</v>
      </c>
      <c r="B175" s="2">
        <v>39185</v>
      </c>
      <c r="C175" s="1">
        <v>12612.13</v>
      </c>
      <c r="D175" s="1">
        <v>6462.4</v>
      </c>
      <c r="E175" s="3">
        <v>1.9827999999999999</v>
      </c>
      <c r="F175" s="1">
        <f t="shared" si="19"/>
        <v>12813.646719999999</v>
      </c>
      <c r="G175" s="1">
        <v>5789.34</v>
      </c>
      <c r="H175" s="4">
        <v>0.74</v>
      </c>
      <c r="I175" s="1">
        <f t="shared" si="20"/>
        <v>7823.4324324324325</v>
      </c>
      <c r="J175" s="1">
        <v>17363.95</v>
      </c>
      <c r="K175" s="4">
        <v>119.3</v>
      </c>
      <c r="L175" s="1">
        <f t="shared" si="21"/>
        <v>145.54861693210395</v>
      </c>
      <c r="M175" s="1">
        <f t="shared" si="22"/>
        <v>4.7136292954012499E-3</v>
      </c>
      <c r="N175" s="1">
        <f t="shared" si="23"/>
        <v>8.9501082163864348E-3</v>
      </c>
      <c r="O175" s="1">
        <f t="shared" si="24"/>
        <v>8.3882302533045978E-3</v>
      </c>
      <c r="P175" s="1">
        <f t="shared" si="25"/>
        <v>-1.2965026830955767E-2</v>
      </c>
      <c r="Q175" s="1">
        <f>SUMPRODUCT('VaR-Results-Overview'!$B$4:$E$4,M175:P175)</f>
        <v>2.8163018422157366E-3</v>
      </c>
      <c r="R175" s="1" t="b">
        <f t="shared" ca="1" si="26"/>
        <v>0</v>
      </c>
    </row>
    <row r="176" spans="1:18" x14ac:dyDescent="0.2">
      <c r="A176" s="1">
        <v>162</v>
      </c>
      <c r="B176" s="2">
        <v>39188</v>
      </c>
      <c r="C176" s="1">
        <v>12720.46</v>
      </c>
      <c r="D176" s="1">
        <v>6516.2</v>
      </c>
      <c r="E176" s="3">
        <v>1.9901</v>
      </c>
      <c r="F176" s="1">
        <f t="shared" si="19"/>
        <v>12967.88962</v>
      </c>
      <c r="G176" s="1">
        <v>5861.97</v>
      </c>
      <c r="H176" s="4">
        <v>0.73809999999999998</v>
      </c>
      <c r="I176" s="1">
        <f t="shared" si="20"/>
        <v>7941.9726324346302</v>
      </c>
      <c r="J176" s="1">
        <v>17628.3</v>
      </c>
      <c r="K176" s="4">
        <v>119.81</v>
      </c>
      <c r="L176" s="1">
        <f t="shared" si="21"/>
        <v>147.13546448543525</v>
      </c>
      <c r="M176" s="1">
        <f t="shared" si="22"/>
        <v>8.5893500939175169E-3</v>
      </c>
      <c r="N176" s="1">
        <f t="shared" si="23"/>
        <v>1.2037392896063948E-2</v>
      </c>
      <c r="O176" s="1">
        <f t="shared" si="24"/>
        <v>1.5151942708776182E-2</v>
      </c>
      <c r="P176" s="1">
        <f t="shared" si="25"/>
        <v>1.0902525814254452E-2</v>
      </c>
      <c r="Q176" s="1">
        <f>SUMPRODUCT('VaR-Results-Overview'!$B$4:$E$4,M176:P176)</f>
        <v>1.0742657340114699E-2</v>
      </c>
      <c r="R176" s="1" t="b">
        <f t="shared" ca="1" si="26"/>
        <v>0</v>
      </c>
    </row>
    <row r="177" spans="1:18" x14ac:dyDescent="0.2">
      <c r="A177" s="1">
        <v>163</v>
      </c>
      <c r="B177" s="2">
        <v>39189</v>
      </c>
      <c r="C177" s="1">
        <v>12773.04</v>
      </c>
      <c r="D177" s="1">
        <v>6497.8</v>
      </c>
      <c r="E177" s="3">
        <v>2.0051000000000001</v>
      </c>
      <c r="F177" s="1">
        <f t="shared" si="19"/>
        <v>13028.738780000001</v>
      </c>
      <c r="G177" s="1">
        <v>5858.14</v>
      </c>
      <c r="H177" s="4">
        <v>0.73699999999999999</v>
      </c>
      <c r="I177" s="1">
        <f t="shared" si="20"/>
        <v>7948.6295793758482</v>
      </c>
      <c r="J177" s="1">
        <v>17527.45</v>
      </c>
      <c r="K177" s="4">
        <v>119.27</v>
      </c>
      <c r="L177" s="1">
        <f t="shared" si="21"/>
        <v>146.95606606858391</v>
      </c>
      <c r="M177" s="1">
        <f t="shared" si="22"/>
        <v>4.1334983168849039E-3</v>
      </c>
      <c r="N177" s="1">
        <f t="shared" si="23"/>
        <v>4.6922947205037648E-3</v>
      </c>
      <c r="O177" s="1">
        <f t="shared" si="24"/>
        <v>8.3819817182840585E-4</v>
      </c>
      <c r="P177" s="1">
        <f t="shared" si="25"/>
        <v>-1.219273799683422E-3</v>
      </c>
      <c r="Q177" s="1">
        <f>SUMPRODUCT('VaR-Results-Overview'!$B$4:$E$4,M177:P177)</f>
        <v>2.9010528001512477E-3</v>
      </c>
      <c r="R177" s="1" t="b">
        <f t="shared" ca="1" si="26"/>
        <v>0</v>
      </c>
    </row>
    <row r="178" spans="1:18" x14ac:dyDescent="0.2">
      <c r="A178" s="1">
        <v>164</v>
      </c>
      <c r="B178" s="2">
        <v>39190</v>
      </c>
      <c r="C178" s="1">
        <v>12803.84</v>
      </c>
      <c r="D178" s="1">
        <v>6449.4</v>
      </c>
      <c r="E178" s="3">
        <v>2.0053999999999998</v>
      </c>
      <c r="F178" s="1">
        <f t="shared" si="19"/>
        <v>12933.626759999999</v>
      </c>
      <c r="G178" s="1">
        <v>5835.95</v>
      </c>
      <c r="H178" s="4">
        <v>0.73619999999999997</v>
      </c>
      <c r="I178" s="1">
        <f t="shared" si="20"/>
        <v>7927.125781037762</v>
      </c>
      <c r="J178" s="1">
        <v>17667.330000000002</v>
      </c>
      <c r="K178" s="4">
        <v>118.25</v>
      </c>
      <c r="L178" s="1">
        <f t="shared" si="21"/>
        <v>149.40659619450318</v>
      </c>
      <c r="M178" s="1">
        <f t="shared" si="22"/>
        <v>2.411328861414297E-3</v>
      </c>
      <c r="N178" s="1">
        <f t="shared" si="23"/>
        <v>-7.3001709226073143E-3</v>
      </c>
      <c r="O178" s="1">
        <f t="shared" si="24"/>
        <v>-2.7053466416250768E-3</v>
      </c>
      <c r="P178" s="1">
        <f t="shared" si="25"/>
        <v>1.6675256704106502E-2</v>
      </c>
      <c r="Q178" s="1">
        <f>SUMPRODUCT('VaR-Results-Overview'!$B$4:$E$4,M178:P178)</f>
        <v>1.8389969444423172E-3</v>
      </c>
      <c r="R178" s="1" t="b">
        <f t="shared" ca="1" si="26"/>
        <v>0</v>
      </c>
    </row>
    <row r="179" spans="1:18" x14ac:dyDescent="0.2">
      <c r="A179" s="1">
        <v>165</v>
      </c>
      <c r="B179" s="2">
        <v>39191</v>
      </c>
      <c r="C179" s="1">
        <v>12808.63</v>
      </c>
      <c r="D179" s="1">
        <v>6440.6</v>
      </c>
      <c r="E179" s="3">
        <v>2.0026000000000002</v>
      </c>
      <c r="F179" s="1">
        <f t="shared" si="19"/>
        <v>12897.945560000002</v>
      </c>
      <c r="G179" s="1">
        <v>5829.04</v>
      </c>
      <c r="H179" s="4">
        <v>0.7349</v>
      </c>
      <c r="I179" s="1">
        <f t="shared" si="20"/>
        <v>7931.7458157572455</v>
      </c>
      <c r="J179" s="1">
        <v>17371.97</v>
      </c>
      <c r="K179" s="4">
        <v>118.27</v>
      </c>
      <c r="L179" s="1">
        <f t="shared" si="21"/>
        <v>146.88399425044392</v>
      </c>
      <c r="M179" s="1">
        <f t="shared" si="22"/>
        <v>3.7410651804451275E-4</v>
      </c>
      <c r="N179" s="1">
        <f t="shared" si="23"/>
        <v>-2.7587930796293724E-3</v>
      </c>
      <c r="O179" s="1">
        <f t="shared" si="24"/>
        <v>5.8281334838094806E-4</v>
      </c>
      <c r="P179" s="1">
        <f t="shared" si="25"/>
        <v>-1.6884140381427618E-2</v>
      </c>
      <c r="Q179" s="1">
        <f>SUMPRODUCT('VaR-Results-Overview'!$B$4:$E$4,M179:P179)</f>
        <v>-3.996542058118435E-3</v>
      </c>
      <c r="R179" s="1" t="b">
        <f t="shared" ca="1" si="26"/>
        <v>0</v>
      </c>
    </row>
    <row r="180" spans="1:18" x14ac:dyDescent="0.2">
      <c r="A180" s="1">
        <v>166</v>
      </c>
      <c r="B180" s="2">
        <v>39192</v>
      </c>
      <c r="C180" s="1">
        <v>12961.98</v>
      </c>
      <c r="D180" s="1">
        <v>6486.8</v>
      </c>
      <c r="E180" s="3">
        <v>2.0034999999999998</v>
      </c>
      <c r="F180" s="1">
        <f t="shared" si="19"/>
        <v>12996.3038</v>
      </c>
      <c r="G180" s="1">
        <v>5938.9</v>
      </c>
      <c r="H180" s="4">
        <v>0.73570000000000002</v>
      </c>
      <c r="I180" s="1">
        <f t="shared" si="20"/>
        <v>8072.4480086991971</v>
      </c>
      <c r="J180" s="1">
        <v>17452.62</v>
      </c>
      <c r="K180" s="4">
        <v>118.89</v>
      </c>
      <c r="L180" s="1">
        <f t="shared" si="21"/>
        <v>146.79636638909915</v>
      </c>
      <c r="M180" s="1">
        <f t="shared" si="22"/>
        <v>1.1972396735638423E-2</v>
      </c>
      <c r="N180" s="1">
        <f t="shared" si="23"/>
        <v>7.6258842574923793E-3</v>
      </c>
      <c r="O180" s="1">
        <f t="shared" si="24"/>
        <v>1.7739120265608099E-2</v>
      </c>
      <c r="P180" s="1">
        <f t="shared" si="25"/>
        <v>-5.9657869321936782E-4</v>
      </c>
      <c r="Q180" s="1">
        <f>SUMPRODUCT('VaR-Results-Overview'!$B$4:$E$4,M180:P180)</f>
        <v>8.7313202594200192E-3</v>
      </c>
      <c r="R180" s="1" t="b">
        <f t="shared" ca="1" si="26"/>
        <v>0</v>
      </c>
    </row>
    <row r="181" spans="1:18" x14ac:dyDescent="0.2">
      <c r="A181" s="1">
        <v>167</v>
      </c>
      <c r="B181" s="2">
        <v>39195</v>
      </c>
      <c r="C181" s="1">
        <v>12919.4</v>
      </c>
      <c r="D181" s="1">
        <v>6479.7</v>
      </c>
      <c r="E181" s="3">
        <v>2.0003000000000002</v>
      </c>
      <c r="F181" s="1">
        <f t="shared" si="19"/>
        <v>12961.343910000001</v>
      </c>
      <c r="G181" s="1">
        <v>5917.32</v>
      </c>
      <c r="H181" s="4">
        <v>0.73709999999999998</v>
      </c>
      <c r="I181" s="1">
        <f t="shared" si="20"/>
        <v>8027.8388278388275</v>
      </c>
      <c r="J181" s="1">
        <v>17455.37</v>
      </c>
      <c r="K181" s="4">
        <v>118.73</v>
      </c>
      <c r="L181" s="1">
        <f t="shared" si="21"/>
        <v>147.01735029057525</v>
      </c>
      <c r="M181" s="1">
        <f t="shared" si="22"/>
        <v>-3.2849919533898316E-3</v>
      </c>
      <c r="N181" s="1">
        <f t="shared" si="23"/>
        <v>-2.6899871331107442E-3</v>
      </c>
      <c r="O181" s="1">
        <f t="shared" si="24"/>
        <v>-5.5261032108595773E-3</v>
      </c>
      <c r="P181" s="1">
        <f t="shared" si="25"/>
        <v>1.5053771895849387E-3</v>
      </c>
      <c r="Q181" s="1">
        <f>SUMPRODUCT('VaR-Results-Overview'!$B$4:$E$4,M181:P181)</f>
        <v>-2.3725278044581261E-3</v>
      </c>
      <c r="R181" s="1" t="b">
        <f t="shared" ca="1" si="26"/>
        <v>0</v>
      </c>
    </row>
    <row r="182" spans="1:18" x14ac:dyDescent="0.2">
      <c r="A182" s="1">
        <v>168</v>
      </c>
      <c r="B182" s="2">
        <v>39196</v>
      </c>
      <c r="C182" s="1">
        <v>12953.94</v>
      </c>
      <c r="D182" s="1">
        <v>6429.5</v>
      </c>
      <c r="E182" s="3">
        <v>2.0028000000000001</v>
      </c>
      <c r="F182" s="1">
        <f t="shared" si="19"/>
        <v>12877.002600000002</v>
      </c>
      <c r="G182" s="1">
        <v>5886.03</v>
      </c>
      <c r="H182" s="4">
        <v>0.73409999999999997</v>
      </c>
      <c r="I182" s="1">
        <f t="shared" si="20"/>
        <v>8018.0220678381693</v>
      </c>
      <c r="J182" s="1">
        <v>17451.77</v>
      </c>
      <c r="K182" s="4">
        <v>118.41</v>
      </c>
      <c r="L182" s="1">
        <f t="shared" si="21"/>
        <v>147.3842580863103</v>
      </c>
      <c r="M182" s="1">
        <f t="shared" si="22"/>
        <v>2.6734987692927591E-3</v>
      </c>
      <c r="N182" s="1">
        <f t="shared" si="23"/>
        <v>-6.5071423600548363E-3</v>
      </c>
      <c r="O182" s="1">
        <f t="shared" si="24"/>
        <v>-1.2228396971069916E-3</v>
      </c>
      <c r="P182" s="1">
        <f t="shared" si="25"/>
        <v>2.4956768368485987E-3</v>
      </c>
      <c r="Q182" s="1">
        <f>SUMPRODUCT('VaR-Results-Overview'!$B$4:$E$4,M182:P182)</f>
        <v>-5.0589180264032656E-4</v>
      </c>
      <c r="R182" s="1" t="b">
        <f t="shared" ca="1" si="26"/>
        <v>0</v>
      </c>
    </row>
    <row r="183" spans="1:18" x14ac:dyDescent="0.2">
      <c r="A183" s="1">
        <v>169</v>
      </c>
      <c r="B183" s="2">
        <v>39197</v>
      </c>
      <c r="C183" s="1">
        <v>13089.89</v>
      </c>
      <c r="D183" s="1">
        <v>6461.9</v>
      </c>
      <c r="E183" s="3">
        <v>2.0057</v>
      </c>
      <c r="F183" s="1">
        <f t="shared" si="19"/>
        <v>12960.632829999999</v>
      </c>
      <c r="G183" s="1">
        <v>5947.33</v>
      </c>
      <c r="H183" s="4">
        <v>0.73209999999999997</v>
      </c>
      <c r="I183" s="1">
        <f t="shared" si="20"/>
        <v>8123.6579702226472</v>
      </c>
      <c r="J183" s="1">
        <v>17236.16</v>
      </c>
      <c r="K183" s="4">
        <v>118.48</v>
      </c>
      <c r="L183" s="1">
        <f t="shared" si="21"/>
        <v>145.47738014854826</v>
      </c>
      <c r="M183" s="1">
        <f t="shared" si="22"/>
        <v>1.0494876462296328E-2</v>
      </c>
      <c r="N183" s="1">
        <f t="shared" si="23"/>
        <v>6.4945416722985688E-3</v>
      </c>
      <c r="O183" s="1">
        <f t="shared" si="24"/>
        <v>1.3174808137309063E-2</v>
      </c>
      <c r="P183" s="1">
        <f t="shared" si="25"/>
        <v>-1.2938138458758184E-2</v>
      </c>
      <c r="Q183" s="1">
        <f>SUMPRODUCT('VaR-Results-Overview'!$B$4:$E$4,M183:P183)</f>
        <v>4.8761662085873717E-3</v>
      </c>
      <c r="R183" s="1" t="b">
        <f t="shared" ca="1" si="26"/>
        <v>0</v>
      </c>
    </row>
    <row r="184" spans="1:18" x14ac:dyDescent="0.2">
      <c r="A184" s="1">
        <v>170</v>
      </c>
      <c r="B184" s="2">
        <v>39198</v>
      </c>
      <c r="C184" s="1">
        <v>13105.5</v>
      </c>
      <c r="D184" s="1">
        <v>6469.4</v>
      </c>
      <c r="E184" s="3">
        <v>1.9919</v>
      </c>
      <c r="F184" s="1">
        <f t="shared" si="19"/>
        <v>12886.397859999999</v>
      </c>
      <c r="G184" s="1">
        <v>5944.44</v>
      </c>
      <c r="H184" s="4">
        <v>0.73499999999999999</v>
      </c>
      <c r="I184" s="1">
        <f t="shared" si="20"/>
        <v>8087.6734693877543</v>
      </c>
      <c r="J184" s="1">
        <v>17429.169999999998</v>
      </c>
      <c r="K184" s="4">
        <v>119.39</v>
      </c>
      <c r="L184" s="1">
        <f t="shared" si="21"/>
        <v>145.98517463774184</v>
      </c>
      <c r="M184" s="1">
        <f t="shared" si="22"/>
        <v>1.1925233901889612E-3</v>
      </c>
      <c r="N184" s="1">
        <f t="shared" si="23"/>
        <v>-5.7277272625274678E-3</v>
      </c>
      <c r="O184" s="1">
        <f t="shared" si="24"/>
        <v>-4.4295932899679593E-3</v>
      </c>
      <c r="P184" s="1">
        <f t="shared" si="25"/>
        <v>3.4905391386279984E-3</v>
      </c>
      <c r="Q184" s="1">
        <f>SUMPRODUCT('VaR-Results-Overview'!$B$4:$E$4,M184:P184)</f>
        <v>-9.8616032395385206E-4</v>
      </c>
      <c r="R184" s="1" t="b">
        <f t="shared" ca="1" si="26"/>
        <v>0</v>
      </c>
    </row>
    <row r="185" spans="1:18" x14ac:dyDescent="0.2">
      <c r="A185" s="1">
        <v>171</v>
      </c>
      <c r="B185" s="2">
        <v>39199</v>
      </c>
      <c r="C185" s="1">
        <v>13120.94</v>
      </c>
      <c r="D185" s="1">
        <v>6418.7</v>
      </c>
      <c r="E185" s="3">
        <v>2.0019999999999998</v>
      </c>
      <c r="F185" s="1">
        <f t="shared" si="19"/>
        <v>12850.237399999998</v>
      </c>
      <c r="G185" s="1">
        <v>5930.77</v>
      </c>
      <c r="H185" s="4">
        <v>0.73219999999999996</v>
      </c>
      <c r="I185" s="1">
        <f t="shared" si="20"/>
        <v>8099.9317126468186</v>
      </c>
      <c r="J185" s="1">
        <v>17400.41</v>
      </c>
      <c r="K185" s="4">
        <v>119.46</v>
      </c>
      <c r="L185" s="1">
        <f t="shared" si="21"/>
        <v>145.65888163401976</v>
      </c>
      <c r="M185" s="1">
        <f t="shared" si="22"/>
        <v>1.1781313189119461E-3</v>
      </c>
      <c r="N185" s="1">
        <f t="shared" si="23"/>
        <v>-2.8060952636147283E-3</v>
      </c>
      <c r="O185" s="1">
        <f t="shared" si="24"/>
        <v>1.5156699025328346E-3</v>
      </c>
      <c r="P185" s="1">
        <f t="shared" si="25"/>
        <v>-2.2351105482577823E-3</v>
      </c>
      <c r="Q185" s="1">
        <f>SUMPRODUCT('VaR-Results-Overview'!$B$4:$E$4,M185:P185)</f>
        <v>-6.6603117091791316E-4</v>
      </c>
      <c r="R185" s="1" t="b">
        <f t="shared" ca="1" si="26"/>
        <v>0</v>
      </c>
    </row>
    <row r="186" spans="1:18" x14ac:dyDescent="0.2">
      <c r="A186" s="1">
        <v>172</v>
      </c>
      <c r="B186" s="2">
        <v>39204</v>
      </c>
      <c r="C186" s="1">
        <v>13211.88</v>
      </c>
      <c r="D186" s="1">
        <v>6484.5</v>
      </c>
      <c r="E186" s="3">
        <v>1.9902</v>
      </c>
      <c r="F186" s="1">
        <f t="shared" si="19"/>
        <v>12905.4519</v>
      </c>
      <c r="G186" s="1">
        <v>5990.13</v>
      </c>
      <c r="H186" s="4">
        <v>0.73550000000000004</v>
      </c>
      <c r="I186" s="1">
        <f t="shared" si="20"/>
        <v>8144.2963970088376</v>
      </c>
      <c r="J186" s="1">
        <v>17394.919999999998</v>
      </c>
      <c r="K186" s="4">
        <v>120.11</v>
      </c>
      <c r="L186" s="1">
        <f t="shared" si="21"/>
        <v>144.8249104987095</v>
      </c>
      <c r="M186" s="1">
        <f t="shared" si="22"/>
        <v>6.9309058649760372E-3</v>
      </c>
      <c r="N186" s="1">
        <f t="shared" si="23"/>
        <v>4.2967688674764772E-3</v>
      </c>
      <c r="O186" s="1">
        <f t="shared" si="24"/>
        <v>5.4771677016425078E-3</v>
      </c>
      <c r="P186" s="1">
        <f t="shared" si="25"/>
        <v>-5.7255082968828992E-3</v>
      </c>
      <c r="Q186" s="1">
        <f>SUMPRODUCT('VaR-Results-Overview'!$B$4:$E$4,M186:P186)</f>
        <v>3.4640081170210293E-3</v>
      </c>
      <c r="R186" s="1" t="b">
        <f t="shared" ca="1" si="26"/>
        <v>0</v>
      </c>
    </row>
    <row r="187" spans="1:18" x14ac:dyDescent="0.2">
      <c r="A187" s="1">
        <v>173</v>
      </c>
      <c r="B187" s="2">
        <v>39210</v>
      </c>
      <c r="C187" s="1">
        <v>13309.07</v>
      </c>
      <c r="D187" s="1">
        <v>6550.4</v>
      </c>
      <c r="E187" s="3">
        <v>1.9902</v>
      </c>
      <c r="F187" s="1">
        <f t="shared" si="19"/>
        <v>13036.60608</v>
      </c>
      <c r="G187" s="1">
        <v>6034.25</v>
      </c>
      <c r="H187" s="4">
        <v>0.73919999999999997</v>
      </c>
      <c r="I187" s="1">
        <f t="shared" si="20"/>
        <v>8163.2169913419921</v>
      </c>
      <c r="J187" s="1">
        <v>17656.84</v>
      </c>
      <c r="K187" s="4">
        <v>119.87</v>
      </c>
      <c r="L187" s="1">
        <f t="shared" si="21"/>
        <v>147.29990823392006</v>
      </c>
      <c r="M187" s="1">
        <f t="shared" si="22"/>
        <v>7.3562581555388423E-3</v>
      </c>
      <c r="N187" s="1">
        <f t="shared" si="23"/>
        <v>1.0162695658878829E-2</v>
      </c>
      <c r="O187" s="1">
        <f t="shared" si="24"/>
        <v>2.3231711385287282E-3</v>
      </c>
      <c r="P187" s="1">
        <f t="shared" si="25"/>
        <v>1.7089585808738466E-2</v>
      </c>
      <c r="Q187" s="1">
        <f>SUMPRODUCT('VaR-Results-Overview'!$B$4:$E$4,M187:P187)</f>
        <v>9.6415462354797511E-3</v>
      </c>
      <c r="R187" s="1" t="b">
        <f t="shared" ca="1" si="26"/>
        <v>0</v>
      </c>
    </row>
    <row r="188" spans="1:18" x14ac:dyDescent="0.2">
      <c r="A188" s="1">
        <v>174</v>
      </c>
      <c r="B188" s="2">
        <v>39211</v>
      </c>
      <c r="C188" s="1">
        <v>13362.87</v>
      </c>
      <c r="D188" s="1">
        <v>6549.6</v>
      </c>
      <c r="E188" s="3">
        <v>1.9968999999999999</v>
      </c>
      <c r="F188" s="1">
        <f t="shared" si="19"/>
        <v>13078.89624</v>
      </c>
      <c r="G188" s="1">
        <v>6051.63</v>
      </c>
      <c r="H188" s="4">
        <v>0.7379</v>
      </c>
      <c r="I188" s="1">
        <f t="shared" si="20"/>
        <v>8201.151917604011</v>
      </c>
      <c r="J188" s="1">
        <v>17748.12</v>
      </c>
      <c r="K188" s="4">
        <v>119.71</v>
      </c>
      <c r="L188" s="1">
        <f t="shared" si="21"/>
        <v>148.25929329212263</v>
      </c>
      <c r="M188" s="1">
        <f t="shared" si="22"/>
        <v>4.0423560774720613E-3</v>
      </c>
      <c r="N188" s="1">
        <f t="shared" si="23"/>
        <v>3.2439547333473215E-3</v>
      </c>
      <c r="O188" s="1">
        <f t="shared" si="24"/>
        <v>4.6470559709797261E-3</v>
      </c>
      <c r="P188" s="1">
        <f t="shared" si="25"/>
        <v>6.5131409089475914E-3</v>
      </c>
      <c r="Q188" s="1">
        <f>SUMPRODUCT('VaR-Results-Overview'!$B$4:$E$4,M188:P188)</f>
        <v>4.3574626298805118E-3</v>
      </c>
      <c r="R188" s="1" t="b">
        <f t="shared" ca="1" si="26"/>
        <v>0</v>
      </c>
    </row>
    <row r="189" spans="1:18" x14ac:dyDescent="0.2">
      <c r="A189" s="1">
        <v>175</v>
      </c>
      <c r="B189" s="2">
        <v>39212</v>
      </c>
      <c r="C189" s="1">
        <v>13215.13</v>
      </c>
      <c r="D189" s="1">
        <v>6524.1</v>
      </c>
      <c r="E189" s="3">
        <v>1.9827999999999999</v>
      </c>
      <c r="F189" s="1">
        <f t="shared" si="19"/>
        <v>12935.985479999999</v>
      </c>
      <c r="G189" s="1">
        <v>6012.76</v>
      </c>
      <c r="H189" s="4">
        <v>0.74009999999999998</v>
      </c>
      <c r="I189" s="1">
        <f t="shared" si="20"/>
        <v>8124.2534792595598</v>
      </c>
      <c r="J189" s="1">
        <v>17736.96</v>
      </c>
      <c r="K189" s="4">
        <v>120.43</v>
      </c>
      <c r="L189" s="1">
        <f t="shared" si="21"/>
        <v>147.28024578593372</v>
      </c>
      <c r="M189" s="1">
        <f t="shared" si="22"/>
        <v>-1.1056008177884062E-2</v>
      </c>
      <c r="N189" s="1">
        <f t="shared" si="23"/>
        <v>-1.0926821145879865E-2</v>
      </c>
      <c r="O189" s="1">
        <f t="shared" si="24"/>
        <v>-9.376541139225399E-3</v>
      </c>
      <c r="P189" s="1">
        <f t="shared" si="25"/>
        <v>-6.6036164374522806E-3</v>
      </c>
      <c r="Q189" s="1">
        <f>SUMPRODUCT('VaR-Results-Overview'!$B$4:$E$4,M189:P189)</f>
        <v>-9.9588270163305792E-3</v>
      </c>
      <c r="R189" s="1" t="b">
        <f t="shared" ca="1" si="26"/>
        <v>0</v>
      </c>
    </row>
    <row r="190" spans="1:18" x14ac:dyDescent="0.2">
      <c r="A190" s="1">
        <v>176</v>
      </c>
      <c r="B190" s="2">
        <v>39213</v>
      </c>
      <c r="C190" s="1">
        <v>13326.22</v>
      </c>
      <c r="D190" s="1">
        <v>6565.7</v>
      </c>
      <c r="E190" s="3">
        <v>1.9824999999999999</v>
      </c>
      <c r="F190" s="1">
        <f t="shared" si="19"/>
        <v>13016.500249999999</v>
      </c>
      <c r="G190" s="1">
        <v>6050.63</v>
      </c>
      <c r="H190" s="4">
        <v>0.73950000000000005</v>
      </c>
      <c r="I190" s="1">
        <f t="shared" si="20"/>
        <v>8182.055442866802</v>
      </c>
      <c r="J190" s="1">
        <v>17553.72</v>
      </c>
      <c r="K190" s="4">
        <v>120.1</v>
      </c>
      <c r="L190" s="1">
        <f t="shared" si="21"/>
        <v>146.15920066611159</v>
      </c>
      <c r="M190" s="1">
        <f t="shared" si="22"/>
        <v>8.406273718079213E-3</v>
      </c>
      <c r="N190" s="1">
        <f t="shared" si="23"/>
        <v>6.2240924840617383E-3</v>
      </c>
      <c r="O190" s="1">
        <f t="shared" si="24"/>
        <v>7.1147415273052576E-3</v>
      </c>
      <c r="P190" s="1">
        <f t="shared" si="25"/>
        <v>-7.6116461772580465E-3</v>
      </c>
      <c r="Q190" s="1">
        <f>SUMPRODUCT('VaR-Results-Overview'!$B$4:$E$4,M190:P190)</f>
        <v>4.4188821497291239E-3</v>
      </c>
      <c r="R190" s="1" t="b">
        <f t="shared" ca="1" si="26"/>
        <v>0</v>
      </c>
    </row>
    <row r="191" spans="1:18" x14ac:dyDescent="0.2">
      <c r="A191" s="1">
        <v>177</v>
      </c>
      <c r="B191" s="2">
        <v>39216</v>
      </c>
      <c r="C191" s="1">
        <v>13346.78</v>
      </c>
      <c r="D191" s="1">
        <v>6555.5</v>
      </c>
      <c r="E191" s="3">
        <v>1.9804999999999999</v>
      </c>
      <c r="F191" s="1">
        <f t="shared" si="19"/>
        <v>12983.167749999999</v>
      </c>
      <c r="G191" s="1">
        <v>6026.42</v>
      </c>
      <c r="H191" s="4">
        <v>0.73860000000000003</v>
      </c>
      <c r="I191" s="1">
        <f t="shared" si="20"/>
        <v>8159.2472244787432</v>
      </c>
      <c r="J191" s="1">
        <v>17677.939999999999</v>
      </c>
      <c r="K191" s="4">
        <v>120.36</v>
      </c>
      <c r="L191" s="1">
        <f t="shared" si="21"/>
        <v>146.87554004652708</v>
      </c>
      <c r="M191" s="1">
        <f t="shared" si="22"/>
        <v>1.5428230961218794E-3</v>
      </c>
      <c r="N191" s="1">
        <f t="shared" si="23"/>
        <v>-2.5607881811395838E-3</v>
      </c>
      <c r="O191" s="1">
        <f t="shared" si="24"/>
        <v>-2.7875903001785707E-3</v>
      </c>
      <c r="P191" s="1">
        <f t="shared" si="25"/>
        <v>4.9010898879497007E-3</v>
      </c>
      <c r="Q191" s="1">
        <f>SUMPRODUCT('VaR-Results-Overview'!$B$4:$E$4,M191:P191)</f>
        <v>5.5035173167895975E-4</v>
      </c>
      <c r="R191" s="1" t="b">
        <f t="shared" ca="1" si="26"/>
        <v>0</v>
      </c>
    </row>
    <row r="192" spans="1:18" x14ac:dyDescent="0.2">
      <c r="A192" s="1">
        <v>178</v>
      </c>
      <c r="B192" s="2">
        <v>39217</v>
      </c>
      <c r="C192" s="1">
        <v>13383.84</v>
      </c>
      <c r="D192" s="1">
        <v>6568.6</v>
      </c>
      <c r="E192" s="3">
        <v>1.984</v>
      </c>
      <c r="F192" s="1">
        <f t="shared" si="19"/>
        <v>13032.1024</v>
      </c>
      <c r="G192" s="1">
        <v>6049.76</v>
      </c>
      <c r="H192" s="4">
        <v>0.73550000000000004</v>
      </c>
      <c r="I192" s="1">
        <f t="shared" si="20"/>
        <v>8225.3704962610464</v>
      </c>
      <c r="J192" s="1">
        <v>17512.98</v>
      </c>
      <c r="K192" s="4">
        <v>120.27</v>
      </c>
      <c r="L192" s="1">
        <f t="shared" si="21"/>
        <v>145.61386879521078</v>
      </c>
      <c r="M192" s="1">
        <f t="shared" si="22"/>
        <v>2.7766996983541715E-3</v>
      </c>
      <c r="N192" s="1">
        <f t="shared" si="23"/>
        <v>3.7690840126440683E-3</v>
      </c>
      <c r="O192" s="1">
        <f t="shared" si="24"/>
        <v>8.1040897478783618E-3</v>
      </c>
      <c r="P192" s="1">
        <f t="shared" si="25"/>
        <v>-8.5900705516836224E-3</v>
      </c>
      <c r="Q192" s="1">
        <f>SUMPRODUCT('VaR-Results-Overview'!$B$4:$E$4,M192:P192)</f>
        <v>1.3337999475860006E-3</v>
      </c>
      <c r="R192" s="1" t="b">
        <f t="shared" ca="1" si="26"/>
        <v>0</v>
      </c>
    </row>
    <row r="193" spans="1:18" x14ac:dyDescent="0.2">
      <c r="A193" s="1">
        <v>179</v>
      </c>
      <c r="B193" s="2">
        <v>39218</v>
      </c>
      <c r="C193" s="1">
        <v>13487.53</v>
      </c>
      <c r="D193" s="1">
        <v>6559.5</v>
      </c>
      <c r="E193" s="3">
        <v>1.9827999999999999</v>
      </c>
      <c r="F193" s="1">
        <f t="shared" si="19"/>
        <v>13006.176599999999</v>
      </c>
      <c r="G193" s="1">
        <v>6017.91</v>
      </c>
      <c r="H193" s="4">
        <v>0.73660000000000003</v>
      </c>
      <c r="I193" s="1">
        <f t="shared" si="20"/>
        <v>8169.8479500407275</v>
      </c>
      <c r="J193" s="1">
        <v>17529</v>
      </c>
      <c r="K193" s="4">
        <v>120.69</v>
      </c>
      <c r="L193" s="1">
        <f t="shared" si="21"/>
        <v>145.23987074322645</v>
      </c>
      <c r="M193" s="1">
        <f t="shared" si="22"/>
        <v>7.747402838049507E-3</v>
      </c>
      <c r="N193" s="1">
        <f t="shared" si="23"/>
        <v>-1.9893797028483211E-3</v>
      </c>
      <c r="O193" s="1">
        <f t="shared" si="24"/>
        <v>-6.7501574847670873E-3</v>
      </c>
      <c r="P193" s="1">
        <f t="shared" si="25"/>
        <v>-2.5684232901628033E-3</v>
      </c>
      <c r="Q193" s="1">
        <f>SUMPRODUCT('VaR-Results-Overview'!$B$4:$E$4,M193:P193)</f>
        <v>1.3134468178560375E-3</v>
      </c>
      <c r="R193" s="1" t="b">
        <f t="shared" ca="1" si="26"/>
        <v>0</v>
      </c>
    </row>
    <row r="194" spans="1:18" x14ac:dyDescent="0.2">
      <c r="A194" s="1">
        <v>180</v>
      </c>
      <c r="B194" s="2">
        <v>39219</v>
      </c>
      <c r="C194" s="1">
        <v>13476.72</v>
      </c>
      <c r="D194" s="1">
        <v>6579.3</v>
      </c>
      <c r="E194" s="3">
        <v>1.9752000000000001</v>
      </c>
      <c r="F194" s="1">
        <f t="shared" si="19"/>
        <v>12995.433360000001</v>
      </c>
      <c r="G194" s="1">
        <v>6027</v>
      </c>
      <c r="H194" s="4">
        <v>0.74119999999999997</v>
      </c>
      <c r="I194" s="1">
        <f t="shared" si="20"/>
        <v>8131.4085267134378</v>
      </c>
      <c r="J194" s="1">
        <v>17498.599999999999</v>
      </c>
      <c r="K194" s="4">
        <v>121.27</v>
      </c>
      <c r="L194" s="1">
        <f t="shared" si="21"/>
        <v>144.29454935268407</v>
      </c>
      <c r="M194" s="1">
        <f t="shared" si="22"/>
        <v>-8.0148107177528498E-4</v>
      </c>
      <c r="N194" s="1">
        <f t="shared" si="23"/>
        <v>-8.260106202154728E-4</v>
      </c>
      <c r="O194" s="1">
        <f t="shared" si="24"/>
        <v>-4.7050353399903898E-3</v>
      </c>
      <c r="P194" s="1">
        <f t="shared" si="25"/>
        <v>-6.5086906625910924E-3</v>
      </c>
      <c r="Q194" s="1">
        <f>SUMPRODUCT('VaR-Results-Overview'!$B$4:$E$4,M194:P194)</f>
        <v>-2.3406372812920136E-3</v>
      </c>
      <c r="R194" s="1" t="b">
        <f t="shared" ca="1" si="26"/>
        <v>0</v>
      </c>
    </row>
    <row r="195" spans="1:18" x14ac:dyDescent="0.2">
      <c r="A195" s="1">
        <v>181</v>
      </c>
      <c r="B195" s="2">
        <v>39220</v>
      </c>
      <c r="C195" s="1">
        <v>13556.53</v>
      </c>
      <c r="D195" s="1">
        <v>6640.9</v>
      </c>
      <c r="E195" s="3">
        <v>1.9742999999999999</v>
      </c>
      <c r="F195" s="1">
        <f t="shared" si="19"/>
        <v>13111.128869999999</v>
      </c>
      <c r="G195" s="1">
        <v>6101.14</v>
      </c>
      <c r="H195" s="4">
        <v>0.74099999999999999</v>
      </c>
      <c r="I195" s="1">
        <f t="shared" si="20"/>
        <v>8233.6572199730108</v>
      </c>
      <c r="J195" s="1">
        <v>17399.580000000002</v>
      </c>
      <c r="K195" s="4">
        <v>121.21</v>
      </c>
      <c r="L195" s="1">
        <f t="shared" si="21"/>
        <v>143.54904710832443</v>
      </c>
      <c r="M195" s="1">
        <f t="shared" si="22"/>
        <v>5.9220641224275129E-3</v>
      </c>
      <c r="N195" s="1">
        <f t="shared" si="23"/>
        <v>8.9027819846400052E-3</v>
      </c>
      <c r="O195" s="1">
        <f t="shared" si="24"/>
        <v>1.257453649311357E-2</v>
      </c>
      <c r="P195" s="1">
        <f t="shared" si="25"/>
        <v>-5.1665308752410931E-3</v>
      </c>
      <c r="Q195" s="1">
        <f>SUMPRODUCT('VaR-Results-Overview'!$B$4:$E$4,M195:P195)</f>
        <v>5.2638077186261453E-3</v>
      </c>
      <c r="R195" s="1" t="b">
        <f t="shared" ca="1" si="26"/>
        <v>0</v>
      </c>
    </row>
    <row r="196" spans="1:18" x14ac:dyDescent="0.2">
      <c r="A196" s="1">
        <v>182</v>
      </c>
      <c r="B196" s="2">
        <v>39223</v>
      </c>
      <c r="C196" s="1">
        <v>13542.88</v>
      </c>
      <c r="D196" s="1">
        <v>6636.8</v>
      </c>
      <c r="E196" s="3">
        <v>1.9693000000000001</v>
      </c>
      <c r="F196" s="1">
        <f t="shared" si="19"/>
        <v>13069.850240000002</v>
      </c>
      <c r="G196" s="1">
        <v>6089.91</v>
      </c>
      <c r="H196" s="4">
        <v>0.74299999999999999</v>
      </c>
      <c r="I196" s="1">
        <f t="shared" si="20"/>
        <v>8196.3795423956926</v>
      </c>
      <c r="J196" s="1">
        <v>17556.87</v>
      </c>
      <c r="K196" s="4">
        <v>121.6</v>
      </c>
      <c r="L196" s="1">
        <f t="shared" si="21"/>
        <v>144.38215460526317</v>
      </c>
      <c r="M196" s="1">
        <f t="shared" si="22"/>
        <v>-1.0068948322322492E-3</v>
      </c>
      <c r="N196" s="1">
        <f t="shared" si="23"/>
        <v>-3.1483658203107167E-3</v>
      </c>
      <c r="O196" s="1">
        <f t="shared" si="24"/>
        <v>-4.5274750431546825E-3</v>
      </c>
      <c r="P196" s="1">
        <f t="shared" si="25"/>
        <v>5.8036435192081832E-3</v>
      </c>
      <c r="Q196" s="1">
        <f>SUMPRODUCT('VaR-Results-Overview'!$B$4:$E$4,M196:P196)</f>
        <v>-6.3928647945994633E-4</v>
      </c>
      <c r="R196" s="1" t="b">
        <f t="shared" ca="1" si="26"/>
        <v>0</v>
      </c>
    </row>
    <row r="197" spans="1:18" x14ac:dyDescent="0.2">
      <c r="A197" s="1">
        <v>183</v>
      </c>
      <c r="B197" s="2">
        <v>39224</v>
      </c>
      <c r="C197" s="1">
        <v>13539.95</v>
      </c>
      <c r="D197" s="1">
        <v>6606.6</v>
      </c>
      <c r="E197" s="3">
        <v>1.9746999999999999</v>
      </c>
      <c r="F197" s="1">
        <f t="shared" si="19"/>
        <v>13046.053019999999</v>
      </c>
      <c r="G197" s="1">
        <v>6089.72</v>
      </c>
      <c r="H197" s="4">
        <v>0.74280000000000002</v>
      </c>
      <c r="I197" s="1">
        <f t="shared" si="20"/>
        <v>8198.3306408185254</v>
      </c>
      <c r="J197" s="1">
        <v>17680.05</v>
      </c>
      <c r="K197" s="4">
        <v>121.42</v>
      </c>
      <c r="L197" s="1">
        <f t="shared" si="21"/>
        <v>145.61069016636466</v>
      </c>
      <c r="M197" s="1">
        <f t="shared" si="22"/>
        <v>-2.1634984582293221E-4</v>
      </c>
      <c r="N197" s="1">
        <f t="shared" si="23"/>
        <v>-1.8207722019010829E-3</v>
      </c>
      <c r="O197" s="1">
        <f t="shared" si="24"/>
        <v>2.3804393302441542E-4</v>
      </c>
      <c r="P197" s="1">
        <f t="shared" si="25"/>
        <v>8.5089155544206783E-3</v>
      </c>
      <c r="Q197" s="1">
        <f>SUMPRODUCT('VaR-Results-Overview'!$B$4:$E$4,M197:P197)</f>
        <v>1.0928159052870795E-3</v>
      </c>
      <c r="R197" s="1" t="b">
        <f t="shared" ca="1" si="26"/>
        <v>0</v>
      </c>
    </row>
    <row r="198" spans="1:18" x14ac:dyDescent="0.2">
      <c r="A198" s="1">
        <v>184</v>
      </c>
      <c r="B198" s="2">
        <v>39225</v>
      </c>
      <c r="C198" s="1">
        <v>13525.65</v>
      </c>
      <c r="D198" s="1">
        <v>6616.4</v>
      </c>
      <c r="E198" s="3">
        <v>1.9890000000000001</v>
      </c>
      <c r="F198" s="1">
        <f t="shared" si="19"/>
        <v>13160.0196</v>
      </c>
      <c r="G198" s="1">
        <v>6120.2</v>
      </c>
      <c r="H198" s="4">
        <v>0.74129999999999996</v>
      </c>
      <c r="I198" s="1">
        <f t="shared" si="20"/>
        <v>8256.0366922973153</v>
      </c>
      <c r="J198" s="1">
        <v>17705.12</v>
      </c>
      <c r="K198" s="4">
        <v>121.44</v>
      </c>
      <c r="L198" s="1">
        <f t="shared" si="21"/>
        <v>145.79314888010541</v>
      </c>
      <c r="M198" s="1">
        <f t="shared" si="22"/>
        <v>-1.0561338852803069E-3</v>
      </c>
      <c r="N198" s="1">
        <f t="shared" si="23"/>
        <v>8.7357133859019259E-3</v>
      </c>
      <c r="O198" s="1">
        <f t="shared" si="24"/>
        <v>7.0387563038112064E-3</v>
      </c>
      <c r="P198" s="1">
        <f t="shared" si="25"/>
        <v>1.2530585050608493E-3</v>
      </c>
      <c r="Q198" s="1">
        <f>SUMPRODUCT('VaR-Results-Overview'!$B$4:$E$4,M198:P198)</f>
        <v>3.1527477930517454E-3</v>
      </c>
      <c r="R198" s="1" t="b">
        <f t="shared" ca="1" si="26"/>
        <v>0</v>
      </c>
    </row>
    <row r="199" spans="1:18" x14ac:dyDescent="0.2">
      <c r="A199" s="1">
        <v>185</v>
      </c>
      <c r="B199" s="2">
        <v>39226</v>
      </c>
      <c r="C199" s="1">
        <v>13441.13</v>
      </c>
      <c r="D199" s="1">
        <v>6565.4</v>
      </c>
      <c r="E199" s="3">
        <v>1.9855</v>
      </c>
      <c r="F199" s="1">
        <f t="shared" si="19"/>
        <v>13035.601699999999</v>
      </c>
      <c r="G199" s="1">
        <v>6048.31</v>
      </c>
      <c r="H199" s="4">
        <v>0.74429999999999996</v>
      </c>
      <c r="I199" s="1">
        <f t="shared" si="20"/>
        <v>8126.1722423753872</v>
      </c>
      <c r="J199" s="1">
        <v>17696.97</v>
      </c>
      <c r="K199" s="4">
        <v>121.43</v>
      </c>
      <c r="L199" s="1">
        <f t="shared" si="21"/>
        <v>145.73803837601912</v>
      </c>
      <c r="M199" s="1">
        <f t="shared" si="22"/>
        <v>-6.2488678917464553E-3</v>
      </c>
      <c r="N199" s="1">
        <f t="shared" si="23"/>
        <v>-9.4542336395912648E-3</v>
      </c>
      <c r="O199" s="1">
        <f t="shared" si="24"/>
        <v>-1.5729635751629899E-2</v>
      </c>
      <c r="P199" s="1">
        <f t="shared" si="25"/>
        <v>-3.7800475886289563E-4</v>
      </c>
      <c r="Q199" s="1">
        <f>SUMPRODUCT('VaR-Results-Overview'!$B$4:$E$4,M199:P199)</f>
        <v>-6.9843817755115313E-3</v>
      </c>
      <c r="R199" s="1" t="b">
        <f t="shared" ca="1" si="26"/>
        <v>0</v>
      </c>
    </row>
    <row r="200" spans="1:18" x14ac:dyDescent="0.2">
      <c r="A200" s="1">
        <v>186</v>
      </c>
      <c r="B200" s="2">
        <v>39227</v>
      </c>
      <c r="C200" s="1">
        <v>13507.28</v>
      </c>
      <c r="D200" s="1">
        <v>6570.5</v>
      </c>
      <c r="E200" s="3">
        <v>1.9847999999999999</v>
      </c>
      <c r="F200" s="1">
        <f t="shared" si="19"/>
        <v>13041.1284</v>
      </c>
      <c r="G200" s="1">
        <v>6057.49</v>
      </c>
      <c r="H200" s="4">
        <v>0.74319999999999997</v>
      </c>
      <c r="I200" s="1">
        <f t="shared" si="20"/>
        <v>8150.5516684607101</v>
      </c>
      <c r="J200" s="1">
        <v>17481.21</v>
      </c>
      <c r="K200" s="4">
        <v>121.64</v>
      </c>
      <c r="L200" s="1">
        <f t="shared" si="21"/>
        <v>143.71267675106873</v>
      </c>
      <c r="M200" s="1">
        <f t="shared" si="22"/>
        <v>4.9214612164305725E-3</v>
      </c>
      <c r="N200" s="1">
        <f t="shared" si="23"/>
        <v>4.2396968910152774E-4</v>
      </c>
      <c r="O200" s="1">
        <f t="shared" si="24"/>
        <v>3.0001119048636386E-3</v>
      </c>
      <c r="P200" s="1">
        <f t="shared" si="25"/>
        <v>-1.3897275189918165E-2</v>
      </c>
      <c r="Q200" s="1">
        <f>SUMPRODUCT('VaR-Results-Overview'!$B$4:$E$4,M200:P200)</f>
        <v>-3.8366845419458232E-4</v>
      </c>
      <c r="R200" s="1" t="b">
        <f t="shared" ca="1" si="26"/>
        <v>0</v>
      </c>
    </row>
    <row r="201" spans="1:18" x14ac:dyDescent="0.2">
      <c r="A201" s="1">
        <v>187</v>
      </c>
      <c r="B201" s="2">
        <v>39231</v>
      </c>
      <c r="C201" s="1">
        <v>13521.34</v>
      </c>
      <c r="D201" s="1">
        <v>6606.5</v>
      </c>
      <c r="E201" s="3">
        <v>1.9816</v>
      </c>
      <c r="F201" s="1">
        <f t="shared" si="19"/>
        <v>13091.440399999999</v>
      </c>
      <c r="G201" s="1">
        <v>6056.39</v>
      </c>
      <c r="H201" s="4">
        <v>0.74170000000000003</v>
      </c>
      <c r="I201" s="1">
        <f t="shared" si="20"/>
        <v>8165.5521100175274</v>
      </c>
      <c r="J201" s="1">
        <v>17672.560000000001</v>
      </c>
      <c r="K201" s="4">
        <v>121.74</v>
      </c>
      <c r="L201" s="1">
        <f t="shared" si="21"/>
        <v>145.16642023985546</v>
      </c>
      <c r="M201" s="1">
        <f t="shared" si="22"/>
        <v>1.0409201556493602E-3</v>
      </c>
      <c r="N201" s="1">
        <f t="shared" si="23"/>
        <v>3.857948365879129E-3</v>
      </c>
      <c r="O201" s="1">
        <f t="shared" si="24"/>
        <v>1.8404203993777381E-3</v>
      </c>
      <c r="P201" s="1">
        <f t="shared" si="25"/>
        <v>1.0115624603561055E-2</v>
      </c>
      <c r="Q201" s="1">
        <f>SUMPRODUCT('VaR-Results-Overview'!$B$4:$E$4,M201:P201)</f>
        <v>3.7809195326734676E-3</v>
      </c>
      <c r="R201" s="1" t="b">
        <f t="shared" ca="1" si="26"/>
        <v>0</v>
      </c>
    </row>
    <row r="202" spans="1:18" x14ac:dyDescent="0.2">
      <c r="A202" s="1">
        <v>188</v>
      </c>
      <c r="B202" s="2">
        <v>39232</v>
      </c>
      <c r="C202" s="1">
        <v>13633.08</v>
      </c>
      <c r="D202" s="1">
        <v>6602.1</v>
      </c>
      <c r="E202" s="3">
        <v>1.9749000000000001</v>
      </c>
      <c r="F202" s="1">
        <f t="shared" si="19"/>
        <v>13038.487290000001</v>
      </c>
      <c r="G202" s="1">
        <v>6042.15</v>
      </c>
      <c r="H202" s="4">
        <v>0.74460000000000004</v>
      </c>
      <c r="I202" s="1">
        <f t="shared" si="20"/>
        <v>8114.6253021756638</v>
      </c>
      <c r="J202" s="1">
        <v>17588.259999999998</v>
      </c>
      <c r="K202" s="4">
        <v>121.52</v>
      </c>
      <c r="L202" s="1">
        <f t="shared" si="21"/>
        <v>144.7355167873601</v>
      </c>
      <c r="M202" s="1">
        <f t="shared" si="22"/>
        <v>8.2639738369125974E-3</v>
      </c>
      <c r="N202" s="1">
        <f t="shared" si="23"/>
        <v>-4.0448650707678099E-3</v>
      </c>
      <c r="O202" s="1">
        <f t="shared" si="24"/>
        <v>-6.2367868278479796E-3</v>
      </c>
      <c r="P202" s="1">
        <f t="shared" si="25"/>
        <v>-2.9683411065960339E-3</v>
      </c>
      <c r="Q202" s="1">
        <f>SUMPRODUCT('VaR-Results-Overview'!$B$4:$E$4,M202:P202)</f>
        <v>8.7478310943069136E-4</v>
      </c>
      <c r="R202" s="1" t="b">
        <f t="shared" ca="1" si="26"/>
        <v>0</v>
      </c>
    </row>
    <row r="203" spans="1:18" x14ac:dyDescent="0.2">
      <c r="A203" s="1">
        <v>189</v>
      </c>
      <c r="B203" s="2">
        <v>39233</v>
      </c>
      <c r="C203" s="1">
        <v>13627.64</v>
      </c>
      <c r="D203" s="1">
        <v>6621.4</v>
      </c>
      <c r="E203" s="3">
        <v>1.9782</v>
      </c>
      <c r="F203" s="1">
        <f t="shared" si="19"/>
        <v>13098.453479999998</v>
      </c>
      <c r="G203" s="1">
        <v>6104</v>
      </c>
      <c r="H203" s="4">
        <v>0.74319999999999997</v>
      </c>
      <c r="I203" s="1">
        <f t="shared" si="20"/>
        <v>8213.1324004305716</v>
      </c>
      <c r="J203" s="1">
        <v>17875.75</v>
      </c>
      <c r="K203" s="4">
        <v>121.81</v>
      </c>
      <c r="L203" s="1">
        <f t="shared" si="21"/>
        <v>146.75108775962565</v>
      </c>
      <c r="M203" s="1">
        <f t="shared" si="22"/>
        <v>-3.990294196176146E-4</v>
      </c>
      <c r="N203" s="1">
        <f t="shared" si="23"/>
        <v>4.5991677305993192E-3</v>
      </c>
      <c r="O203" s="1">
        <f t="shared" si="24"/>
        <v>1.2139451248413946E-2</v>
      </c>
      <c r="P203" s="1">
        <f t="shared" si="25"/>
        <v>1.3925890596893023E-2</v>
      </c>
      <c r="Q203" s="1">
        <f>SUMPRODUCT('VaR-Results-Overview'!$B$4:$E$4,M203:P203)</f>
        <v>5.2192617955527498E-3</v>
      </c>
      <c r="R203" s="1" t="b">
        <f t="shared" ca="1" si="26"/>
        <v>0</v>
      </c>
    </row>
    <row r="204" spans="1:18" x14ac:dyDescent="0.2">
      <c r="A204" s="1">
        <v>190</v>
      </c>
      <c r="B204" s="2">
        <v>39234</v>
      </c>
      <c r="C204" s="1">
        <v>13668.11</v>
      </c>
      <c r="D204" s="1">
        <v>6676.7</v>
      </c>
      <c r="E204" s="3">
        <v>1.9790000000000001</v>
      </c>
      <c r="F204" s="1">
        <f t="shared" si="19"/>
        <v>13213.1893</v>
      </c>
      <c r="G204" s="1">
        <v>6168.15</v>
      </c>
      <c r="H204" s="4">
        <v>0.74519999999999997</v>
      </c>
      <c r="I204" s="1">
        <f t="shared" si="20"/>
        <v>8277.173913043478</v>
      </c>
      <c r="J204" s="1">
        <v>17958.88</v>
      </c>
      <c r="K204" s="4">
        <v>122.03</v>
      </c>
      <c r="L204" s="1">
        <f t="shared" si="21"/>
        <v>147.16774563631895</v>
      </c>
      <c r="M204" s="1">
        <f t="shared" si="22"/>
        <v>2.9696998159623503E-3</v>
      </c>
      <c r="N204" s="1">
        <f t="shared" si="23"/>
        <v>8.7594936436726362E-3</v>
      </c>
      <c r="O204" s="1">
        <f t="shared" si="24"/>
        <v>7.7974528463158688E-3</v>
      </c>
      <c r="P204" s="1">
        <f t="shared" si="25"/>
        <v>2.8392149118225381E-3</v>
      </c>
      <c r="Q204" s="1">
        <f>SUMPRODUCT('VaR-Results-Overview'!$B$4:$E$4,M204:P204)</f>
        <v>5.1633162864828256E-3</v>
      </c>
      <c r="R204" s="1" t="b">
        <f t="shared" ca="1" si="26"/>
        <v>0</v>
      </c>
    </row>
    <row r="205" spans="1:18" x14ac:dyDescent="0.2">
      <c r="A205" s="1">
        <v>191</v>
      </c>
      <c r="B205" s="2">
        <v>39237</v>
      </c>
      <c r="C205" s="1">
        <v>13676.32</v>
      </c>
      <c r="D205" s="1">
        <v>6664.1</v>
      </c>
      <c r="E205" s="3">
        <v>1.9912000000000001</v>
      </c>
      <c r="F205" s="1">
        <f t="shared" si="19"/>
        <v>13269.555920000001</v>
      </c>
      <c r="G205" s="1">
        <v>6125.81</v>
      </c>
      <c r="H205" s="4">
        <v>0.74160000000000004</v>
      </c>
      <c r="I205" s="1">
        <f t="shared" si="20"/>
        <v>8260.2615965480036</v>
      </c>
      <c r="J205" s="1">
        <v>17973.419999999998</v>
      </c>
      <c r="K205" s="4">
        <v>121.75</v>
      </c>
      <c r="L205" s="1">
        <f t="shared" si="21"/>
        <v>147.62562628336755</v>
      </c>
      <c r="M205" s="1">
        <f t="shared" si="22"/>
        <v>6.0066827088742529E-4</v>
      </c>
      <c r="N205" s="1">
        <f t="shared" si="23"/>
        <v>4.2659360068352838E-3</v>
      </c>
      <c r="O205" s="1">
        <f t="shared" si="24"/>
        <v>-2.0432476921650017E-3</v>
      </c>
      <c r="P205" s="1">
        <f t="shared" si="25"/>
        <v>3.1112839642193895E-3</v>
      </c>
      <c r="Q205" s="1">
        <f>SUMPRODUCT('VaR-Results-Overview'!$B$4:$E$4,M205:P205)</f>
        <v>1.9379801340329329E-3</v>
      </c>
      <c r="R205" s="1" t="b">
        <f t="shared" ca="1" si="26"/>
        <v>0</v>
      </c>
    </row>
    <row r="206" spans="1:18" x14ac:dyDescent="0.2">
      <c r="A206" s="1">
        <v>192</v>
      </c>
      <c r="B206" s="2">
        <v>39238</v>
      </c>
      <c r="C206" s="1">
        <v>13595.46</v>
      </c>
      <c r="D206" s="1">
        <v>6632.8</v>
      </c>
      <c r="E206" s="3">
        <v>1.9928999999999999</v>
      </c>
      <c r="F206" s="1">
        <f t="shared" si="19"/>
        <v>13218.50712</v>
      </c>
      <c r="G206" s="1">
        <v>6078.54</v>
      </c>
      <c r="H206" s="4">
        <v>0.73950000000000005</v>
      </c>
      <c r="I206" s="1">
        <f t="shared" si="20"/>
        <v>8219.7971602434063</v>
      </c>
      <c r="J206" s="1">
        <v>18053.810000000001</v>
      </c>
      <c r="K206" s="4">
        <v>121.65</v>
      </c>
      <c r="L206" s="1">
        <f t="shared" si="21"/>
        <v>148.4078092889437</v>
      </c>
      <c r="M206" s="1">
        <f t="shared" si="22"/>
        <v>-5.9124091860968874E-3</v>
      </c>
      <c r="N206" s="1">
        <f t="shared" si="23"/>
        <v>-3.8470616731837459E-3</v>
      </c>
      <c r="O206" s="1">
        <f t="shared" si="24"/>
        <v>-4.8986870248162E-3</v>
      </c>
      <c r="P206" s="1">
        <f t="shared" si="25"/>
        <v>5.2984229450430418E-3</v>
      </c>
      <c r="Q206" s="1">
        <f>SUMPRODUCT('VaR-Results-Overview'!$B$4:$E$4,M206:P206)</f>
        <v>-2.9492662898668908E-3</v>
      </c>
      <c r="R206" s="1" t="b">
        <f t="shared" ca="1" si="26"/>
        <v>0</v>
      </c>
    </row>
    <row r="207" spans="1:18" x14ac:dyDescent="0.2">
      <c r="A207" s="1">
        <v>193</v>
      </c>
      <c r="B207" s="2">
        <v>39239</v>
      </c>
      <c r="C207" s="1">
        <v>13465.67</v>
      </c>
      <c r="D207" s="1">
        <v>6522.7</v>
      </c>
      <c r="E207" s="3">
        <v>1.9917</v>
      </c>
      <c r="F207" s="1">
        <f t="shared" ref="F207:F270" si="27">D207*E207</f>
        <v>12991.26159</v>
      </c>
      <c r="G207" s="1">
        <v>5977.87</v>
      </c>
      <c r="H207" s="4">
        <v>0.74109999999999998</v>
      </c>
      <c r="I207" s="1">
        <f t="shared" ref="I207:I270" si="28">G207/H207</f>
        <v>8066.2123869923089</v>
      </c>
      <c r="J207" s="1">
        <v>18040.93</v>
      </c>
      <c r="K207" s="4">
        <v>121.05</v>
      </c>
      <c r="L207" s="1">
        <f t="shared" ref="L207:L270" si="29">J207/K207</f>
        <v>149.03700950020652</v>
      </c>
      <c r="M207" s="1">
        <f t="shared" si="22"/>
        <v>-9.5465692223726945E-3</v>
      </c>
      <c r="N207" s="1">
        <f t="shared" si="23"/>
        <v>-1.7191467079982942E-2</v>
      </c>
      <c r="O207" s="1">
        <f t="shared" si="24"/>
        <v>-1.8684740055866469E-2</v>
      </c>
      <c r="P207" s="1">
        <f t="shared" si="25"/>
        <v>4.2396705016903838E-3</v>
      </c>
      <c r="Q207" s="1">
        <f>SUMPRODUCT('VaR-Results-Overview'!$B$4:$E$4,M207:P207)</f>
        <v>-9.9966077181925309E-3</v>
      </c>
      <c r="R207" s="1" t="b">
        <f t="shared" ca="1" si="26"/>
        <v>0</v>
      </c>
    </row>
    <row r="208" spans="1:18" x14ac:dyDescent="0.2">
      <c r="A208" s="1">
        <v>194</v>
      </c>
      <c r="B208" s="2">
        <v>39240</v>
      </c>
      <c r="C208" s="1">
        <v>13266.73</v>
      </c>
      <c r="D208" s="1">
        <v>6505.1</v>
      </c>
      <c r="E208" s="3">
        <v>1.9805999999999999</v>
      </c>
      <c r="F208" s="1">
        <f t="shared" si="27"/>
        <v>12884.001060000001</v>
      </c>
      <c r="G208" s="1">
        <v>5890.49</v>
      </c>
      <c r="H208" s="4">
        <v>0.7429</v>
      </c>
      <c r="I208" s="1">
        <f t="shared" si="28"/>
        <v>7929.0483241351458</v>
      </c>
      <c r="J208" s="1">
        <v>18053.38</v>
      </c>
      <c r="K208" s="4">
        <v>121.45</v>
      </c>
      <c r="L208" s="1">
        <f t="shared" si="29"/>
        <v>148.64866200082338</v>
      </c>
      <c r="M208" s="1">
        <f t="shared" ref="M208:M271" si="30">(C208-C207)/C207</f>
        <v>-1.4773865689564685E-2</v>
      </c>
      <c r="N208" s="1">
        <f t="shared" ref="N208:N271" si="31">(F208-F207)/F207</f>
        <v>-8.256359804390604E-3</v>
      </c>
      <c r="O208" s="1">
        <f t="shared" ref="O208:O271" si="32">(I208-I207)/I207</f>
        <v>-1.7004767079820002E-2</v>
      </c>
      <c r="P208" s="1">
        <f t="shared" ref="P208:P271" si="33">(L208-L207)/L207</f>
        <v>-2.605711834164292E-3</v>
      </c>
      <c r="Q208" s="1">
        <f>SUMPRODUCT('VaR-Results-Overview'!$B$4:$E$4,M208:P208)</f>
        <v>-1.0608073291957914E-2</v>
      </c>
      <c r="R208" s="1" t="b">
        <f t="shared" ref="R208:R271" ca="1" si="34">IF(Q208&lt;$T$14,Q208)</f>
        <v>0</v>
      </c>
    </row>
    <row r="209" spans="1:18" x14ac:dyDescent="0.2">
      <c r="A209" s="1">
        <v>195</v>
      </c>
      <c r="B209" s="2">
        <v>39241</v>
      </c>
      <c r="C209" s="1">
        <v>13424.39</v>
      </c>
      <c r="D209" s="1">
        <v>6505.1</v>
      </c>
      <c r="E209" s="3">
        <v>1.9675</v>
      </c>
      <c r="F209" s="1">
        <f t="shared" si="27"/>
        <v>12798.784250000001</v>
      </c>
      <c r="G209" s="1">
        <v>5883.29</v>
      </c>
      <c r="H209" s="4">
        <v>0.74860000000000004</v>
      </c>
      <c r="I209" s="1">
        <f t="shared" si="28"/>
        <v>7859.0569062249524</v>
      </c>
      <c r="J209" s="1">
        <v>17779.09</v>
      </c>
      <c r="K209" s="4">
        <v>121.56</v>
      </c>
      <c r="L209" s="1">
        <f t="shared" si="29"/>
        <v>146.25773280684436</v>
      </c>
      <c r="M209" s="1">
        <f t="shared" si="30"/>
        <v>1.1883862865981282E-2</v>
      </c>
      <c r="N209" s="1">
        <f t="shared" si="31"/>
        <v>-6.6141573260628007E-3</v>
      </c>
      <c r="O209" s="1">
        <f t="shared" si="32"/>
        <v>-8.8272154549931606E-3</v>
      </c>
      <c r="P209" s="1">
        <f t="shared" si="33"/>
        <v>-1.6084431314731751E-2</v>
      </c>
      <c r="Q209" s="1">
        <f>SUMPRODUCT('VaR-Results-Overview'!$B$4:$E$4,M209:P209)</f>
        <v>-1.3303098598719935E-3</v>
      </c>
      <c r="R209" s="1" t="b">
        <f t="shared" ca="1" si="34"/>
        <v>0</v>
      </c>
    </row>
    <row r="210" spans="1:18" x14ac:dyDescent="0.2">
      <c r="A210" s="1">
        <v>196</v>
      </c>
      <c r="B210" s="2">
        <v>39244</v>
      </c>
      <c r="C210" s="1">
        <v>13424.96</v>
      </c>
      <c r="D210" s="1">
        <v>6567.5</v>
      </c>
      <c r="E210" s="3">
        <v>1.9672000000000001</v>
      </c>
      <c r="F210" s="1">
        <f t="shared" si="27"/>
        <v>12919.586000000001</v>
      </c>
      <c r="G210" s="1">
        <v>5940.09</v>
      </c>
      <c r="H210" s="4">
        <v>0.74929999999999997</v>
      </c>
      <c r="I210" s="1">
        <f t="shared" si="28"/>
        <v>7927.5190177499007</v>
      </c>
      <c r="J210" s="1">
        <v>17834.48</v>
      </c>
      <c r="K210" s="4">
        <v>121.73</v>
      </c>
      <c r="L210" s="1">
        <f t="shared" si="29"/>
        <v>146.50850242339604</v>
      </c>
      <c r="M210" s="1">
        <f t="shared" si="30"/>
        <v>4.2460029841185258E-5</v>
      </c>
      <c r="N210" s="1">
        <f t="shared" si="31"/>
        <v>9.4385331950572211E-3</v>
      </c>
      <c r="O210" s="1">
        <f t="shared" si="32"/>
        <v>8.7112375367483733E-3</v>
      </c>
      <c r="P210" s="1">
        <f t="shared" si="33"/>
        <v>1.7145733886279953E-3</v>
      </c>
      <c r="Q210" s="1">
        <f>SUMPRODUCT('VaR-Results-Overview'!$B$4:$E$4,M210:P210)</f>
        <v>4.0625824018540773E-3</v>
      </c>
      <c r="R210" s="1" t="b">
        <f t="shared" ca="1" si="34"/>
        <v>0</v>
      </c>
    </row>
    <row r="211" spans="1:18" x14ac:dyDescent="0.2">
      <c r="A211" s="1">
        <v>197</v>
      </c>
      <c r="B211" s="2">
        <v>39245</v>
      </c>
      <c r="C211" s="1">
        <v>13295.01</v>
      </c>
      <c r="D211" s="1">
        <v>6520.4</v>
      </c>
      <c r="E211" s="3">
        <v>1.9735</v>
      </c>
      <c r="F211" s="1">
        <f t="shared" si="27"/>
        <v>12868.009399999999</v>
      </c>
      <c r="G211" s="1">
        <v>5898.16</v>
      </c>
      <c r="H211" s="4">
        <v>0.751</v>
      </c>
      <c r="I211" s="1">
        <f t="shared" si="28"/>
        <v>7853.7416777629824</v>
      </c>
      <c r="J211" s="1">
        <v>17760.91</v>
      </c>
      <c r="K211" s="4">
        <v>121.76</v>
      </c>
      <c r="L211" s="1">
        <f t="shared" si="29"/>
        <v>145.86818331143232</v>
      </c>
      <c r="M211" s="1">
        <f t="shared" si="30"/>
        <v>-9.6797308893284539E-3</v>
      </c>
      <c r="N211" s="1">
        <f t="shared" si="31"/>
        <v>-3.9921248250526092E-3</v>
      </c>
      <c r="O211" s="1">
        <f t="shared" si="32"/>
        <v>-9.3064853987394024E-3</v>
      </c>
      <c r="P211" s="1">
        <f t="shared" si="33"/>
        <v>-4.3705252689926269E-3</v>
      </c>
      <c r="Q211" s="1">
        <f>SUMPRODUCT('VaR-Results-Overview'!$B$4:$E$4,M211:P211)</f>
        <v>-6.8742833969196301E-3</v>
      </c>
      <c r="R211" s="1" t="b">
        <f t="shared" ca="1" si="34"/>
        <v>0</v>
      </c>
    </row>
    <row r="212" spans="1:18" x14ac:dyDescent="0.2">
      <c r="A212" s="1">
        <v>198</v>
      </c>
      <c r="B212" s="2">
        <v>39246</v>
      </c>
      <c r="C212" s="1">
        <v>13482.35</v>
      </c>
      <c r="D212" s="1">
        <v>6559.6</v>
      </c>
      <c r="E212" s="3">
        <v>1.9728000000000001</v>
      </c>
      <c r="F212" s="1">
        <f t="shared" si="27"/>
        <v>12940.778880000002</v>
      </c>
      <c r="G212" s="1">
        <v>5934.27</v>
      </c>
      <c r="H212" s="4">
        <v>0.75160000000000005</v>
      </c>
      <c r="I212" s="1">
        <f t="shared" si="28"/>
        <v>7895.5162320383188</v>
      </c>
      <c r="J212" s="1">
        <v>17732.77</v>
      </c>
      <c r="K212" s="4">
        <v>122.33</v>
      </c>
      <c r="L212" s="1">
        <f t="shared" si="29"/>
        <v>144.95847298291508</v>
      </c>
      <c r="M212" s="1">
        <f t="shared" si="30"/>
        <v>1.409100105979613E-2</v>
      </c>
      <c r="N212" s="1">
        <f t="shared" si="31"/>
        <v>5.6550689184298132E-3</v>
      </c>
      <c r="O212" s="1">
        <f t="shared" si="32"/>
        <v>5.3190639556705225E-3</v>
      </c>
      <c r="P212" s="1">
        <f t="shared" si="33"/>
        <v>-6.2365233313078309E-3</v>
      </c>
      <c r="Q212" s="1">
        <f>SUMPRODUCT('VaR-Results-Overview'!$B$4:$E$4,M212:P212)</f>
        <v>6.6175228287528812E-3</v>
      </c>
      <c r="R212" s="1" t="b">
        <f t="shared" ca="1" si="34"/>
        <v>0</v>
      </c>
    </row>
    <row r="213" spans="1:18" x14ac:dyDescent="0.2">
      <c r="A213" s="1">
        <v>199</v>
      </c>
      <c r="B213" s="2">
        <v>39247</v>
      </c>
      <c r="C213" s="1">
        <v>13553.73</v>
      </c>
      <c r="D213" s="1">
        <v>6649.9</v>
      </c>
      <c r="E213" s="3">
        <v>1.9694</v>
      </c>
      <c r="F213" s="1">
        <f t="shared" si="27"/>
        <v>13096.31306</v>
      </c>
      <c r="G213" s="1">
        <v>6047.23</v>
      </c>
      <c r="H213" s="4">
        <v>0.75109999999999999</v>
      </c>
      <c r="I213" s="1">
        <f t="shared" si="28"/>
        <v>8051.1649580615094</v>
      </c>
      <c r="J213" s="1">
        <v>17842.29</v>
      </c>
      <c r="K213" s="4">
        <v>122.92</v>
      </c>
      <c r="L213" s="1">
        <f t="shared" si="29"/>
        <v>145.15367718841523</v>
      </c>
      <c r="M213" s="1">
        <f t="shared" si="30"/>
        <v>5.2943292526895685E-3</v>
      </c>
      <c r="N213" s="1">
        <f t="shared" si="31"/>
        <v>1.2018919528899231E-2</v>
      </c>
      <c r="O213" s="1">
        <f t="shared" si="32"/>
        <v>1.9713559119997923E-2</v>
      </c>
      <c r="P213" s="1">
        <f t="shared" si="33"/>
        <v>1.3466215632883631E-3</v>
      </c>
      <c r="Q213" s="1">
        <f>SUMPRODUCT('VaR-Results-Overview'!$B$4:$E$4,M213:P213)</f>
        <v>7.9640877844030615E-3</v>
      </c>
      <c r="R213" s="1" t="b">
        <f t="shared" ca="1" si="34"/>
        <v>0</v>
      </c>
    </row>
    <row r="214" spans="1:18" x14ac:dyDescent="0.2">
      <c r="A214" s="1">
        <v>200</v>
      </c>
      <c r="B214" s="2">
        <v>39248</v>
      </c>
      <c r="C214" s="1">
        <v>13639.48</v>
      </c>
      <c r="D214" s="1">
        <v>6732.4</v>
      </c>
      <c r="E214" s="3">
        <v>1.9769000000000001</v>
      </c>
      <c r="F214" s="1">
        <f t="shared" si="27"/>
        <v>13309.281559999999</v>
      </c>
      <c r="G214" s="1">
        <v>6105.28</v>
      </c>
      <c r="H214" s="4">
        <v>0.74819999999999998</v>
      </c>
      <c r="I214" s="1">
        <f t="shared" si="28"/>
        <v>8159.9572306869823</v>
      </c>
      <c r="J214" s="1">
        <v>17971.490000000002</v>
      </c>
      <c r="K214" s="4">
        <v>123.52</v>
      </c>
      <c r="L214" s="1">
        <f t="shared" si="29"/>
        <v>145.4945757772021</v>
      </c>
      <c r="M214" s="1">
        <f t="shared" si="30"/>
        <v>6.3266716984918545E-3</v>
      </c>
      <c r="N214" s="1">
        <f t="shared" si="31"/>
        <v>1.6261714195766105E-2</v>
      </c>
      <c r="O214" s="1">
        <f t="shared" si="32"/>
        <v>1.3512612546404328E-2</v>
      </c>
      <c r="P214" s="1">
        <f t="shared" si="33"/>
        <v>2.3485356719166752E-3</v>
      </c>
      <c r="Q214" s="1">
        <f>SUMPRODUCT('VaR-Results-Overview'!$B$4:$E$4,M214:P214)</f>
        <v>9.2301513271503422E-3</v>
      </c>
      <c r="R214" s="1" t="b">
        <f t="shared" ca="1" si="34"/>
        <v>0</v>
      </c>
    </row>
    <row r="215" spans="1:18" x14ac:dyDescent="0.2">
      <c r="A215" s="1">
        <v>201</v>
      </c>
      <c r="B215" s="2">
        <v>39251</v>
      </c>
      <c r="C215" s="1">
        <v>13612.98</v>
      </c>
      <c r="D215" s="1">
        <v>6703.5</v>
      </c>
      <c r="E215" s="3">
        <v>1.9807999999999999</v>
      </c>
      <c r="F215" s="1">
        <f t="shared" si="27"/>
        <v>13278.292799999999</v>
      </c>
      <c r="G215" s="1">
        <v>6087.15</v>
      </c>
      <c r="H215" s="4">
        <v>0.74650000000000005</v>
      </c>
      <c r="I215" s="1">
        <f t="shared" si="28"/>
        <v>8154.2531815137299</v>
      </c>
      <c r="J215" s="1">
        <v>18149.52</v>
      </c>
      <c r="K215" s="4">
        <v>123.66</v>
      </c>
      <c r="L215" s="1">
        <f t="shared" si="29"/>
        <v>146.76952935468219</v>
      </c>
      <c r="M215" s="1">
        <f t="shared" si="30"/>
        <v>-1.9428893183611106E-3</v>
      </c>
      <c r="N215" s="1">
        <f t="shared" si="31"/>
        <v>-2.3283570837613404E-3</v>
      </c>
      <c r="O215" s="1">
        <f t="shared" si="32"/>
        <v>-6.990292978253875E-4</v>
      </c>
      <c r="P215" s="1">
        <f t="shared" si="33"/>
        <v>8.7628942224790892E-3</v>
      </c>
      <c r="Q215" s="1">
        <f>SUMPRODUCT('VaR-Results-Overview'!$B$4:$E$4,M215:P215)</f>
        <v>2.0701306224043289E-4</v>
      </c>
      <c r="R215" s="1" t="b">
        <f t="shared" ca="1" si="34"/>
        <v>0</v>
      </c>
    </row>
    <row r="216" spans="1:18" x14ac:dyDescent="0.2">
      <c r="A216" s="1">
        <v>202</v>
      </c>
      <c r="B216" s="2">
        <v>39252</v>
      </c>
      <c r="C216" s="1">
        <v>13635.42</v>
      </c>
      <c r="D216" s="1">
        <v>6650.2</v>
      </c>
      <c r="E216" s="3">
        <v>1.9873000000000001</v>
      </c>
      <c r="F216" s="1">
        <f t="shared" si="27"/>
        <v>13215.94246</v>
      </c>
      <c r="G216" s="1">
        <v>6071.67</v>
      </c>
      <c r="H216" s="4">
        <v>0.74580000000000002</v>
      </c>
      <c r="I216" s="1">
        <f t="shared" si="28"/>
        <v>8141.1504424778759</v>
      </c>
      <c r="J216" s="1">
        <v>18163.61</v>
      </c>
      <c r="K216" s="4">
        <v>123.38</v>
      </c>
      <c r="L216" s="1">
        <f t="shared" si="29"/>
        <v>147.21680985573028</v>
      </c>
      <c r="M216" s="1">
        <f t="shared" si="30"/>
        <v>1.6484267221431685E-3</v>
      </c>
      <c r="N216" s="1">
        <f t="shared" si="31"/>
        <v>-4.6956593697044437E-3</v>
      </c>
      <c r="O216" s="1">
        <f t="shared" si="32"/>
        <v>-1.6068594810814639E-3</v>
      </c>
      <c r="P216" s="1">
        <f t="shared" si="33"/>
        <v>3.047502455139644E-3</v>
      </c>
      <c r="Q216" s="1">
        <f>SUMPRODUCT('VaR-Results-Overview'!$B$4:$E$4,M216:P216)</f>
        <v>-3.0051257913428313E-4</v>
      </c>
      <c r="R216" s="1" t="b">
        <f t="shared" ca="1" si="34"/>
        <v>0</v>
      </c>
    </row>
    <row r="217" spans="1:18" x14ac:dyDescent="0.2">
      <c r="A217" s="1">
        <v>203</v>
      </c>
      <c r="B217" s="2">
        <v>39253</v>
      </c>
      <c r="C217" s="1">
        <v>13489.42</v>
      </c>
      <c r="D217" s="1">
        <v>6649.3</v>
      </c>
      <c r="E217" s="3">
        <v>1.9928999999999999</v>
      </c>
      <c r="F217" s="1">
        <f t="shared" si="27"/>
        <v>13251.38997</v>
      </c>
      <c r="G217" s="1">
        <v>6093.29</v>
      </c>
      <c r="H217" s="4">
        <v>0.74519999999999997</v>
      </c>
      <c r="I217" s="1">
        <f t="shared" si="28"/>
        <v>8176.7176596886748</v>
      </c>
      <c r="J217" s="1">
        <v>18211.68</v>
      </c>
      <c r="K217" s="4">
        <v>123.65</v>
      </c>
      <c r="L217" s="1">
        <f t="shared" si="29"/>
        <v>147.28410837040033</v>
      </c>
      <c r="M217" s="1">
        <f t="shared" si="30"/>
        <v>-1.0707407619273921E-2</v>
      </c>
      <c r="N217" s="1">
        <f t="shared" si="31"/>
        <v>2.6821779912622264E-3</v>
      </c>
      <c r="O217" s="1">
        <f t="shared" si="32"/>
        <v>4.3688195497801723E-3</v>
      </c>
      <c r="P217" s="1">
        <f t="shared" si="33"/>
        <v>4.5713879234313094E-4</v>
      </c>
      <c r="Q217" s="1">
        <f>SUMPRODUCT('VaR-Results-Overview'!$B$4:$E$4,M217:P217)</f>
        <v>-2.9499999368842573E-3</v>
      </c>
      <c r="R217" s="1" t="b">
        <f t="shared" ca="1" si="34"/>
        <v>0</v>
      </c>
    </row>
    <row r="218" spans="1:18" x14ac:dyDescent="0.2">
      <c r="A218" s="1">
        <v>204</v>
      </c>
      <c r="B218" s="2">
        <v>39254</v>
      </c>
      <c r="C218" s="1">
        <v>13545.84</v>
      </c>
      <c r="D218" s="1">
        <v>6596</v>
      </c>
      <c r="E218" s="3">
        <v>1.9924999999999999</v>
      </c>
      <c r="F218" s="1">
        <f t="shared" si="27"/>
        <v>13142.529999999999</v>
      </c>
      <c r="G218" s="1">
        <v>6029.79</v>
      </c>
      <c r="H218" s="4">
        <v>0.74629999999999996</v>
      </c>
      <c r="I218" s="1">
        <f t="shared" si="28"/>
        <v>8079.5792576711783</v>
      </c>
      <c r="J218" s="1">
        <v>18240.3</v>
      </c>
      <c r="K218" s="4">
        <v>123.66</v>
      </c>
      <c r="L218" s="1">
        <f t="shared" si="29"/>
        <v>147.50363901018923</v>
      </c>
      <c r="M218" s="1">
        <f t="shared" si="30"/>
        <v>4.1825371290982174E-3</v>
      </c>
      <c r="N218" s="1">
        <f t="shared" si="31"/>
        <v>-8.2149850126251572E-3</v>
      </c>
      <c r="O218" s="1">
        <f t="shared" si="32"/>
        <v>-1.1879877239297383E-2</v>
      </c>
      <c r="P218" s="1">
        <f t="shared" si="33"/>
        <v>1.4905249603494827E-3</v>
      </c>
      <c r="Q218" s="1">
        <f>SUMPRODUCT('VaR-Results-Overview'!$B$4:$E$4,M218:P218)</f>
        <v>-1.681363384008102E-3</v>
      </c>
      <c r="R218" s="1" t="b">
        <f t="shared" ca="1" si="34"/>
        <v>0</v>
      </c>
    </row>
    <row r="219" spans="1:18" x14ac:dyDescent="0.2">
      <c r="A219" s="1">
        <v>205</v>
      </c>
      <c r="B219" s="2">
        <v>39255</v>
      </c>
      <c r="C219" s="1">
        <v>13360.26</v>
      </c>
      <c r="D219" s="1">
        <v>6567.4</v>
      </c>
      <c r="E219" s="3">
        <v>1.9958</v>
      </c>
      <c r="F219" s="1">
        <f t="shared" si="27"/>
        <v>13107.216919999999</v>
      </c>
      <c r="G219" s="1">
        <v>6023.25</v>
      </c>
      <c r="H219" s="4">
        <v>0.74470000000000003</v>
      </c>
      <c r="I219" s="1">
        <f t="shared" si="28"/>
        <v>8088.156304552168</v>
      </c>
      <c r="J219" s="1">
        <v>18188.63</v>
      </c>
      <c r="K219" s="4">
        <v>124.09</v>
      </c>
      <c r="L219" s="1">
        <f t="shared" si="29"/>
        <v>146.57611411072608</v>
      </c>
      <c r="M219" s="1">
        <f t="shared" si="30"/>
        <v>-1.3700147056217991E-2</v>
      </c>
      <c r="N219" s="1">
        <f t="shared" si="31"/>
        <v>-2.6869316638424949E-3</v>
      </c>
      <c r="O219" s="1">
        <f t="shared" si="32"/>
        <v>1.0615709812916503E-3</v>
      </c>
      <c r="P219" s="1">
        <f t="shared" si="33"/>
        <v>-6.2881492666027015E-3</v>
      </c>
      <c r="Q219" s="1">
        <f>SUMPRODUCT('VaR-Results-Overview'!$B$4:$E$4,M219:P219)</f>
        <v>-7.4376110768313202E-3</v>
      </c>
      <c r="R219" s="1" t="b">
        <f t="shared" ca="1" si="34"/>
        <v>0</v>
      </c>
    </row>
    <row r="220" spans="1:18" x14ac:dyDescent="0.2">
      <c r="A220" s="1">
        <v>206</v>
      </c>
      <c r="B220" s="2">
        <v>39258</v>
      </c>
      <c r="C220" s="1">
        <v>13352.05</v>
      </c>
      <c r="D220" s="1">
        <v>6588.4</v>
      </c>
      <c r="E220" s="3">
        <v>1.9965999999999999</v>
      </c>
      <c r="F220" s="1">
        <f t="shared" si="27"/>
        <v>13154.399439999999</v>
      </c>
      <c r="G220" s="1">
        <v>6002.85</v>
      </c>
      <c r="H220" s="4">
        <v>0.74329999999999996</v>
      </c>
      <c r="I220" s="1">
        <f t="shared" si="28"/>
        <v>8075.9451096461735</v>
      </c>
      <c r="J220" s="1">
        <v>18087.48</v>
      </c>
      <c r="K220" s="4">
        <v>123.74</v>
      </c>
      <c r="L220" s="1">
        <f t="shared" si="29"/>
        <v>146.17326652658801</v>
      </c>
      <c r="M220" s="1">
        <f t="shared" si="30"/>
        <v>-6.145089990764361E-4</v>
      </c>
      <c r="N220" s="1">
        <f t="shared" si="31"/>
        <v>3.5997359537100191E-3</v>
      </c>
      <c r="O220" s="1">
        <f t="shared" si="32"/>
        <v>-1.5097624781461997E-3</v>
      </c>
      <c r="P220" s="1">
        <f t="shared" si="33"/>
        <v>-2.7483849369465112E-3</v>
      </c>
      <c r="Q220" s="1">
        <f>SUMPRODUCT('VaR-Results-Overview'!$B$4:$E$4,M220:P220)</f>
        <v>1.3346395127850888E-4</v>
      </c>
      <c r="R220" s="1" t="b">
        <f t="shared" ca="1" si="34"/>
        <v>0</v>
      </c>
    </row>
    <row r="221" spans="1:18" x14ac:dyDescent="0.2">
      <c r="A221" s="1">
        <v>207</v>
      </c>
      <c r="B221" s="2">
        <v>39259</v>
      </c>
      <c r="C221" s="1">
        <v>13337.66</v>
      </c>
      <c r="D221" s="1">
        <v>6559.3</v>
      </c>
      <c r="E221" s="3">
        <v>1.9994000000000001</v>
      </c>
      <c r="F221" s="1">
        <f t="shared" si="27"/>
        <v>13114.664420000001</v>
      </c>
      <c r="G221" s="1">
        <v>5953.36</v>
      </c>
      <c r="H221" s="4">
        <v>0.74280000000000002</v>
      </c>
      <c r="I221" s="1">
        <f t="shared" si="28"/>
        <v>8014.7549811523959</v>
      </c>
      <c r="J221" s="1">
        <v>18066.11</v>
      </c>
      <c r="K221" s="4">
        <v>123.09</v>
      </c>
      <c r="L221" s="1">
        <f t="shared" si="29"/>
        <v>146.77154927288976</v>
      </c>
      <c r="M221" s="1">
        <f t="shared" si="30"/>
        <v>-1.0777371265086198E-3</v>
      </c>
      <c r="N221" s="1">
        <f t="shared" si="31"/>
        <v>-3.0206639369009659E-3</v>
      </c>
      <c r="O221" s="1">
        <f t="shared" si="32"/>
        <v>-7.57683808681291E-3</v>
      </c>
      <c r="P221" s="1">
        <f t="shared" si="33"/>
        <v>4.0929696689300209E-3</v>
      </c>
      <c r="Q221" s="1">
        <f>SUMPRODUCT('VaR-Results-Overview'!$B$4:$E$4,M221:P221)</f>
        <v>-1.2763839065690246E-3</v>
      </c>
      <c r="R221" s="1" t="b">
        <f t="shared" ca="1" si="34"/>
        <v>0</v>
      </c>
    </row>
    <row r="222" spans="1:18" x14ac:dyDescent="0.2">
      <c r="A222" s="1">
        <v>208</v>
      </c>
      <c r="B222" s="2">
        <v>39260</v>
      </c>
      <c r="C222" s="1">
        <v>13427.73</v>
      </c>
      <c r="D222" s="1">
        <v>6527.6</v>
      </c>
      <c r="E222" s="3">
        <v>1.9967999999999999</v>
      </c>
      <c r="F222" s="1">
        <f t="shared" si="27"/>
        <v>13034.311680000001</v>
      </c>
      <c r="G222" s="1">
        <v>5941.67</v>
      </c>
      <c r="H222" s="4">
        <v>0.74450000000000005</v>
      </c>
      <c r="I222" s="1">
        <f t="shared" si="28"/>
        <v>7980.7521826729344</v>
      </c>
      <c r="J222" s="1">
        <v>17849.28</v>
      </c>
      <c r="K222" s="4">
        <v>122.48</v>
      </c>
      <c r="L222" s="1">
        <f t="shared" si="29"/>
        <v>145.73220117570213</v>
      </c>
      <c r="M222" s="1">
        <f t="shared" si="30"/>
        <v>6.7530586324737402E-3</v>
      </c>
      <c r="N222" s="1">
        <f t="shared" si="31"/>
        <v>-6.1269383208510846E-3</v>
      </c>
      <c r="O222" s="1">
        <f t="shared" si="32"/>
        <v>-4.2425250128572765E-3</v>
      </c>
      <c r="P222" s="1">
        <f t="shared" si="33"/>
        <v>-7.0814003281738586E-3</v>
      </c>
      <c r="Q222" s="1">
        <f>SUMPRODUCT('VaR-Results-Overview'!$B$4:$E$4,M222:P222)</f>
        <v>-9.7739061018632862E-4</v>
      </c>
      <c r="R222" s="1" t="b">
        <f t="shared" ca="1" si="34"/>
        <v>0</v>
      </c>
    </row>
    <row r="223" spans="1:18" x14ac:dyDescent="0.2">
      <c r="A223" s="1">
        <v>209</v>
      </c>
      <c r="B223" s="2">
        <v>39261</v>
      </c>
      <c r="C223" s="1">
        <v>13422.28</v>
      </c>
      <c r="D223" s="1">
        <v>6571.3</v>
      </c>
      <c r="E223" s="3">
        <v>2.0026000000000002</v>
      </c>
      <c r="F223" s="1">
        <f t="shared" si="27"/>
        <v>13159.685380000001</v>
      </c>
      <c r="G223" s="1">
        <v>6006.31</v>
      </c>
      <c r="H223" s="4">
        <v>0.74270000000000003</v>
      </c>
      <c r="I223" s="1">
        <f t="shared" si="28"/>
        <v>8087.1280463174908</v>
      </c>
      <c r="J223" s="1">
        <v>17932.27</v>
      </c>
      <c r="K223" s="4">
        <v>122.97</v>
      </c>
      <c r="L223" s="1">
        <f t="shared" si="29"/>
        <v>145.82638041798813</v>
      </c>
      <c r="M223" s="1">
        <f t="shared" si="30"/>
        <v>-4.0587649587822428E-4</v>
      </c>
      <c r="N223" s="1">
        <f t="shared" si="31"/>
        <v>9.6187434425382776E-3</v>
      </c>
      <c r="O223" s="1">
        <f t="shared" si="32"/>
        <v>1.3329052351169322E-2</v>
      </c>
      <c r="P223" s="1">
        <f t="shared" si="33"/>
        <v>6.4624867754832028E-4</v>
      </c>
      <c r="Q223" s="1">
        <f>SUMPRODUCT('VaR-Results-Overview'!$B$4:$E$4,M223:P223)</f>
        <v>4.1854274050367899E-3</v>
      </c>
      <c r="R223" s="1" t="b">
        <f t="shared" ca="1" si="34"/>
        <v>0</v>
      </c>
    </row>
    <row r="224" spans="1:18" x14ac:dyDescent="0.2">
      <c r="A224" s="1">
        <v>210</v>
      </c>
      <c r="B224" s="2">
        <v>39262</v>
      </c>
      <c r="C224" s="1">
        <v>13408.62</v>
      </c>
      <c r="D224" s="1">
        <v>6607.9</v>
      </c>
      <c r="E224" s="3">
        <v>2.0064000000000002</v>
      </c>
      <c r="F224" s="1">
        <f t="shared" si="27"/>
        <v>13258.090560000001</v>
      </c>
      <c r="G224" s="1">
        <v>6054.93</v>
      </c>
      <c r="H224" s="4">
        <v>0.74050000000000005</v>
      </c>
      <c r="I224" s="1">
        <f t="shared" si="28"/>
        <v>8176.812964213369</v>
      </c>
      <c r="J224" s="1">
        <v>18138.36</v>
      </c>
      <c r="K224" s="4">
        <v>123.51</v>
      </c>
      <c r="L224" s="1">
        <f t="shared" si="29"/>
        <v>146.85742045178529</v>
      </c>
      <c r="M224" s="1">
        <f t="shared" si="30"/>
        <v>-1.0177108509135447E-3</v>
      </c>
      <c r="N224" s="1">
        <f t="shared" si="31"/>
        <v>7.4777760378341007E-3</v>
      </c>
      <c r="O224" s="1">
        <f t="shared" si="32"/>
        <v>1.1089835276778716E-2</v>
      </c>
      <c r="P224" s="1">
        <f t="shared" si="33"/>
        <v>7.0703258960542123E-3</v>
      </c>
      <c r="Q224" s="1">
        <f>SUMPRODUCT('VaR-Results-Overview'!$B$4:$E$4,M224:P224)</f>
        <v>4.3592971778735265E-3</v>
      </c>
      <c r="R224" s="1" t="b">
        <f t="shared" ca="1" si="34"/>
        <v>0</v>
      </c>
    </row>
    <row r="225" spans="1:18" x14ac:dyDescent="0.2">
      <c r="A225" s="1">
        <v>211</v>
      </c>
      <c r="B225" s="2">
        <v>39265</v>
      </c>
      <c r="C225" s="1">
        <v>13535.43</v>
      </c>
      <c r="D225" s="1">
        <v>6590.6</v>
      </c>
      <c r="E225" s="3">
        <v>2.0135999999999998</v>
      </c>
      <c r="F225" s="1">
        <f t="shared" si="27"/>
        <v>13270.83216</v>
      </c>
      <c r="G225" s="1">
        <v>6026.95</v>
      </c>
      <c r="H225" s="4">
        <v>0.73370000000000002</v>
      </c>
      <c r="I225" s="1">
        <f t="shared" si="28"/>
        <v>8214.4609513425094</v>
      </c>
      <c r="J225" s="1">
        <v>18146.3</v>
      </c>
      <c r="K225" s="4">
        <v>122.31</v>
      </c>
      <c r="L225" s="1">
        <f t="shared" si="29"/>
        <v>148.36317553756845</v>
      </c>
      <c r="M225" s="1">
        <f t="shared" si="30"/>
        <v>9.4573490784286146E-3</v>
      </c>
      <c r="N225" s="1">
        <f t="shared" si="31"/>
        <v>9.6104336762045618E-4</v>
      </c>
      <c r="O225" s="1">
        <f t="shared" si="32"/>
        <v>4.6042372858362407E-3</v>
      </c>
      <c r="P225" s="1">
        <f t="shared" si="33"/>
        <v>1.0253176728495775E-2</v>
      </c>
      <c r="Q225" s="1">
        <f>SUMPRODUCT('VaR-Results-Overview'!$B$4:$E$4,M225:P225)</f>
        <v>6.5823117159403612E-3</v>
      </c>
      <c r="R225" s="1" t="b">
        <f t="shared" ca="1" si="34"/>
        <v>0</v>
      </c>
    </row>
    <row r="226" spans="1:18" x14ac:dyDescent="0.2">
      <c r="A226" s="1">
        <v>212</v>
      </c>
      <c r="B226" s="2">
        <v>39266</v>
      </c>
      <c r="C226" s="1">
        <v>13577.3</v>
      </c>
      <c r="D226" s="1">
        <v>6639.8</v>
      </c>
      <c r="E226" s="3">
        <v>2.0165000000000002</v>
      </c>
      <c r="F226" s="1">
        <f t="shared" si="27"/>
        <v>13389.156700000001</v>
      </c>
      <c r="G226" s="1">
        <v>6069.84</v>
      </c>
      <c r="H226" s="4">
        <v>0.73460000000000003</v>
      </c>
      <c r="I226" s="1">
        <f t="shared" si="28"/>
        <v>8262.7824666485158</v>
      </c>
      <c r="J226" s="1">
        <v>18149.900000000001</v>
      </c>
      <c r="K226" s="4">
        <v>122.33</v>
      </c>
      <c r="L226" s="1">
        <f t="shared" si="29"/>
        <v>148.36834791138725</v>
      </c>
      <c r="M226" s="1">
        <f t="shared" si="30"/>
        <v>3.0933631218216916E-3</v>
      </c>
      <c r="N226" s="1">
        <f t="shared" si="31"/>
        <v>8.9161356705758713E-3</v>
      </c>
      <c r="O226" s="1">
        <f t="shared" si="32"/>
        <v>5.8824937621876575E-3</v>
      </c>
      <c r="P226" s="1">
        <f t="shared" si="33"/>
        <v>3.4862922015879836E-5</v>
      </c>
      <c r="Q226" s="1">
        <f>SUMPRODUCT('VaR-Results-Overview'!$B$4:$E$4,M226:P226)</f>
        <v>4.5074079105233804E-3</v>
      </c>
      <c r="R226" s="1" t="b">
        <f t="shared" ca="1" si="34"/>
        <v>0</v>
      </c>
    </row>
    <row r="227" spans="1:18" x14ac:dyDescent="0.2">
      <c r="A227" s="1">
        <v>213</v>
      </c>
      <c r="B227" s="2">
        <v>39268</v>
      </c>
      <c r="C227" s="1">
        <v>13565.84</v>
      </c>
      <c r="D227" s="1">
        <v>6635.2</v>
      </c>
      <c r="E227" s="3">
        <v>2.0104000000000002</v>
      </c>
      <c r="F227" s="1">
        <f t="shared" si="27"/>
        <v>13339.406080000001</v>
      </c>
      <c r="G227" s="1">
        <v>6059.53</v>
      </c>
      <c r="H227" s="4">
        <v>0.73529999999999995</v>
      </c>
      <c r="I227" s="1">
        <f t="shared" si="28"/>
        <v>8240.8948728410178</v>
      </c>
      <c r="J227" s="1">
        <v>18221.48</v>
      </c>
      <c r="K227" s="4">
        <v>122.82</v>
      </c>
      <c r="L227" s="1">
        <f t="shared" si="29"/>
        <v>148.35922488194106</v>
      </c>
      <c r="M227" s="1">
        <f t="shared" si="30"/>
        <v>-8.4405588740022884E-4</v>
      </c>
      <c r="N227" s="1">
        <f t="shared" si="31"/>
        <v>-3.7157396178656051E-3</v>
      </c>
      <c r="O227" s="1">
        <f t="shared" si="32"/>
        <v>-2.6489374367344139E-3</v>
      </c>
      <c r="P227" s="1">
        <f t="shared" si="33"/>
        <v>-6.1489054603717144E-5</v>
      </c>
      <c r="Q227" s="1">
        <f>SUMPRODUCT('VaR-Results-Overview'!$B$4:$E$4,M227:P227)</f>
        <v>-1.7295357949139579E-3</v>
      </c>
      <c r="R227" s="1" t="b">
        <f t="shared" ca="1" si="34"/>
        <v>0</v>
      </c>
    </row>
    <row r="228" spans="1:18" x14ac:dyDescent="0.2">
      <c r="A228" s="1">
        <v>214</v>
      </c>
      <c r="B228" s="2">
        <v>39269</v>
      </c>
      <c r="C228" s="1">
        <v>13611.68</v>
      </c>
      <c r="D228" s="1">
        <v>6690.1</v>
      </c>
      <c r="E228" s="3">
        <v>2.0131000000000001</v>
      </c>
      <c r="F228" s="1">
        <f t="shared" si="27"/>
        <v>13467.840310000001</v>
      </c>
      <c r="G228" s="1">
        <v>6102.69</v>
      </c>
      <c r="H228" s="4">
        <v>0.73360000000000003</v>
      </c>
      <c r="I228" s="1">
        <f t="shared" si="28"/>
        <v>8318.8249727371858</v>
      </c>
      <c r="J228" s="1">
        <v>18140.939999999999</v>
      </c>
      <c r="K228" s="4">
        <v>123.2</v>
      </c>
      <c r="L228" s="1">
        <f t="shared" si="29"/>
        <v>147.24788961038959</v>
      </c>
      <c r="M228" s="1">
        <f t="shared" si="30"/>
        <v>3.3790756783214416E-3</v>
      </c>
      <c r="N228" s="1">
        <f t="shared" si="31"/>
        <v>9.6281820367223377E-3</v>
      </c>
      <c r="O228" s="1">
        <f t="shared" si="32"/>
        <v>9.456509408098045E-3</v>
      </c>
      <c r="P228" s="1">
        <f t="shared" si="33"/>
        <v>-7.4908403736662051E-3</v>
      </c>
      <c r="Q228" s="1">
        <f>SUMPRODUCT('VaR-Results-Overview'!$B$4:$E$4,M228:P228)</f>
        <v>3.6875677484218415E-3</v>
      </c>
      <c r="R228" s="1" t="b">
        <f t="shared" ca="1" si="34"/>
        <v>0</v>
      </c>
    </row>
    <row r="229" spans="1:18" x14ac:dyDescent="0.2">
      <c r="A229" s="1">
        <v>215</v>
      </c>
      <c r="B229" s="2">
        <v>39272</v>
      </c>
      <c r="C229" s="1">
        <v>13649.97</v>
      </c>
      <c r="D229" s="1">
        <v>6712.7</v>
      </c>
      <c r="E229" s="3">
        <v>2.0150999999999999</v>
      </c>
      <c r="F229" s="1">
        <f t="shared" si="27"/>
        <v>13526.761769999999</v>
      </c>
      <c r="G229" s="1">
        <v>6104.66</v>
      </c>
      <c r="H229" s="4">
        <v>0.73380000000000001</v>
      </c>
      <c r="I229" s="1">
        <f t="shared" si="28"/>
        <v>8319.242300354319</v>
      </c>
      <c r="J229" s="1">
        <v>18261.98</v>
      </c>
      <c r="K229" s="4">
        <v>123.31</v>
      </c>
      <c r="L229" s="1">
        <f t="shared" si="29"/>
        <v>148.09812667261374</v>
      </c>
      <c r="M229" s="1">
        <f t="shared" si="30"/>
        <v>2.8130252841676454E-3</v>
      </c>
      <c r="N229" s="1">
        <f t="shared" si="31"/>
        <v>4.3749746539723964E-3</v>
      </c>
      <c r="O229" s="1">
        <f t="shared" si="32"/>
        <v>5.0166654365355745E-5</v>
      </c>
      <c r="P229" s="1">
        <f t="shared" si="33"/>
        <v>5.7741884415038938E-3</v>
      </c>
      <c r="Q229" s="1">
        <f>SUMPRODUCT('VaR-Results-Overview'!$B$4:$E$4,M229:P229)</f>
        <v>3.5975568635960914E-3</v>
      </c>
      <c r="R229" s="1" t="b">
        <f t="shared" ca="1" si="34"/>
        <v>0</v>
      </c>
    </row>
    <row r="230" spans="1:18" x14ac:dyDescent="0.2">
      <c r="A230" s="1">
        <v>216</v>
      </c>
      <c r="B230" s="2">
        <v>39273</v>
      </c>
      <c r="C230" s="1">
        <v>13501.7</v>
      </c>
      <c r="D230" s="1">
        <v>6630.9</v>
      </c>
      <c r="E230" s="3">
        <v>2.0238</v>
      </c>
      <c r="F230" s="1">
        <f t="shared" si="27"/>
        <v>13419.61542</v>
      </c>
      <c r="G230" s="1">
        <v>6019.22</v>
      </c>
      <c r="H230" s="4">
        <v>0.72889999999999999</v>
      </c>
      <c r="I230" s="1">
        <f t="shared" si="28"/>
        <v>8257.9503361229254</v>
      </c>
      <c r="J230" s="1">
        <v>18252.669999999998</v>
      </c>
      <c r="K230" s="4">
        <v>122.08</v>
      </c>
      <c r="L230" s="1">
        <f t="shared" si="29"/>
        <v>149.51400720838794</v>
      </c>
      <c r="M230" s="1">
        <f t="shared" si="30"/>
        <v>-1.0862294935446644E-2</v>
      </c>
      <c r="N230" s="1">
        <f t="shared" si="31"/>
        <v>-7.9210643184114485E-3</v>
      </c>
      <c r="O230" s="1">
        <f t="shared" si="32"/>
        <v>-7.367493579166844E-3</v>
      </c>
      <c r="P230" s="1">
        <f t="shared" si="33"/>
        <v>9.5604216446582291E-3</v>
      </c>
      <c r="Q230" s="1">
        <f>SUMPRODUCT('VaR-Results-Overview'!$B$4:$E$4,M230:P230)</f>
        <v>-5.5459022986871307E-3</v>
      </c>
      <c r="R230" s="1" t="b">
        <f t="shared" ca="1" si="34"/>
        <v>0</v>
      </c>
    </row>
    <row r="231" spans="1:18" x14ac:dyDescent="0.2">
      <c r="A231" s="1">
        <v>217</v>
      </c>
      <c r="B231" s="2">
        <v>39274</v>
      </c>
      <c r="C231" s="1">
        <v>13577.87</v>
      </c>
      <c r="D231" s="1">
        <v>6615.1</v>
      </c>
      <c r="E231" s="3">
        <v>2.0343</v>
      </c>
      <c r="F231" s="1">
        <f t="shared" si="27"/>
        <v>13457.09793</v>
      </c>
      <c r="G231" s="1">
        <v>6001.09</v>
      </c>
      <c r="H231" s="4">
        <v>0.72589999999999999</v>
      </c>
      <c r="I231" s="1">
        <f t="shared" si="28"/>
        <v>8267.1029067364652</v>
      </c>
      <c r="J231" s="1">
        <v>18049.509999999998</v>
      </c>
      <c r="K231" s="4">
        <v>121.84</v>
      </c>
      <c r="L231" s="1">
        <f t="shared" si="29"/>
        <v>148.14108667104398</v>
      </c>
      <c r="M231" s="1">
        <f t="shared" si="30"/>
        <v>5.6415118096239782E-3</v>
      </c>
      <c r="N231" s="1">
        <f t="shared" si="31"/>
        <v>2.7931135749343122E-3</v>
      </c>
      <c r="O231" s="1">
        <f t="shared" si="32"/>
        <v>1.1083344221027322E-3</v>
      </c>
      <c r="P231" s="1">
        <f t="shared" si="33"/>
        <v>-9.1825546179792016E-3</v>
      </c>
      <c r="Q231" s="1">
        <f>SUMPRODUCT('VaR-Results-Overview'!$B$4:$E$4,M231:P231)</f>
        <v>1.3688613149443179E-3</v>
      </c>
      <c r="R231" s="1" t="b">
        <f t="shared" ca="1" si="34"/>
        <v>0</v>
      </c>
    </row>
    <row r="232" spans="1:18" x14ac:dyDescent="0.2">
      <c r="A232" s="1">
        <v>218</v>
      </c>
      <c r="B232" s="2">
        <v>39275</v>
      </c>
      <c r="C232" s="1">
        <v>13861.73</v>
      </c>
      <c r="D232" s="1">
        <v>6697.7</v>
      </c>
      <c r="E232" s="3">
        <v>2.0289000000000001</v>
      </c>
      <c r="F232" s="1">
        <f t="shared" si="27"/>
        <v>13588.963530000001</v>
      </c>
      <c r="G232" s="1">
        <v>6103.05</v>
      </c>
      <c r="H232" s="4">
        <v>0.72619999999999996</v>
      </c>
      <c r="I232" s="1">
        <f t="shared" si="28"/>
        <v>8404.0897824290842</v>
      </c>
      <c r="J232" s="1">
        <v>17984.14</v>
      </c>
      <c r="K232" s="4">
        <v>122.46</v>
      </c>
      <c r="L232" s="1">
        <f t="shared" si="29"/>
        <v>146.85725951331048</v>
      </c>
      <c r="M232" s="1">
        <f t="shared" si="30"/>
        <v>2.0906077315514051E-2</v>
      </c>
      <c r="N232" s="1">
        <f t="shared" si="31"/>
        <v>9.7989626504858904E-3</v>
      </c>
      <c r="O232" s="1">
        <f t="shared" si="32"/>
        <v>1.657011860599859E-2</v>
      </c>
      <c r="P232" s="1">
        <f t="shared" si="33"/>
        <v>-8.6662463910792808E-3</v>
      </c>
      <c r="Q232" s="1">
        <f>SUMPRODUCT('VaR-Results-Overview'!$B$4:$E$4,M232:P232)</f>
        <v>1.1225882303735391E-2</v>
      </c>
      <c r="R232" s="1" t="b">
        <f t="shared" ca="1" si="34"/>
        <v>0</v>
      </c>
    </row>
    <row r="233" spans="1:18" x14ac:dyDescent="0.2">
      <c r="A233" s="1">
        <v>219</v>
      </c>
      <c r="B233" s="2">
        <v>39276</v>
      </c>
      <c r="C233" s="1">
        <v>13907.25</v>
      </c>
      <c r="D233" s="1">
        <v>6716.7</v>
      </c>
      <c r="E233" s="3">
        <v>2.0326</v>
      </c>
      <c r="F233" s="1">
        <f t="shared" si="27"/>
        <v>13652.36442</v>
      </c>
      <c r="G233" s="1">
        <v>6117.96</v>
      </c>
      <c r="H233" s="4">
        <v>0.72599999999999998</v>
      </c>
      <c r="I233" s="1">
        <f t="shared" si="28"/>
        <v>8426.9421487603304</v>
      </c>
      <c r="J233" s="1">
        <v>18238.95</v>
      </c>
      <c r="K233" s="4">
        <v>122.24</v>
      </c>
      <c r="L233" s="1">
        <f t="shared" si="29"/>
        <v>149.20607002617803</v>
      </c>
      <c r="M233" s="1">
        <f t="shared" si="30"/>
        <v>3.2838613939241666E-3</v>
      </c>
      <c r="N233" s="1">
        <f t="shared" si="31"/>
        <v>4.6656163187155878E-3</v>
      </c>
      <c r="O233" s="1">
        <f t="shared" si="32"/>
        <v>2.719195882345878E-3</v>
      </c>
      <c r="P233" s="1">
        <f t="shared" si="33"/>
        <v>1.5993833200017318E-2</v>
      </c>
      <c r="Q233" s="1">
        <f>SUMPRODUCT('VaR-Results-Overview'!$B$4:$E$4,M233:P233)</f>
        <v>6.183915681422395E-3</v>
      </c>
      <c r="R233" s="1" t="b">
        <f t="shared" ca="1" si="34"/>
        <v>0</v>
      </c>
    </row>
    <row r="234" spans="1:18" x14ac:dyDescent="0.2">
      <c r="A234" s="1">
        <v>220</v>
      </c>
      <c r="B234" s="2">
        <v>39280</v>
      </c>
      <c r="C234" s="1">
        <v>13971.55</v>
      </c>
      <c r="D234" s="1">
        <v>6659.1</v>
      </c>
      <c r="E234" s="3">
        <v>2.0446</v>
      </c>
      <c r="F234" s="1">
        <f t="shared" si="27"/>
        <v>13615.19586</v>
      </c>
      <c r="G234" s="1">
        <v>6099.21</v>
      </c>
      <c r="H234" s="4">
        <v>0.72540000000000004</v>
      </c>
      <c r="I234" s="1">
        <f t="shared" si="28"/>
        <v>8408.0645161290322</v>
      </c>
      <c r="J234" s="1">
        <v>18217.27</v>
      </c>
      <c r="K234" s="4">
        <v>122.22</v>
      </c>
      <c r="L234" s="1">
        <f t="shared" si="29"/>
        <v>149.05310096547211</v>
      </c>
      <c r="M234" s="1">
        <f t="shared" si="30"/>
        <v>4.6234877491955111E-3</v>
      </c>
      <c r="N234" s="1">
        <f t="shared" si="31"/>
        <v>-2.7224998437303705E-3</v>
      </c>
      <c r="O234" s="1">
        <f t="shared" si="32"/>
        <v>-2.2401521569808372E-3</v>
      </c>
      <c r="P234" s="1">
        <f t="shared" si="33"/>
        <v>-1.0252200911067193E-3</v>
      </c>
      <c r="Q234" s="1">
        <f>SUMPRODUCT('VaR-Results-Overview'!$B$4:$E$4,M234:P234)</f>
        <v>6.035859126396659E-4</v>
      </c>
      <c r="R234" s="1" t="b">
        <f t="shared" ca="1" si="34"/>
        <v>0</v>
      </c>
    </row>
    <row r="235" spans="1:18" x14ac:dyDescent="0.2">
      <c r="A235" s="1">
        <v>221</v>
      </c>
      <c r="B235" s="2">
        <v>39281</v>
      </c>
      <c r="C235" s="1">
        <v>13918.22</v>
      </c>
      <c r="D235" s="1">
        <v>6567.1</v>
      </c>
      <c r="E235" s="3">
        <v>2.0522</v>
      </c>
      <c r="F235" s="1">
        <f t="shared" si="27"/>
        <v>13477.002620000001</v>
      </c>
      <c r="G235" s="1">
        <v>5995.97</v>
      </c>
      <c r="H235" s="4">
        <v>0.72419999999999995</v>
      </c>
      <c r="I235" s="1">
        <f t="shared" si="28"/>
        <v>8279.4393813863589</v>
      </c>
      <c r="J235" s="1">
        <v>18015.580000000002</v>
      </c>
      <c r="K235" s="4">
        <v>121.83</v>
      </c>
      <c r="L235" s="1">
        <f t="shared" si="29"/>
        <v>147.87474349503407</v>
      </c>
      <c r="M235" s="1">
        <f t="shared" si="30"/>
        <v>-3.8170424899170051E-3</v>
      </c>
      <c r="N235" s="1">
        <f t="shared" si="31"/>
        <v>-1.0149926701091078E-2</v>
      </c>
      <c r="O235" s="1">
        <f t="shared" si="32"/>
        <v>-1.5297829184818227E-2</v>
      </c>
      <c r="P235" s="1">
        <f t="shared" si="33"/>
        <v>-7.9056219750235756E-3</v>
      </c>
      <c r="Q235" s="1">
        <f>SUMPRODUCT('VaR-Results-Overview'!$B$4:$E$4,M235:P235)</f>
        <v>-7.6827023197806633E-3</v>
      </c>
      <c r="R235" s="1" t="b">
        <f t="shared" ca="1" si="34"/>
        <v>0</v>
      </c>
    </row>
    <row r="236" spans="1:18" x14ac:dyDescent="0.2">
      <c r="A236" s="1">
        <v>222</v>
      </c>
      <c r="B236" s="2">
        <v>39282</v>
      </c>
      <c r="C236" s="1">
        <v>14000.41</v>
      </c>
      <c r="D236" s="1">
        <v>6640.2</v>
      </c>
      <c r="E236" s="3">
        <v>2.0499000000000001</v>
      </c>
      <c r="F236" s="1">
        <f t="shared" si="27"/>
        <v>13611.74598</v>
      </c>
      <c r="G236" s="1">
        <v>6065.5</v>
      </c>
      <c r="H236" s="4">
        <v>0.72340000000000004</v>
      </c>
      <c r="I236" s="1">
        <f t="shared" si="28"/>
        <v>8384.7110865358027</v>
      </c>
      <c r="J236" s="1">
        <v>18116.57</v>
      </c>
      <c r="K236" s="4">
        <v>122.01</v>
      </c>
      <c r="L236" s="1">
        <f t="shared" si="29"/>
        <v>148.48430456519955</v>
      </c>
      <c r="M236" s="1">
        <f t="shared" si="30"/>
        <v>5.905209143123224E-3</v>
      </c>
      <c r="N236" s="1">
        <f t="shared" si="31"/>
        <v>9.9980213552854948E-3</v>
      </c>
      <c r="O236" s="1">
        <f t="shared" si="32"/>
        <v>1.2714834942340795E-2</v>
      </c>
      <c r="P236" s="1">
        <f t="shared" si="33"/>
        <v>4.1221445647745365E-3</v>
      </c>
      <c r="Q236" s="1">
        <f>SUMPRODUCT('VaR-Results-Overview'!$B$4:$E$4,M236:P236)</f>
        <v>7.4574024710239249E-3</v>
      </c>
      <c r="R236" s="1" t="b">
        <f t="shared" ca="1" si="34"/>
        <v>0</v>
      </c>
    </row>
    <row r="237" spans="1:18" x14ac:dyDescent="0.2">
      <c r="A237" s="1">
        <v>223</v>
      </c>
      <c r="B237" s="2">
        <v>39283</v>
      </c>
      <c r="C237" s="1">
        <v>13851.08</v>
      </c>
      <c r="D237" s="1">
        <v>6585.2</v>
      </c>
      <c r="E237" s="3">
        <v>2.0552000000000001</v>
      </c>
      <c r="F237" s="1">
        <f t="shared" si="27"/>
        <v>13533.903040000001</v>
      </c>
      <c r="G237" s="1">
        <v>5957.16</v>
      </c>
      <c r="H237" s="4">
        <v>0.7228</v>
      </c>
      <c r="I237" s="1">
        <f t="shared" si="28"/>
        <v>8241.7819590481467</v>
      </c>
      <c r="J237" s="1">
        <v>18157.93</v>
      </c>
      <c r="K237" s="4">
        <v>121.2</v>
      </c>
      <c r="L237" s="1">
        <f t="shared" si="29"/>
        <v>149.81790429042906</v>
      </c>
      <c r="M237" s="1">
        <f t="shared" si="30"/>
        <v>-1.0666116206596802E-2</v>
      </c>
      <c r="N237" s="1">
        <f t="shared" si="31"/>
        <v>-5.7188063981192978E-3</v>
      </c>
      <c r="O237" s="1">
        <f t="shared" si="32"/>
        <v>-1.7046398619169123E-2</v>
      </c>
      <c r="P237" s="1">
        <f t="shared" si="33"/>
        <v>8.9814188047324557E-3</v>
      </c>
      <c r="Q237" s="1">
        <f>SUMPRODUCT('VaR-Results-Overview'!$B$4:$E$4,M237:P237)</f>
        <v>-5.890444503044932E-3</v>
      </c>
      <c r="R237" s="1" t="b">
        <f t="shared" ca="1" si="34"/>
        <v>0</v>
      </c>
    </row>
    <row r="238" spans="1:18" x14ac:dyDescent="0.2">
      <c r="A238" s="1">
        <v>224</v>
      </c>
      <c r="B238" s="2">
        <v>39286</v>
      </c>
      <c r="C238" s="1">
        <v>13943.42</v>
      </c>
      <c r="D238" s="1">
        <v>6624.4</v>
      </c>
      <c r="E238" s="3">
        <v>2.0579999999999998</v>
      </c>
      <c r="F238" s="1">
        <f t="shared" si="27"/>
        <v>13633.015199999998</v>
      </c>
      <c r="G238" s="1">
        <v>6009.16</v>
      </c>
      <c r="H238" s="4">
        <v>0.72370000000000001</v>
      </c>
      <c r="I238" s="1">
        <f t="shared" si="28"/>
        <v>8303.3853806826028</v>
      </c>
      <c r="J238" s="1">
        <v>17963.64</v>
      </c>
      <c r="K238" s="4">
        <v>121.35</v>
      </c>
      <c r="L238" s="1">
        <f t="shared" si="29"/>
        <v>148.03164400494438</v>
      </c>
      <c r="M238" s="1">
        <f t="shared" si="30"/>
        <v>6.6666281618473176E-3</v>
      </c>
      <c r="N238" s="1">
        <f t="shared" si="31"/>
        <v>7.3232503371028247E-3</v>
      </c>
      <c r="O238" s="1">
        <f t="shared" si="32"/>
        <v>7.4745269822171657E-3</v>
      </c>
      <c r="P238" s="1">
        <f t="shared" si="33"/>
        <v>-1.192287593358617E-2</v>
      </c>
      <c r="Q238" s="1">
        <f>SUMPRODUCT('VaR-Results-Overview'!$B$4:$E$4,M238:P238)</f>
        <v>3.2265038773742574E-3</v>
      </c>
      <c r="R238" s="1" t="b">
        <f t="shared" ca="1" si="34"/>
        <v>0</v>
      </c>
    </row>
    <row r="239" spans="1:18" x14ac:dyDescent="0.2">
      <c r="A239" s="1">
        <v>225</v>
      </c>
      <c r="B239" s="2">
        <v>39287</v>
      </c>
      <c r="C239" s="1">
        <v>13716.95</v>
      </c>
      <c r="D239" s="1">
        <v>6498.7</v>
      </c>
      <c r="E239" s="3">
        <v>2.0613000000000001</v>
      </c>
      <c r="F239" s="1">
        <f t="shared" si="27"/>
        <v>13395.77031</v>
      </c>
      <c r="G239" s="1">
        <v>5907.47</v>
      </c>
      <c r="H239" s="4">
        <v>0.72330000000000005</v>
      </c>
      <c r="I239" s="1">
        <f t="shared" si="28"/>
        <v>8167.3855938061661</v>
      </c>
      <c r="J239" s="1">
        <v>18002.03</v>
      </c>
      <c r="K239" s="4">
        <v>120.66</v>
      </c>
      <c r="L239" s="1">
        <f t="shared" si="29"/>
        <v>149.19633681418861</v>
      </c>
      <c r="M239" s="1">
        <f t="shared" si="30"/>
        <v>-1.6242069736119212E-2</v>
      </c>
      <c r="N239" s="1">
        <f t="shared" si="31"/>
        <v>-1.7402231752811231E-2</v>
      </c>
      <c r="O239" s="1">
        <f t="shared" si="32"/>
        <v>-1.6378835937548217E-2</v>
      </c>
      <c r="P239" s="1">
        <f t="shared" si="33"/>
        <v>7.8678637738112782E-3</v>
      </c>
      <c r="Q239" s="1">
        <f>SUMPRODUCT('VaR-Results-Overview'!$B$4:$E$4,M239:P239)</f>
        <v>-1.178180825928362E-2</v>
      </c>
      <c r="R239" s="1" t="b">
        <f t="shared" ca="1" si="34"/>
        <v>0</v>
      </c>
    </row>
    <row r="240" spans="1:18" x14ac:dyDescent="0.2">
      <c r="A240" s="1">
        <v>226</v>
      </c>
      <c r="B240" s="2">
        <v>39288</v>
      </c>
      <c r="C240" s="1">
        <v>13785.79</v>
      </c>
      <c r="D240" s="1">
        <v>6454.3</v>
      </c>
      <c r="E240" s="3">
        <v>2.0495000000000001</v>
      </c>
      <c r="F240" s="1">
        <f t="shared" si="27"/>
        <v>13228.087850000002</v>
      </c>
      <c r="G240" s="1">
        <v>5837.11</v>
      </c>
      <c r="H240" s="4">
        <v>0.72970000000000002</v>
      </c>
      <c r="I240" s="1">
        <f t="shared" si="28"/>
        <v>7999.3284911607507</v>
      </c>
      <c r="J240" s="1">
        <v>17858.419999999998</v>
      </c>
      <c r="K240" s="4">
        <v>120.25</v>
      </c>
      <c r="L240" s="1">
        <f t="shared" si="29"/>
        <v>148.51076923076923</v>
      </c>
      <c r="M240" s="1">
        <f t="shared" si="30"/>
        <v>5.0186083641042753E-3</v>
      </c>
      <c r="N240" s="1">
        <f t="shared" si="31"/>
        <v>-1.2517567569430666E-2</v>
      </c>
      <c r="O240" s="1">
        <f t="shared" si="32"/>
        <v>-2.0576609334186879E-2</v>
      </c>
      <c r="P240" s="1">
        <f t="shared" si="33"/>
        <v>-4.5950698124257632E-3</v>
      </c>
      <c r="Q240" s="1">
        <f>SUMPRODUCT('VaR-Results-Overview'!$B$4:$E$4,M240:P240)</f>
        <v>-4.7245018210913302E-3</v>
      </c>
      <c r="R240" s="1" t="b">
        <f t="shared" ca="1" si="34"/>
        <v>0</v>
      </c>
    </row>
    <row r="241" spans="1:18" x14ac:dyDescent="0.2">
      <c r="A241" s="1">
        <v>227</v>
      </c>
      <c r="B241" s="2">
        <v>39289</v>
      </c>
      <c r="C241" s="1">
        <v>13473.57</v>
      </c>
      <c r="D241" s="1">
        <v>6251.2</v>
      </c>
      <c r="E241" s="3">
        <v>2.0464000000000002</v>
      </c>
      <c r="F241" s="1">
        <f t="shared" si="27"/>
        <v>12792.455680000001</v>
      </c>
      <c r="G241" s="1">
        <v>5675.05</v>
      </c>
      <c r="H241" s="4">
        <v>0.72889999999999999</v>
      </c>
      <c r="I241" s="1">
        <f t="shared" si="28"/>
        <v>7785.7730827273981</v>
      </c>
      <c r="J241" s="1">
        <v>17702.09</v>
      </c>
      <c r="K241" s="4">
        <v>119.31</v>
      </c>
      <c r="L241" s="1">
        <f t="shared" si="29"/>
        <v>148.37054731372055</v>
      </c>
      <c r="M241" s="1">
        <f t="shared" si="30"/>
        <v>-2.2647958513803065E-2</v>
      </c>
      <c r="N241" s="1">
        <f t="shared" si="31"/>
        <v>-3.293236142213863E-2</v>
      </c>
      <c r="O241" s="1">
        <f t="shared" si="32"/>
        <v>-2.6696666935147252E-2</v>
      </c>
      <c r="P241" s="1">
        <f t="shared" si="33"/>
        <v>-9.4418686116148312E-4</v>
      </c>
      <c r="Q241" s="1">
        <f>SUMPRODUCT('VaR-Results-Overview'!$B$4:$E$4,M241:P241)</f>
        <v>-2.1797395897909841E-2</v>
      </c>
      <c r="R241" s="1" t="b">
        <f t="shared" ca="1" si="34"/>
        <v>0</v>
      </c>
    </row>
    <row r="242" spans="1:18" x14ac:dyDescent="0.2">
      <c r="A242" s="1">
        <v>228</v>
      </c>
      <c r="B242" s="2">
        <v>39290</v>
      </c>
      <c r="C242" s="1">
        <v>13265.47</v>
      </c>
      <c r="D242" s="1">
        <v>6215.2</v>
      </c>
      <c r="E242" s="3">
        <v>2.0306000000000002</v>
      </c>
      <c r="F242" s="1">
        <f t="shared" si="27"/>
        <v>12620.585120000002</v>
      </c>
      <c r="G242" s="1">
        <v>5643.96</v>
      </c>
      <c r="H242" s="4">
        <v>0.73229999999999995</v>
      </c>
      <c r="I242" s="1">
        <f t="shared" si="28"/>
        <v>7707.1691929537083</v>
      </c>
      <c r="J242" s="1">
        <v>17283.810000000001</v>
      </c>
      <c r="K242" s="4">
        <v>118.8</v>
      </c>
      <c r="L242" s="1">
        <f t="shared" si="29"/>
        <v>145.48661616161618</v>
      </c>
      <c r="M242" s="1">
        <f t="shared" si="30"/>
        <v>-1.5445052795955368E-2</v>
      </c>
      <c r="N242" s="1">
        <f t="shared" si="31"/>
        <v>-1.3435306269515203E-2</v>
      </c>
      <c r="O242" s="1">
        <f t="shared" si="32"/>
        <v>-1.009583620515106E-2</v>
      </c>
      <c r="P242" s="1">
        <f t="shared" si="33"/>
        <v>-1.9437356027314969E-2</v>
      </c>
      <c r="Q242" s="1">
        <f>SUMPRODUCT('VaR-Results-Overview'!$B$4:$E$4,M242:P242)</f>
        <v>-1.5105667825214808E-2</v>
      </c>
      <c r="R242" s="1" t="b">
        <f t="shared" ca="1" si="34"/>
        <v>0</v>
      </c>
    </row>
    <row r="243" spans="1:18" x14ac:dyDescent="0.2">
      <c r="A243" s="1">
        <v>229</v>
      </c>
      <c r="B243" s="2">
        <v>39293</v>
      </c>
      <c r="C243" s="1">
        <v>13358.31</v>
      </c>
      <c r="D243" s="1">
        <v>6206.1</v>
      </c>
      <c r="E243" s="3">
        <v>2.0242</v>
      </c>
      <c r="F243" s="1">
        <f t="shared" si="27"/>
        <v>12562.387620000001</v>
      </c>
      <c r="G243" s="1">
        <v>5646.36</v>
      </c>
      <c r="H243" s="4">
        <v>0.73089999999999999</v>
      </c>
      <c r="I243" s="1">
        <f t="shared" si="28"/>
        <v>7725.2154877548228</v>
      </c>
      <c r="J243" s="1">
        <v>17289.3</v>
      </c>
      <c r="K243" s="4">
        <v>118.46</v>
      </c>
      <c r="L243" s="1">
        <f t="shared" si="29"/>
        <v>145.95053182508863</v>
      </c>
      <c r="M243" s="1">
        <f t="shared" si="30"/>
        <v>6.9986212324177092E-3</v>
      </c>
      <c r="N243" s="1">
        <f t="shared" si="31"/>
        <v>-4.6113155172000627E-3</v>
      </c>
      <c r="O243" s="1">
        <f t="shared" si="32"/>
        <v>2.3414945681500517E-3</v>
      </c>
      <c r="P243" s="1">
        <f t="shared" si="33"/>
        <v>3.1887171185361841E-3</v>
      </c>
      <c r="Q243" s="1">
        <f>SUMPRODUCT('VaR-Results-Overview'!$B$4:$E$4,M243:P243)</f>
        <v>2.2879467183293074E-3</v>
      </c>
      <c r="R243" s="1" t="b">
        <f t="shared" ca="1" si="34"/>
        <v>0</v>
      </c>
    </row>
    <row r="244" spans="1:18" x14ac:dyDescent="0.2">
      <c r="A244" s="1">
        <v>230</v>
      </c>
      <c r="B244" s="2">
        <v>39294</v>
      </c>
      <c r="C244" s="1">
        <v>13211.99</v>
      </c>
      <c r="D244" s="1">
        <v>6360.1</v>
      </c>
      <c r="E244" s="3">
        <v>2.0322</v>
      </c>
      <c r="F244" s="1">
        <f t="shared" si="27"/>
        <v>12924.995220000001</v>
      </c>
      <c r="G244" s="1">
        <v>5751.08</v>
      </c>
      <c r="H244" s="4">
        <v>0.73040000000000005</v>
      </c>
      <c r="I244" s="1">
        <f t="shared" si="28"/>
        <v>7873.8773274917849</v>
      </c>
      <c r="J244" s="1">
        <v>17248.89</v>
      </c>
      <c r="K244" s="4">
        <v>119.07</v>
      </c>
      <c r="L244" s="1">
        <f t="shared" si="29"/>
        <v>144.86344167296548</v>
      </c>
      <c r="M244" s="1">
        <f t="shared" si="30"/>
        <v>-1.0953481390984317E-2</v>
      </c>
      <c r="N244" s="1">
        <f t="shared" si="31"/>
        <v>2.8864544779903818E-2</v>
      </c>
      <c r="O244" s="1">
        <f t="shared" si="32"/>
        <v>1.9243714298015992E-2</v>
      </c>
      <c r="P244" s="1">
        <f t="shared" si="33"/>
        <v>-7.4483466317611883E-3</v>
      </c>
      <c r="Q244" s="1">
        <f>SUMPRODUCT('VaR-Results-Overview'!$B$4:$E$4,M244:P244)</f>
        <v>4.71267298102678E-3</v>
      </c>
      <c r="R244" s="1" t="b">
        <f t="shared" ca="1" si="34"/>
        <v>0</v>
      </c>
    </row>
    <row r="245" spans="1:18" x14ac:dyDescent="0.2">
      <c r="A245" s="1">
        <v>231</v>
      </c>
      <c r="B245" s="2">
        <v>39295</v>
      </c>
      <c r="C245" s="1">
        <v>13362.37</v>
      </c>
      <c r="D245" s="1">
        <v>6250.6</v>
      </c>
      <c r="E245" s="3">
        <v>2.0293000000000001</v>
      </c>
      <c r="F245" s="1">
        <f t="shared" si="27"/>
        <v>12684.342580000002</v>
      </c>
      <c r="G245" s="1">
        <v>5654.3</v>
      </c>
      <c r="H245" s="4">
        <v>0.73119999999999996</v>
      </c>
      <c r="I245" s="1">
        <f t="shared" si="28"/>
        <v>7732.9048140043769</v>
      </c>
      <c r="J245" s="1">
        <v>16870.98</v>
      </c>
      <c r="K245" s="4">
        <v>118.55</v>
      </c>
      <c r="L245" s="1">
        <f t="shared" si="29"/>
        <v>142.31109236609026</v>
      </c>
      <c r="M245" s="1">
        <f t="shared" si="30"/>
        <v>1.1382085514748423E-2</v>
      </c>
      <c r="N245" s="1">
        <f t="shared" si="31"/>
        <v>-1.8619166653741973E-2</v>
      </c>
      <c r="O245" s="1">
        <f t="shared" si="32"/>
        <v>-1.7903823951536536E-2</v>
      </c>
      <c r="P245" s="1">
        <f t="shared" si="33"/>
        <v>-1.7619002264472196E-2</v>
      </c>
      <c r="Q245" s="1">
        <f>SUMPRODUCT('VaR-Results-Overview'!$B$4:$E$4,M245:P245)</f>
        <v>-6.3470986382713158E-3</v>
      </c>
      <c r="R245" s="1" t="b">
        <f t="shared" ca="1" si="34"/>
        <v>0</v>
      </c>
    </row>
    <row r="246" spans="1:18" x14ac:dyDescent="0.2">
      <c r="A246" s="1">
        <v>232</v>
      </c>
      <c r="B246" s="2">
        <v>39296</v>
      </c>
      <c r="C246" s="1">
        <v>13463.33</v>
      </c>
      <c r="D246" s="1">
        <v>6300.3</v>
      </c>
      <c r="E246" s="3">
        <v>2.0326</v>
      </c>
      <c r="F246" s="1">
        <f t="shared" si="27"/>
        <v>12805.98978</v>
      </c>
      <c r="G246" s="1">
        <v>5682.07</v>
      </c>
      <c r="H246" s="4">
        <v>0.73129999999999995</v>
      </c>
      <c r="I246" s="1">
        <f t="shared" si="28"/>
        <v>7769.8208669492687</v>
      </c>
      <c r="J246" s="1">
        <v>16984.11</v>
      </c>
      <c r="K246" s="4">
        <v>118.99</v>
      </c>
      <c r="L246" s="1">
        <f t="shared" si="29"/>
        <v>142.73560803428862</v>
      </c>
      <c r="M246" s="1">
        <f t="shared" si="30"/>
        <v>7.5555459098946608E-3</v>
      </c>
      <c r="N246" s="1">
        <f t="shared" si="31"/>
        <v>9.5903433096961969E-3</v>
      </c>
      <c r="O246" s="1">
        <f t="shared" si="32"/>
        <v>4.773892066799585E-3</v>
      </c>
      <c r="P246" s="1">
        <f t="shared" si="33"/>
        <v>2.9830118028066391E-3</v>
      </c>
      <c r="Q246" s="1">
        <f>SUMPRODUCT('VaR-Results-Overview'!$B$4:$E$4,M246:P246)</f>
        <v>6.9733129241080103E-3</v>
      </c>
      <c r="R246" s="1" t="b">
        <f t="shared" ca="1" si="34"/>
        <v>0</v>
      </c>
    </row>
    <row r="247" spans="1:18" x14ac:dyDescent="0.2">
      <c r="A247" s="1">
        <v>233</v>
      </c>
      <c r="B247" s="2">
        <v>39297</v>
      </c>
      <c r="C247" s="1">
        <v>13181.91</v>
      </c>
      <c r="D247" s="1">
        <v>6224.3</v>
      </c>
      <c r="E247" s="3">
        <v>2.0388999999999999</v>
      </c>
      <c r="F247" s="1">
        <f t="shared" si="27"/>
        <v>12690.725270000001</v>
      </c>
      <c r="G247" s="1">
        <v>5597.89</v>
      </c>
      <c r="H247" s="4">
        <v>0.72640000000000005</v>
      </c>
      <c r="I247" s="1">
        <f t="shared" si="28"/>
        <v>7706.3463656387667</v>
      </c>
      <c r="J247" s="1">
        <v>16979.86</v>
      </c>
      <c r="K247" s="4">
        <v>118.37</v>
      </c>
      <c r="L247" s="1">
        <f t="shared" si="29"/>
        <v>143.44732618062008</v>
      </c>
      <c r="M247" s="1">
        <f t="shared" si="30"/>
        <v>-2.0902703863011608E-2</v>
      </c>
      <c r="N247" s="1">
        <f t="shared" si="31"/>
        <v>-9.0008278922739434E-3</v>
      </c>
      <c r="O247" s="1">
        <f t="shared" si="32"/>
        <v>-8.1693648280239724E-3</v>
      </c>
      <c r="P247" s="1">
        <f t="shared" si="33"/>
        <v>4.9862690616099903E-3</v>
      </c>
      <c r="Q247" s="1">
        <f>SUMPRODUCT('VaR-Results-Overview'!$B$4:$E$4,M247:P247)</f>
        <v>-1.0881012583367227E-2</v>
      </c>
      <c r="R247" s="1" t="b">
        <f t="shared" ca="1" si="34"/>
        <v>0</v>
      </c>
    </row>
    <row r="248" spans="1:18" x14ac:dyDescent="0.2">
      <c r="A248" s="1">
        <v>234</v>
      </c>
      <c r="B248" s="2">
        <v>39300</v>
      </c>
      <c r="C248" s="1">
        <v>13468.78</v>
      </c>
      <c r="D248" s="1">
        <v>6189.1</v>
      </c>
      <c r="E248" s="3">
        <v>2.0314000000000001</v>
      </c>
      <c r="F248" s="1">
        <f t="shared" si="27"/>
        <v>12572.537740000002</v>
      </c>
      <c r="G248" s="1">
        <v>5532.99</v>
      </c>
      <c r="H248" s="4">
        <v>0.7248</v>
      </c>
      <c r="I248" s="1">
        <f t="shared" si="28"/>
        <v>7633.8162251655622</v>
      </c>
      <c r="J248" s="1">
        <v>16914.46</v>
      </c>
      <c r="K248" s="4">
        <v>117.8</v>
      </c>
      <c r="L248" s="1">
        <f t="shared" si="29"/>
        <v>143.58624787775892</v>
      </c>
      <c r="M248" s="1">
        <f t="shared" si="30"/>
        <v>2.1762400137764617E-2</v>
      </c>
      <c r="N248" s="1">
        <f t="shared" si="31"/>
        <v>-9.3129058809102438E-3</v>
      </c>
      <c r="O248" s="1">
        <f t="shared" si="32"/>
        <v>-9.4117415740101601E-3</v>
      </c>
      <c r="P248" s="1">
        <f t="shared" si="33"/>
        <v>9.6845093483247666E-4</v>
      </c>
      <c r="Q248" s="1">
        <f>SUMPRODUCT('VaR-Results-Overview'!$B$4:$E$4,M248:P248)</f>
        <v>5.1636043203982518E-3</v>
      </c>
      <c r="R248" s="1" t="b">
        <f t="shared" ca="1" si="34"/>
        <v>0</v>
      </c>
    </row>
    <row r="249" spans="1:18" x14ac:dyDescent="0.2">
      <c r="A249" s="1">
        <v>235</v>
      </c>
      <c r="B249" s="2">
        <v>39301</v>
      </c>
      <c r="C249" s="1">
        <v>13504.3</v>
      </c>
      <c r="D249" s="1">
        <v>6308.8</v>
      </c>
      <c r="E249" s="3">
        <v>2.0211999999999999</v>
      </c>
      <c r="F249" s="1">
        <f t="shared" si="27"/>
        <v>12751.34656</v>
      </c>
      <c r="G249" s="1">
        <v>5620.4</v>
      </c>
      <c r="H249" s="4">
        <v>0.72650000000000003</v>
      </c>
      <c r="I249" s="1">
        <f t="shared" si="28"/>
        <v>7736.2697866483131</v>
      </c>
      <c r="J249" s="1">
        <v>16921.77</v>
      </c>
      <c r="K249" s="4">
        <v>118.4</v>
      </c>
      <c r="L249" s="1">
        <f t="shared" si="29"/>
        <v>142.92035472972972</v>
      </c>
      <c r="M249" s="1">
        <f t="shared" si="30"/>
        <v>2.6372099031982568E-3</v>
      </c>
      <c r="N249" s="1">
        <f t="shared" si="31"/>
        <v>1.4222174050916657E-2</v>
      </c>
      <c r="O249" s="1">
        <f t="shared" si="32"/>
        <v>1.3421014923702717E-2</v>
      </c>
      <c r="P249" s="1">
        <f t="shared" si="33"/>
        <v>-4.6375830406551292E-3</v>
      </c>
      <c r="Q249" s="1">
        <f>SUMPRODUCT('VaR-Results-Overview'!$B$4:$E$4,M249:P249)</f>
        <v>5.7361210607935458E-3</v>
      </c>
      <c r="R249" s="1" t="b">
        <f t="shared" ca="1" si="34"/>
        <v>0</v>
      </c>
    </row>
    <row r="250" spans="1:18" x14ac:dyDescent="0.2">
      <c r="A250" s="1">
        <v>236</v>
      </c>
      <c r="B250" s="2">
        <v>39302</v>
      </c>
      <c r="C250" s="1">
        <v>13657.86</v>
      </c>
      <c r="D250" s="1">
        <v>6393.9</v>
      </c>
      <c r="E250" s="3">
        <v>2.0386000000000002</v>
      </c>
      <c r="F250" s="1">
        <f t="shared" si="27"/>
        <v>13034.60454</v>
      </c>
      <c r="G250" s="1">
        <v>5749.29</v>
      </c>
      <c r="H250" s="4">
        <v>0.72360000000000002</v>
      </c>
      <c r="I250" s="1">
        <f t="shared" si="28"/>
        <v>7945.3980099502487</v>
      </c>
      <c r="J250" s="1">
        <v>17029.28</v>
      </c>
      <c r="K250" s="4">
        <v>119.64</v>
      </c>
      <c r="L250" s="1">
        <f t="shared" si="29"/>
        <v>142.33767970578401</v>
      </c>
      <c r="M250" s="1">
        <f t="shared" si="30"/>
        <v>1.1371192879305207E-2</v>
      </c>
      <c r="N250" s="1">
        <f t="shared" si="31"/>
        <v>2.221396608328088E-2</v>
      </c>
      <c r="O250" s="1">
        <f t="shared" si="32"/>
        <v>2.7032178177506264E-2</v>
      </c>
      <c r="P250" s="1">
        <f t="shared" si="33"/>
        <v>-4.0769211988563973E-3</v>
      </c>
      <c r="Q250" s="1">
        <f>SUMPRODUCT('VaR-Results-Overview'!$B$4:$E$4,M250:P250)</f>
        <v>1.3100500554685694E-2</v>
      </c>
      <c r="R250" s="1" t="b">
        <f t="shared" ca="1" si="34"/>
        <v>0</v>
      </c>
    </row>
    <row r="251" spans="1:18" x14ac:dyDescent="0.2">
      <c r="A251" s="1">
        <v>237</v>
      </c>
      <c r="B251" s="2">
        <v>39303</v>
      </c>
      <c r="C251" s="1">
        <v>13270.68</v>
      </c>
      <c r="D251" s="1">
        <v>6271.2</v>
      </c>
      <c r="E251" s="3">
        <v>2.0299</v>
      </c>
      <c r="F251" s="1">
        <f t="shared" si="27"/>
        <v>12729.908879999999</v>
      </c>
      <c r="G251" s="1">
        <v>5624.78</v>
      </c>
      <c r="H251" s="4">
        <v>0.72970000000000002</v>
      </c>
      <c r="I251" s="1">
        <f t="shared" si="28"/>
        <v>7708.3458955735232</v>
      </c>
      <c r="J251" s="1">
        <v>17170.599999999999</v>
      </c>
      <c r="K251" s="4">
        <v>118.66</v>
      </c>
      <c r="L251" s="1">
        <f t="shared" si="29"/>
        <v>144.70419686499241</v>
      </c>
      <c r="M251" s="1">
        <f t="shared" si="30"/>
        <v>-2.8348511406618628E-2</v>
      </c>
      <c r="N251" s="1">
        <f t="shared" si="31"/>
        <v>-2.3375903662053197E-2</v>
      </c>
      <c r="O251" s="1">
        <f t="shared" si="32"/>
        <v>-2.9835146594274872E-2</v>
      </c>
      <c r="P251" s="1">
        <f t="shared" si="33"/>
        <v>1.6626076553306595E-2</v>
      </c>
      <c r="Q251" s="1">
        <f>SUMPRODUCT('VaR-Results-Overview'!$B$4:$E$4,M251:P251)</f>
        <v>-1.8010475010029579E-2</v>
      </c>
      <c r="R251" s="1" t="b">
        <f t="shared" ca="1" si="34"/>
        <v>0</v>
      </c>
    </row>
    <row r="252" spans="1:18" x14ac:dyDescent="0.2">
      <c r="A252" s="1">
        <v>238</v>
      </c>
      <c r="B252" s="2">
        <v>39304</v>
      </c>
      <c r="C252" s="1">
        <v>13239.54</v>
      </c>
      <c r="D252" s="1">
        <v>6038.3</v>
      </c>
      <c r="E252" s="3">
        <v>2.0196000000000001</v>
      </c>
      <c r="F252" s="1">
        <f t="shared" si="27"/>
        <v>12194.95068</v>
      </c>
      <c r="G252" s="1">
        <v>5448.63</v>
      </c>
      <c r="H252" s="4">
        <v>0.73109999999999997</v>
      </c>
      <c r="I252" s="1">
        <f t="shared" si="28"/>
        <v>7452.6466967583101</v>
      </c>
      <c r="J252" s="1">
        <v>16764.09</v>
      </c>
      <c r="K252" s="4">
        <v>117.78</v>
      </c>
      <c r="L252" s="1">
        <f t="shared" si="29"/>
        <v>142.33392766174222</v>
      </c>
      <c r="M252" s="1">
        <f t="shared" si="30"/>
        <v>-2.3465263272115233E-3</v>
      </c>
      <c r="N252" s="1">
        <f t="shared" si="31"/>
        <v>-4.2023725781766878E-2</v>
      </c>
      <c r="O252" s="1">
        <f t="shared" si="32"/>
        <v>-3.3171733894563162E-2</v>
      </c>
      <c r="P252" s="1">
        <f t="shared" si="33"/>
        <v>-1.6380099918329435E-2</v>
      </c>
      <c r="Q252" s="1">
        <f>SUMPRODUCT('VaR-Results-Overview'!$B$4:$E$4,M252:P252)</f>
        <v>-2.0138921638536877E-2</v>
      </c>
      <c r="R252" s="1" t="b">
        <f t="shared" ca="1" si="34"/>
        <v>0</v>
      </c>
    </row>
    <row r="253" spans="1:18" x14ac:dyDescent="0.2">
      <c r="A253" s="1">
        <v>239</v>
      </c>
      <c r="B253" s="2">
        <v>39307</v>
      </c>
      <c r="C253" s="1">
        <v>13236.53</v>
      </c>
      <c r="D253" s="1">
        <v>6219</v>
      </c>
      <c r="E253" s="3">
        <v>2.0116000000000001</v>
      </c>
      <c r="F253" s="1">
        <f t="shared" si="27"/>
        <v>12510.1404</v>
      </c>
      <c r="G253" s="1">
        <v>5569.28</v>
      </c>
      <c r="H253" s="4">
        <v>0.73450000000000004</v>
      </c>
      <c r="I253" s="1">
        <f t="shared" si="28"/>
        <v>7582.4098025867934</v>
      </c>
      <c r="J253" s="1">
        <v>16800.05</v>
      </c>
      <c r="K253" s="4">
        <v>118.37</v>
      </c>
      <c r="L253" s="1">
        <f t="shared" si="29"/>
        <v>141.92827574554363</v>
      </c>
      <c r="M253" s="1">
        <f t="shared" si="30"/>
        <v>-2.273492885704653E-4</v>
      </c>
      <c r="N253" s="1">
        <f t="shared" si="31"/>
        <v>2.5845920026303894E-2</v>
      </c>
      <c r="O253" s="1">
        <f t="shared" si="32"/>
        <v>1.7411680857610832E-2</v>
      </c>
      <c r="P253" s="1">
        <f t="shared" si="33"/>
        <v>-2.8500015622601829E-3</v>
      </c>
      <c r="Q253" s="1">
        <f>SUMPRODUCT('VaR-Results-Overview'!$B$4:$E$4,M253:P253)</f>
        <v>8.8340040657720297E-3</v>
      </c>
      <c r="R253" s="1" t="b">
        <f t="shared" ca="1" si="34"/>
        <v>0</v>
      </c>
    </row>
    <row r="254" spans="1:18" x14ac:dyDescent="0.2">
      <c r="A254" s="1">
        <v>240</v>
      </c>
      <c r="B254" s="2">
        <v>39308</v>
      </c>
      <c r="C254" s="1">
        <v>13028.92</v>
      </c>
      <c r="D254" s="1">
        <v>6143.5</v>
      </c>
      <c r="E254" s="3">
        <v>2</v>
      </c>
      <c r="F254" s="1">
        <f t="shared" si="27"/>
        <v>12287</v>
      </c>
      <c r="G254" s="1">
        <v>5478.66</v>
      </c>
      <c r="H254" s="4">
        <v>0.7369</v>
      </c>
      <c r="I254" s="1">
        <f t="shared" si="28"/>
        <v>7434.7401275614056</v>
      </c>
      <c r="J254" s="1">
        <v>16844.61</v>
      </c>
      <c r="K254" s="4">
        <v>117.93</v>
      </c>
      <c r="L254" s="1">
        <f t="shared" si="29"/>
        <v>142.83566522513354</v>
      </c>
      <c r="M254" s="1">
        <f t="shared" si="30"/>
        <v>-1.5684624293527124E-2</v>
      </c>
      <c r="N254" s="1">
        <f t="shared" si="31"/>
        <v>-1.7836762247688299E-2</v>
      </c>
      <c r="O254" s="1">
        <f t="shared" si="32"/>
        <v>-1.9475295963957154E-2</v>
      </c>
      <c r="P254" s="1">
        <f t="shared" si="33"/>
        <v>6.3932960139438614E-3</v>
      </c>
      <c r="Q254" s="1">
        <f>SUMPRODUCT('VaR-Results-Overview'!$B$4:$E$4,M254:P254)</f>
        <v>-1.2293748785324285E-2</v>
      </c>
      <c r="R254" s="1" t="b">
        <f t="shared" ca="1" si="34"/>
        <v>0</v>
      </c>
    </row>
    <row r="255" spans="1:18" x14ac:dyDescent="0.2">
      <c r="A255" s="1">
        <v>241</v>
      </c>
      <c r="B255" s="2">
        <v>39309</v>
      </c>
      <c r="C255" s="1">
        <v>12861.47</v>
      </c>
      <c r="D255" s="1">
        <v>6109.3</v>
      </c>
      <c r="E255" s="3">
        <v>1.9910000000000001</v>
      </c>
      <c r="F255" s="1">
        <f t="shared" si="27"/>
        <v>12163.616300000002</v>
      </c>
      <c r="G255" s="1">
        <v>5442.72</v>
      </c>
      <c r="H255" s="4">
        <v>0.74239999999999995</v>
      </c>
      <c r="I255" s="1">
        <f t="shared" si="28"/>
        <v>7331.2500000000009</v>
      </c>
      <c r="J255" s="1">
        <v>16475.61</v>
      </c>
      <c r="K255" s="4">
        <v>117.25</v>
      </c>
      <c r="L255" s="1">
        <f t="shared" si="29"/>
        <v>140.51692963752666</v>
      </c>
      <c r="M255" s="1">
        <f t="shared" si="30"/>
        <v>-1.2852178077691836E-2</v>
      </c>
      <c r="N255" s="1">
        <f t="shared" si="31"/>
        <v>-1.0041808415398267E-2</v>
      </c>
      <c r="O255" s="1">
        <f t="shared" si="32"/>
        <v>-1.3919804295210718E-2</v>
      </c>
      <c r="P255" s="1">
        <f t="shared" si="33"/>
        <v>-1.6233589726712547E-2</v>
      </c>
      <c r="Q255" s="1">
        <f>SUMPRODUCT('VaR-Results-Overview'!$B$4:$E$4,M255:P255)</f>
        <v>-1.2792112130559797E-2</v>
      </c>
      <c r="R255" s="1" t="b">
        <f t="shared" ca="1" si="34"/>
        <v>0</v>
      </c>
    </row>
    <row r="256" spans="1:18" x14ac:dyDescent="0.2">
      <c r="A256" s="1">
        <v>242</v>
      </c>
      <c r="B256" s="2">
        <v>39310</v>
      </c>
      <c r="C256" s="1">
        <v>12845.78</v>
      </c>
      <c r="D256" s="1">
        <v>5858.9</v>
      </c>
      <c r="E256" s="3">
        <v>1.9816</v>
      </c>
      <c r="F256" s="1">
        <f t="shared" si="27"/>
        <v>11609.996239999999</v>
      </c>
      <c r="G256" s="1">
        <v>5265.47</v>
      </c>
      <c r="H256" s="4">
        <v>0.74619999999999997</v>
      </c>
      <c r="I256" s="1">
        <f t="shared" si="28"/>
        <v>7056.3789868667927</v>
      </c>
      <c r="J256" s="1">
        <v>16148.49</v>
      </c>
      <c r="K256" s="4">
        <v>114.23</v>
      </c>
      <c r="L256" s="1">
        <f t="shared" si="29"/>
        <v>141.3682044996936</v>
      </c>
      <c r="M256" s="1">
        <f t="shared" si="30"/>
        <v>-1.2199227615504831E-3</v>
      </c>
      <c r="N256" s="1">
        <f t="shared" si="31"/>
        <v>-4.5514429783517822E-2</v>
      </c>
      <c r="O256" s="1">
        <f t="shared" si="32"/>
        <v>-3.7493062319960191E-2</v>
      </c>
      <c r="P256" s="1">
        <f t="shared" si="33"/>
        <v>6.0581658335609068E-3</v>
      </c>
      <c r="Q256" s="1">
        <f>SUMPRODUCT('VaR-Results-Overview'!$B$4:$E$4,M256:P256)</f>
        <v>-1.6679971104959376E-2</v>
      </c>
      <c r="R256" s="1" t="b">
        <f t="shared" ca="1" si="34"/>
        <v>0</v>
      </c>
    </row>
    <row r="257" spans="1:18" x14ac:dyDescent="0.2">
      <c r="A257" s="1">
        <v>243</v>
      </c>
      <c r="B257" s="2">
        <v>39311</v>
      </c>
      <c r="C257" s="1">
        <v>13079.08</v>
      </c>
      <c r="D257" s="1">
        <v>6064.2</v>
      </c>
      <c r="E257" s="3">
        <v>1.986</v>
      </c>
      <c r="F257" s="1">
        <f t="shared" si="27"/>
        <v>12043.501199999999</v>
      </c>
      <c r="G257" s="1">
        <v>5363.63</v>
      </c>
      <c r="H257" s="4">
        <v>0.74009999999999998</v>
      </c>
      <c r="I257" s="1">
        <f t="shared" si="28"/>
        <v>7247.1693014457505</v>
      </c>
      <c r="J257" s="1">
        <v>15273.68</v>
      </c>
      <c r="K257" s="4">
        <v>113.78</v>
      </c>
      <c r="L257" s="1">
        <f t="shared" si="29"/>
        <v>134.23870627526807</v>
      </c>
      <c r="M257" s="1">
        <f t="shared" si="30"/>
        <v>1.8161606379682609E-2</v>
      </c>
      <c r="N257" s="1">
        <f t="shared" si="31"/>
        <v>3.7338940602447628E-2</v>
      </c>
      <c r="O257" s="1">
        <f t="shared" si="32"/>
        <v>2.7037991430739951E-2</v>
      </c>
      <c r="P257" s="1">
        <f t="shared" si="33"/>
        <v>-5.0432119794242593E-2</v>
      </c>
      <c r="Q257" s="1">
        <f>SUMPRODUCT('VaR-Results-Overview'!$B$4:$E$4,M257:P257)</f>
        <v>1.1083699916832807E-2</v>
      </c>
      <c r="R257" s="1" t="b">
        <f t="shared" ca="1" si="34"/>
        <v>0</v>
      </c>
    </row>
    <row r="258" spans="1:18" x14ac:dyDescent="0.2">
      <c r="A258" s="1">
        <v>244</v>
      </c>
      <c r="B258" s="2">
        <v>39314</v>
      </c>
      <c r="C258" s="1">
        <v>13121.35</v>
      </c>
      <c r="D258" s="1">
        <v>6078.7</v>
      </c>
      <c r="E258" s="3">
        <v>1.9857</v>
      </c>
      <c r="F258" s="1">
        <f t="shared" si="27"/>
        <v>12070.47459</v>
      </c>
      <c r="G258" s="1">
        <v>5399.38</v>
      </c>
      <c r="H258" s="4">
        <v>0.74180000000000001</v>
      </c>
      <c r="I258" s="1">
        <f t="shared" si="28"/>
        <v>7278.754381234834</v>
      </c>
      <c r="J258" s="1">
        <v>15732.48</v>
      </c>
      <c r="K258" s="4">
        <v>114.83</v>
      </c>
      <c r="L258" s="1">
        <f t="shared" si="29"/>
        <v>137.00670556474788</v>
      </c>
      <c r="M258" s="1">
        <f t="shared" si="30"/>
        <v>3.2318786948317799E-3</v>
      </c>
      <c r="N258" s="1">
        <f t="shared" si="31"/>
        <v>2.2396634958612386E-3</v>
      </c>
      <c r="O258" s="1">
        <f t="shared" si="32"/>
        <v>4.3582643754137909E-3</v>
      </c>
      <c r="P258" s="1">
        <f t="shared" si="33"/>
        <v>2.0619978888978426E-2</v>
      </c>
      <c r="Q258" s="1">
        <f>SUMPRODUCT('VaR-Results-Overview'!$B$4:$E$4,M258:P258)</f>
        <v>6.5244727420281489E-3</v>
      </c>
      <c r="R258" s="1" t="b">
        <f t="shared" ca="1" si="34"/>
        <v>0</v>
      </c>
    </row>
    <row r="259" spans="1:18" x14ac:dyDescent="0.2">
      <c r="A259" s="1">
        <v>245</v>
      </c>
      <c r="B259" s="2">
        <v>39315</v>
      </c>
      <c r="C259" s="1">
        <v>13090.86</v>
      </c>
      <c r="D259" s="1">
        <v>6086.1</v>
      </c>
      <c r="E259" s="3">
        <v>1.9834000000000001</v>
      </c>
      <c r="F259" s="1">
        <f t="shared" si="27"/>
        <v>12071.170740000001</v>
      </c>
      <c r="G259" s="1">
        <v>5418.78</v>
      </c>
      <c r="H259" s="4">
        <v>0.74119999999999997</v>
      </c>
      <c r="I259" s="1">
        <f t="shared" si="28"/>
        <v>7310.8202914193198</v>
      </c>
      <c r="J259" s="1">
        <v>15901.34</v>
      </c>
      <c r="K259" s="4">
        <v>114.34</v>
      </c>
      <c r="L259" s="1">
        <f t="shared" si="29"/>
        <v>139.0706664334441</v>
      </c>
      <c r="M259" s="1">
        <f t="shared" si="30"/>
        <v>-2.3236938272357477E-3</v>
      </c>
      <c r="N259" s="1">
        <f t="shared" si="31"/>
        <v>5.7673788616258574E-5</v>
      </c>
      <c r="O259" s="1">
        <f t="shared" si="32"/>
        <v>4.4054117648418094E-3</v>
      </c>
      <c r="P259" s="1">
        <f t="shared" si="33"/>
        <v>1.5064670449438858E-2</v>
      </c>
      <c r="Q259" s="1">
        <f>SUMPRODUCT('VaR-Results-Overview'!$B$4:$E$4,M259:P259)</f>
        <v>2.541299872062531E-3</v>
      </c>
      <c r="R259" s="1" t="b">
        <f t="shared" ca="1" si="34"/>
        <v>0</v>
      </c>
    </row>
    <row r="260" spans="1:18" x14ac:dyDescent="0.2">
      <c r="A260" s="1">
        <v>246</v>
      </c>
      <c r="B260" s="2">
        <v>39316</v>
      </c>
      <c r="C260" s="1">
        <v>13236.13</v>
      </c>
      <c r="D260" s="1">
        <v>6196</v>
      </c>
      <c r="E260" s="3">
        <v>1.9913000000000001</v>
      </c>
      <c r="F260" s="1">
        <f t="shared" si="27"/>
        <v>12338.094800000001</v>
      </c>
      <c r="G260" s="1">
        <v>5518.17</v>
      </c>
      <c r="H260" s="4">
        <v>0.73980000000000001</v>
      </c>
      <c r="I260" s="1">
        <f t="shared" si="28"/>
        <v>7459.0024330900242</v>
      </c>
      <c r="J260" s="1">
        <v>15900.64</v>
      </c>
      <c r="K260" s="4">
        <v>115.03</v>
      </c>
      <c r="L260" s="1">
        <f t="shared" si="29"/>
        <v>138.23037468486481</v>
      </c>
      <c r="M260" s="1">
        <f t="shared" si="30"/>
        <v>1.1097055502846918E-2</v>
      </c>
      <c r="N260" s="1">
        <f t="shared" si="31"/>
        <v>2.2112524605049148E-2</v>
      </c>
      <c r="O260" s="1">
        <f t="shared" si="32"/>
        <v>2.0268880339546186E-2</v>
      </c>
      <c r="P260" s="1">
        <f t="shared" si="33"/>
        <v>-6.0421925782705105E-3</v>
      </c>
      <c r="Q260" s="1">
        <f>SUMPRODUCT('VaR-Results-Overview'!$B$4:$E$4,M260:P260)</f>
        <v>1.1891029100954027E-2</v>
      </c>
      <c r="R260" s="1" t="b">
        <f t="shared" ca="1" si="34"/>
        <v>0</v>
      </c>
    </row>
    <row r="261" spans="1:18" x14ac:dyDescent="0.2">
      <c r="A261" s="1">
        <v>247</v>
      </c>
      <c r="B261" s="2">
        <v>39317</v>
      </c>
      <c r="C261" s="1">
        <v>13235.88</v>
      </c>
      <c r="D261" s="1">
        <v>6196.9</v>
      </c>
      <c r="E261" s="3">
        <v>2.0057</v>
      </c>
      <c r="F261" s="1">
        <f t="shared" si="27"/>
        <v>12429.12233</v>
      </c>
      <c r="G261" s="1">
        <v>5523.33</v>
      </c>
      <c r="H261" s="4">
        <v>0.73660000000000003</v>
      </c>
      <c r="I261" s="1">
        <f t="shared" si="28"/>
        <v>7498.411620961173</v>
      </c>
      <c r="J261" s="1">
        <v>16316.32</v>
      </c>
      <c r="K261" s="4">
        <v>116.25</v>
      </c>
      <c r="L261" s="1">
        <f t="shared" si="29"/>
        <v>140.35544086021505</v>
      </c>
      <c r="M261" s="1">
        <f t="shared" si="30"/>
        <v>-1.8887696025953206E-5</v>
      </c>
      <c r="N261" s="1">
        <f t="shared" si="31"/>
        <v>7.3777622457560773E-3</v>
      </c>
      <c r="O261" s="1">
        <f t="shared" si="32"/>
        <v>5.283439471251497E-3</v>
      </c>
      <c r="P261" s="1">
        <f t="shared" si="33"/>
        <v>1.5373366238751287E-2</v>
      </c>
      <c r="Q261" s="1">
        <f>SUMPRODUCT('VaR-Results-Overview'!$B$4:$E$4,M261:P261)</f>
        <v>5.8087907901918489E-3</v>
      </c>
      <c r="R261" s="1" t="b">
        <f t="shared" ca="1" si="34"/>
        <v>0</v>
      </c>
    </row>
    <row r="262" spans="1:18" x14ac:dyDescent="0.2">
      <c r="A262" s="1">
        <v>248</v>
      </c>
      <c r="B262" s="2">
        <v>39318</v>
      </c>
      <c r="C262" s="1">
        <v>13378.87</v>
      </c>
      <c r="D262" s="1">
        <v>6220.1</v>
      </c>
      <c r="E262" s="3">
        <v>2.0095999999999998</v>
      </c>
      <c r="F262" s="1">
        <f t="shared" si="27"/>
        <v>12499.91296</v>
      </c>
      <c r="G262" s="1">
        <v>5569.38</v>
      </c>
      <c r="H262" s="4">
        <v>0.73319999999999996</v>
      </c>
      <c r="I262" s="1">
        <f t="shared" si="28"/>
        <v>7595.9901800327334</v>
      </c>
      <c r="J262" s="1">
        <v>16248.97</v>
      </c>
      <c r="K262" s="4">
        <v>115.91</v>
      </c>
      <c r="L262" s="1">
        <f t="shared" si="29"/>
        <v>140.18609265809681</v>
      </c>
      <c r="M262" s="1">
        <f t="shared" si="30"/>
        <v>1.0803210666763496E-2</v>
      </c>
      <c r="N262" s="1">
        <f t="shared" si="31"/>
        <v>5.695545358752576E-3</v>
      </c>
      <c r="O262" s="1">
        <f t="shared" si="32"/>
        <v>1.3013230535222669E-2</v>
      </c>
      <c r="P262" s="1">
        <f t="shared" si="33"/>
        <v>-1.2065667072137457E-3</v>
      </c>
      <c r="Q262" s="1">
        <f>SUMPRODUCT('VaR-Results-Overview'!$B$4:$E$4,M262:P262)</f>
        <v>7.0899575864106883E-3</v>
      </c>
      <c r="R262" s="1" t="b">
        <f t="shared" ca="1" si="34"/>
        <v>0</v>
      </c>
    </row>
    <row r="263" spans="1:18" x14ac:dyDescent="0.2">
      <c r="A263" s="1">
        <v>249</v>
      </c>
      <c r="B263" s="2">
        <v>39322</v>
      </c>
      <c r="C263" s="1">
        <v>13041.85</v>
      </c>
      <c r="D263" s="1">
        <v>6102.2</v>
      </c>
      <c r="E263" s="3">
        <v>2.0095000000000001</v>
      </c>
      <c r="F263" s="1">
        <f t="shared" si="27"/>
        <v>12262.3709</v>
      </c>
      <c r="G263" s="1">
        <v>5474.17</v>
      </c>
      <c r="H263" s="4">
        <v>0.7329</v>
      </c>
      <c r="I263" s="1">
        <f t="shared" si="28"/>
        <v>7469.1908855232641</v>
      </c>
      <c r="J263" s="1">
        <v>16287.49</v>
      </c>
      <c r="K263" s="4">
        <v>114.95</v>
      </c>
      <c r="L263" s="1">
        <f t="shared" si="29"/>
        <v>141.69195302305349</v>
      </c>
      <c r="M263" s="1">
        <f t="shared" si="30"/>
        <v>-2.5190468253297956E-2</v>
      </c>
      <c r="N263" s="1">
        <f t="shared" si="31"/>
        <v>-1.9003497125151165E-2</v>
      </c>
      <c r="O263" s="1">
        <f t="shared" si="32"/>
        <v>-1.6692925017568003E-2</v>
      </c>
      <c r="P263" s="1">
        <f t="shared" si="33"/>
        <v>1.0741867016932654E-2</v>
      </c>
      <c r="Q263" s="1">
        <f>SUMPRODUCT('VaR-Results-Overview'!$B$4:$E$4,M263:P263)</f>
        <v>-1.5298155537234803E-2</v>
      </c>
      <c r="R263" s="1" t="b">
        <f t="shared" ca="1" si="34"/>
        <v>0</v>
      </c>
    </row>
    <row r="264" spans="1:18" x14ac:dyDescent="0.2">
      <c r="A264" s="1">
        <v>250</v>
      </c>
      <c r="B264" s="2">
        <v>39323</v>
      </c>
      <c r="C264" s="1">
        <v>13289.29</v>
      </c>
      <c r="D264" s="1">
        <v>6132.2</v>
      </c>
      <c r="E264" s="3">
        <v>2.0144000000000002</v>
      </c>
      <c r="F264" s="1">
        <f t="shared" si="27"/>
        <v>12352.703680000001</v>
      </c>
      <c r="G264" s="1">
        <v>5520.02</v>
      </c>
      <c r="H264" s="4">
        <v>0.73260000000000003</v>
      </c>
      <c r="I264" s="1">
        <f t="shared" si="28"/>
        <v>7534.8348348348354</v>
      </c>
      <c r="J264" s="1">
        <v>16012.83</v>
      </c>
      <c r="K264" s="4">
        <v>115.09</v>
      </c>
      <c r="L264" s="1">
        <f t="shared" si="29"/>
        <v>139.1331132157442</v>
      </c>
      <c r="M264" s="1">
        <f t="shared" si="30"/>
        <v>1.8972768433926208E-2</v>
      </c>
      <c r="N264" s="1">
        <f t="shared" si="31"/>
        <v>7.3666651202012358E-3</v>
      </c>
      <c r="O264" s="1">
        <f t="shared" si="32"/>
        <v>8.7886292260654329E-3</v>
      </c>
      <c r="P264" s="1">
        <f t="shared" si="33"/>
        <v>-1.8059175222836801E-2</v>
      </c>
      <c r="Q264" s="1">
        <f>SUMPRODUCT('VaR-Results-Overview'!$B$4:$E$4,M264:P264)</f>
        <v>7.0661347876700368E-3</v>
      </c>
      <c r="R264" s="1" t="b">
        <f t="shared" ca="1" si="34"/>
        <v>0</v>
      </c>
    </row>
    <row r="265" spans="1:18" x14ac:dyDescent="0.2">
      <c r="A265" s="1">
        <v>251</v>
      </c>
      <c r="B265" s="2">
        <v>39324</v>
      </c>
      <c r="C265" s="1">
        <v>13238.73</v>
      </c>
      <c r="D265" s="1">
        <v>6212</v>
      </c>
      <c r="E265" s="3">
        <v>2.0154000000000001</v>
      </c>
      <c r="F265" s="1">
        <f t="shared" si="27"/>
        <v>12519.6648</v>
      </c>
      <c r="G265" s="1">
        <v>5592.53</v>
      </c>
      <c r="H265" s="4">
        <v>0.73319999999999996</v>
      </c>
      <c r="I265" s="1">
        <f t="shared" si="28"/>
        <v>7627.5641025641025</v>
      </c>
      <c r="J265" s="1">
        <v>16153.82</v>
      </c>
      <c r="K265" s="4">
        <v>115.8</v>
      </c>
      <c r="L265" s="1">
        <f t="shared" si="29"/>
        <v>139.49758203799655</v>
      </c>
      <c r="M265" s="1">
        <f t="shared" si="30"/>
        <v>-3.8045674373876487E-3</v>
      </c>
      <c r="N265" s="1">
        <f t="shared" si="31"/>
        <v>1.351616005088207E-2</v>
      </c>
      <c r="O265" s="1">
        <f t="shared" si="32"/>
        <v>1.2306741920946135E-2</v>
      </c>
      <c r="P265" s="1">
        <f t="shared" si="33"/>
        <v>2.6195692299876274E-3</v>
      </c>
      <c r="Q265" s="1">
        <f>SUMPRODUCT('VaR-Results-Overview'!$B$4:$E$4,M265:P265)</f>
        <v>4.2876090784017004E-3</v>
      </c>
      <c r="R265" s="1" t="b">
        <f t="shared" ca="1" si="34"/>
        <v>0</v>
      </c>
    </row>
    <row r="266" spans="1:18" x14ac:dyDescent="0.2">
      <c r="A266" s="1">
        <v>252</v>
      </c>
      <c r="B266" s="2">
        <v>39325</v>
      </c>
      <c r="C266" s="1">
        <v>13357.74</v>
      </c>
      <c r="D266" s="1">
        <v>6303.3</v>
      </c>
      <c r="E266" s="3">
        <v>2.0171000000000001</v>
      </c>
      <c r="F266" s="1">
        <f t="shared" si="27"/>
        <v>12714.38643</v>
      </c>
      <c r="G266" s="1">
        <v>5662.7</v>
      </c>
      <c r="H266" s="4">
        <v>0.73350000000000004</v>
      </c>
      <c r="I266" s="1">
        <f t="shared" si="28"/>
        <v>7720.1090661213357</v>
      </c>
      <c r="J266" s="1">
        <v>16569.09</v>
      </c>
      <c r="K266" s="4">
        <v>115.92</v>
      </c>
      <c r="L266" s="1">
        <f t="shared" si="29"/>
        <v>142.93555900621118</v>
      </c>
      <c r="M266" s="1">
        <f t="shared" si="30"/>
        <v>8.9895329839040621E-3</v>
      </c>
      <c r="N266" s="1">
        <f t="shared" si="31"/>
        <v>1.5553262256670003E-2</v>
      </c>
      <c r="O266" s="1">
        <f t="shared" si="32"/>
        <v>1.2132964379299411E-2</v>
      </c>
      <c r="P266" s="1">
        <f t="shared" si="33"/>
        <v>2.4645423368544025E-2</v>
      </c>
      <c r="Q266" s="1">
        <f>SUMPRODUCT('VaR-Results-Overview'!$B$4:$E$4,M266:P266)</f>
        <v>1.4404172982201372E-2</v>
      </c>
      <c r="R266" s="1" t="b">
        <f t="shared" ca="1" si="34"/>
        <v>0</v>
      </c>
    </row>
    <row r="267" spans="1:18" x14ac:dyDescent="0.2">
      <c r="A267" s="1">
        <v>253</v>
      </c>
      <c r="B267" s="2">
        <v>39329</v>
      </c>
      <c r="C267" s="1">
        <v>13448.86</v>
      </c>
      <c r="D267" s="1">
        <v>6376.8</v>
      </c>
      <c r="E267" s="3">
        <v>2.0102000000000002</v>
      </c>
      <c r="F267" s="1">
        <f t="shared" si="27"/>
        <v>12818.643360000002</v>
      </c>
      <c r="G267" s="1">
        <v>5672.72</v>
      </c>
      <c r="H267" s="4">
        <v>0.73599999999999999</v>
      </c>
      <c r="I267" s="1">
        <f t="shared" si="28"/>
        <v>7707.5000000000009</v>
      </c>
      <c r="J267" s="1">
        <v>16420.47</v>
      </c>
      <c r="K267" s="4">
        <v>116.2</v>
      </c>
      <c r="L267" s="1">
        <f t="shared" si="29"/>
        <v>141.31213425129087</v>
      </c>
      <c r="M267" s="1">
        <f t="shared" si="30"/>
        <v>6.8215132200507575E-3</v>
      </c>
      <c r="N267" s="1">
        <f t="shared" si="31"/>
        <v>8.1999183030967045E-3</v>
      </c>
      <c r="O267" s="1">
        <f t="shared" si="32"/>
        <v>-1.6332756458931339E-3</v>
      </c>
      <c r="P267" s="1">
        <f t="shared" si="33"/>
        <v>-1.1357738873430107E-2</v>
      </c>
      <c r="Q267" s="1">
        <f>SUMPRODUCT('VaR-Results-Overview'!$B$4:$E$4,M267:P267)</f>
        <v>2.7537054396739799E-3</v>
      </c>
      <c r="R267" s="1" t="b">
        <f t="shared" ca="1" si="34"/>
        <v>0</v>
      </c>
    </row>
    <row r="268" spans="1:18" x14ac:dyDescent="0.2">
      <c r="A268" s="1">
        <v>254</v>
      </c>
      <c r="B268" s="2">
        <v>39330</v>
      </c>
      <c r="C268" s="1">
        <v>13305.47</v>
      </c>
      <c r="D268" s="1">
        <v>6270.7</v>
      </c>
      <c r="E268" s="3">
        <v>2.0198999999999998</v>
      </c>
      <c r="F268" s="1">
        <f t="shared" si="27"/>
        <v>12666.186929999998</v>
      </c>
      <c r="G268" s="1">
        <v>5551.55</v>
      </c>
      <c r="H268" s="4">
        <v>0.73250000000000004</v>
      </c>
      <c r="I268" s="1">
        <f t="shared" si="28"/>
        <v>7578.9078498293511</v>
      </c>
      <c r="J268" s="1">
        <v>16158.45</v>
      </c>
      <c r="K268" s="4">
        <v>115.35</v>
      </c>
      <c r="L268" s="1">
        <f t="shared" si="29"/>
        <v>140.08192457737323</v>
      </c>
      <c r="M268" s="1">
        <f t="shared" si="30"/>
        <v>-1.0661870225431839E-2</v>
      </c>
      <c r="N268" s="1">
        <f t="shared" si="31"/>
        <v>-1.1893335801488731E-2</v>
      </c>
      <c r="O268" s="1">
        <f t="shared" si="32"/>
        <v>-1.6684028565767083E-2</v>
      </c>
      <c r="P268" s="1">
        <f t="shared" si="33"/>
        <v>-8.7056195169340472E-3</v>
      </c>
      <c r="Q268" s="1">
        <f>SUMPRODUCT('VaR-Results-Overview'!$B$4:$E$4,M268:P268)</f>
        <v>-1.1242275590582874E-2</v>
      </c>
      <c r="R268" s="1" t="b">
        <f t="shared" ca="1" si="34"/>
        <v>0</v>
      </c>
    </row>
    <row r="269" spans="1:18" x14ac:dyDescent="0.2">
      <c r="A269" s="1">
        <v>255</v>
      </c>
      <c r="B269" s="2">
        <v>39331</v>
      </c>
      <c r="C269" s="1">
        <v>13363.35</v>
      </c>
      <c r="D269" s="1">
        <v>6313.3</v>
      </c>
      <c r="E269" s="3">
        <v>2.0217000000000001</v>
      </c>
      <c r="F269" s="1">
        <f t="shared" si="27"/>
        <v>12763.598610000001</v>
      </c>
      <c r="G269" s="1">
        <v>5576.62</v>
      </c>
      <c r="H269" s="4">
        <v>0.73040000000000005</v>
      </c>
      <c r="I269" s="1">
        <f t="shared" si="28"/>
        <v>7635.0219058050379</v>
      </c>
      <c r="J269" s="1">
        <v>16257</v>
      </c>
      <c r="K269" s="4">
        <v>115.25</v>
      </c>
      <c r="L269" s="1">
        <f t="shared" si="29"/>
        <v>141.05856832971801</v>
      </c>
      <c r="M269" s="1">
        <f t="shared" si="30"/>
        <v>4.3500906018352622E-3</v>
      </c>
      <c r="N269" s="1">
        <f t="shared" si="31"/>
        <v>7.6906870661510836E-3</v>
      </c>
      <c r="O269" s="1">
        <f t="shared" si="32"/>
        <v>7.4039765474850448E-3</v>
      </c>
      <c r="P269" s="1">
        <f t="shared" si="33"/>
        <v>6.9719469895299932E-3</v>
      </c>
      <c r="Q269" s="1">
        <f>SUMPRODUCT('VaR-Results-Overview'!$B$4:$E$4,M269:P269)</f>
        <v>6.1820294132339335E-3</v>
      </c>
      <c r="R269" s="1" t="b">
        <f t="shared" ca="1" si="34"/>
        <v>0</v>
      </c>
    </row>
    <row r="270" spans="1:18" x14ac:dyDescent="0.2">
      <c r="A270" s="1">
        <v>256</v>
      </c>
      <c r="B270" s="2">
        <v>39332</v>
      </c>
      <c r="C270" s="1">
        <v>13113.38</v>
      </c>
      <c r="D270" s="1">
        <v>6191.2</v>
      </c>
      <c r="E270" s="3">
        <v>2.0251999999999999</v>
      </c>
      <c r="F270" s="1">
        <f t="shared" si="27"/>
        <v>12538.418239999999</v>
      </c>
      <c r="G270" s="1">
        <v>5430.1</v>
      </c>
      <c r="H270" s="4">
        <v>0.72650000000000003</v>
      </c>
      <c r="I270" s="1">
        <f t="shared" si="28"/>
        <v>7474.3289745354441</v>
      </c>
      <c r="J270" s="1">
        <v>16122.16</v>
      </c>
      <c r="K270" s="4">
        <v>113.45</v>
      </c>
      <c r="L270" s="1">
        <f t="shared" si="29"/>
        <v>142.10806522697223</v>
      </c>
      <c r="M270" s="1">
        <f t="shared" si="30"/>
        <v>-1.8705638930358117E-2</v>
      </c>
      <c r="N270" s="1">
        <f t="shared" si="31"/>
        <v>-1.7642388865439403E-2</v>
      </c>
      <c r="O270" s="1">
        <f t="shared" si="32"/>
        <v>-2.104681993740139E-2</v>
      </c>
      <c r="P270" s="1">
        <f t="shared" si="33"/>
        <v>7.4401499297870651E-3</v>
      </c>
      <c r="Q270" s="1">
        <f>SUMPRODUCT('VaR-Results-Overview'!$B$4:$E$4,M270:P270)</f>
        <v>-1.3391624239557793E-2</v>
      </c>
      <c r="R270" s="1" t="b">
        <f t="shared" ca="1" si="34"/>
        <v>0</v>
      </c>
    </row>
    <row r="271" spans="1:18" x14ac:dyDescent="0.2">
      <c r="A271" s="1">
        <v>257</v>
      </c>
      <c r="B271" s="2">
        <v>39335</v>
      </c>
      <c r="C271" s="1">
        <v>13127.85</v>
      </c>
      <c r="D271" s="1">
        <v>6134.1</v>
      </c>
      <c r="E271" s="3">
        <v>2.0285000000000002</v>
      </c>
      <c r="F271" s="1">
        <f t="shared" ref="F271:F334" si="35">D271*E271</f>
        <v>12443.021850000003</v>
      </c>
      <c r="G271" s="1">
        <v>5386.43</v>
      </c>
      <c r="H271" s="4">
        <v>0.72499999999999998</v>
      </c>
      <c r="I271" s="1">
        <f t="shared" ref="I271:I334" si="36">G271/H271</f>
        <v>7429.558620689656</v>
      </c>
      <c r="J271" s="1">
        <v>15764.97</v>
      </c>
      <c r="K271" s="4">
        <v>113.29</v>
      </c>
      <c r="L271" s="1">
        <f t="shared" ref="L271:L334" si="37">J271/K271</f>
        <v>139.15588313178566</v>
      </c>
      <c r="M271" s="1">
        <f t="shared" si="30"/>
        <v>1.1034531143001396E-3</v>
      </c>
      <c r="N271" s="1">
        <f t="shared" si="31"/>
        <v>-7.6083273164124611E-3</v>
      </c>
      <c r="O271" s="1">
        <f t="shared" si="32"/>
        <v>-5.989882703627018E-3</v>
      </c>
      <c r="P271" s="1">
        <f t="shared" si="33"/>
        <v>-2.0774205112647225E-2</v>
      </c>
      <c r="Q271" s="1">
        <f>SUMPRODUCT('VaR-Results-Overview'!$B$4:$E$4,M271:P271)</f>
        <v>-6.5949462420958295E-3</v>
      </c>
      <c r="R271" s="1" t="b">
        <f t="shared" ca="1" si="34"/>
        <v>0</v>
      </c>
    </row>
    <row r="272" spans="1:18" x14ac:dyDescent="0.2">
      <c r="A272" s="1">
        <v>258</v>
      </c>
      <c r="B272" s="2">
        <v>39336</v>
      </c>
      <c r="C272" s="1">
        <v>13308.39</v>
      </c>
      <c r="D272" s="1">
        <v>6280.7</v>
      </c>
      <c r="E272" s="3">
        <v>2.0301999999999998</v>
      </c>
      <c r="F272" s="1">
        <f t="shared" si="35"/>
        <v>12751.077139999998</v>
      </c>
      <c r="G272" s="1">
        <v>5478.94</v>
      </c>
      <c r="H272" s="4">
        <v>0.7228</v>
      </c>
      <c r="I272" s="1">
        <f t="shared" si="36"/>
        <v>7580.1604869950188</v>
      </c>
      <c r="J272" s="1">
        <v>15877.67</v>
      </c>
      <c r="K272" s="4">
        <v>114.1</v>
      </c>
      <c r="L272" s="1">
        <f t="shared" si="37"/>
        <v>139.15574057843997</v>
      </c>
      <c r="M272" s="1">
        <f t="shared" ref="M272:M335" si="38">(C272-C271)/C271</f>
        <v>1.3752442326808964E-2</v>
      </c>
      <c r="N272" s="1">
        <f t="shared" ref="N272:N335" si="39">(F272-F271)/F271</f>
        <v>2.4757273089574677E-2</v>
      </c>
      <c r="O272" s="1">
        <f t="shared" ref="O272:O335" si="40">(I272-I271)/I271</f>
        <v>2.0270634366619085E-2</v>
      </c>
      <c r="P272" s="1">
        <f t="shared" ref="P272:P335" si="41">(L272-L271)/L271</f>
        <v>-1.0244147963724192E-6</v>
      </c>
      <c r="Q272" s="1">
        <f>SUMPRODUCT('VaR-Results-Overview'!$B$4:$E$4,M272:P272)</f>
        <v>1.4955017411298623E-2</v>
      </c>
      <c r="R272" s="1" t="b">
        <f t="shared" ref="R272:R335" ca="1" si="42">IF(Q272&lt;$T$14,Q272)</f>
        <v>0</v>
      </c>
    </row>
    <row r="273" spans="1:18" x14ac:dyDescent="0.2">
      <c r="A273" s="1">
        <v>259</v>
      </c>
      <c r="B273" s="2">
        <v>39337</v>
      </c>
      <c r="C273" s="1">
        <v>13291.65</v>
      </c>
      <c r="D273" s="1">
        <v>6306.2</v>
      </c>
      <c r="E273" s="3">
        <v>2.0306999999999999</v>
      </c>
      <c r="F273" s="1">
        <f t="shared" si="35"/>
        <v>12806.000339999999</v>
      </c>
      <c r="G273" s="1">
        <v>5508.01</v>
      </c>
      <c r="H273" s="4">
        <v>0.72009999999999996</v>
      </c>
      <c r="I273" s="1">
        <f t="shared" si="36"/>
        <v>7648.9515345090967</v>
      </c>
      <c r="J273" s="1">
        <v>15797.6</v>
      </c>
      <c r="K273" s="4">
        <v>114.2</v>
      </c>
      <c r="L273" s="1">
        <f t="shared" si="37"/>
        <v>138.33274956217164</v>
      </c>
      <c r="M273" s="1">
        <f t="shared" si="38"/>
        <v>-1.257853128740575E-3</v>
      </c>
      <c r="N273" s="1">
        <f t="shared" si="39"/>
        <v>4.3073380701076289E-3</v>
      </c>
      <c r="O273" s="1">
        <f t="shared" si="40"/>
        <v>9.0751439408308064E-3</v>
      </c>
      <c r="P273" s="1">
        <f t="shared" si="41"/>
        <v>-5.9141722278027399E-3</v>
      </c>
      <c r="Q273" s="1">
        <f>SUMPRODUCT('VaR-Results-Overview'!$B$4:$E$4,M273:P273)</f>
        <v>5.1374011805859128E-4</v>
      </c>
      <c r="R273" s="1" t="b">
        <f t="shared" ca="1" si="42"/>
        <v>0</v>
      </c>
    </row>
    <row r="274" spans="1:18" x14ac:dyDescent="0.2">
      <c r="A274" s="1">
        <v>260</v>
      </c>
      <c r="B274" s="2">
        <v>39338</v>
      </c>
      <c r="C274" s="1">
        <v>13424.88</v>
      </c>
      <c r="D274" s="1">
        <v>6363.9</v>
      </c>
      <c r="E274" s="3">
        <v>2.0272999999999999</v>
      </c>
      <c r="F274" s="1">
        <f t="shared" si="35"/>
        <v>12901.534469999999</v>
      </c>
      <c r="G274" s="1">
        <v>5565.97</v>
      </c>
      <c r="H274" s="4">
        <v>0.72040000000000004</v>
      </c>
      <c r="I274" s="1">
        <f t="shared" si="36"/>
        <v>7726.2215435868957</v>
      </c>
      <c r="J274" s="1">
        <v>15821.19</v>
      </c>
      <c r="K274" s="4">
        <v>115.41</v>
      </c>
      <c r="L274" s="1">
        <f t="shared" si="37"/>
        <v>137.08682089940214</v>
      </c>
      <c r="M274" s="1">
        <f t="shared" si="38"/>
        <v>1.0023586236471737E-2</v>
      </c>
      <c r="N274" s="1">
        <f t="shared" si="39"/>
        <v>7.460106783036366E-3</v>
      </c>
      <c r="O274" s="1">
        <f t="shared" si="40"/>
        <v>1.0102039309464399E-2</v>
      </c>
      <c r="P274" s="1">
        <f t="shared" si="41"/>
        <v>-9.0067512336226372E-3</v>
      </c>
      <c r="Q274" s="1">
        <f>SUMPRODUCT('VaR-Results-Overview'!$B$4:$E$4,M274:P274)</f>
        <v>5.4563202137215168E-3</v>
      </c>
      <c r="R274" s="1" t="b">
        <f t="shared" ca="1" si="42"/>
        <v>0</v>
      </c>
    </row>
    <row r="275" spans="1:18" x14ac:dyDescent="0.2">
      <c r="A275" s="1">
        <v>261</v>
      </c>
      <c r="B275" s="2">
        <v>39339</v>
      </c>
      <c r="C275" s="1">
        <v>13442.52</v>
      </c>
      <c r="D275" s="1">
        <v>6289.3</v>
      </c>
      <c r="E275" s="3">
        <v>2.0116999999999998</v>
      </c>
      <c r="F275" s="1">
        <f t="shared" si="35"/>
        <v>12652.184809999999</v>
      </c>
      <c r="G275" s="1">
        <v>5538.92</v>
      </c>
      <c r="H275" s="4">
        <v>0.72099999999999997</v>
      </c>
      <c r="I275" s="1">
        <f t="shared" si="36"/>
        <v>7682.2746185852984</v>
      </c>
      <c r="J275" s="1">
        <v>16127.42</v>
      </c>
      <c r="K275" s="4">
        <v>115.07</v>
      </c>
      <c r="L275" s="1">
        <f t="shared" si="37"/>
        <v>140.15312418527853</v>
      </c>
      <c r="M275" s="1">
        <f t="shared" si="38"/>
        <v>1.3139782255037838E-3</v>
      </c>
      <c r="N275" s="1">
        <f t="shared" si="39"/>
        <v>-1.9327132022924392E-2</v>
      </c>
      <c r="O275" s="1">
        <f t="shared" si="40"/>
        <v>-5.6880228910954735E-3</v>
      </c>
      <c r="P275" s="1">
        <f t="shared" si="41"/>
        <v>2.2367600807713821E-2</v>
      </c>
      <c r="Q275" s="1">
        <f>SUMPRODUCT('VaR-Results-Overview'!$B$4:$E$4,M275:P275)</f>
        <v>-1.3678304442425867E-3</v>
      </c>
      <c r="R275" s="1" t="b">
        <f t="shared" ca="1" si="42"/>
        <v>0</v>
      </c>
    </row>
    <row r="276" spans="1:18" x14ac:dyDescent="0.2">
      <c r="A276" s="1">
        <v>262</v>
      </c>
      <c r="B276" s="2">
        <v>39343</v>
      </c>
      <c r="C276" s="1">
        <v>13739.39</v>
      </c>
      <c r="D276" s="1">
        <v>6283.3</v>
      </c>
      <c r="E276" s="3">
        <v>1.9967999999999999</v>
      </c>
      <c r="F276" s="1">
        <f t="shared" si="35"/>
        <v>12546.49344</v>
      </c>
      <c r="G276" s="1">
        <v>5549.35</v>
      </c>
      <c r="H276" s="4">
        <v>0.72099999999999997</v>
      </c>
      <c r="I276" s="1">
        <f t="shared" si="36"/>
        <v>7696.7406380027751</v>
      </c>
      <c r="J276" s="1">
        <v>15801.8</v>
      </c>
      <c r="K276" s="4">
        <v>115.81</v>
      </c>
      <c r="L276" s="1">
        <f t="shared" si="37"/>
        <v>136.44590277178136</v>
      </c>
      <c r="M276" s="1">
        <f t="shared" si="38"/>
        <v>2.2084400841508808E-2</v>
      </c>
      <c r="N276" s="1">
        <f t="shared" si="39"/>
        <v>-8.3536062417032195E-3</v>
      </c>
      <c r="O276" s="1">
        <f t="shared" si="40"/>
        <v>1.8830385706962154E-3</v>
      </c>
      <c r="P276" s="1">
        <f t="shared" si="41"/>
        <v>-2.6451222083328819E-2</v>
      </c>
      <c r="Q276" s="1">
        <f>SUMPRODUCT('VaR-Results-Overview'!$B$4:$E$4,M276:P276)</f>
        <v>1.2257379044964163E-3</v>
      </c>
      <c r="R276" s="1" t="b">
        <f t="shared" ca="1" si="42"/>
        <v>0</v>
      </c>
    </row>
    <row r="277" spans="1:18" x14ac:dyDescent="0.2">
      <c r="A277" s="1">
        <v>263</v>
      </c>
      <c r="B277" s="2">
        <v>39344</v>
      </c>
      <c r="C277" s="1">
        <v>13815.56</v>
      </c>
      <c r="D277" s="1">
        <v>6460</v>
      </c>
      <c r="E277" s="3">
        <v>1.9993000000000001</v>
      </c>
      <c r="F277" s="1">
        <f t="shared" si="35"/>
        <v>12915.478000000001</v>
      </c>
      <c r="G277" s="1">
        <v>5730.82</v>
      </c>
      <c r="H277" s="4">
        <v>0.71640000000000004</v>
      </c>
      <c r="I277" s="1">
        <f t="shared" si="36"/>
        <v>7999.4695700725842</v>
      </c>
      <c r="J277" s="1">
        <v>16381.54</v>
      </c>
      <c r="K277" s="4">
        <v>116.27</v>
      </c>
      <c r="L277" s="1">
        <f t="shared" si="37"/>
        <v>140.89223359422036</v>
      </c>
      <c r="M277" s="1">
        <f t="shared" si="38"/>
        <v>5.5439142494681402E-3</v>
      </c>
      <c r="N277" s="1">
        <f t="shared" si="39"/>
        <v>2.9409377350298187E-2</v>
      </c>
      <c r="O277" s="1">
        <f t="shared" si="40"/>
        <v>3.9332094753859889E-2</v>
      </c>
      <c r="P277" s="1">
        <f t="shared" si="41"/>
        <v>3.2586766858627499E-2</v>
      </c>
      <c r="Q277" s="1">
        <f>SUMPRODUCT('VaR-Results-Overview'!$B$4:$E$4,M277:P277)</f>
        <v>2.14909417519882E-2</v>
      </c>
      <c r="R277" s="1" t="b">
        <f t="shared" ca="1" si="42"/>
        <v>0</v>
      </c>
    </row>
    <row r="278" spans="1:18" x14ac:dyDescent="0.2">
      <c r="A278" s="1">
        <v>264</v>
      </c>
      <c r="B278" s="2">
        <v>39345</v>
      </c>
      <c r="C278" s="1">
        <v>13766.7</v>
      </c>
      <c r="D278" s="1">
        <v>6429</v>
      </c>
      <c r="E278" s="3">
        <v>2.0139</v>
      </c>
      <c r="F278" s="1">
        <f t="shared" si="35"/>
        <v>12947.3631</v>
      </c>
      <c r="G278" s="1">
        <v>5688.76</v>
      </c>
      <c r="H278" s="4">
        <v>0.70989999999999998</v>
      </c>
      <c r="I278" s="1">
        <f t="shared" si="36"/>
        <v>8013.466685448655</v>
      </c>
      <c r="J278" s="1">
        <v>16413.79</v>
      </c>
      <c r="K278" s="4">
        <v>114.55</v>
      </c>
      <c r="L278" s="1">
        <f t="shared" si="37"/>
        <v>143.28930597992144</v>
      </c>
      <c r="M278" s="1">
        <f t="shared" si="38"/>
        <v>-3.5365920744435089E-3</v>
      </c>
      <c r="N278" s="1">
        <f t="shared" si="39"/>
        <v>2.468751059774908E-3</v>
      </c>
      <c r="O278" s="1">
        <f t="shared" si="40"/>
        <v>1.7497554373400435E-3</v>
      </c>
      <c r="P278" s="1">
        <f t="shared" si="41"/>
        <v>1.7013516817433801E-2</v>
      </c>
      <c r="Q278" s="1">
        <f>SUMPRODUCT('VaR-Results-Overview'!$B$4:$E$4,M278:P278)</f>
        <v>2.9036673953758332E-3</v>
      </c>
      <c r="R278" s="1" t="b">
        <f t="shared" ca="1" si="42"/>
        <v>0</v>
      </c>
    </row>
    <row r="279" spans="1:18" x14ac:dyDescent="0.2">
      <c r="A279" s="1">
        <v>265</v>
      </c>
      <c r="B279" s="2">
        <v>39346</v>
      </c>
      <c r="C279" s="1">
        <v>13820.19</v>
      </c>
      <c r="D279" s="1">
        <v>6456.7</v>
      </c>
      <c r="E279" s="3">
        <v>2.0206</v>
      </c>
      <c r="F279" s="1">
        <f t="shared" si="35"/>
        <v>13046.408019999999</v>
      </c>
      <c r="G279" s="1">
        <v>5700.65</v>
      </c>
      <c r="H279" s="4">
        <v>0.70950000000000002</v>
      </c>
      <c r="I279" s="1">
        <f t="shared" si="36"/>
        <v>8034.7427766032406</v>
      </c>
      <c r="J279" s="1">
        <v>16312.61</v>
      </c>
      <c r="K279" s="4">
        <v>115.41</v>
      </c>
      <c r="L279" s="1">
        <f t="shared" si="37"/>
        <v>141.3448574646911</v>
      </c>
      <c r="M279" s="1">
        <f t="shared" si="38"/>
        <v>3.8854627470635505E-3</v>
      </c>
      <c r="N279" s="1">
        <f t="shared" si="39"/>
        <v>7.6498140381958124E-3</v>
      </c>
      <c r="O279" s="1">
        <f t="shared" si="40"/>
        <v>2.6550420672765834E-3</v>
      </c>
      <c r="P279" s="1">
        <f t="shared" si="41"/>
        <v>-1.357008816486837E-2</v>
      </c>
      <c r="Q279" s="1">
        <f>SUMPRODUCT('VaR-Results-Overview'!$B$4:$E$4,M279:P279)</f>
        <v>1.4006158840381474E-3</v>
      </c>
      <c r="R279" s="1" t="b">
        <f t="shared" ca="1" si="42"/>
        <v>0</v>
      </c>
    </row>
    <row r="280" spans="1:18" x14ac:dyDescent="0.2">
      <c r="A280" s="1">
        <v>266</v>
      </c>
      <c r="B280" s="2">
        <v>39350</v>
      </c>
      <c r="C280" s="1">
        <v>13778.65</v>
      </c>
      <c r="D280" s="1">
        <v>6396.9</v>
      </c>
      <c r="E280" s="3">
        <v>2.0160999999999998</v>
      </c>
      <c r="F280" s="1">
        <f t="shared" si="35"/>
        <v>12896.790089999999</v>
      </c>
      <c r="G280" s="1">
        <v>5641.59</v>
      </c>
      <c r="H280" s="4">
        <v>0.70799999999999996</v>
      </c>
      <c r="I280" s="1">
        <f t="shared" si="36"/>
        <v>7968.3474576271192</v>
      </c>
      <c r="J280" s="1">
        <v>16401.73</v>
      </c>
      <c r="K280" s="4">
        <v>114.36</v>
      </c>
      <c r="L280" s="1">
        <f t="shared" si="37"/>
        <v>143.42191325638333</v>
      </c>
      <c r="M280" s="1">
        <f t="shared" si="38"/>
        <v>-3.0057473884223642E-3</v>
      </c>
      <c r="N280" s="1">
        <f t="shared" si="39"/>
        <v>-1.1468132053714533E-2</v>
      </c>
      <c r="O280" s="1">
        <f t="shared" si="40"/>
        <v>-8.2635276351921538E-3</v>
      </c>
      <c r="P280" s="1">
        <f t="shared" si="41"/>
        <v>1.4694951262808368E-2</v>
      </c>
      <c r="Q280" s="1">
        <f>SUMPRODUCT('VaR-Results-Overview'!$B$4:$E$4,M280:P280)</f>
        <v>-2.5301010824408474E-3</v>
      </c>
      <c r="R280" s="1" t="b">
        <f t="shared" ca="1" si="42"/>
        <v>0</v>
      </c>
    </row>
    <row r="281" spans="1:18" x14ac:dyDescent="0.2">
      <c r="A281" s="1">
        <v>267</v>
      </c>
      <c r="B281" s="2">
        <v>39351</v>
      </c>
      <c r="C281" s="1">
        <v>13878.15</v>
      </c>
      <c r="D281" s="1">
        <v>6433</v>
      </c>
      <c r="E281" s="3">
        <v>2.0152999999999999</v>
      </c>
      <c r="F281" s="1">
        <f t="shared" si="35"/>
        <v>12964.4249</v>
      </c>
      <c r="G281" s="1">
        <v>5690.77</v>
      </c>
      <c r="H281" s="4">
        <v>0.70809999999999995</v>
      </c>
      <c r="I281" s="1">
        <f t="shared" si="36"/>
        <v>8036.675610789438</v>
      </c>
      <c r="J281" s="1">
        <v>16435.740000000002</v>
      </c>
      <c r="K281" s="4">
        <v>115.7</v>
      </c>
      <c r="L281" s="1">
        <f t="shared" si="37"/>
        <v>142.05479688850477</v>
      </c>
      <c r="M281" s="1">
        <f t="shared" si="38"/>
        <v>7.2213170375907652E-3</v>
      </c>
      <c r="N281" s="1">
        <f t="shared" si="39"/>
        <v>5.2443134708724552E-3</v>
      </c>
      <c r="O281" s="1">
        <f t="shared" si="40"/>
        <v>8.5749465024792144E-3</v>
      </c>
      <c r="P281" s="1">
        <f t="shared" si="41"/>
        <v>-9.5321303198255807E-3</v>
      </c>
      <c r="Q281" s="1">
        <f>SUMPRODUCT('VaR-Results-Overview'!$B$4:$E$4,M281:P281)</f>
        <v>3.4128894425808484E-3</v>
      </c>
      <c r="R281" s="1" t="b">
        <f t="shared" ca="1" si="42"/>
        <v>0</v>
      </c>
    </row>
    <row r="282" spans="1:18" x14ac:dyDescent="0.2">
      <c r="A282" s="1">
        <v>268</v>
      </c>
      <c r="B282" s="2">
        <v>39352</v>
      </c>
      <c r="C282" s="1">
        <v>13912.94</v>
      </c>
      <c r="D282" s="1">
        <v>6486.4</v>
      </c>
      <c r="E282" s="3">
        <v>2.0238999999999998</v>
      </c>
      <c r="F282" s="1">
        <f t="shared" si="35"/>
        <v>13127.824959999998</v>
      </c>
      <c r="G282" s="1">
        <v>5733.37</v>
      </c>
      <c r="H282" s="4">
        <v>0.70660000000000001</v>
      </c>
      <c r="I282" s="1">
        <f t="shared" si="36"/>
        <v>8114.0249080101894</v>
      </c>
      <c r="J282" s="1">
        <v>16832.22</v>
      </c>
      <c r="K282" s="4">
        <v>115.67</v>
      </c>
      <c r="L282" s="1">
        <f t="shared" si="37"/>
        <v>145.51932220973461</v>
      </c>
      <c r="M282" s="1">
        <f t="shared" si="38"/>
        <v>2.5068182718878868E-3</v>
      </c>
      <c r="N282" s="1">
        <f t="shared" si="39"/>
        <v>1.2603726062696241E-2</v>
      </c>
      <c r="O282" s="1">
        <f t="shared" si="40"/>
        <v>9.6245389221518447E-3</v>
      </c>
      <c r="P282" s="1">
        <f t="shared" si="41"/>
        <v>2.4388654217351501E-2</v>
      </c>
      <c r="Q282" s="1">
        <f>SUMPRODUCT('VaR-Results-Overview'!$B$4:$E$4,M282:P282)</f>
        <v>1.0624029863249514E-2</v>
      </c>
      <c r="R282" s="1" t="b">
        <f t="shared" ca="1" si="42"/>
        <v>0</v>
      </c>
    </row>
    <row r="283" spans="1:18" x14ac:dyDescent="0.2">
      <c r="A283" s="1">
        <v>269</v>
      </c>
      <c r="B283" s="2">
        <v>39353</v>
      </c>
      <c r="C283" s="1">
        <v>13895.63</v>
      </c>
      <c r="D283" s="1">
        <v>6466.8</v>
      </c>
      <c r="E283" s="3">
        <v>2.0373999999999999</v>
      </c>
      <c r="F283" s="1">
        <f t="shared" si="35"/>
        <v>13175.45832</v>
      </c>
      <c r="G283" s="1">
        <v>5715.69</v>
      </c>
      <c r="H283" s="4">
        <v>0.70299999999999996</v>
      </c>
      <c r="I283" s="1">
        <f t="shared" si="36"/>
        <v>8130.4267425320058</v>
      </c>
      <c r="J283" s="1">
        <v>16785.689999999999</v>
      </c>
      <c r="K283" s="4">
        <v>115.02</v>
      </c>
      <c r="L283" s="1">
        <f t="shared" si="37"/>
        <v>145.93714136671883</v>
      </c>
      <c r="M283" s="1">
        <f t="shared" si="38"/>
        <v>-1.2441655034810262E-3</v>
      </c>
      <c r="N283" s="1">
        <f t="shared" si="39"/>
        <v>3.6284274162047968E-3</v>
      </c>
      <c r="O283" s="1">
        <f t="shared" si="40"/>
        <v>2.0214178176387546E-3</v>
      </c>
      <c r="P283" s="1">
        <f t="shared" si="41"/>
        <v>2.8712280310241329E-3</v>
      </c>
      <c r="Q283" s="1">
        <f>SUMPRODUCT('VaR-Results-Overview'!$B$4:$E$4,M283:P283)</f>
        <v>1.3672494114377307E-3</v>
      </c>
      <c r="R283" s="1" t="b">
        <f t="shared" ca="1" si="42"/>
        <v>0</v>
      </c>
    </row>
    <row r="284" spans="1:18" x14ac:dyDescent="0.2">
      <c r="A284" s="1">
        <v>270</v>
      </c>
      <c r="B284" s="2">
        <v>39356</v>
      </c>
      <c r="C284" s="1">
        <v>14087.55</v>
      </c>
      <c r="D284" s="1">
        <v>6506.2</v>
      </c>
      <c r="E284" s="3">
        <v>2.0430000000000001</v>
      </c>
      <c r="F284" s="1">
        <f t="shared" si="35"/>
        <v>13292.1666</v>
      </c>
      <c r="G284" s="1">
        <v>5773.26</v>
      </c>
      <c r="H284" s="4">
        <v>0.70209999999999995</v>
      </c>
      <c r="I284" s="1">
        <f t="shared" si="36"/>
        <v>8222.8457484688806</v>
      </c>
      <c r="J284" s="1">
        <v>16845.96</v>
      </c>
      <c r="K284" s="4">
        <v>115.66</v>
      </c>
      <c r="L284" s="1">
        <f t="shared" si="37"/>
        <v>145.65070032854919</v>
      </c>
      <c r="M284" s="1">
        <f t="shared" si="38"/>
        <v>1.3811536432677043E-2</v>
      </c>
      <c r="N284" s="1">
        <f t="shared" si="39"/>
        <v>8.8580053281972458E-3</v>
      </c>
      <c r="O284" s="1">
        <f t="shared" si="40"/>
        <v>1.1367054751678795E-2</v>
      </c>
      <c r="P284" s="1">
        <f t="shared" si="41"/>
        <v>-1.9627699671727629E-3</v>
      </c>
      <c r="Q284" s="1">
        <f>SUMPRODUCT('VaR-Results-Overview'!$B$4:$E$4,M284:P284)</f>
        <v>8.9261676532633172E-3</v>
      </c>
      <c r="R284" s="1" t="b">
        <f t="shared" ca="1" si="42"/>
        <v>0</v>
      </c>
    </row>
    <row r="285" spans="1:18" x14ac:dyDescent="0.2">
      <c r="A285" s="1">
        <v>271</v>
      </c>
      <c r="B285" s="2">
        <v>39357</v>
      </c>
      <c r="C285" s="1">
        <v>14047.31</v>
      </c>
      <c r="D285" s="1">
        <v>6500.4</v>
      </c>
      <c r="E285" s="3">
        <v>2.0407999999999999</v>
      </c>
      <c r="F285" s="1">
        <f t="shared" si="35"/>
        <v>13266.016319999999</v>
      </c>
      <c r="G285" s="1">
        <v>5799.27</v>
      </c>
      <c r="H285" s="4">
        <v>0.70660000000000001</v>
      </c>
      <c r="I285" s="1">
        <f t="shared" si="36"/>
        <v>8207.2884234361736</v>
      </c>
      <c r="J285" s="1">
        <v>17046.78</v>
      </c>
      <c r="K285" s="4">
        <v>115.9</v>
      </c>
      <c r="L285" s="1">
        <f t="shared" si="37"/>
        <v>147.08179465056082</v>
      </c>
      <c r="M285" s="1">
        <f t="shared" si="38"/>
        <v>-2.856422869838956E-3</v>
      </c>
      <c r="N285" s="1">
        <f t="shared" si="39"/>
        <v>-1.9673451881051249E-3</v>
      </c>
      <c r="O285" s="1">
        <f t="shared" si="40"/>
        <v>-1.8919636228861322E-3</v>
      </c>
      <c r="P285" s="1">
        <f t="shared" si="41"/>
        <v>9.8255231096277852E-3</v>
      </c>
      <c r="Q285" s="1">
        <f>SUMPRODUCT('VaR-Results-Overview'!$B$4:$E$4,M285:P285)</f>
        <v>4.3135555269824179E-5</v>
      </c>
      <c r="R285" s="1" t="b">
        <f t="shared" ca="1" si="42"/>
        <v>0</v>
      </c>
    </row>
    <row r="286" spans="1:18" x14ac:dyDescent="0.2">
      <c r="A286" s="1">
        <v>272</v>
      </c>
      <c r="B286" s="2">
        <v>39358</v>
      </c>
      <c r="C286" s="1">
        <v>13968.05</v>
      </c>
      <c r="D286" s="1">
        <v>6535.2</v>
      </c>
      <c r="E286" s="3">
        <v>2.0369999999999999</v>
      </c>
      <c r="F286" s="1">
        <f t="shared" si="35"/>
        <v>13312.202399999998</v>
      </c>
      <c r="G286" s="1">
        <v>5806.18</v>
      </c>
      <c r="H286" s="4">
        <v>0.70689999999999997</v>
      </c>
      <c r="I286" s="1">
        <f t="shared" si="36"/>
        <v>8213.5804215589196</v>
      </c>
      <c r="J286" s="1">
        <v>17199.89</v>
      </c>
      <c r="K286" s="4">
        <v>116.75</v>
      </c>
      <c r="L286" s="1">
        <f t="shared" si="37"/>
        <v>147.3223982869379</v>
      </c>
      <c r="M286" s="1">
        <f t="shared" si="38"/>
        <v>-5.642361420086851E-3</v>
      </c>
      <c r="N286" s="1">
        <f t="shared" si="39"/>
        <v>3.481533482690567E-3</v>
      </c>
      <c r="O286" s="1">
        <f t="shared" si="40"/>
        <v>7.6663543403434036E-4</v>
      </c>
      <c r="P286" s="1">
        <f t="shared" si="41"/>
        <v>1.6358492017907696E-3</v>
      </c>
      <c r="Q286" s="1">
        <f>SUMPRODUCT('VaR-Results-Overview'!$B$4:$E$4,M286:P286)</f>
        <v>-8.0865113946598267E-4</v>
      </c>
      <c r="R286" s="1" t="b">
        <f t="shared" ca="1" si="42"/>
        <v>0</v>
      </c>
    </row>
    <row r="287" spans="1:18" x14ac:dyDescent="0.2">
      <c r="A287" s="1">
        <v>273</v>
      </c>
      <c r="B287" s="2">
        <v>39359</v>
      </c>
      <c r="C287" s="1">
        <v>13974.31</v>
      </c>
      <c r="D287" s="1">
        <v>6547.9</v>
      </c>
      <c r="E287" s="3">
        <v>2.0413000000000001</v>
      </c>
      <c r="F287" s="1">
        <f t="shared" si="35"/>
        <v>13366.22827</v>
      </c>
      <c r="G287" s="1">
        <v>5804.39</v>
      </c>
      <c r="H287" s="4">
        <v>0.70750000000000002</v>
      </c>
      <c r="I287" s="1">
        <f t="shared" si="36"/>
        <v>8204.0848056537106</v>
      </c>
      <c r="J287" s="1">
        <v>17092.490000000002</v>
      </c>
      <c r="K287" s="4">
        <v>116.46</v>
      </c>
      <c r="L287" s="1">
        <f t="shared" si="37"/>
        <v>146.76704447879104</v>
      </c>
      <c r="M287" s="1">
        <f t="shared" si="38"/>
        <v>4.4816563514593795E-4</v>
      </c>
      <c r="N287" s="1">
        <f t="shared" si="39"/>
        <v>4.058372039175224E-3</v>
      </c>
      <c r="O287" s="1">
        <f t="shared" si="40"/>
        <v>-1.1560872868895257E-3</v>
      </c>
      <c r="P287" s="1">
        <f t="shared" si="41"/>
        <v>-3.7696495210810125E-3</v>
      </c>
      <c r="Q287" s="1">
        <f>SUMPRODUCT('VaR-Results-Overview'!$B$4:$E$4,M287:P287)</f>
        <v>5.272392329057872E-4</v>
      </c>
      <c r="R287" s="1" t="b">
        <f t="shared" ca="1" si="42"/>
        <v>0</v>
      </c>
    </row>
    <row r="288" spans="1:18" x14ac:dyDescent="0.2">
      <c r="A288" s="1">
        <v>274</v>
      </c>
      <c r="B288" s="2">
        <v>39360</v>
      </c>
      <c r="C288" s="1">
        <v>14066.01</v>
      </c>
      <c r="D288" s="1">
        <v>6595.8</v>
      </c>
      <c r="E288" s="3">
        <v>2.0417000000000001</v>
      </c>
      <c r="F288" s="1">
        <f t="shared" si="35"/>
        <v>13466.64486</v>
      </c>
      <c r="G288" s="1">
        <v>5843.24</v>
      </c>
      <c r="H288" s="4">
        <v>0.70709999999999995</v>
      </c>
      <c r="I288" s="1">
        <f t="shared" si="36"/>
        <v>8263.6685051619297</v>
      </c>
      <c r="J288" s="1">
        <v>17065.04</v>
      </c>
      <c r="K288" s="4">
        <v>116.7</v>
      </c>
      <c r="L288" s="1">
        <f t="shared" si="37"/>
        <v>146.22999143101973</v>
      </c>
      <c r="M288" s="1">
        <f t="shared" si="38"/>
        <v>6.5620413458697228E-3</v>
      </c>
      <c r="N288" s="1">
        <f t="shared" si="39"/>
        <v>7.5127094922792853E-3</v>
      </c>
      <c r="O288" s="1">
        <f t="shared" si="40"/>
        <v>7.2626869321436001E-3</v>
      </c>
      <c r="P288" s="1">
        <f t="shared" si="41"/>
        <v>-3.6592209761975359E-3</v>
      </c>
      <c r="Q288" s="1">
        <f>SUMPRODUCT('VaR-Results-Overview'!$B$4:$E$4,M288:P288)</f>
        <v>4.8730538840065264E-3</v>
      </c>
      <c r="R288" s="1" t="b">
        <f t="shared" ca="1" si="42"/>
        <v>0</v>
      </c>
    </row>
    <row r="289" spans="1:18" x14ac:dyDescent="0.2">
      <c r="A289" s="1">
        <v>275</v>
      </c>
      <c r="B289" s="2">
        <v>39364</v>
      </c>
      <c r="C289" s="1">
        <v>14164.53</v>
      </c>
      <c r="D289" s="1">
        <v>6615.4</v>
      </c>
      <c r="E289" s="3">
        <v>2.0335999999999999</v>
      </c>
      <c r="F289" s="1">
        <f t="shared" si="35"/>
        <v>13453.077439999999</v>
      </c>
      <c r="G289" s="1">
        <v>5861.93</v>
      </c>
      <c r="H289" s="4">
        <v>0.70979999999999999</v>
      </c>
      <c r="I289" s="1">
        <f t="shared" si="36"/>
        <v>8258.5657931811784</v>
      </c>
      <c r="J289" s="1">
        <v>17159.900000000001</v>
      </c>
      <c r="K289" s="4">
        <v>116.99</v>
      </c>
      <c r="L289" s="1">
        <f t="shared" si="37"/>
        <v>146.67834857680145</v>
      </c>
      <c r="M289" s="1">
        <f t="shared" si="38"/>
        <v>7.0041184387043967E-3</v>
      </c>
      <c r="N289" s="1">
        <f t="shared" si="39"/>
        <v>-1.0074833145931213E-3</v>
      </c>
      <c r="O289" s="1">
        <f t="shared" si="40"/>
        <v>-6.1748749693479475E-4</v>
      </c>
      <c r="P289" s="1">
        <f t="shared" si="41"/>
        <v>3.0661093623412317E-3</v>
      </c>
      <c r="Q289" s="1">
        <f>SUMPRODUCT('VaR-Results-Overview'!$B$4:$E$4,M289:P289)</f>
        <v>3.0508755038785892E-3</v>
      </c>
      <c r="R289" s="1" t="b">
        <f t="shared" ca="1" si="42"/>
        <v>0</v>
      </c>
    </row>
    <row r="290" spans="1:18" x14ac:dyDescent="0.2">
      <c r="A290" s="1">
        <v>276</v>
      </c>
      <c r="B290" s="2">
        <v>39365</v>
      </c>
      <c r="C290" s="1">
        <v>14078.69</v>
      </c>
      <c r="D290" s="1">
        <v>6633</v>
      </c>
      <c r="E290" s="3">
        <v>2.0436999999999999</v>
      </c>
      <c r="F290" s="1">
        <f t="shared" si="35"/>
        <v>13555.862099999998</v>
      </c>
      <c r="G290" s="1">
        <v>5838.49</v>
      </c>
      <c r="H290" s="4">
        <v>0.70599999999999996</v>
      </c>
      <c r="I290" s="1">
        <f t="shared" si="36"/>
        <v>8269.8158640226629</v>
      </c>
      <c r="J290" s="1">
        <v>17177.89</v>
      </c>
      <c r="K290" s="4">
        <v>117.08</v>
      </c>
      <c r="L290" s="1">
        <f t="shared" si="37"/>
        <v>146.71925179364536</v>
      </c>
      <c r="M290" s="1">
        <f t="shared" si="38"/>
        <v>-6.0602081396276576E-3</v>
      </c>
      <c r="N290" s="1">
        <f t="shared" si="39"/>
        <v>7.6402340251450571E-3</v>
      </c>
      <c r="O290" s="1">
        <f t="shared" si="40"/>
        <v>1.362230576497116E-3</v>
      </c>
      <c r="P290" s="1">
        <f t="shared" si="41"/>
        <v>2.7886335809462759E-4</v>
      </c>
      <c r="Q290" s="1">
        <f>SUMPRODUCT('VaR-Results-Overview'!$B$4:$E$4,M290:P290)</f>
        <v>5.9982680961090951E-5</v>
      </c>
      <c r="R290" s="1" t="b">
        <f t="shared" ca="1" si="42"/>
        <v>0</v>
      </c>
    </row>
    <row r="291" spans="1:18" x14ac:dyDescent="0.2">
      <c r="A291" s="1">
        <v>277</v>
      </c>
      <c r="B291" s="2">
        <v>39366</v>
      </c>
      <c r="C291" s="1">
        <v>14015.12</v>
      </c>
      <c r="D291" s="1">
        <v>6724.5</v>
      </c>
      <c r="E291" s="3">
        <v>2.0385</v>
      </c>
      <c r="F291" s="1">
        <f t="shared" si="35"/>
        <v>13707.893249999999</v>
      </c>
      <c r="G291" s="1">
        <v>5862.83</v>
      </c>
      <c r="H291" s="4">
        <v>0.70230000000000004</v>
      </c>
      <c r="I291" s="1">
        <f t="shared" si="36"/>
        <v>8348.0421472305279</v>
      </c>
      <c r="J291" s="1">
        <v>17458.98</v>
      </c>
      <c r="K291" s="4">
        <v>117.58</v>
      </c>
      <c r="L291" s="1">
        <f t="shared" si="37"/>
        <v>148.48596700119069</v>
      </c>
      <c r="M291" s="1">
        <f t="shared" si="38"/>
        <v>-4.5153348784581311E-3</v>
      </c>
      <c r="N291" s="1">
        <f t="shared" si="39"/>
        <v>1.1215159086045935E-2</v>
      </c>
      <c r="O291" s="1">
        <f t="shared" si="40"/>
        <v>9.4592533248755543E-3</v>
      </c>
      <c r="P291" s="1">
        <f t="shared" si="41"/>
        <v>1.2041468218704826E-2</v>
      </c>
      <c r="Q291" s="1">
        <f>SUMPRODUCT('VaR-Results-Overview'!$B$4:$E$4,M291:P291)</f>
        <v>4.9126327506590489E-3</v>
      </c>
      <c r="R291" s="1" t="b">
        <f t="shared" ca="1" si="42"/>
        <v>0</v>
      </c>
    </row>
    <row r="292" spans="1:18" x14ac:dyDescent="0.2">
      <c r="A292" s="1">
        <v>278</v>
      </c>
      <c r="B292" s="2">
        <v>39367</v>
      </c>
      <c r="C292" s="1">
        <v>14093.08</v>
      </c>
      <c r="D292" s="1">
        <v>6730.7</v>
      </c>
      <c r="E292" s="3">
        <v>2.0347</v>
      </c>
      <c r="F292" s="1">
        <f t="shared" si="35"/>
        <v>13694.95529</v>
      </c>
      <c r="G292" s="1">
        <v>5843.95</v>
      </c>
      <c r="H292" s="4">
        <v>0.70569999999999999</v>
      </c>
      <c r="I292" s="1">
        <f t="shared" si="36"/>
        <v>8281.0684426810258</v>
      </c>
      <c r="J292" s="1">
        <v>17331.169999999998</v>
      </c>
      <c r="K292" s="4">
        <v>117.43</v>
      </c>
      <c r="L292" s="1">
        <f t="shared" si="37"/>
        <v>147.5872434641914</v>
      </c>
      <c r="M292" s="1">
        <f t="shared" si="38"/>
        <v>5.5625638596029942E-3</v>
      </c>
      <c r="N292" s="1">
        <f t="shared" si="39"/>
        <v>-9.4383285338170354E-4</v>
      </c>
      <c r="O292" s="1">
        <f t="shared" si="40"/>
        <v>-8.0226840459497132E-3</v>
      </c>
      <c r="P292" s="1">
        <f t="shared" si="41"/>
        <v>-6.0525823089536655E-3</v>
      </c>
      <c r="Q292" s="1">
        <f>SUMPRODUCT('VaR-Results-Overview'!$B$4:$E$4,M292:P292)</f>
        <v>-7.0909178559018125E-5</v>
      </c>
      <c r="R292" s="1" t="b">
        <f t="shared" ca="1" si="42"/>
        <v>0</v>
      </c>
    </row>
    <row r="293" spans="1:18" x14ac:dyDescent="0.2">
      <c r="A293" s="1">
        <v>279</v>
      </c>
      <c r="B293" s="2">
        <v>39370</v>
      </c>
      <c r="C293" s="1">
        <v>13984.8</v>
      </c>
      <c r="D293" s="1">
        <v>6644.5</v>
      </c>
      <c r="E293" s="3">
        <v>2.0421999999999998</v>
      </c>
      <c r="F293" s="1">
        <f t="shared" si="35"/>
        <v>13569.397899999998</v>
      </c>
      <c r="G293" s="1">
        <v>5807.44</v>
      </c>
      <c r="H293" s="4">
        <v>0.70299999999999996</v>
      </c>
      <c r="I293" s="1">
        <f t="shared" si="36"/>
        <v>8260.9388335704116</v>
      </c>
      <c r="J293" s="1">
        <v>17358.150000000001</v>
      </c>
      <c r="K293" s="4">
        <v>117.46</v>
      </c>
      <c r="L293" s="1">
        <f t="shared" si="37"/>
        <v>147.77924399795677</v>
      </c>
      <c r="M293" s="1">
        <f t="shared" si="38"/>
        <v>-7.6832033877619835E-3</v>
      </c>
      <c r="N293" s="1">
        <f t="shared" si="39"/>
        <v>-9.1681489527522045E-3</v>
      </c>
      <c r="O293" s="1">
        <f t="shared" si="40"/>
        <v>-2.4307985436837123E-3</v>
      </c>
      <c r="P293" s="1">
        <f t="shared" si="41"/>
        <v>1.3009290590345007E-3</v>
      </c>
      <c r="Q293" s="1">
        <f>SUMPRODUCT('VaR-Results-Overview'!$B$4:$E$4,M293:P293)</f>
        <v>-5.8066200834919262E-3</v>
      </c>
      <c r="R293" s="1" t="b">
        <f t="shared" ca="1" si="42"/>
        <v>0</v>
      </c>
    </row>
    <row r="294" spans="1:18" x14ac:dyDescent="0.2">
      <c r="A294" s="1">
        <v>280</v>
      </c>
      <c r="B294" s="2">
        <v>39371</v>
      </c>
      <c r="C294" s="1">
        <v>13912.94</v>
      </c>
      <c r="D294" s="1">
        <v>6614.3</v>
      </c>
      <c r="E294" s="3">
        <v>2.0318999999999998</v>
      </c>
      <c r="F294" s="1">
        <f t="shared" si="35"/>
        <v>13439.596169999999</v>
      </c>
      <c r="G294" s="1">
        <v>5774.36</v>
      </c>
      <c r="H294" s="4">
        <v>0.70640000000000003</v>
      </c>
      <c r="I294" s="1">
        <f t="shared" si="36"/>
        <v>8174.3488108720267</v>
      </c>
      <c r="J294" s="1">
        <v>17137.919999999998</v>
      </c>
      <c r="K294" s="4">
        <v>116.57</v>
      </c>
      <c r="L294" s="1">
        <f t="shared" si="37"/>
        <v>147.01827228274857</v>
      </c>
      <c r="M294" s="1">
        <f t="shared" si="38"/>
        <v>-5.1384360162461222E-3</v>
      </c>
      <c r="N294" s="1">
        <f t="shared" si="39"/>
        <v>-9.5657693109580961E-3</v>
      </c>
      <c r="O294" s="1">
        <f t="shared" si="40"/>
        <v>-1.0481862224485248E-2</v>
      </c>
      <c r="P294" s="1">
        <f t="shared" si="41"/>
        <v>-5.1493815682175318E-3</v>
      </c>
      <c r="Q294" s="1">
        <f>SUMPRODUCT('VaR-Results-Overview'!$B$4:$E$4,M294:P294)</f>
        <v>-7.0031677358779083E-3</v>
      </c>
      <c r="R294" s="1" t="b">
        <f t="shared" ca="1" si="42"/>
        <v>0</v>
      </c>
    </row>
    <row r="295" spans="1:18" x14ac:dyDescent="0.2">
      <c r="A295" s="1">
        <v>281</v>
      </c>
      <c r="B295" s="2">
        <v>39372</v>
      </c>
      <c r="C295" s="1">
        <v>13892.54</v>
      </c>
      <c r="D295" s="1">
        <v>6677.7</v>
      </c>
      <c r="E295" s="3">
        <v>2.0377000000000001</v>
      </c>
      <c r="F295" s="1">
        <f t="shared" si="35"/>
        <v>13607.149289999999</v>
      </c>
      <c r="G295" s="1">
        <v>5818.8</v>
      </c>
      <c r="H295" s="4">
        <v>0.70440000000000003</v>
      </c>
      <c r="I295" s="1">
        <f t="shared" si="36"/>
        <v>8260.6473594548552</v>
      </c>
      <c r="J295" s="1">
        <v>16955.310000000001</v>
      </c>
      <c r="K295" s="4">
        <v>116.68</v>
      </c>
      <c r="L295" s="1">
        <f t="shared" si="37"/>
        <v>145.31462118615016</v>
      </c>
      <c r="M295" s="1">
        <f t="shared" si="38"/>
        <v>-1.466260905315457E-3</v>
      </c>
      <c r="N295" s="1">
        <f t="shared" si="39"/>
        <v>1.2467124598134448E-2</v>
      </c>
      <c r="O295" s="1">
        <f t="shared" si="40"/>
        <v>1.0557238329253817E-2</v>
      </c>
      <c r="P295" s="1">
        <f t="shared" si="41"/>
        <v>-1.1588022836521364E-2</v>
      </c>
      <c r="Q295" s="1">
        <f>SUMPRODUCT('VaR-Results-Overview'!$B$4:$E$4,M295:P295)</f>
        <v>1.8917522829352603E-3</v>
      </c>
      <c r="R295" s="1" t="b">
        <f t="shared" ca="1" si="42"/>
        <v>0</v>
      </c>
    </row>
    <row r="296" spans="1:18" x14ac:dyDescent="0.2">
      <c r="A296" s="1">
        <v>282</v>
      </c>
      <c r="B296" s="2">
        <v>39373</v>
      </c>
      <c r="C296" s="1">
        <v>13888.96</v>
      </c>
      <c r="D296" s="1">
        <v>6609.4</v>
      </c>
      <c r="E296" s="3">
        <v>2.0464000000000002</v>
      </c>
      <c r="F296" s="1">
        <f t="shared" si="35"/>
        <v>13525.47616</v>
      </c>
      <c r="G296" s="1">
        <v>5767.24</v>
      </c>
      <c r="H296" s="4">
        <v>0.70020000000000004</v>
      </c>
      <c r="I296" s="1">
        <f t="shared" si="36"/>
        <v>8236.5609825764059</v>
      </c>
      <c r="J296" s="1">
        <v>17106.09</v>
      </c>
      <c r="K296" s="4">
        <v>115.67</v>
      </c>
      <c r="L296" s="1">
        <f t="shared" si="37"/>
        <v>147.88700613815163</v>
      </c>
      <c r="M296" s="1">
        <f t="shared" si="38"/>
        <v>-2.5769225785937964E-4</v>
      </c>
      <c r="N296" s="1">
        <f t="shared" si="39"/>
        <v>-6.0022219393169622E-3</v>
      </c>
      <c r="O296" s="1">
        <f t="shared" si="40"/>
        <v>-2.9157977371931819E-3</v>
      </c>
      <c r="P296" s="1">
        <f t="shared" si="41"/>
        <v>1.7702175672372349E-2</v>
      </c>
      <c r="Q296" s="1">
        <f>SUMPRODUCT('VaR-Results-Overview'!$B$4:$E$4,M296:P296)</f>
        <v>1.3451118758163114E-3</v>
      </c>
      <c r="R296" s="1" t="b">
        <f t="shared" ca="1" si="42"/>
        <v>0</v>
      </c>
    </row>
    <row r="297" spans="1:18" x14ac:dyDescent="0.2">
      <c r="A297" s="1">
        <v>283</v>
      </c>
      <c r="B297" s="2">
        <v>39374</v>
      </c>
      <c r="C297" s="1">
        <v>13522.02</v>
      </c>
      <c r="D297" s="1">
        <v>6527.9</v>
      </c>
      <c r="E297" s="3">
        <v>2.0457999999999998</v>
      </c>
      <c r="F297" s="1">
        <f t="shared" si="35"/>
        <v>13354.777819999998</v>
      </c>
      <c r="G297" s="1">
        <v>5740.48</v>
      </c>
      <c r="H297" s="4">
        <v>0.70189999999999997</v>
      </c>
      <c r="I297" s="1">
        <f t="shared" si="36"/>
        <v>8178.4869639549788</v>
      </c>
      <c r="J297" s="1">
        <v>16814.37</v>
      </c>
      <c r="K297" s="4">
        <v>114.94</v>
      </c>
      <c r="L297" s="1">
        <f t="shared" si="37"/>
        <v>146.2882373412215</v>
      </c>
      <c r="M297" s="1">
        <f t="shared" si="38"/>
        <v>-2.641954473193088E-2</v>
      </c>
      <c r="N297" s="1">
        <f t="shared" si="39"/>
        <v>-1.2620505036622877E-2</v>
      </c>
      <c r="O297" s="1">
        <f t="shared" si="40"/>
        <v>-7.0507604744597472E-3</v>
      </c>
      <c r="P297" s="1">
        <f t="shared" si="41"/>
        <v>-1.0810745573120929E-2</v>
      </c>
      <c r="Q297" s="1">
        <f>SUMPRODUCT('VaR-Results-Overview'!$B$4:$E$4,M297:P297)</f>
        <v>-1.7221194565829375E-2</v>
      </c>
      <c r="R297" s="1" t="b">
        <f t="shared" ca="1" si="42"/>
        <v>0</v>
      </c>
    </row>
    <row r="298" spans="1:18" x14ac:dyDescent="0.2">
      <c r="A298" s="1">
        <v>284</v>
      </c>
      <c r="B298" s="2">
        <v>39377</v>
      </c>
      <c r="C298" s="1">
        <v>13566.97</v>
      </c>
      <c r="D298" s="1">
        <v>6459.3</v>
      </c>
      <c r="E298" s="3">
        <v>2.0276000000000001</v>
      </c>
      <c r="F298" s="1">
        <f t="shared" si="35"/>
        <v>13096.876680000001</v>
      </c>
      <c r="G298" s="1">
        <v>5661.27</v>
      </c>
      <c r="H298" s="4">
        <v>0.70689999999999997</v>
      </c>
      <c r="I298" s="1">
        <f t="shared" si="36"/>
        <v>8008.5867873815259</v>
      </c>
      <c r="J298" s="1">
        <v>16438.47</v>
      </c>
      <c r="K298" s="4">
        <v>114.06</v>
      </c>
      <c r="L298" s="1">
        <f t="shared" si="37"/>
        <v>144.12125197264598</v>
      </c>
      <c r="M298" s="1">
        <f t="shared" si="38"/>
        <v>3.3242074778767451E-3</v>
      </c>
      <c r="N298" s="1">
        <f t="shared" si="39"/>
        <v>-1.9311526067754256E-2</v>
      </c>
      <c r="O298" s="1">
        <f t="shared" si="40"/>
        <v>-2.0774035261320756E-2</v>
      </c>
      <c r="P298" s="1">
        <f t="shared" si="41"/>
        <v>-1.4813121054435626E-2</v>
      </c>
      <c r="Q298" s="1">
        <f>SUMPRODUCT('VaR-Results-Overview'!$B$4:$E$4,M298:P298)</f>
        <v>-9.503802566194779E-3</v>
      </c>
      <c r="R298" s="1" t="b">
        <f t="shared" ca="1" si="42"/>
        <v>0</v>
      </c>
    </row>
    <row r="299" spans="1:18" x14ac:dyDescent="0.2">
      <c r="A299" s="1">
        <v>285</v>
      </c>
      <c r="B299" s="2">
        <v>39378</v>
      </c>
      <c r="C299" s="1">
        <v>13676.23</v>
      </c>
      <c r="D299" s="1">
        <v>6514</v>
      </c>
      <c r="E299" s="3">
        <v>2.0484</v>
      </c>
      <c r="F299" s="1">
        <f t="shared" si="35"/>
        <v>13343.277599999999</v>
      </c>
      <c r="G299" s="1">
        <v>5705.05</v>
      </c>
      <c r="H299" s="4">
        <v>0.70199999999999996</v>
      </c>
      <c r="I299" s="1">
        <f t="shared" si="36"/>
        <v>8126.8518518518522</v>
      </c>
      <c r="J299" s="1">
        <v>16450.580000000002</v>
      </c>
      <c r="K299" s="4">
        <v>114.67</v>
      </c>
      <c r="L299" s="1">
        <f t="shared" si="37"/>
        <v>143.46019011075262</v>
      </c>
      <c r="M299" s="1">
        <f t="shared" si="38"/>
        <v>8.0533825902172861E-3</v>
      </c>
      <c r="N299" s="1">
        <f t="shared" si="39"/>
        <v>1.8813716126400773E-2</v>
      </c>
      <c r="O299" s="1">
        <f t="shared" si="40"/>
        <v>1.4767282619283945E-2</v>
      </c>
      <c r="P299" s="1">
        <f t="shared" si="41"/>
        <v>-4.5868451241238683E-3</v>
      </c>
      <c r="Q299" s="1">
        <f>SUMPRODUCT('VaR-Results-Overview'!$B$4:$E$4,M299:P299)</f>
        <v>9.4248271111107666E-3</v>
      </c>
      <c r="R299" s="1" t="b">
        <f t="shared" ca="1" si="42"/>
        <v>0</v>
      </c>
    </row>
    <row r="300" spans="1:18" x14ac:dyDescent="0.2">
      <c r="A300" s="1">
        <v>286</v>
      </c>
      <c r="B300" s="2">
        <v>39379</v>
      </c>
      <c r="C300" s="1">
        <v>13675.25</v>
      </c>
      <c r="D300" s="1">
        <v>6482</v>
      </c>
      <c r="E300" s="3">
        <v>2.0468000000000002</v>
      </c>
      <c r="F300" s="1">
        <f t="shared" si="35"/>
        <v>13267.357600000001</v>
      </c>
      <c r="G300" s="1">
        <v>5674.67</v>
      </c>
      <c r="H300" s="4">
        <v>0.70289999999999997</v>
      </c>
      <c r="I300" s="1">
        <f t="shared" si="36"/>
        <v>8073.2252098449289</v>
      </c>
      <c r="J300" s="1">
        <v>16358.39</v>
      </c>
      <c r="K300" s="4">
        <v>114.08</v>
      </c>
      <c r="L300" s="1">
        <f t="shared" si="37"/>
        <v>143.39402173913044</v>
      </c>
      <c r="M300" s="1">
        <f t="shared" si="38"/>
        <v>-7.1657174528328606E-5</v>
      </c>
      <c r="N300" s="1">
        <f t="shared" si="39"/>
        <v>-5.6897564658325217E-3</v>
      </c>
      <c r="O300" s="1">
        <f t="shared" si="40"/>
        <v>-6.5986981163811218E-3</v>
      </c>
      <c r="P300" s="1">
        <f t="shared" si="41"/>
        <v>-4.6123159024883786E-4</v>
      </c>
      <c r="Q300" s="1">
        <f>SUMPRODUCT('VaR-Results-Overview'!$B$4:$E$4,M300:P300)</f>
        <v>-2.4877059392489679E-3</v>
      </c>
      <c r="R300" s="1" t="b">
        <f t="shared" ca="1" si="42"/>
        <v>0</v>
      </c>
    </row>
    <row r="301" spans="1:18" x14ac:dyDescent="0.2">
      <c r="A301" s="1">
        <v>287</v>
      </c>
      <c r="B301" s="2">
        <v>39380</v>
      </c>
      <c r="C301" s="1">
        <v>13671.92</v>
      </c>
      <c r="D301" s="1">
        <v>6576.3</v>
      </c>
      <c r="E301" s="3">
        <v>2.0497000000000001</v>
      </c>
      <c r="F301" s="1">
        <f t="shared" si="35"/>
        <v>13479.442110000002</v>
      </c>
      <c r="G301" s="1">
        <v>5760.3</v>
      </c>
      <c r="H301" s="4">
        <v>0.69899999999999995</v>
      </c>
      <c r="I301" s="1">
        <f t="shared" si="36"/>
        <v>8240.7725321888429</v>
      </c>
      <c r="J301" s="1">
        <v>16284.17</v>
      </c>
      <c r="K301" s="4">
        <v>114.25</v>
      </c>
      <c r="L301" s="1">
        <f t="shared" si="37"/>
        <v>142.53102844638948</v>
      </c>
      <c r="M301" s="1">
        <f t="shared" si="38"/>
        <v>-2.4350560318823621E-4</v>
      </c>
      <c r="N301" s="1">
        <f t="shared" si="39"/>
        <v>1.5985437070001079E-2</v>
      </c>
      <c r="O301" s="1">
        <f t="shared" si="40"/>
        <v>2.0753455773734351E-2</v>
      </c>
      <c r="P301" s="1">
        <f t="shared" si="41"/>
        <v>-6.0183352295603591E-3</v>
      </c>
      <c r="Q301" s="1">
        <f>SUMPRODUCT('VaR-Results-Overview'!$B$4:$E$4,M301:P301)</f>
        <v>5.569907411186392E-3</v>
      </c>
      <c r="R301" s="1" t="b">
        <f t="shared" ca="1" si="42"/>
        <v>0</v>
      </c>
    </row>
    <row r="302" spans="1:18" x14ac:dyDescent="0.2">
      <c r="A302" s="1">
        <v>288</v>
      </c>
      <c r="B302" s="2">
        <v>39381</v>
      </c>
      <c r="C302" s="1">
        <v>13806.7</v>
      </c>
      <c r="D302" s="1">
        <v>6661.3</v>
      </c>
      <c r="E302" s="3">
        <v>2.0522999999999998</v>
      </c>
      <c r="F302" s="1">
        <f t="shared" si="35"/>
        <v>13670.985989999999</v>
      </c>
      <c r="G302" s="1">
        <v>5794.87</v>
      </c>
      <c r="H302" s="4">
        <v>0.69499999999999995</v>
      </c>
      <c r="I302" s="1">
        <f t="shared" si="36"/>
        <v>8337.9424460431655</v>
      </c>
      <c r="J302" s="1">
        <v>16505.63</v>
      </c>
      <c r="K302" s="4">
        <v>114.15</v>
      </c>
      <c r="L302" s="1">
        <f t="shared" si="37"/>
        <v>144.59597021462989</v>
      </c>
      <c r="M302" s="1">
        <f t="shared" si="38"/>
        <v>9.8581618382787978E-3</v>
      </c>
      <c r="N302" s="1">
        <f t="shared" si="39"/>
        <v>1.4210074752121727E-2</v>
      </c>
      <c r="O302" s="1">
        <f t="shared" si="40"/>
        <v>1.1791359787540845E-2</v>
      </c>
      <c r="P302" s="1">
        <f t="shared" si="41"/>
        <v>1.4487664831641156E-2</v>
      </c>
      <c r="Q302" s="1">
        <f>SUMPRODUCT('VaR-Results-Overview'!$B$4:$E$4,M302:P302)</f>
        <v>1.2282956106030352E-2</v>
      </c>
      <c r="R302" s="1" t="b">
        <f t="shared" ca="1" si="42"/>
        <v>0</v>
      </c>
    </row>
    <row r="303" spans="1:18" x14ac:dyDescent="0.2">
      <c r="A303" s="1">
        <v>289</v>
      </c>
      <c r="B303" s="2">
        <v>39384</v>
      </c>
      <c r="C303" s="1">
        <v>13870.26</v>
      </c>
      <c r="D303" s="1">
        <v>6706</v>
      </c>
      <c r="E303" s="3">
        <v>2.0609000000000002</v>
      </c>
      <c r="F303" s="1">
        <f t="shared" si="35"/>
        <v>13820.395400000001</v>
      </c>
      <c r="G303" s="1">
        <v>5836.19</v>
      </c>
      <c r="H303" s="4">
        <v>0.69420000000000004</v>
      </c>
      <c r="I303" s="1">
        <f t="shared" si="36"/>
        <v>8407.0728896571582</v>
      </c>
      <c r="J303" s="1">
        <v>16698.080000000002</v>
      </c>
      <c r="K303" s="4">
        <v>114.7</v>
      </c>
      <c r="L303" s="1">
        <f t="shared" si="37"/>
        <v>145.58047079337402</v>
      </c>
      <c r="M303" s="1">
        <f t="shared" si="38"/>
        <v>4.6035620387202946E-3</v>
      </c>
      <c r="N303" s="1">
        <f t="shared" si="39"/>
        <v>1.0928941782932954E-2</v>
      </c>
      <c r="O303" s="1">
        <f t="shared" si="40"/>
        <v>8.2910674979291797E-3</v>
      </c>
      <c r="P303" s="1">
        <f t="shared" si="41"/>
        <v>6.8086308164936873E-3</v>
      </c>
      <c r="Q303" s="1">
        <f>SUMPRODUCT('VaR-Results-Overview'!$B$4:$E$4,M303:P303)</f>
        <v>7.3109402634596605E-3</v>
      </c>
      <c r="R303" s="1" t="b">
        <f t="shared" ca="1" si="42"/>
        <v>0</v>
      </c>
    </row>
    <row r="304" spans="1:18" x14ac:dyDescent="0.2">
      <c r="A304" s="1">
        <v>290</v>
      </c>
      <c r="B304" s="2">
        <v>39385</v>
      </c>
      <c r="C304" s="1">
        <v>13792.47</v>
      </c>
      <c r="D304" s="1">
        <v>6659</v>
      </c>
      <c r="E304" s="3">
        <v>2.0670999999999999</v>
      </c>
      <c r="F304" s="1">
        <f t="shared" si="35"/>
        <v>13764.8189</v>
      </c>
      <c r="G304" s="1">
        <v>5803.93</v>
      </c>
      <c r="H304" s="4">
        <v>0.69330000000000003</v>
      </c>
      <c r="I304" s="1">
        <f t="shared" si="36"/>
        <v>8371.4553584306941</v>
      </c>
      <c r="J304" s="1">
        <v>16651.009999999998</v>
      </c>
      <c r="K304" s="4">
        <v>114.72</v>
      </c>
      <c r="L304" s="1">
        <f t="shared" si="37"/>
        <v>145.14478730822873</v>
      </c>
      <c r="M304" s="1">
        <f t="shared" si="38"/>
        <v>-5.6084024380221335E-3</v>
      </c>
      <c r="N304" s="1">
        <f t="shared" si="39"/>
        <v>-4.0213393605222775E-3</v>
      </c>
      <c r="O304" s="1">
        <f t="shared" si="40"/>
        <v>-4.2366150138037567E-3</v>
      </c>
      <c r="P304" s="1">
        <f t="shared" si="41"/>
        <v>-2.9927330415332053E-3</v>
      </c>
      <c r="Q304" s="1">
        <f>SUMPRODUCT('VaR-Results-Overview'!$B$4:$E$4,M304:P304)</f>
        <v>-4.4719708930525534E-3</v>
      </c>
      <c r="R304" s="1" t="b">
        <f t="shared" ca="1" si="42"/>
        <v>0</v>
      </c>
    </row>
    <row r="305" spans="1:18" x14ac:dyDescent="0.2">
      <c r="A305" s="1">
        <v>291</v>
      </c>
      <c r="B305" s="2">
        <v>39386</v>
      </c>
      <c r="C305" s="1">
        <v>13930.01</v>
      </c>
      <c r="D305" s="1">
        <v>6721.6</v>
      </c>
      <c r="E305" s="3">
        <v>2.0773999999999999</v>
      </c>
      <c r="F305" s="1">
        <f t="shared" si="35"/>
        <v>13963.45184</v>
      </c>
      <c r="G305" s="1">
        <v>5847.95</v>
      </c>
      <c r="H305" s="4">
        <v>0.69110000000000005</v>
      </c>
      <c r="I305" s="1">
        <f t="shared" si="36"/>
        <v>8461.8000289393713</v>
      </c>
      <c r="J305" s="1">
        <v>16737.63</v>
      </c>
      <c r="K305" s="4">
        <v>115.29</v>
      </c>
      <c r="L305" s="1">
        <f t="shared" si="37"/>
        <v>145.1785063752277</v>
      </c>
      <c r="M305" s="1">
        <f t="shared" si="38"/>
        <v>9.9721079690585426E-3</v>
      </c>
      <c r="N305" s="1">
        <f t="shared" si="39"/>
        <v>1.4430479721022665E-2</v>
      </c>
      <c r="O305" s="1">
        <f t="shared" si="40"/>
        <v>1.079199095503665E-2</v>
      </c>
      <c r="P305" s="1">
        <f t="shared" si="41"/>
        <v>2.3231331709738841E-4</v>
      </c>
      <c r="Q305" s="1">
        <f>SUMPRODUCT('VaR-Results-Overview'!$B$4:$E$4,M305:P305)</f>
        <v>9.4436488628533606E-3</v>
      </c>
      <c r="R305" s="1" t="b">
        <f t="shared" ca="1" si="42"/>
        <v>0</v>
      </c>
    </row>
    <row r="306" spans="1:18" x14ac:dyDescent="0.2">
      <c r="A306" s="1">
        <v>292</v>
      </c>
      <c r="B306" s="2">
        <v>39387</v>
      </c>
      <c r="C306" s="1">
        <v>13567.87</v>
      </c>
      <c r="D306" s="1">
        <v>6586.1</v>
      </c>
      <c r="E306" s="3">
        <v>2.0817000000000001</v>
      </c>
      <c r="F306" s="1">
        <f t="shared" si="35"/>
        <v>13710.284370000001</v>
      </c>
      <c r="G306" s="1">
        <v>5730.92</v>
      </c>
      <c r="H306" s="4">
        <v>0.69269999999999998</v>
      </c>
      <c r="I306" s="1">
        <f t="shared" si="36"/>
        <v>8273.3073480583225</v>
      </c>
      <c r="J306" s="1">
        <v>16870.400000000001</v>
      </c>
      <c r="K306" s="4">
        <v>114.88</v>
      </c>
      <c r="L306" s="1">
        <f t="shared" si="37"/>
        <v>146.8523676880223</v>
      </c>
      <c r="M306" s="1">
        <f t="shared" si="38"/>
        <v>-2.5997109836963465E-2</v>
      </c>
      <c r="N306" s="1">
        <f t="shared" si="39"/>
        <v>-1.8130722467547E-2</v>
      </c>
      <c r="O306" s="1">
        <f t="shared" si="40"/>
        <v>-2.2275719142074196E-2</v>
      </c>
      <c r="P306" s="1">
        <f t="shared" si="41"/>
        <v>1.1529677185604496E-2</v>
      </c>
      <c r="Q306" s="1">
        <f>SUMPRODUCT('VaR-Results-Overview'!$B$4:$E$4,M306:P306)</f>
        <v>-1.5759697152136005E-2</v>
      </c>
      <c r="R306" s="1" t="b">
        <f t="shared" ca="1" si="42"/>
        <v>0</v>
      </c>
    </row>
    <row r="307" spans="1:18" x14ac:dyDescent="0.2">
      <c r="A307" s="1">
        <v>293</v>
      </c>
      <c r="B307" s="2">
        <v>39388</v>
      </c>
      <c r="C307" s="1">
        <v>13595.1</v>
      </c>
      <c r="D307" s="1">
        <v>6530.6</v>
      </c>
      <c r="E307" s="3">
        <v>2.0819999999999999</v>
      </c>
      <c r="F307" s="1">
        <f t="shared" si="35"/>
        <v>13596.709199999999</v>
      </c>
      <c r="G307" s="1">
        <v>5720.42</v>
      </c>
      <c r="H307" s="4">
        <v>0.6905</v>
      </c>
      <c r="I307" s="1">
        <f t="shared" si="36"/>
        <v>8284.4605358435911</v>
      </c>
      <c r="J307" s="1">
        <v>16517.48</v>
      </c>
      <c r="K307" s="4">
        <v>114.76</v>
      </c>
      <c r="L307" s="1">
        <f t="shared" si="37"/>
        <v>143.93063785291042</v>
      </c>
      <c r="M307" s="1">
        <f t="shared" si="38"/>
        <v>2.0069472953381452E-3</v>
      </c>
      <c r="N307" s="1">
        <f t="shared" si="39"/>
        <v>-8.2839397735994507E-3</v>
      </c>
      <c r="O307" s="1">
        <f t="shared" si="40"/>
        <v>1.3480930075547223E-3</v>
      </c>
      <c r="P307" s="1">
        <f t="shared" si="41"/>
        <v>-1.9895694438641184E-2</v>
      </c>
      <c r="Q307" s="1">
        <f>SUMPRODUCT('VaR-Results-Overview'!$B$4:$E$4,M307:P307)</f>
        <v>-5.5267326009173423E-3</v>
      </c>
      <c r="R307" s="1" t="b">
        <f t="shared" ca="1" si="42"/>
        <v>0</v>
      </c>
    </row>
    <row r="308" spans="1:18" x14ac:dyDescent="0.2">
      <c r="A308" s="1">
        <v>294</v>
      </c>
      <c r="B308" s="2">
        <v>39391</v>
      </c>
      <c r="C308" s="1">
        <v>13543.4</v>
      </c>
      <c r="D308" s="1">
        <v>6461.4</v>
      </c>
      <c r="E308" s="3">
        <v>2.0806</v>
      </c>
      <c r="F308" s="1">
        <f t="shared" si="35"/>
        <v>13443.588839999999</v>
      </c>
      <c r="G308" s="1">
        <v>5684.62</v>
      </c>
      <c r="H308" s="4">
        <v>0.69110000000000005</v>
      </c>
      <c r="I308" s="1">
        <f t="shared" si="36"/>
        <v>8225.4666473737507</v>
      </c>
      <c r="J308" s="1">
        <v>16268.92</v>
      </c>
      <c r="K308" s="4">
        <v>114.5</v>
      </c>
      <c r="L308" s="1">
        <f t="shared" si="37"/>
        <v>142.08663755458517</v>
      </c>
      <c r="M308" s="1">
        <f t="shared" si="38"/>
        <v>-3.8028407293804918E-3</v>
      </c>
      <c r="N308" s="1">
        <f t="shared" si="39"/>
        <v>-1.1261574969919986E-2</v>
      </c>
      <c r="O308" s="1">
        <f t="shared" si="40"/>
        <v>-7.1210295727280144E-3</v>
      </c>
      <c r="P308" s="1">
        <f t="shared" si="41"/>
        <v>-1.2811728800991818E-2</v>
      </c>
      <c r="Q308" s="1">
        <f>SUMPRODUCT('VaR-Results-Overview'!$B$4:$E$4,M308:P308)</f>
        <v>-8.1740575001993578E-3</v>
      </c>
      <c r="R308" s="1" t="b">
        <f t="shared" ca="1" si="42"/>
        <v>0</v>
      </c>
    </row>
    <row r="309" spans="1:18" x14ac:dyDescent="0.2">
      <c r="A309" s="1">
        <v>295</v>
      </c>
      <c r="B309" s="2">
        <v>39392</v>
      </c>
      <c r="C309" s="1">
        <v>13660.94</v>
      </c>
      <c r="D309" s="1">
        <v>6474.9</v>
      </c>
      <c r="E309" s="3">
        <v>2.0876000000000001</v>
      </c>
      <c r="F309" s="1">
        <f t="shared" si="35"/>
        <v>13517.00124</v>
      </c>
      <c r="G309" s="1">
        <v>5709.42</v>
      </c>
      <c r="H309" s="4">
        <v>0.68720000000000003</v>
      </c>
      <c r="I309" s="1">
        <f t="shared" si="36"/>
        <v>8308.2363213038407</v>
      </c>
      <c r="J309" s="1">
        <v>16249.63</v>
      </c>
      <c r="K309" s="4">
        <v>114.31</v>
      </c>
      <c r="L309" s="1">
        <f t="shared" si="37"/>
        <v>142.15405476336278</v>
      </c>
      <c r="M309" s="1">
        <f t="shared" si="38"/>
        <v>8.6787660410237374E-3</v>
      </c>
      <c r="N309" s="1">
        <f t="shared" si="39"/>
        <v>5.4607739699365186E-3</v>
      </c>
      <c r="O309" s="1">
        <f t="shared" si="40"/>
        <v>1.0062611336040967E-2</v>
      </c>
      <c r="P309" s="1">
        <f t="shared" si="41"/>
        <v>4.7447958469502995E-4</v>
      </c>
      <c r="Q309" s="1">
        <f>SUMPRODUCT('VaR-Results-Overview'!$B$4:$E$4,M309:P309)</f>
        <v>6.2108956579335533E-3</v>
      </c>
      <c r="R309" s="1" t="b">
        <f t="shared" ca="1" si="42"/>
        <v>0</v>
      </c>
    </row>
    <row r="310" spans="1:18" x14ac:dyDescent="0.2">
      <c r="A310" s="1">
        <v>296</v>
      </c>
      <c r="B310" s="2">
        <v>39393</v>
      </c>
      <c r="C310" s="1">
        <v>13300.02</v>
      </c>
      <c r="D310" s="1">
        <v>6385.1</v>
      </c>
      <c r="E310" s="3">
        <v>2.1040000000000001</v>
      </c>
      <c r="F310" s="1">
        <f t="shared" si="35"/>
        <v>13434.250400000001</v>
      </c>
      <c r="G310" s="1">
        <v>5683.22</v>
      </c>
      <c r="H310" s="4">
        <v>0.68179999999999996</v>
      </c>
      <c r="I310" s="1">
        <f t="shared" si="36"/>
        <v>8335.6116163097686</v>
      </c>
      <c r="J310" s="1">
        <v>16096.68</v>
      </c>
      <c r="K310" s="4">
        <v>113.25</v>
      </c>
      <c r="L310" s="1">
        <f t="shared" si="37"/>
        <v>142.13403973509935</v>
      </c>
      <c r="M310" s="1">
        <f t="shared" si="38"/>
        <v>-2.641985104978135E-2</v>
      </c>
      <c r="N310" s="1">
        <f t="shared" si="39"/>
        <v>-6.1219821268581011E-3</v>
      </c>
      <c r="O310" s="1">
        <f t="shared" si="40"/>
        <v>3.2949586346903295E-3</v>
      </c>
      <c r="P310" s="1">
        <f t="shared" si="41"/>
        <v>-1.4079815237594029E-4</v>
      </c>
      <c r="Q310" s="1">
        <f>SUMPRODUCT('VaR-Results-Overview'!$B$4:$E$4,M310:P310)</f>
        <v>-1.2103198824976125E-2</v>
      </c>
      <c r="R310" s="1" t="b">
        <f t="shared" ca="1" si="42"/>
        <v>0</v>
      </c>
    </row>
    <row r="311" spans="1:18" x14ac:dyDescent="0.2">
      <c r="A311" s="1">
        <v>297</v>
      </c>
      <c r="B311" s="2">
        <v>39394</v>
      </c>
      <c r="C311" s="1">
        <v>13266.29</v>
      </c>
      <c r="D311" s="1">
        <v>6381.9</v>
      </c>
      <c r="E311" s="3">
        <v>2.1080999999999999</v>
      </c>
      <c r="F311" s="1">
        <f t="shared" si="35"/>
        <v>13453.683389999998</v>
      </c>
      <c r="G311" s="1">
        <v>5631.63</v>
      </c>
      <c r="H311" s="4">
        <v>0.68079999999999996</v>
      </c>
      <c r="I311" s="1">
        <f t="shared" si="36"/>
        <v>8272.0769682726204</v>
      </c>
      <c r="J311" s="1">
        <v>15771.57</v>
      </c>
      <c r="K311" s="4">
        <v>112.76</v>
      </c>
      <c r="L311" s="1">
        <f t="shared" si="37"/>
        <v>139.86848173111031</v>
      </c>
      <c r="M311" s="1">
        <f t="shared" si="38"/>
        <v>-2.5360864119000994E-3</v>
      </c>
      <c r="N311" s="1">
        <f t="shared" si="39"/>
        <v>1.4465258143467026E-3</v>
      </c>
      <c r="O311" s="1">
        <f t="shared" si="40"/>
        <v>-7.622073935502691E-3</v>
      </c>
      <c r="P311" s="1">
        <f t="shared" si="41"/>
        <v>-1.5939587787777296E-2</v>
      </c>
      <c r="Q311" s="1">
        <f>SUMPRODUCT('VaR-Results-Overview'!$B$4:$E$4,M311:P311)</f>
        <v>-4.5306017715617576E-3</v>
      </c>
      <c r="R311" s="1" t="b">
        <f t="shared" ca="1" si="42"/>
        <v>0</v>
      </c>
    </row>
    <row r="312" spans="1:18" x14ac:dyDescent="0.2">
      <c r="A312" s="1">
        <v>298</v>
      </c>
      <c r="B312" s="2">
        <v>39395</v>
      </c>
      <c r="C312" s="1">
        <v>13042.74</v>
      </c>
      <c r="D312" s="1">
        <v>6304.9</v>
      </c>
      <c r="E312" s="3">
        <v>2.0948000000000002</v>
      </c>
      <c r="F312" s="1">
        <f t="shared" si="35"/>
        <v>13207.50452</v>
      </c>
      <c r="G312" s="1">
        <v>5524.18</v>
      </c>
      <c r="H312" s="4">
        <v>0.68130000000000002</v>
      </c>
      <c r="I312" s="1">
        <f t="shared" si="36"/>
        <v>8108.2929693233527</v>
      </c>
      <c r="J312" s="1">
        <v>15583.42</v>
      </c>
      <c r="K312" s="4">
        <v>110.65</v>
      </c>
      <c r="L312" s="1">
        <f t="shared" si="37"/>
        <v>140.83524627202891</v>
      </c>
      <c r="M312" s="1">
        <f t="shared" si="38"/>
        <v>-1.6850980944936457E-2</v>
      </c>
      <c r="N312" s="1">
        <f t="shared" si="39"/>
        <v>-1.8298250587863576E-2</v>
      </c>
      <c r="O312" s="1">
        <f t="shared" si="40"/>
        <v>-1.9799622220327232E-2</v>
      </c>
      <c r="P312" s="1">
        <f t="shared" si="41"/>
        <v>6.9119542083623739E-3</v>
      </c>
      <c r="Q312" s="1">
        <f>SUMPRODUCT('VaR-Results-Overview'!$B$4:$E$4,M312:P312)</f>
        <v>-1.2827438934693906E-2</v>
      </c>
      <c r="R312" s="1" t="b">
        <f t="shared" ca="1" si="42"/>
        <v>0</v>
      </c>
    </row>
    <row r="313" spans="1:18" x14ac:dyDescent="0.2">
      <c r="A313" s="1">
        <v>299</v>
      </c>
      <c r="B313" s="2">
        <v>39398</v>
      </c>
      <c r="C313" s="1">
        <v>12987.55</v>
      </c>
      <c r="D313" s="1">
        <v>6337.9</v>
      </c>
      <c r="E313" s="3">
        <v>2.0592000000000001</v>
      </c>
      <c r="F313" s="1">
        <f t="shared" si="35"/>
        <v>13051.00368</v>
      </c>
      <c r="G313" s="1">
        <v>5535.56</v>
      </c>
      <c r="H313" s="4">
        <v>0.68789999999999996</v>
      </c>
      <c r="I313" s="1">
        <f t="shared" si="36"/>
        <v>8047.0417211804051</v>
      </c>
      <c r="J313" s="1">
        <v>15197.09</v>
      </c>
      <c r="K313" s="4">
        <v>109.38</v>
      </c>
      <c r="L313" s="1">
        <f t="shared" si="37"/>
        <v>138.9384713841653</v>
      </c>
      <c r="M313" s="1">
        <f t="shared" si="38"/>
        <v>-4.2314728346958159E-3</v>
      </c>
      <c r="N313" s="1">
        <f t="shared" si="39"/>
        <v>-1.1849387578328128E-2</v>
      </c>
      <c r="O313" s="1">
        <f t="shared" si="40"/>
        <v>-7.5541483731142341E-3</v>
      </c>
      <c r="P313" s="1">
        <f t="shared" si="41"/>
        <v>-1.346804111947884E-2</v>
      </c>
      <c r="Q313" s="1">
        <f>SUMPRODUCT('VaR-Results-Overview'!$B$4:$E$4,M313:P313)</f>
        <v>-8.6964284685839555E-3</v>
      </c>
      <c r="R313" s="1" t="b">
        <f t="shared" ca="1" si="42"/>
        <v>0</v>
      </c>
    </row>
    <row r="314" spans="1:18" x14ac:dyDescent="0.2">
      <c r="A314" s="1">
        <v>300</v>
      </c>
      <c r="B314" s="2">
        <v>39399</v>
      </c>
      <c r="C314" s="1">
        <v>13307.09</v>
      </c>
      <c r="D314" s="1">
        <v>6362.4</v>
      </c>
      <c r="E314" s="3">
        <v>2.0724</v>
      </c>
      <c r="F314" s="1">
        <f t="shared" si="35"/>
        <v>13185.437759999999</v>
      </c>
      <c r="G314" s="1">
        <v>5538.91</v>
      </c>
      <c r="H314" s="4">
        <v>0.68479999999999996</v>
      </c>
      <c r="I314" s="1">
        <f t="shared" si="36"/>
        <v>8088.3615654205605</v>
      </c>
      <c r="J314" s="1">
        <v>15126.63</v>
      </c>
      <c r="K314" s="4">
        <v>110.23</v>
      </c>
      <c r="L314" s="1">
        <f t="shared" si="37"/>
        <v>137.22788714506032</v>
      </c>
      <c r="M314" s="1">
        <f t="shared" si="38"/>
        <v>2.4603562642684793E-2</v>
      </c>
      <c r="N314" s="1">
        <f t="shared" si="39"/>
        <v>1.0300669840896028E-2</v>
      </c>
      <c r="O314" s="1">
        <f t="shared" si="40"/>
        <v>5.1347868784373885E-3</v>
      </c>
      <c r="P314" s="1">
        <f t="shared" si="41"/>
        <v>-1.2311811279218729E-2</v>
      </c>
      <c r="Q314" s="1">
        <f>SUMPRODUCT('VaR-Results-Overview'!$B$4:$E$4,M314:P314)</f>
        <v>1.0982742441342718E-2</v>
      </c>
      <c r="R314" s="1" t="b">
        <f t="shared" ca="1" si="42"/>
        <v>0</v>
      </c>
    </row>
    <row r="315" spans="1:18" x14ac:dyDescent="0.2">
      <c r="A315" s="1">
        <v>301</v>
      </c>
      <c r="B315" s="2">
        <v>39400</v>
      </c>
      <c r="C315" s="1">
        <v>13231.01</v>
      </c>
      <c r="D315" s="1">
        <v>6432.1</v>
      </c>
      <c r="E315" s="3">
        <v>2.0653999999999999</v>
      </c>
      <c r="F315" s="1">
        <f t="shared" si="35"/>
        <v>13284.859340000001</v>
      </c>
      <c r="G315" s="1">
        <v>5613.6</v>
      </c>
      <c r="H315" s="4">
        <v>0.68059999999999998</v>
      </c>
      <c r="I315" s="1">
        <f t="shared" si="36"/>
        <v>8248.0164560681751</v>
      </c>
      <c r="J315" s="1">
        <v>15499.56</v>
      </c>
      <c r="K315" s="4">
        <v>111.4</v>
      </c>
      <c r="L315" s="1">
        <f t="shared" si="37"/>
        <v>139.1342908438061</v>
      </c>
      <c r="M315" s="1">
        <f t="shared" si="38"/>
        <v>-5.7172529831841469E-3</v>
      </c>
      <c r="N315" s="1">
        <f t="shared" si="39"/>
        <v>7.5402562895266366E-3</v>
      </c>
      <c r="O315" s="1">
        <f t="shared" si="40"/>
        <v>1.9738841959065317E-2</v>
      </c>
      <c r="P315" s="1">
        <f t="shared" si="41"/>
        <v>1.3892246965302052E-2</v>
      </c>
      <c r="Q315" s="1">
        <f>SUMPRODUCT('VaR-Results-Overview'!$B$4:$E$4,M315:P315)</f>
        <v>4.7275092825512744E-3</v>
      </c>
      <c r="R315" s="1" t="b">
        <f t="shared" ca="1" si="42"/>
        <v>0</v>
      </c>
    </row>
    <row r="316" spans="1:18" x14ac:dyDescent="0.2">
      <c r="A316" s="1">
        <v>302</v>
      </c>
      <c r="B316" s="2">
        <v>39401</v>
      </c>
      <c r="C316" s="1">
        <v>13110.05</v>
      </c>
      <c r="D316" s="1">
        <v>6359.6</v>
      </c>
      <c r="E316" s="3">
        <v>2.0453000000000001</v>
      </c>
      <c r="F316" s="1">
        <f t="shared" si="35"/>
        <v>13007.289880000002</v>
      </c>
      <c r="G316" s="1">
        <v>5561.13</v>
      </c>
      <c r="H316" s="4">
        <v>0.68369999999999997</v>
      </c>
      <c r="I316" s="1">
        <f t="shared" si="36"/>
        <v>8133.8745063624401</v>
      </c>
      <c r="J316" s="1">
        <v>15396.3</v>
      </c>
      <c r="K316" s="4">
        <v>110.93</v>
      </c>
      <c r="L316" s="1">
        <f t="shared" si="37"/>
        <v>138.79293247994229</v>
      </c>
      <c r="M316" s="1">
        <f t="shared" si="38"/>
        <v>-9.1421592153585352E-3</v>
      </c>
      <c r="N316" s="1">
        <f t="shared" si="39"/>
        <v>-2.0893669469593253E-2</v>
      </c>
      <c r="O316" s="1">
        <f t="shared" si="40"/>
        <v>-1.3838715079400604E-2</v>
      </c>
      <c r="P316" s="1">
        <f t="shared" si="41"/>
        <v>-2.4534452419570502E-3</v>
      </c>
      <c r="Q316" s="1">
        <f>SUMPRODUCT('VaR-Results-Overview'!$B$4:$E$4,M316:P316)</f>
        <v>-1.1799525083352859E-2</v>
      </c>
      <c r="R316" s="1" t="b">
        <f t="shared" ca="1" si="42"/>
        <v>0</v>
      </c>
    </row>
    <row r="317" spans="1:18" x14ac:dyDescent="0.2">
      <c r="A317" s="1">
        <v>303</v>
      </c>
      <c r="B317" s="2">
        <v>39402</v>
      </c>
      <c r="C317" s="1">
        <v>13176.79</v>
      </c>
      <c r="D317" s="1">
        <v>6291.2</v>
      </c>
      <c r="E317" s="3">
        <v>2.0457000000000001</v>
      </c>
      <c r="F317" s="1">
        <f t="shared" si="35"/>
        <v>12869.90784</v>
      </c>
      <c r="G317" s="1">
        <v>5523.63</v>
      </c>
      <c r="H317" s="4">
        <v>0.68340000000000001</v>
      </c>
      <c r="I317" s="1">
        <f t="shared" si="36"/>
        <v>8082.5724319578576</v>
      </c>
      <c r="J317" s="1">
        <v>15154.61</v>
      </c>
      <c r="K317" s="4">
        <v>110.61</v>
      </c>
      <c r="L317" s="1">
        <f t="shared" si="37"/>
        <v>137.00940240484587</v>
      </c>
      <c r="M317" s="1">
        <f t="shared" si="38"/>
        <v>5.0907509887453978E-3</v>
      </c>
      <c r="N317" s="1">
        <f t="shared" si="39"/>
        <v>-1.0561926524851325E-2</v>
      </c>
      <c r="O317" s="1">
        <f t="shared" si="40"/>
        <v>-6.3072124317203647E-3</v>
      </c>
      <c r="P317" s="1">
        <f t="shared" si="41"/>
        <v>-1.2850294631206597E-2</v>
      </c>
      <c r="Q317" s="1">
        <f>SUMPRODUCT('VaR-Results-Overview'!$B$4:$E$4,M317:P317)</f>
        <v>-4.3330577313705938E-3</v>
      </c>
      <c r="R317" s="1" t="b">
        <f t="shared" ca="1" si="42"/>
        <v>0</v>
      </c>
    </row>
    <row r="318" spans="1:18" x14ac:dyDescent="0.2">
      <c r="A318" s="1">
        <v>304</v>
      </c>
      <c r="B318" s="2">
        <v>39405</v>
      </c>
      <c r="C318" s="1">
        <v>12958.44</v>
      </c>
      <c r="D318" s="1">
        <v>6120.8</v>
      </c>
      <c r="E318" s="3">
        <v>2.0518999999999998</v>
      </c>
      <c r="F318" s="1">
        <f t="shared" si="35"/>
        <v>12559.26952</v>
      </c>
      <c r="G318" s="1">
        <v>5432.57</v>
      </c>
      <c r="H318" s="4">
        <v>0.68240000000000001</v>
      </c>
      <c r="I318" s="1">
        <f t="shared" si="36"/>
        <v>7960.975967174677</v>
      </c>
      <c r="J318" s="1">
        <v>15042.56</v>
      </c>
      <c r="K318" s="4">
        <v>110.18</v>
      </c>
      <c r="L318" s="1">
        <f t="shared" si="37"/>
        <v>136.52713741150842</v>
      </c>
      <c r="M318" s="1">
        <f t="shared" si="38"/>
        <v>-1.6570803663107658E-2</v>
      </c>
      <c r="N318" s="1">
        <f t="shared" si="39"/>
        <v>-2.4136794440324447E-2</v>
      </c>
      <c r="O318" s="1">
        <f t="shared" si="40"/>
        <v>-1.5044277772556389E-2</v>
      </c>
      <c r="P318" s="1">
        <f t="shared" si="41"/>
        <v>-3.5199408571421876E-3</v>
      </c>
      <c r="Q318" s="1">
        <f>SUMPRODUCT('VaR-Results-Overview'!$B$4:$E$4,M318:P318)</f>
        <v>-1.6077775746024474E-2</v>
      </c>
      <c r="R318" s="1" t="b">
        <f t="shared" ca="1" si="42"/>
        <v>0</v>
      </c>
    </row>
    <row r="319" spans="1:18" x14ac:dyDescent="0.2">
      <c r="A319" s="1">
        <v>305</v>
      </c>
      <c r="B319" s="2">
        <v>39406</v>
      </c>
      <c r="C319" s="1">
        <v>13010.14</v>
      </c>
      <c r="D319" s="1">
        <v>6226.5</v>
      </c>
      <c r="E319" s="3">
        <v>2.0646</v>
      </c>
      <c r="F319" s="1">
        <f t="shared" si="35"/>
        <v>12855.231900000001</v>
      </c>
      <c r="G319" s="1">
        <v>5506.68</v>
      </c>
      <c r="H319" s="4">
        <v>0.67649999999999999</v>
      </c>
      <c r="I319" s="1">
        <f t="shared" si="36"/>
        <v>8139.9556541019965</v>
      </c>
      <c r="J319" s="1">
        <v>15211.52</v>
      </c>
      <c r="K319" s="4">
        <v>110.16</v>
      </c>
      <c r="L319" s="1">
        <f t="shared" si="37"/>
        <v>138.08569353667394</v>
      </c>
      <c r="M319" s="1">
        <f t="shared" si="38"/>
        <v>3.9896777698549294E-3</v>
      </c>
      <c r="N319" s="1">
        <f t="shared" si="39"/>
        <v>2.3565254295139997E-2</v>
      </c>
      <c r="O319" s="1">
        <f t="shared" si="40"/>
        <v>2.2482128782363206E-2</v>
      </c>
      <c r="P319" s="1">
        <f t="shared" si="41"/>
        <v>1.1415724043695848E-2</v>
      </c>
      <c r="Q319" s="1">
        <f>SUMPRODUCT('VaR-Results-Overview'!$B$4:$E$4,M319:P319)</f>
        <v>1.3196805083459461E-2</v>
      </c>
      <c r="R319" s="1" t="b">
        <f t="shared" ca="1" si="42"/>
        <v>0</v>
      </c>
    </row>
    <row r="320" spans="1:18" x14ac:dyDescent="0.2">
      <c r="A320" s="1">
        <v>306</v>
      </c>
      <c r="B320" s="2">
        <v>39407</v>
      </c>
      <c r="C320" s="1">
        <v>12799.04</v>
      </c>
      <c r="D320" s="1">
        <v>6070.9</v>
      </c>
      <c r="E320" s="3">
        <v>2.0550999999999999</v>
      </c>
      <c r="F320" s="1">
        <f t="shared" si="35"/>
        <v>12476.306589999998</v>
      </c>
      <c r="G320" s="1">
        <v>5381.3</v>
      </c>
      <c r="H320" s="4">
        <v>0.67449999999999999</v>
      </c>
      <c r="I320" s="1">
        <f t="shared" si="36"/>
        <v>7978.2060785767235</v>
      </c>
      <c r="J320" s="1">
        <v>14837.66</v>
      </c>
      <c r="K320" s="4">
        <v>108.42</v>
      </c>
      <c r="L320" s="1">
        <f t="shared" si="37"/>
        <v>136.85353255856853</v>
      </c>
      <c r="M320" s="1">
        <f t="shared" si="38"/>
        <v>-1.6225805410241437E-2</v>
      </c>
      <c r="N320" s="1">
        <f t="shared" si="39"/>
        <v>-2.947634962540056E-2</v>
      </c>
      <c r="O320" s="1">
        <f t="shared" si="40"/>
        <v>-1.9871063479782226E-2</v>
      </c>
      <c r="P320" s="1">
        <f t="shared" si="41"/>
        <v>-8.9231617450519201E-3</v>
      </c>
      <c r="Q320" s="1">
        <f>SUMPRODUCT('VaR-Results-Overview'!$B$4:$E$4,M320:P320)</f>
        <v>-1.9104965748705349E-2</v>
      </c>
      <c r="R320" s="1" t="b">
        <f t="shared" ca="1" si="42"/>
        <v>0</v>
      </c>
    </row>
    <row r="321" spans="1:18" x14ac:dyDescent="0.2">
      <c r="A321" s="1">
        <v>307</v>
      </c>
      <c r="B321" s="2">
        <v>39412</v>
      </c>
      <c r="C321" s="1">
        <v>12743.44</v>
      </c>
      <c r="D321" s="1">
        <v>6180.5</v>
      </c>
      <c r="E321" s="3">
        <v>2.0678000000000001</v>
      </c>
      <c r="F321" s="1">
        <f t="shared" si="35"/>
        <v>12780.037900000001</v>
      </c>
      <c r="G321" s="1">
        <v>5458.39</v>
      </c>
      <c r="H321" s="4">
        <v>0.67390000000000005</v>
      </c>
      <c r="I321" s="1">
        <f t="shared" si="36"/>
        <v>8099.7032200623235</v>
      </c>
      <c r="J321" s="1">
        <v>15135.21</v>
      </c>
      <c r="K321" s="4">
        <v>108.26</v>
      </c>
      <c r="L321" s="1">
        <f t="shared" si="37"/>
        <v>139.80426750415666</v>
      </c>
      <c r="M321" s="1">
        <f t="shared" si="38"/>
        <v>-4.3440758056854543E-3</v>
      </c>
      <c r="N321" s="1">
        <f t="shared" si="39"/>
        <v>2.4344649420802899E-2</v>
      </c>
      <c r="O321" s="1">
        <f t="shared" si="40"/>
        <v>1.5228629129027777E-2</v>
      </c>
      <c r="P321" s="1">
        <f t="shared" si="41"/>
        <v>2.1561262544138659E-2</v>
      </c>
      <c r="Q321" s="1">
        <f>SUMPRODUCT('VaR-Results-Overview'!$B$4:$E$4,M321:P321)</f>
        <v>1.1400879925697197E-2</v>
      </c>
      <c r="R321" s="1" t="b">
        <f t="shared" ca="1" si="42"/>
        <v>0</v>
      </c>
    </row>
    <row r="322" spans="1:18" x14ac:dyDescent="0.2">
      <c r="A322" s="1">
        <v>308</v>
      </c>
      <c r="B322" s="2">
        <v>39413</v>
      </c>
      <c r="C322" s="1">
        <v>12958.44</v>
      </c>
      <c r="D322" s="1">
        <v>6140.7</v>
      </c>
      <c r="E322" s="3">
        <v>2.0697999999999999</v>
      </c>
      <c r="F322" s="1">
        <f t="shared" si="35"/>
        <v>12710.020859999999</v>
      </c>
      <c r="G322" s="1">
        <v>5434.17</v>
      </c>
      <c r="H322" s="4">
        <v>0.67290000000000005</v>
      </c>
      <c r="I322" s="1">
        <f t="shared" si="36"/>
        <v>8075.746767721801</v>
      </c>
      <c r="J322" s="1">
        <v>15222.85</v>
      </c>
      <c r="K322" s="4">
        <v>108.57</v>
      </c>
      <c r="L322" s="1">
        <f t="shared" si="37"/>
        <v>140.21230542507141</v>
      </c>
      <c r="M322" s="1">
        <f t="shared" si="38"/>
        <v>1.6871425611922682E-2</v>
      </c>
      <c r="N322" s="1">
        <f t="shared" si="39"/>
        <v>-5.4786253802895568E-3</v>
      </c>
      <c r="O322" s="1">
        <f t="shared" si="40"/>
        <v>-2.9576950771707548E-3</v>
      </c>
      <c r="P322" s="1">
        <f t="shared" si="41"/>
        <v>2.9186370931246369E-3</v>
      </c>
      <c r="Q322" s="1">
        <f>SUMPRODUCT('VaR-Results-Overview'!$B$4:$E$4,M322:P322)</f>
        <v>5.3929405415900572E-3</v>
      </c>
      <c r="R322" s="1" t="b">
        <f t="shared" ca="1" si="42"/>
        <v>0</v>
      </c>
    </row>
    <row r="323" spans="1:18" x14ac:dyDescent="0.2">
      <c r="A323" s="1">
        <v>309</v>
      </c>
      <c r="B323" s="2">
        <v>39414</v>
      </c>
      <c r="C323" s="1">
        <v>13289.45</v>
      </c>
      <c r="D323" s="1">
        <v>6306.2</v>
      </c>
      <c r="E323" s="3">
        <v>2.0712000000000002</v>
      </c>
      <c r="F323" s="1">
        <f t="shared" si="35"/>
        <v>13061.401440000001</v>
      </c>
      <c r="G323" s="1">
        <v>5561.21</v>
      </c>
      <c r="H323" s="4">
        <v>0.67759999999999998</v>
      </c>
      <c r="I323" s="1">
        <f t="shared" si="36"/>
        <v>8207.2166469893746</v>
      </c>
      <c r="J323" s="1">
        <v>15153.78</v>
      </c>
      <c r="K323" s="4">
        <v>109.96</v>
      </c>
      <c r="L323" s="1">
        <f t="shared" si="37"/>
        <v>137.81174972717352</v>
      </c>
      <c r="M323" s="1">
        <f t="shared" si="38"/>
        <v>2.5543969798833825E-2</v>
      </c>
      <c r="N323" s="1">
        <f t="shared" si="39"/>
        <v>2.7645948332456378E-2</v>
      </c>
      <c r="O323" s="1">
        <f t="shared" si="40"/>
        <v>1.6279594079528292E-2</v>
      </c>
      <c r="P323" s="1">
        <f t="shared" si="41"/>
        <v>-1.7120863184014387E-2</v>
      </c>
      <c r="Q323" s="1">
        <f>SUMPRODUCT('VaR-Results-Overview'!$B$4:$E$4,M323:P323)</f>
        <v>1.6715159190420395E-2</v>
      </c>
      <c r="R323" s="1" t="b">
        <f t="shared" ca="1" si="42"/>
        <v>0</v>
      </c>
    </row>
    <row r="324" spans="1:18" x14ac:dyDescent="0.2">
      <c r="A324" s="1">
        <v>310</v>
      </c>
      <c r="B324" s="2">
        <v>39415</v>
      </c>
      <c r="C324" s="1">
        <v>13311.73</v>
      </c>
      <c r="D324" s="1">
        <v>6349.1</v>
      </c>
      <c r="E324" s="3">
        <v>2.0625</v>
      </c>
      <c r="F324" s="1">
        <f t="shared" si="35"/>
        <v>13095.018750000001</v>
      </c>
      <c r="G324" s="1">
        <v>5598.11</v>
      </c>
      <c r="H324" s="4">
        <v>0.67700000000000005</v>
      </c>
      <c r="I324" s="1">
        <f t="shared" si="36"/>
        <v>8268.9955686853755</v>
      </c>
      <c r="J324" s="1">
        <v>15513.74</v>
      </c>
      <c r="K324" s="4">
        <v>109.67</v>
      </c>
      <c r="L324" s="1">
        <f t="shared" si="37"/>
        <v>141.45837512537614</v>
      </c>
      <c r="M324" s="1">
        <f t="shared" si="38"/>
        <v>1.6765178393386359E-3</v>
      </c>
      <c r="N324" s="1">
        <f t="shared" si="39"/>
        <v>2.5737904278057035E-3</v>
      </c>
      <c r="O324" s="1">
        <f t="shared" si="40"/>
        <v>7.5273901437295501E-3</v>
      </c>
      <c r="P324" s="1">
        <f t="shared" si="41"/>
        <v>2.6460917921888774E-2</v>
      </c>
      <c r="Q324" s="1">
        <f>SUMPRODUCT('VaR-Results-Overview'!$B$4:$E$4,M324:P324)</f>
        <v>7.4876668628278756E-3</v>
      </c>
      <c r="R324" s="1" t="b">
        <f t="shared" ca="1" si="42"/>
        <v>0</v>
      </c>
    </row>
    <row r="325" spans="1:18" x14ac:dyDescent="0.2">
      <c r="A325" s="1">
        <v>311</v>
      </c>
      <c r="B325" s="2">
        <v>39416</v>
      </c>
      <c r="C325" s="1">
        <v>13371.72</v>
      </c>
      <c r="D325" s="1">
        <v>6432.5</v>
      </c>
      <c r="E325" s="3">
        <v>2.0560999999999998</v>
      </c>
      <c r="F325" s="1">
        <f t="shared" si="35"/>
        <v>13225.863249999999</v>
      </c>
      <c r="G325" s="1">
        <v>5670.57</v>
      </c>
      <c r="H325" s="4">
        <v>0.68120000000000003</v>
      </c>
      <c r="I325" s="1">
        <f t="shared" si="36"/>
        <v>8324.383440986494</v>
      </c>
      <c r="J325" s="1">
        <v>15680.67</v>
      </c>
      <c r="K325" s="4">
        <v>110.88</v>
      </c>
      <c r="L325" s="1">
        <f t="shared" si="37"/>
        <v>141.42018398268399</v>
      </c>
      <c r="M325" s="1">
        <f t="shared" si="38"/>
        <v>4.5065517404574602E-3</v>
      </c>
      <c r="N325" s="1">
        <f t="shared" si="39"/>
        <v>9.9919291829954366E-3</v>
      </c>
      <c r="O325" s="1">
        <f t="shared" si="40"/>
        <v>6.6982587958895438E-3</v>
      </c>
      <c r="P325" s="1">
        <f t="shared" si="41"/>
        <v>-2.6998148860604915E-4</v>
      </c>
      <c r="Q325" s="1">
        <f>SUMPRODUCT('VaR-Results-Overview'!$B$4:$E$4,M325:P325)</f>
        <v>5.4160290329493595E-3</v>
      </c>
      <c r="R325" s="1" t="b">
        <f t="shared" ca="1" si="42"/>
        <v>0</v>
      </c>
    </row>
    <row r="326" spans="1:18" x14ac:dyDescent="0.2">
      <c r="A326" s="1">
        <v>312</v>
      </c>
      <c r="B326" s="2">
        <v>39419</v>
      </c>
      <c r="C326" s="1">
        <v>13314.57</v>
      </c>
      <c r="D326" s="1">
        <v>6386.6</v>
      </c>
      <c r="E326" s="3">
        <v>2.0672999999999999</v>
      </c>
      <c r="F326" s="1">
        <f t="shared" si="35"/>
        <v>13203.018180000001</v>
      </c>
      <c r="G326" s="1">
        <v>5629.46</v>
      </c>
      <c r="H326" s="4">
        <v>0.68210000000000004</v>
      </c>
      <c r="I326" s="1">
        <f t="shared" si="36"/>
        <v>8253.1300395836388</v>
      </c>
      <c r="J326" s="1">
        <v>15628.97</v>
      </c>
      <c r="K326" s="4">
        <v>110.47</v>
      </c>
      <c r="L326" s="1">
        <f t="shared" si="37"/>
        <v>141.47705259346429</v>
      </c>
      <c r="M326" s="1">
        <f t="shared" si="38"/>
        <v>-4.2739453114483128E-3</v>
      </c>
      <c r="N326" s="1">
        <f t="shared" si="39"/>
        <v>-1.7273027528087878E-3</v>
      </c>
      <c r="O326" s="1">
        <f t="shared" si="40"/>
        <v>-8.5596010693148906E-3</v>
      </c>
      <c r="P326" s="1">
        <f t="shared" si="41"/>
        <v>4.0212513644630898E-4</v>
      </c>
      <c r="Q326" s="1">
        <f>SUMPRODUCT('VaR-Results-Overview'!$B$4:$E$4,M326:P326)</f>
        <v>-3.0033040300641886E-3</v>
      </c>
      <c r="R326" s="1" t="b">
        <f t="shared" ca="1" si="42"/>
        <v>0</v>
      </c>
    </row>
    <row r="327" spans="1:18" x14ac:dyDescent="0.2">
      <c r="A327" s="1">
        <v>313</v>
      </c>
      <c r="B327" s="2">
        <v>39420</v>
      </c>
      <c r="C327" s="1">
        <v>13248.73</v>
      </c>
      <c r="D327" s="1">
        <v>6315.2</v>
      </c>
      <c r="E327" s="3">
        <v>2.0587</v>
      </c>
      <c r="F327" s="1">
        <f t="shared" si="35"/>
        <v>13001.10224</v>
      </c>
      <c r="G327" s="1">
        <v>5547.21</v>
      </c>
      <c r="H327" s="4">
        <v>0.67779999999999996</v>
      </c>
      <c r="I327" s="1">
        <f t="shared" si="36"/>
        <v>8184.1398642667455</v>
      </c>
      <c r="J327" s="1">
        <v>15480.19</v>
      </c>
      <c r="K327" s="4">
        <v>109.62</v>
      </c>
      <c r="L327" s="1">
        <f t="shared" si="37"/>
        <v>141.21683999270206</v>
      </c>
      <c r="M327" s="1">
        <f t="shared" si="38"/>
        <v>-4.9449587932618288E-3</v>
      </c>
      <c r="N327" s="1">
        <f t="shared" si="39"/>
        <v>-1.5293165338957426E-2</v>
      </c>
      <c r="O327" s="1">
        <f t="shared" si="40"/>
        <v>-8.3592739949574103E-3</v>
      </c>
      <c r="P327" s="1">
        <f t="shared" si="41"/>
        <v>-1.839256586083637E-3</v>
      </c>
      <c r="Q327" s="1">
        <f>SUMPRODUCT('VaR-Results-Overview'!$B$4:$E$4,M327:P327)</f>
        <v>-7.7697118357044287E-3</v>
      </c>
      <c r="R327" s="1" t="b">
        <f t="shared" ca="1" si="42"/>
        <v>0</v>
      </c>
    </row>
    <row r="328" spans="1:18" x14ac:dyDescent="0.2">
      <c r="A328" s="1">
        <v>314</v>
      </c>
      <c r="B328" s="2">
        <v>39421</v>
      </c>
      <c r="C328" s="1">
        <v>13444.96</v>
      </c>
      <c r="D328" s="1">
        <v>6493.8</v>
      </c>
      <c r="E328" s="3">
        <v>2.0276000000000001</v>
      </c>
      <c r="F328" s="1">
        <f t="shared" si="35"/>
        <v>13166.828880000001</v>
      </c>
      <c r="G328" s="1">
        <v>5659.07</v>
      </c>
      <c r="H328" s="4">
        <v>0.68230000000000002</v>
      </c>
      <c r="I328" s="1">
        <f t="shared" si="36"/>
        <v>8294.1081635644132</v>
      </c>
      <c r="J328" s="1">
        <v>15608.88</v>
      </c>
      <c r="K328" s="4">
        <v>110.93</v>
      </c>
      <c r="L328" s="1">
        <f t="shared" si="37"/>
        <v>140.70927612007571</v>
      </c>
      <c r="M328" s="1">
        <f t="shared" si="38"/>
        <v>1.4811230963269655E-2</v>
      </c>
      <c r="N328" s="1">
        <f t="shared" si="39"/>
        <v>1.2747122277841635E-2</v>
      </c>
      <c r="O328" s="1">
        <f t="shared" si="40"/>
        <v>1.3436757084004245E-2</v>
      </c>
      <c r="P328" s="1">
        <f t="shared" si="41"/>
        <v>-3.5942163317956946E-3</v>
      </c>
      <c r="Q328" s="1">
        <f>SUMPRODUCT('VaR-Results-Overview'!$B$4:$E$4,M328:P328)</f>
        <v>1.0373461510701638E-2</v>
      </c>
      <c r="R328" s="1" t="b">
        <f t="shared" ca="1" si="42"/>
        <v>0</v>
      </c>
    </row>
    <row r="329" spans="1:18" x14ac:dyDescent="0.2">
      <c r="A329" s="1">
        <v>315</v>
      </c>
      <c r="B329" s="2">
        <v>39422</v>
      </c>
      <c r="C329" s="1">
        <v>13619.89</v>
      </c>
      <c r="D329" s="1">
        <v>6485.6</v>
      </c>
      <c r="E329" s="3">
        <v>2.0253999999999999</v>
      </c>
      <c r="F329" s="1">
        <f t="shared" si="35"/>
        <v>13135.934240000001</v>
      </c>
      <c r="G329" s="1">
        <v>5673.76</v>
      </c>
      <c r="H329" s="4">
        <v>0.68389999999999995</v>
      </c>
      <c r="I329" s="1">
        <f t="shared" si="36"/>
        <v>8296.1836525807867</v>
      </c>
      <c r="J329" s="1">
        <v>15874.08</v>
      </c>
      <c r="K329" s="4">
        <v>111.36</v>
      </c>
      <c r="L329" s="1">
        <f t="shared" si="37"/>
        <v>142.54741379310346</v>
      </c>
      <c r="M329" s="1">
        <f t="shared" si="38"/>
        <v>1.3010823386607346E-2</v>
      </c>
      <c r="N329" s="1">
        <f t="shared" si="39"/>
        <v>-2.3463994467892283E-3</v>
      </c>
      <c r="O329" s="1">
        <f t="shared" si="40"/>
        <v>2.5023655050593417E-4</v>
      </c>
      <c r="P329" s="1">
        <f t="shared" si="41"/>
        <v>1.3063372392443776E-2</v>
      </c>
      <c r="Q329" s="1">
        <f>SUMPRODUCT('VaR-Results-Overview'!$B$4:$E$4,M329:P329)</f>
        <v>7.1381076541455193E-3</v>
      </c>
      <c r="R329" s="1" t="b">
        <f t="shared" ca="1" si="42"/>
        <v>0</v>
      </c>
    </row>
    <row r="330" spans="1:18" x14ac:dyDescent="0.2">
      <c r="A330" s="1">
        <v>316</v>
      </c>
      <c r="B330" s="2">
        <v>39423</v>
      </c>
      <c r="C330" s="1">
        <v>13625.58</v>
      </c>
      <c r="D330" s="1">
        <v>6554.9</v>
      </c>
      <c r="E330" s="3">
        <v>2.0295000000000001</v>
      </c>
      <c r="F330" s="1">
        <f t="shared" si="35"/>
        <v>13303.169550000001</v>
      </c>
      <c r="G330" s="1">
        <v>5718.75</v>
      </c>
      <c r="H330" s="4">
        <v>0.6825</v>
      </c>
      <c r="I330" s="1">
        <f t="shared" si="36"/>
        <v>8379.1208791208792</v>
      </c>
      <c r="J330" s="1">
        <v>15956.37</v>
      </c>
      <c r="K330" s="4">
        <v>111.67</v>
      </c>
      <c r="L330" s="1">
        <f t="shared" si="37"/>
        <v>142.88860034028835</v>
      </c>
      <c r="M330" s="1">
        <f t="shared" si="38"/>
        <v>4.1777136232381537E-4</v>
      </c>
      <c r="N330" s="1">
        <f t="shared" si="39"/>
        <v>1.2731131790440511E-2</v>
      </c>
      <c r="O330" s="1">
        <f t="shared" si="40"/>
        <v>9.9970335775163705E-3</v>
      </c>
      <c r="P330" s="1">
        <f t="shared" si="41"/>
        <v>2.3934951754375263E-3</v>
      </c>
      <c r="Q330" s="1">
        <f>SUMPRODUCT('VaR-Results-Overview'!$B$4:$E$4,M330:P330)</f>
        <v>5.4648504749008221E-3</v>
      </c>
      <c r="R330" s="1" t="b">
        <f t="shared" ca="1" si="42"/>
        <v>0</v>
      </c>
    </row>
    <row r="331" spans="1:18" x14ac:dyDescent="0.2">
      <c r="A331" s="1">
        <v>317</v>
      </c>
      <c r="B331" s="2">
        <v>39426</v>
      </c>
      <c r="C331" s="1">
        <v>13727.03</v>
      </c>
      <c r="D331" s="1">
        <v>6565.4</v>
      </c>
      <c r="E331" s="3">
        <v>2.0461999999999998</v>
      </c>
      <c r="F331" s="1">
        <f t="shared" si="35"/>
        <v>13434.121479999998</v>
      </c>
      <c r="G331" s="1">
        <v>5750.92</v>
      </c>
      <c r="H331" s="4">
        <v>0.67959999999999998</v>
      </c>
      <c r="I331" s="1">
        <f t="shared" si="36"/>
        <v>8462.213066509712</v>
      </c>
      <c r="J331" s="1">
        <v>15924.39</v>
      </c>
      <c r="K331" s="4">
        <v>111.71</v>
      </c>
      <c r="L331" s="1">
        <f t="shared" si="37"/>
        <v>142.55115925163369</v>
      </c>
      <c r="M331" s="1">
        <f t="shared" si="38"/>
        <v>7.4455546112532989E-3</v>
      </c>
      <c r="N331" s="1">
        <f t="shared" si="39"/>
        <v>9.8436639109059122E-3</v>
      </c>
      <c r="O331" s="1">
        <f t="shared" si="40"/>
        <v>9.9165758064049675E-3</v>
      </c>
      <c r="P331" s="1">
        <f t="shared" si="41"/>
        <v>-2.3615675977722724E-3</v>
      </c>
      <c r="Q331" s="1">
        <f>SUMPRODUCT('VaR-Results-Overview'!$B$4:$E$4,M331:P331)</f>
        <v>6.4506650788591358E-3</v>
      </c>
      <c r="R331" s="1" t="b">
        <f t="shared" ca="1" si="42"/>
        <v>0</v>
      </c>
    </row>
    <row r="332" spans="1:18" x14ac:dyDescent="0.2">
      <c r="A332" s="1">
        <v>318</v>
      </c>
      <c r="B332" s="2">
        <v>39427</v>
      </c>
      <c r="C332" s="1">
        <v>13432.77</v>
      </c>
      <c r="D332" s="1">
        <v>6536.9</v>
      </c>
      <c r="E332" s="3">
        <v>2.0390000000000001</v>
      </c>
      <c r="F332" s="1">
        <f t="shared" si="35"/>
        <v>13328.739100000001</v>
      </c>
      <c r="G332" s="1">
        <v>5724.76</v>
      </c>
      <c r="H332" s="4">
        <v>0.68059999999999998</v>
      </c>
      <c r="I332" s="1">
        <f t="shared" si="36"/>
        <v>8411.3429327064368</v>
      </c>
      <c r="J332" s="1">
        <v>16044.72</v>
      </c>
      <c r="K332" s="4">
        <v>111.61</v>
      </c>
      <c r="L332" s="1">
        <f t="shared" si="37"/>
        <v>143.75701102051787</v>
      </c>
      <c r="M332" s="1">
        <f t="shared" si="38"/>
        <v>-2.1436537983817346E-2</v>
      </c>
      <c r="N332" s="1">
        <f t="shared" si="39"/>
        <v>-7.8443819461425108E-3</v>
      </c>
      <c r="O332" s="1">
        <f t="shared" si="40"/>
        <v>-6.0114456352558894E-3</v>
      </c>
      <c r="P332" s="1">
        <f t="shared" si="41"/>
        <v>8.4590807624060314E-3</v>
      </c>
      <c r="Q332" s="1">
        <f>SUMPRODUCT('VaR-Results-Overview'!$B$4:$E$4,M332:P332)</f>
        <v>-9.837258188414074E-3</v>
      </c>
      <c r="R332" s="1" t="b">
        <f t="shared" ca="1" si="42"/>
        <v>0</v>
      </c>
    </row>
    <row r="333" spans="1:18" x14ac:dyDescent="0.2">
      <c r="A333" s="1">
        <v>319</v>
      </c>
      <c r="B333" s="2">
        <v>39428</v>
      </c>
      <c r="C333" s="1">
        <v>13473.9</v>
      </c>
      <c r="D333" s="1">
        <v>6559.8</v>
      </c>
      <c r="E333" s="3">
        <v>2.0455999999999999</v>
      </c>
      <c r="F333" s="1">
        <f t="shared" si="35"/>
        <v>13418.72688</v>
      </c>
      <c r="G333" s="1">
        <v>5743.32</v>
      </c>
      <c r="H333" s="4">
        <v>0.68120000000000003</v>
      </c>
      <c r="I333" s="1">
        <f t="shared" si="36"/>
        <v>8431.1802701115666</v>
      </c>
      <c r="J333" s="1">
        <v>15932.26</v>
      </c>
      <c r="K333" s="4">
        <v>112.24</v>
      </c>
      <c r="L333" s="1">
        <f t="shared" si="37"/>
        <v>141.94814682822525</v>
      </c>
      <c r="M333" s="1">
        <f t="shared" si="38"/>
        <v>3.0619150033834568E-3</v>
      </c>
      <c r="N333" s="1">
        <f t="shared" si="39"/>
        <v>6.7514098164018731E-3</v>
      </c>
      <c r="O333" s="1">
        <f t="shared" si="40"/>
        <v>2.3584031187213685E-3</v>
      </c>
      <c r="P333" s="1">
        <f t="shared" si="41"/>
        <v>-1.2582789385030029E-2</v>
      </c>
      <c r="Q333" s="1">
        <f>SUMPRODUCT('VaR-Results-Overview'!$B$4:$E$4,M333:P333)</f>
        <v>9.6947138114007562E-4</v>
      </c>
      <c r="R333" s="1" t="b">
        <f t="shared" ca="1" si="42"/>
        <v>0</v>
      </c>
    </row>
    <row r="334" spans="1:18" x14ac:dyDescent="0.2">
      <c r="A334" s="1">
        <v>320</v>
      </c>
      <c r="B334" s="2">
        <v>39429</v>
      </c>
      <c r="C334" s="1">
        <v>13517.96</v>
      </c>
      <c r="D334" s="1">
        <v>6364.2</v>
      </c>
      <c r="E334" s="3">
        <v>2.0377000000000001</v>
      </c>
      <c r="F334" s="1">
        <f t="shared" si="35"/>
        <v>12968.33034</v>
      </c>
      <c r="G334" s="1">
        <v>5590.91</v>
      </c>
      <c r="H334" s="4">
        <v>0.68469999999999998</v>
      </c>
      <c r="I334" s="1">
        <f t="shared" si="36"/>
        <v>8165.4885351248722</v>
      </c>
      <c r="J334" s="1">
        <v>15536.52</v>
      </c>
      <c r="K334" s="4">
        <v>112.14</v>
      </c>
      <c r="L334" s="1">
        <f t="shared" si="37"/>
        <v>138.54574638844301</v>
      </c>
      <c r="M334" s="1">
        <f t="shared" si="38"/>
        <v>3.2700257534937541E-3</v>
      </c>
      <c r="N334" s="1">
        <f t="shared" si="39"/>
        <v>-3.3564774365539493E-2</v>
      </c>
      <c r="O334" s="1">
        <f t="shared" si="40"/>
        <v>-3.1512994204212247E-2</v>
      </c>
      <c r="P334" s="1">
        <f t="shared" si="41"/>
        <v>-2.3969319190193902E-2</v>
      </c>
      <c r="Q334" s="1">
        <f>SUMPRODUCT('VaR-Results-Overview'!$B$4:$E$4,M334:P334)</f>
        <v>-1.670658526672435E-2</v>
      </c>
      <c r="R334" s="1" t="b">
        <f t="shared" ca="1" si="42"/>
        <v>0</v>
      </c>
    </row>
    <row r="335" spans="1:18" x14ac:dyDescent="0.2">
      <c r="A335" s="1">
        <v>321</v>
      </c>
      <c r="B335" s="2">
        <v>39430</v>
      </c>
      <c r="C335" s="1">
        <v>13339.85</v>
      </c>
      <c r="D335" s="1">
        <v>6397</v>
      </c>
      <c r="E335" s="3">
        <v>2.0196000000000001</v>
      </c>
      <c r="F335" s="1">
        <f t="shared" ref="F335:F398" si="43">D335*E335</f>
        <v>12919.3812</v>
      </c>
      <c r="G335" s="1">
        <v>5605.36</v>
      </c>
      <c r="H335" s="4">
        <v>0.69269999999999998</v>
      </c>
      <c r="I335" s="1">
        <f t="shared" ref="I335:I398" si="44">G335/H335</f>
        <v>8092.0456185939074</v>
      </c>
      <c r="J335" s="1">
        <v>15514.51</v>
      </c>
      <c r="K335" s="4">
        <v>113.36</v>
      </c>
      <c r="L335" s="1">
        <f t="shared" ref="L335:L398" si="45">J335/K335</f>
        <v>136.86053281580806</v>
      </c>
      <c r="M335" s="1">
        <f t="shared" si="38"/>
        <v>-1.3175804633243388E-2</v>
      </c>
      <c r="N335" s="1">
        <f t="shared" si="39"/>
        <v>-3.7745136587876756E-3</v>
      </c>
      <c r="O335" s="1">
        <f t="shared" si="40"/>
        <v>-8.994307715336429E-3</v>
      </c>
      <c r="P335" s="1">
        <f t="shared" si="41"/>
        <v>-1.2163589403243668E-2</v>
      </c>
      <c r="Q335" s="1">
        <f>SUMPRODUCT('VaR-Results-Overview'!$B$4:$E$4,M335:P335)</f>
        <v>-9.7348246031160358E-3</v>
      </c>
      <c r="R335" s="1" t="b">
        <f t="shared" ca="1" si="42"/>
        <v>0</v>
      </c>
    </row>
    <row r="336" spans="1:18" x14ac:dyDescent="0.2">
      <c r="A336" s="1">
        <v>322</v>
      </c>
      <c r="B336" s="2">
        <v>39433</v>
      </c>
      <c r="C336" s="1">
        <v>13167.2</v>
      </c>
      <c r="D336" s="1">
        <v>6277.8</v>
      </c>
      <c r="E336" s="3">
        <v>2.0150999999999999</v>
      </c>
      <c r="F336" s="1">
        <f t="shared" si="43"/>
        <v>12650.394780000001</v>
      </c>
      <c r="G336" s="1">
        <v>5514.88</v>
      </c>
      <c r="H336" s="4">
        <v>0.6956</v>
      </c>
      <c r="I336" s="1">
        <f t="shared" si="44"/>
        <v>7928.2346175963203</v>
      </c>
      <c r="J336" s="1">
        <v>15249.79</v>
      </c>
      <c r="K336" s="4">
        <v>113.24</v>
      </c>
      <c r="L336" s="1">
        <f t="shared" si="45"/>
        <v>134.6678735429177</v>
      </c>
      <c r="M336" s="1">
        <f t="shared" ref="M336:M399" si="46">(C336-C335)/C335</f>
        <v>-1.2942424390079321E-2</v>
      </c>
      <c r="N336" s="1">
        <f t="shared" ref="N336:N399" si="47">(F336-F335)/F335</f>
        <v>-2.0820379539540121E-2</v>
      </c>
      <c r="O336" s="1">
        <f t="shared" ref="O336:O399" si="48">(I336-I335)/I335</f>
        <v>-2.0243459901064093E-2</v>
      </c>
      <c r="P336" s="1">
        <f t="shared" ref="P336:P399" si="49">(L336-L335)/L335</f>
        <v>-1.6021121851405581E-2</v>
      </c>
      <c r="Q336" s="1">
        <f>SUMPRODUCT('VaR-Results-Overview'!$B$4:$E$4,M336:P336)</f>
        <v>-1.6651653978281292E-2</v>
      </c>
      <c r="R336" s="1" t="b">
        <f t="shared" ref="R336:R399" ca="1" si="50">IF(Q336&lt;$T$14,Q336)</f>
        <v>0</v>
      </c>
    </row>
    <row r="337" spans="1:18" x14ac:dyDescent="0.2">
      <c r="A337" s="1">
        <v>323</v>
      </c>
      <c r="B337" s="2">
        <v>39434</v>
      </c>
      <c r="C337" s="1">
        <v>13232.47</v>
      </c>
      <c r="D337" s="1">
        <v>6279.3</v>
      </c>
      <c r="E337" s="3">
        <v>2.0179999999999998</v>
      </c>
      <c r="F337" s="1">
        <f t="shared" si="43"/>
        <v>12671.627399999999</v>
      </c>
      <c r="G337" s="1">
        <v>5509.37</v>
      </c>
      <c r="H337" s="4">
        <v>0.69430000000000003</v>
      </c>
      <c r="I337" s="1">
        <f t="shared" si="44"/>
        <v>7935.1433098084399</v>
      </c>
      <c r="J337" s="1">
        <v>15207.86</v>
      </c>
      <c r="K337" s="4">
        <v>113.21</v>
      </c>
      <c r="L337" s="1">
        <f t="shared" si="45"/>
        <v>134.33318611430087</v>
      </c>
      <c r="M337" s="1">
        <f t="shared" si="46"/>
        <v>4.9570143994166274E-3</v>
      </c>
      <c r="N337" s="1">
        <f t="shared" si="47"/>
        <v>1.6784156043546698E-3</v>
      </c>
      <c r="O337" s="1">
        <f t="shared" si="48"/>
        <v>8.714036031156428E-4</v>
      </c>
      <c r="P337" s="1">
        <f t="shared" si="49"/>
        <v>-2.4852804147840724E-3</v>
      </c>
      <c r="Q337" s="1">
        <f>SUMPRODUCT('VaR-Results-Overview'!$B$4:$E$4,M337:P337)</f>
        <v>2.0764147184278016E-3</v>
      </c>
      <c r="R337" s="1" t="b">
        <f t="shared" ca="1" si="50"/>
        <v>0</v>
      </c>
    </row>
    <row r="338" spans="1:18" x14ac:dyDescent="0.2">
      <c r="A338" s="1">
        <v>324</v>
      </c>
      <c r="B338" s="2">
        <v>39435</v>
      </c>
      <c r="C338" s="1">
        <v>13207.27</v>
      </c>
      <c r="D338" s="1">
        <v>6284.5</v>
      </c>
      <c r="E338" s="3">
        <v>2.0034000000000001</v>
      </c>
      <c r="F338" s="1">
        <f t="shared" si="43"/>
        <v>12590.3673</v>
      </c>
      <c r="G338" s="1">
        <v>5497.42</v>
      </c>
      <c r="H338" s="4">
        <v>0.69499999999999995</v>
      </c>
      <c r="I338" s="1">
        <f t="shared" si="44"/>
        <v>7909.9568345323751</v>
      </c>
      <c r="J338" s="1">
        <v>15030.51</v>
      </c>
      <c r="K338" s="4">
        <v>113.37</v>
      </c>
      <c r="L338" s="1">
        <f t="shared" si="45"/>
        <v>132.57925377083885</v>
      </c>
      <c r="M338" s="1">
        <f t="shared" si="46"/>
        <v>-1.9044063579965729E-3</v>
      </c>
      <c r="N338" s="1">
        <f t="shared" si="47"/>
        <v>-6.4127595797205585E-3</v>
      </c>
      <c r="O338" s="1">
        <f t="shared" si="48"/>
        <v>-3.1740416389118538E-3</v>
      </c>
      <c r="P338" s="1">
        <f t="shared" si="49"/>
        <v>-1.3056582622626453E-2</v>
      </c>
      <c r="Q338" s="1">
        <f>SUMPRODUCT('VaR-Results-Overview'!$B$4:$E$4,M338:P338)</f>
        <v>-5.6143111055312733E-3</v>
      </c>
      <c r="R338" s="1" t="b">
        <f t="shared" ca="1" si="50"/>
        <v>0</v>
      </c>
    </row>
    <row r="339" spans="1:18" x14ac:dyDescent="0.2">
      <c r="A339" s="1">
        <v>325</v>
      </c>
      <c r="B339" s="2">
        <v>39436</v>
      </c>
      <c r="C339" s="1">
        <v>13245.64</v>
      </c>
      <c r="D339" s="1">
        <v>6345.6</v>
      </c>
      <c r="E339" s="3">
        <v>1.9813000000000001</v>
      </c>
      <c r="F339" s="1">
        <f t="shared" si="43"/>
        <v>12572.53728</v>
      </c>
      <c r="G339" s="1">
        <v>5511.45</v>
      </c>
      <c r="H339" s="4">
        <v>0.69720000000000004</v>
      </c>
      <c r="I339" s="1">
        <f t="shared" si="44"/>
        <v>7905.12048192771</v>
      </c>
      <c r="J339" s="1">
        <v>15031.6</v>
      </c>
      <c r="K339" s="4">
        <v>112.91</v>
      </c>
      <c r="L339" s="1">
        <f t="shared" si="45"/>
        <v>133.12904082897884</v>
      </c>
      <c r="M339" s="1">
        <f t="shared" si="46"/>
        <v>2.9052181109342793E-3</v>
      </c>
      <c r="N339" s="1">
        <f t="shared" si="47"/>
        <v>-1.416163609460339E-3</v>
      </c>
      <c r="O339" s="1">
        <f t="shared" si="48"/>
        <v>-6.1142591620109619E-4</v>
      </c>
      <c r="P339" s="1">
        <f t="shared" si="49"/>
        <v>4.146855880561043E-3</v>
      </c>
      <c r="Q339" s="1">
        <f>SUMPRODUCT('VaR-Results-Overview'!$B$4:$E$4,M339:P339)</f>
        <v>1.5054667460277092E-3</v>
      </c>
      <c r="R339" s="1" t="b">
        <f t="shared" ca="1" si="50"/>
        <v>0</v>
      </c>
    </row>
    <row r="340" spans="1:18" x14ac:dyDescent="0.2">
      <c r="A340" s="1">
        <v>326</v>
      </c>
      <c r="B340" s="2">
        <v>39437</v>
      </c>
      <c r="C340" s="1">
        <v>13450.65</v>
      </c>
      <c r="D340" s="1">
        <v>6434.1</v>
      </c>
      <c r="E340" s="3">
        <v>1.9841</v>
      </c>
      <c r="F340" s="1">
        <f t="shared" si="43"/>
        <v>12765.89781</v>
      </c>
      <c r="G340" s="1">
        <v>5602.77</v>
      </c>
      <c r="H340" s="4">
        <v>0.69579999999999997</v>
      </c>
      <c r="I340" s="1">
        <f t="shared" si="44"/>
        <v>8052.2707674619151</v>
      </c>
      <c r="J340" s="1">
        <v>15257</v>
      </c>
      <c r="K340" s="4">
        <v>113.92</v>
      </c>
      <c r="L340" s="1">
        <f t="shared" si="45"/>
        <v>133.92731741573033</v>
      </c>
      <c r="M340" s="1">
        <f t="shared" si="46"/>
        <v>1.5477545818850597E-2</v>
      </c>
      <c r="N340" s="1">
        <f t="shared" si="47"/>
        <v>1.5379594881583037E-2</v>
      </c>
      <c r="O340" s="1">
        <f t="shared" si="48"/>
        <v>1.861455317102537E-2</v>
      </c>
      <c r="P340" s="1">
        <f t="shared" si="49"/>
        <v>5.9962618357400467E-3</v>
      </c>
      <c r="Q340" s="1">
        <f>SUMPRODUCT('VaR-Results-Overview'!$B$4:$E$4,M340:P340)</f>
        <v>1.3865604476265695E-2</v>
      </c>
      <c r="R340" s="1" t="b">
        <f t="shared" ca="1" si="50"/>
        <v>0</v>
      </c>
    </row>
    <row r="341" spans="1:18" x14ac:dyDescent="0.2">
      <c r="A341" s="1">
        <v>327</v>
      </c>
      <c r="B341" s="2">
        <v>39443</v>
      </c>
      <c r="C341" s="1">
        <v>13359.61</v>
      </c>
      <c r="D341" s="1">
        <v>6497.8</v>
      </c>
      <c r="E341" s="3">
        <v>1.9882</v>
      </c>
      <c r="F341" s="1">
        <f t="shared" si="43"/>
        <v>12918.92596</v>
      </c>
      <c r="G341" s="1">
        <v>5627.48</v>
      </c>
      <c r="H341" s="4">
        <v>0.68640000000000001</v>
      </c>
      <c r="I341" s="1">
        <f t="shared" si="44"/>
        <v>8198.5431235431224</v>
      </c>
      <c r="J341" s="1">
        <v>15564.69</v>
      </c>
      <c r="K341" s="4">
        <v>114.16</v>
      </c>
      <c r="L341" s="1">
        <f t="shared" si="45"/>
        <v>136.34101261387528</v>
      </c>
      <c r="M341" s="1">
        <f t="shared" si="46"/>
        <v>-6.7684461345733516E-3</v>
      </c>
      <c r="N341" s="1">
        <f t="shared" si="47"/>
        <v>1.1987261082422851E-2</v>
      </c>
      <c r="O341" s="1">
        <f t="shared" si="48"/>
        <v>1.8165354880051131E-2</v>
      </c>
      <c r="P341" s="1">
        <f t="shared" si="49"/>
        <v>1.8022426228791553E-2</v>
      </c>
      <c r="Q341" s="1">
        <f>SUMPRODUCT('VaR-Results-Overview'!$B$4:$E$4,M341:P341)</f>
        <v>6.3098206046609383E-3</v>
      </c>
      <c r="R341" s="1" t="b">
        <f t="shared" ca="1" si="50"/>
        <v>0</v>
      </c>
    </row>
    <row r="342" spans="1:18" x14ac:dyDescent="0.2">
      <c r="A342" s="1">
        <v>328</v>
      </c>
      <c r="B342" s="2">
        <v>39444</v>
      </c>
      <c r="C342" s="1">
        <v>13365.87</v>
      </c>
      <c r="D342" s="1">
        <v>6476.9</v>
      </c>
      <c r="E342" s="3">
        <v>1.9928999999999999</v>
      </c>
      <c r="F342" s="1">
        <f t="shared" si="43"/>
        <v>12907.814009999998</v>
      </c>
      <c r="G342" s="1">
        <v>5627.25</v>
      </c>
      <c r="H342" s="4">
        <v>0.68010000000000004</v>
      </c>
      <c r="I342" s="1">
        <f t="shared" si="44"/>
        <v>8274.1508601676214</v>
      </c>
      <c r="J342" s="1">
        <v>15307.78</v>
      </c>
      <c r="K342" s="4">
        <v>113.13</v>
      </c>
      <c r="L342" s="1">
        <f t="shared" si="45"/>
        <v>135.3114116503138</v>
      </c>
      <c r="M342" s="1">
        <f t="shared" si="46"/>
        <v>4.6857655275866719E-4</v>
      </c>
      <c r="N342" s="1">
        <f t="shared" si="47"/>
        <v>-8.6012955213207612E-4</v>
      </c>
      <c r="O342" s="1">
        <f t="shared" si="48"/>
        <v>9.2220941556533532E-3</v>
      </c>
      <c r="P342" s="1">
        <f t="shared" si="49"/>
        <v>-7.5516599431262885E-3</v>
      </c>
      <c r="Q342" s="1">
        <f>SUMPRODUCT('VaR-Results-Overview'!$B$4:$E$4,M342:P342)</f>
        <v>-6.5873081759607835E-4</v>
      </c>
      <c r="R342" s="1" t="b">
        <f t="shared" ca="1" si="50"/>
        <v>0</v>
      </c>
    </row>
    <row r="343" spans="1:18" x14ac:dyDescent="0.2">
      <c r="A343" s="1">
        <v>329</v>
      </c>
      <c r="B343" s="2">
        <v>39451</v>
      </c>
      <c r="C343" s="1">
        <v>12800.18</v>
      </c>
      <c r="D343" s="1">
        <v>6348.5</v>
      </c>
      <c r="E343" s="3">
        <v>1.9743999999999999</v>
      </c>
      <c r="F343" s="1">
        <f t="shared" si="43"/>
        <v>12534.4784</v>
      </c>
      <c r="G343" s="1">
        <v>5446.79</v>
      </c>
      <c r="H343" s="4">
        <v>0.67679999999999996</v>
      </c>
      <c r="I343" s="1">
        <f t="shared" si="44"/>
        <v>8047.857565011821</v>
      </c>
      <c r="J343" s="1">
        <v>14691.41</v>
      </c>
      <c r="K343" s="4">
        <v>108.23</v>
      </c>
      <c r="L343" s="1">
        <f t="shared" si="45"/>
        <v>135.74249283932366</v>
      </c>
      <c r="M343" s="1">
        <f t="shared" si="46"/>
        <v>-4.2323470151961709E-2</v>
      </c>
      <c r="N343" s="1">
        <f t="shared" si="47"/>
        <v>-2.8923225087591597E-2</v>
      </c>
      <c r="O343" s="1">
        <f t="shared" si="48"/>
        <v>-2.7349428235009982E-2</v>
      </c>
      <c r="P343" s="1">
        <f t="shared" si="49"/>
        <v>3.185845035183767E-3</v>
      </c>
      <c r="Q343" s="1">
        <f>SUMPRODUCT('VaR-Results-Overview'!$B$4:$E$4,M343:P343)</f>
        <v>-2.7704129403526404E-2</v>
      </c>
      <c r="R343" s="1">
        <f t="shared" ca="1" si="50"/>
        <v>-2.7704129403526404E-2</v>
      </c>
    </row>
    <row r="344" spans="1:18" x14ac:dyDescent="0.2">
      <c r="A344" s="1">
        <v>330</v>
      </c>
      <c r="B344" s="2">
        <v>39454</v>
      </c>
      <c r="C344" s="1">
        <v>12827.49</v>
      </c>
      <c r="D344" s="1">
        <v>6335.7</v>
      </c>
      <c r="E344" s="3">
        <v>1.9755</v>
      </c>
      <c r="F344" s="1">
        <f t="shared" si="43"/>
        <v>12516.17535</v>
      </c>
      <c r="G344" s="1">
        <v>5452.83</v>
      </c>
      <c r="H344" s="4">
        <v>0.6794</v>
      </c>
      <c r="I344" s="1">
        <f t="shared" si="44"/>
        <v>8025.9493670886077</v>
      </c>
      <c r="J344" s="1">
        <v>14500.55</v>
      </c>
      <c r="K344" s="4">
        <v>108.69</v>
      </c>
      <c r="L344" s="1">
        <f t="shared" si="45"/>
        <v>133.41199742386604</v>
      </c>
      <c r="M344" s="1">
        <f t="shared" si="46"/>
        <v>2.1335637467597714E-3</v>
      </c>
      <c r="N344" s="1">
        <f t="shared" si="47"/>
        <v>-1.4602163261935527E-3</v>
      </c>
      <c r="O344" s="1">
        <f t="shared" si="48"/>
        <v>-2.722239769557985E-3</v>
      </c>
      <c r="P344" s="1">
        <f t="shared" si="49"/>
        <v>-1.7168503146735278E-2</v>
      </c>
      <c r="Q344" s="1">
        <f>SUMPRODUCT('VaR-Results-Overview'!$B$4:$E$4,M344:P344)</f>
        <v>-3.2905640054570117E-3</v>
      </c>
      <c r="R344" s="1" t="b">
        <f t="shared" ca="1" si="50"/>
        <v>0</v>
      </c>
    </row>
    <row r="345" spans="1:18" x14ac:dyDescent="0.2">
      <c r="A345" s="1">
        <v>331</v>
      </c>
      <c r="B345" s="2">
        <v>39455</v>
      </c>
      <c r="C345" s="1">
        <v>12589.07</v>
      </c>
      <c r="D345" s="1">
        <v>6356.5</v>
      </c>
      <c r="E345" s="3">
        <v>1.9735</v>
      </c>
      <c r="F345" s="1">
        <f t="shared" si="43"/>
        <v>12544.552750000001</v>
      </c>
      <c r="G345" s="1">
        <v>5495.67</v>
      </c>
      <c r="H345" s="4">
        <v>0.67959999999999998</v>
      </c>
      <c r="I345" s="1">
        <f t="shared" si="44"/>
        <v>8086.6244849911718</v>
      </c>
      <c r="J345" s="1">
        <v>14528.67</v>
      </c>
      <c r="K345" s="4">
        <v>109.71</v>
      </c>
      <c r="L345" s="1">
        <f t="shared" si="45"/>
        <v>132.42794640415642</v>
      </c>
      <c r="M345" s="1">
        <f t="shared" si="46"/>
        <v>-1.8586644776179915E-2</v>
      </c>
      <c r="N345" s="1">
        <f t="shared" si="47"/>
        <v>2.2672581045296092E-3</v>
      </c>
      <c r="O345" s="1">
        <f t="shared" si="48"/>
        <v>7.5598680140407945E-3</v>
      </c>
      <c r="P345" s="1">
        <f t="shared" si="49"/>
        <v>-7.3760309320845862E-3</v>
      </c>
      <c r="Q345" s="1">
        <f>SUMPRODUCT('VaR-Results-Overview'!$B$4:$E$4,M345:P345)</f>
        <v>-7.4736998641259204E-3</v>
      </c>
      <c r="R345" s="1" t="b">
        <f t="shared" ca="1" si="50"/>
        <v>0</v>
      </c>
    </row>
    <row r="346" spans="1:18" x14ac:dyDescent="0.2">
      <c r="A346" s="1">
        <v>332</v>
      </c>
      <c r="B346" s="2">
        <v>39456</v>
      </c>
      <c r="C346" s="1">
        <v>12735.31</v>
      </c>
      <c r="D346" s="1">
        <v>6272.7</v>
      </c>
      <c r="E346" s="3">
        <v>1.9582999999999999</v>
      </c>
      <c r="F346" s="1">
        <f t="shared" si="43"/>
        <v>12283.82841</v>
      </c>
      <c r="G346" s="1">
        <v>5435.42</v>
      </c>
      <c r="H346" s="4">
        <v>0.68169999999999997</v>
      </c>
      <c r="I346" s="1">
        <f t="shared" si="44"/>
        <v>7973.3313774387561</v>
      </c>
      <c r="J346" s="1">
        <v>14599.16</v>
      </c>
      <c r="K346" s="4">
        <v>109.54</v>
      </c>
      <c r="L346" s="1">
        <f t="shared" si="45"/>
        <v>133.27697644695999</v>
      </c>
      <c r="M346" s="1">
        <f t="shared" si="46"/>
        <v>1.1616425994930506E-2</v>
      </c>
      <c r="N346" s="1">
        <f t="shared" si="47"/>
        <v>-2.0783868918722564E-2</v>
      </c>
      <c r="O346" s="1">
        <f t="shared" si="48"/>
        <v>-1.4009937986200352E-2</v>
      </c>
      <c r="P346" s="1">
        <f t="shared" si="49"/>
        <v>6.4112603559706698E-3</v>
      </c>
      <c r="Q346" s="1">
        <f>SUMPRODUCT('VaR-Results-Overview'!$B$4:$E$4,M346:P346)</f>
        <v>-1.7073320050704681E-3</v>
      </c>
      <c r="R346" s="1" t="b">
        <f t="shared" ca="1" si="50"/>
        <v>0</v>
      </c>
    </row>
    <row r="347" spans="1:18" x14ac:dyDescent="0.2">
      <c r="A347" s="1">
        <v>333</v>
      </c>
      <c r="B347" s="2">
        <v>39457</v>
      </c>
      <c r="C347" s="1">
        <v>12853.09</v>
      </c>
      <c r="D347" s="1">
        <v>6222.7</v>
      </c>
      <c r="E347" s="3">
        <v>1.9575</v>
      </c>
      <c r="F347" s="1">
        <f t="shared" si="43"/>
        <v>12180.93525</v>
      </c>
      <c r="G347" s="1">
        <v>5400.43</v>
      </c>
      <c r="H347" s="4">
        <v>0.67859999999999998</v>
      </c>
      <c r="I347" s="1">
        <f t="shared" si="44"/>
        <v>7958.1933392278224</v>
      </c>
      <c r="J347" s="1">
        <v>14388.11</v>
      </c>
      <c r="K347" s="4">
        <v>109.48</v>
      </c>
      <c r="L347" s="1">
        <f t="shared" si="45"/>
        <v>131.42226890756302</v>
      </c>
      <c r="M347" s="1">
        <f t="shared" si="46"/>
        <v>9.2483025540800075E-3</v>
      </c>
      <c r="N347" s="1">
        <f t="shared" si="47"/>
        <v>-8.3763104274752424E-3</v>
      </c>
      <c r="O347" s="1">
        <f t="shared" si="48"/>
        <v>-1.898583853390079E-3</v>
      </c>
      <c r="P347" s="1">
        <f t="shared" si="49"/>
        <v>-1.391618859342209E-2</v>
      </c>
      <c r="Q347" s="1">
        <f>SUMPRODUCT('VaR-Results-Overview'!$B$4:$E$4,M347:P347)</f>
        <v>-1.7866682106339959E-3</v>
      </c>
      <c r="R347" s="1" t="b">
        <f t="shared" ca="1" si="50"/>
        <v>0</v>
      </c>
    </row>
    <row r="348" spans="1:18" x14ac:dyDescent="0.2">
      <c r="A348" s="1">
        <v>334</v>
      </c>
      <c r="B348" s="2">
        <v>39458</v>
      </c>
      <c r="C348" s="1">
        <v>12606.3</v>
      </c>
      <c r="D348" s="1">
        <v>6202</v>
      </c>
      <c r="E348" s="3">
        <v>1.9582999999999999</v>
      </c>
      <c r="F348" s="1">
        <f t="shared" si="43"/>
        <v>12145.3766</v>
      </c>
      <c r="G348" s="1">
        <v>5371.41</v>
      </c>
      <c r="H348" s="4">
        <v>0.67600000000000005</v>
      </c>
      <c r="I348" s="1">
        <f t="shared" si="44"/>
        <v>7945.872781065088</v>
      </c>
      <c r="J348" s="1">
        <v>14110.79</v>
      </c>
      <c r="K348" s="4">
        <v>109.02</v>
      </c>
      <c r="L348" s="1">
        <f t="shared" si="45"/>
        <v>129.43303980920933</v>
      </c>
      <c r="M348" s="1">
        <f t="shared" si="46"/>
        <v>-1.9200830306175469E-2</v>
      </c>
      <c r="N348" s="1">
        <f t="shared" si="47"/>
        <v>-2.9192052391872662E-3</v>
      </c>
      <c r="O348" s="1">
        <f t="shared" si="48"/>
        <v>-1.548160196360581E-3</v>
      </c>
      <c r="P348" s="1">
        <f t="shared" si="49"/>
        <v>-1.5136164630918303E-2</v>
      </c>
      <c r="Q348" s="1">
        <f>SUMPRODUCT('VaR-Results-Overview'!$B$4:$E$4,M348:P348)</f>
        <v>-1.1738142640046087E-2</v>
      </c>
      <c r="R348" s="1" t="b">
        <f t="shared" ca="1" si="50"/>
        <v>0</v>
      </c>
    </row>
    <row r="349" spans="1:18" x14ac:dyDescent="0.2">
      <c r="A349" s="1">
        <v>335</v>
      </c>
      <c r="B349" s="2">
        <v>39462</v>
      </c>
      <c r="C349" s="1">
        <v>12501.11</v>
      </c>
      <c r="D349" s="1">
        <v>6025.6</v>
      </c>
      <c r="E349" s="3">
        <v>1.9714</v>
      </c>
      <c r="F349" s="1">
        <f t="shared" si="43"/>
        <v>11878.867840000001</v>
      </c>
      <c r="G349" s="1">
        <v>5250.82</v>
      </c>
      <c r="H349" s="4">
        <v>0.67320000000000002</v>
      </c>
      <c r="I349" s="1">
        <f t="shared" si="44"/>
        <v>7799.7920380273317</v>
      </c>
      <c r="J349" s="1">
        <v>13972.63</v>
      </c>
      <c r="K349" s="4">
        <v>106.82</v>
      </c>
      <c r="L349" s="1">
        <f t="shared" si="45"/>
        <v>130.805373525557</v>
      </c>
      <c r="M349" s="1">
        <f t="shared" si="46"/>
        <v>-8.3442405781235327E-3</v>
      </c>
      <c r="N349" s="1">
        <f t="shared" si="47"/>
        <v>-2.194322735122094E-2</v>
      </c>
      <c r="O349" s="1">
        <f t="shared" si="48"/>
        <v>-1.8384480479710776E-2</v>
      </c>
      <c r="P349" s="1">
        <f t="shared" si="49"/>
        <v>1.0602653838390538E-2</v>
      </c>
      <c r="Q349" s="1">
        <f>SUMPRODUCT('VaR-Results-Overview'!$B$4:$E$4,M349:P349)</f>
        <v>-9.6385817169086646E-3</v>
      </c>
      <c r="R349" s="1" t="b">
        <f t="shared" ca="1" si="50"/>
        <v>0</v>
      </c>
    </row>
    <row r="350" spans="1:18" x14ac:dyDescent="0.2">
      <c r="A350" s="1">
        <v>336</v>
      </c>
      <c r="B350" s="2">
        <v>39463</v>
      </c>
      <c r="C350" s="1">
        <v>12466.16</v>
      </c>
      <c r="D350" s="1">
        <v>5942.9</v>
      </c>
      <c r="E350" s="3">
        <v>1.9649000000000001</v>
      </c>
      <c r="F350" s="1">
        <f t="shared" si="43"/>
        <v>11677.20421</v>
      </c>
      <c r="G350" s="1">
        <v>5225.3900000000003</v>
      </c>
      <c r="H350" s="4">
        <v>0.68100000000000005</v>
      </c>
      <c r="I350" s="1">
        <f t="shared" si="44"/>
        <v>7673.1130690161526</v>
      </c>
      <c r="J350" s="1">
        <v>13504.51</v>
      </c>
      <c r="K350" s="4">
        <v>106.84</v>
      </c>
      <c r="L350" s="1">
        <f t="shared" si="45"/>
        <v>126.39938225383752</v>
      </c>
      <c r="M350" s="1">
        <f t="shared" si="46"/>
        <v>-2.7957517372457909E-3</v>
      </c>
      <c r="N350" s="1">
        <f t="shared" si="47"/>
        <v>-1.6976670901323952E-2</v>
      </c>
      <c r="O350" s="1">
        <f t="shared" si="48"/>
        <v>-1.6241326485829981E-2</v>
      </c>
      <c r="P350" s="1">
        <f t="shared" si="49"/>
        <v>-3.3683564772349628E-2</v>
      </c>
      <c r="Q350" s="1">
        <f>SUMPRODUCT('VaR-Results-Overview'!$B$4:$E$4,M350:P350)</f>
        <v>-1.4572147568348426E-2</v>
      </c>
      <c r="R350" s="1" t="b">
        <f t="shared" ca="1" si="50"/>
        <v>0</v>
      </c>
    </row>
    <row r="351" spans="1:18" x14ac:dyDescent="0.2">
      <c r="A351" s="1">
        <v>337</v>
      </c>
      <c r="B351" s="2">
        <v>39464</v>
      </c>
      <c r="C351" s="1">
        <v>12159.21</v>
      </c>
      <c r="D351" s="1">
        <v>5902.4</v>
      </c>
      <c r="E351" s="3">
        <v>1.9769000000000001</v>
      </c>
      <c r="F351" s="1">
        <f t="shared" si="43"/>
        <v>11668.45456</v>
      </c>
      <c r="G351" s="1">
        <v>5157.09</v>
      </c>
      <c r="H351" s="4">
        <v>0.68079999999999996</v>
      </c>
      <c r="I351" s="1">
        <f t="shared" si="44"/>
        <v>7575.0440658049356</v>
      </c>
      <c r="J351" s="1">
        <v>13783.45</v>
      </c>
      <c r="K351" s="4">
        <v>107.13</v>
      </c>
      <c r="L351" s="1">
        <f t="shared" si="45"/>
        <v>128.66097265005135</v>
      </c>
      <c r="M351" s="1">
        <f t="shared" si="46"/>
        <v>-2.4622658460985637E-2</v>
      </c>
      <c r="N351" s="1">
        <f t="shared" si="47"/>
        <v>-7.4929322487199586E-4</v>
      </c>
      <c r="O351" s="1">
        <f t="shared" si="48"/>
        <v>-1.278086251683392E-2</v>
      </c>
      <c r="P351" s="1">
        <f t="shared" si="49"/>
        <v>1.7892416528366151E-2</v>
      </c>
      <c r="Q351" s="1">
        <f>SUMPRODUCT('VaR-Results-Overview'!$B$4:$E$4,M351:P351)</f>
        <v>-7.7734542978660174E-3</v>
      </c>
      <c r="R351" s="1" t="b">
        <f t="shared" ca="1" si="50"/>
        <v>0</v>
      </c>
    </row>
    <row r="352" spans="1:18" x14ac:dyDescent="0.2">
      <c r="A352" s="1">
        <v>338</v>
      </c>
      <c r="B352" s="2">
        <v>39465</v>
      </c>
      <c r="C352" s="1">
        <v>12099.3</v>
      </c>
      <c r="D352" s="1">
        <v>5901.7</v>
      </c>
      <c r="E352" s="3">
        <v>1.9538</v>
      </c>
      <c r="F352" s="1">
        <f t="shared" si="43"/>
        <v>11530.741459999999</v>
      </c>
      <c r="G352" s="1">
        <v>5092.3999999999996</v>
      </c>
      <c r="H352" s="4">
        <v>0.68369999999999997</v>
      </c>
      <c r="I352" s="1">
        <f t="shared" si="44"/>
        <v>7448.2960362732192</v>
      </c>
      <c r="J352" s="1">
        <v>13861.29</v>
      </c>
      <c r="K352" s="4">
        <v>107.07</v>
      </c>
      <c r="L352" s="1">
        <f t="shared" si="45"/>
        <v>129.46007284953771</v>
      </c>
      <c r="M352" s="1">
        <f t="shared" si="46"/>
        <v>-4.927129311854953E-3</v>
      </c>
      <c r="N352" s="1">
        <f t="shared" si="47"/>
        <v>-1.1802171340846431E-2</v>
      </c>
      <c r="O352" s="1">
        <f t="shared" si="48"/>
        <v>-1.6732315803135587E-2</v>
      </c>
      <c r="P352" s="1">
        <f t="shared" si="49"/>
        <v>6.2108981692518082E-3</v>
      </c>
      <c r="Q352" s="1">
        <f>SUMPRODUCT('VaR-Results-Overview'!$B$4:$E$4,M352:P352)</f>
        <v>-5.9425550734591081E-3</v>
      </c>
      <c r="R352" s="1" t="b">
        <f t="shared" ca="1" si="50"/>
        <v>0</v>
      </c>
    </row>
    <row r="353" spans="1:18" x14ac:dyDescent="0.2">
      <c r="A353" s="1">
        <v>339</v>
      </c>
      <c r="B353" s="2">
        <v>39469</v>
      </c>
      <c r="C353" s="1">
        <v>11971.19</v>
      </c>
      <c r="D353" s="1">
        <v>5740.1</v>
      </c>
      <c r="E353" s="3">
        <v>1.9608000000000001</v>
      </c>
      <c r="F353" s="1">
        <f t="shared" si="43"/>
        <v>11255.188080000002</v>
      </c>
      <c r="G353" s="1">
        <v>4842.54</v>
      </c>
      <c r="H353" s="4">
        <v>0.68420000000000003</v>
      </c>
      <c r="I353" s="1">
        <f t="shared" si="44"/>
        <v>7077.6673487284415</v>
      </c>
      <c r="J353" s="1">
        <v>12573.05</v>
      </c>
      <c r="K353" s="4">
        <v>106.82</v>
      </c>
      <c r="L353" s="1">
        <f t="shared" si="45"/>
        <v>117.70314547837484</v>
      </c>
      <c r="M353" s="1">
        <f t="shared" si="46"/>
        <v>-1.0588215847197669E-2</v>
      </c>
      <c r="N353" s="1">
        <f t="shared" si="47"/>
        <v>-2.3897281970625121E-2</v>
      </c>
      <c r="O353" s="1">
        <f t="shared" si="48"/>
        <v>-4.9760198270827997E-2</v>
      </c>
      <c r="P353" s="1">
        <f t="shared" si="49"/>
        <v>-9.0815083850811051E-2</v>
      </c>
      <c r="Q353" s="1">
        <f>SUMPRODUCT('VaR-Results-Overview'!$B$4:$E$4,M353:P353)</f>
        <v>-3.4543507527311612E-2</v>
      </c>
      <c r="R353" s="1">
        <f t="shared" ca="1" si="50"/>
        <v>-3.4543507527311612E-2</v>
      </c>
    </row>
    <row r="354" spans="1:18" x14ac:dyDescent="0.2">
      <c r="A354" s="1">
        <v>340</v>
      </c>
      <c r="B354" s="2">
        <v>39470</v>
      </c>
      <c r="C354" s="1">
        <v>12270.17</v>
      </c>
      <c r="D354" s="1">
        <v>5609.3</v>
      </c>
      <c r="E354" s="3">
        <v>1.9495</v>
      </c>
      <c r="F354" s="1">
        <f t="shared" si="43"/>
        <v>10935.33035</v>
      </c>
      <c r="G354" s="1">
        <v>4636.76</v>
      </c>
      <c r="H354" s="4">
        <v>0.68700000000000006</v>
      </c>
      <c r="I354" s="1">
        <f t="shared" si="44"/>
        <v>6749.286754002911</v>
      </c>
      <c r="J354" s="1">
        <v>12829.06</v>
      </c>
      <c r="K354" s="4">
        <v>105.73</v>
      </c>
      <c r="L354" s="1">
        <f t="shared" si="45"/>
        <v>121.33793625271917</v>
      </c>
      <c r="M354" s="1">
        <f t="shared" si="46"/>
        <v>2.4974960718190886E-2</v>
      </c>
      <c r="N354" s="1">
        <f t="shared" si="47"/>
        <v>-2.8418692582167983E-2</v>
      </c>
      <c r="O354" s="1">
        <f t="shared" si="48"/>
        <v>-4.6396726286454623E-2</v>
      </c>
      <c r="P354" s="1">
        <f t="shared" si="49"/>
        <v>3.0880999480274257E-2</v>
      </c>
      <c r="Q354" s="1">
        <f>SUMPRODUCT('VaR-Results-Overview'!$B$4:$E$4,M354:P354)</f>
        <v>3.0009037800353506E-3</v>
      </c>
      <c r="R354" s="1" t="b">
        <f t="shared" ca="1" si="50"/>
        <v>0</v>
      </c>
    </row>
    <row r="355" spans="1:18" x14ac:dyDescent="0.2">
      <c r="A355" s="1">
        <v>341</v>
      </c>
      <c r="B355" s="2">
        <v>39471</v>
      </c>
      <c r="C355" s="1">
        <v>12378.61</v>
      </c>
      <c r="D355" s="1">
        <v>5875.8</v>
      </c>
      <c r="E355" s="3">
        <v>1.9716</v>
      </c>
      <c r="F355" s="1">
        <f t="shared" si="43"/>
        <v>11584.727280000001</v>
      </c>
      <c r="G355" s="1">
        <v>4915.29</v>
      </c>
      <c r="H355" s="4">
        <v>0.67979999999999996</v>
      </c>
      <c r="I355" s="1">
        <f t="shared" si="44"/>
        <v>7230.4942630185351</v>
      </c>
      <c r="J355" s="1">
        <v>13092.78</v>
      </c>
      <c r="K355" s="4">
        <v>106.67</v>
      </c>
      <c r="L355" s="1">
        <f t="shared" si="45"/>
        <v>122.74097684447361</v>
      </c>
      <c r="M355" s="1">
        <f t="shared" si="46"/>
        <v>8.8376933652916396E-3</v>
      </c>
      <c r="N355" s="1">
        <f t="shared" si="47"/>
        <v>5.9385213726076483E-2</v>
      </c>
      <c r="O355" s="1">
        <f t="shared" si="48"/>
        <v>7.1297535066238871E-2</v>
      </c>
      <c r="P355" s="1">
        <f t="shared" si="49"/>
        <v>1.1563082701787675E-2</v>
      </c>
      <c r="Q355" s="1">
        <f>SUMPRODUCT('VaR-Results-Overview'!$B$4:$E$4,M355:P355)</f>
        <v>3.0793011510921026E-2</v>
      </c>
      <c r="R355" s="1" t="b">
        <f t="shared" ca="1" si="50"/>
        <v>0</v>
      </c>
    </row>
    <row r="356" spans="1:18" x14ac:dyDescent="0.2">
      <c r="A356" s="1">
        <v>342</v>
      </c>
      <c r="B356" s="2">
        <v>39472</v>
      </c>
      <c r="C356" s="1">
        <v>12207.17</v>
      </c>
      <c r="D356" s="1">
        <v>5869</v>
      </c>
      <c r="E356" s="3">
        <v>1.9832000000000001</v>
      </c>
      <c r="F356" s="1">
        <f t="shared" si="43"/>
        <v>11639.400800000001</v>
      </c>
      <c r="G356" s="1">
        <v>4878.12</v>
      </c>
      <c r="H356" s="4">
        <v>0.6804</v>
      </c>
      <c r="I356" s="1">
        <f t="shared" si="44"/>
        <v>7169.4885361552024</v>
      </c>
      <c r="J356" s="1">
        <v>13629.16</v>
      </c>
      <c r="K356" s="4">
        <v>107.3</v>
      </c>
      <c r="L356" s="1">
        <f t="shared" si="45"/>
        <v>127.01919850885368</v>
      </c>
      <c r="M356" s="1">
        <f t="shared" si="46"/>
        <v>-1.3849697179247144E-2</v>
      </c>
      <c r="N356" s="1">
        <f t="shared" si="47"/>
        <v>4.7194481733194736E-3</v>
      </c>
      <c r="O356" s="1">
        <f t="shared" si="48"/>
        <v>-8.437283074181498E-3</v>
      </c>
      <c r="P356" s="1">
        <f t="shared" si="49"/>
        <v>3.4855691834692254E-2</v>
      </c>
      <c r="Q356" s="1">
        <f>SUMPRODUCT('VaR-Results-Overview'!$B$4:$E$4,M356:P356)</f>
        <v>2.0033656398172851E-3</v>
      </c>
      <c r="R356" s="1" t="b">
        <f t="shared" ca="1" si="50"/>
        <v>0</v>
      </c>
    </row>
    <row r="357" spans="1:18" x14ac:dyDescent="0.2">
      <c r="A357" s="1">
        <v>343</v>
      </c>
      <c r="B357" s="2">
        <v>39475</v>
      </c>
      <c r="C357" s="1">
        <v>12383.89</v>
      </c>
      <c r="D357" s="1">
        <v>5788.9</v>
      </c>
      <c r="E357" s="3">
        <v>1.9874000000000001</v>
      </c>
      <c r="F357" s="1">
        <f t="shared" si="43"/>
        <v>11504.85986</v>
      </c>
      <c r="G357" s="1">
        <v>4848.3</v>
      </c>
      <c r="H357" s="4">
        <v>0.67589999999999995</v>
      </c>
      <c r="I357" s="1">
        <f t="shared" si="44"/>
        <v>7173.1025299600542</v>
      </c>
      <c r="J357" s="1">
        <v>13087.91</v>
      </c>
      <c r="K357" s="4">
        <v>106.79</v>
      </c>
      <c r="L357" s="1">
        <f t="shared" si="45"/>
        <v>122.55744919936323</v>
      </c>
      <c r="M357" s="1">
        <f t="shared" si="46"/>
        <v>1.447673785160683E-2</v>
      </c>
      <c r="N357" s="1">
        <f t="shared" si="47"/>
        <v>-1.1559095035201535E-2</v>
      </c>
      <c r="O357" s="1">
        <f t="shared" si="48"/>
        <v>5.0407972432436594E-4</v>
      </c>
      <c r="P357" s="1">
        <f t="shared" si="49"/>
        <v>-3.5126574264908811E-2</v>
      </c>
      <c r="Q357" s="1">
        <f>SUMPRODUCT('VaR-Results-Overview'!$B$4:$E$4,M357:P357)</f>
        <v>-4.6519402504670545E-3</v>
      </c>
      <c r="R357" s="1" t="b">
        <f t="shared" ca="1" si="50"/>
        <v>0</v>
      </c>
    </row>
    <row r="358" spans="1:18" x14ac:dyDescent="0.2">
      <c r="A358" s="1">
        <v>344</v>
      </c>
      <c r="B358" s="2">
        <v>39476</v>
      </c>
      <c r="C358" s="1">
        <v>12480.3</v>
      </c>
      <c r="D358" s="1">
        <v>5885.2</v>
      </c>
      <c r="E358" s="3">
        <v>1.9874000000000001</v>
      </c>
      <c r="F358" s="1">
        <f t="shared" si="43"/>
        <v>11696.24648</v>
      </c>
      <c r="G358" s="1">
        <v>4941.45</v>
      </c>
      <c r="H358" s="4">
        <v>0.67720000000000002</v>
      </c>
      <c r="I358" s="1">
        <f t="shared" si="44"/>
        <v>7296.8842291789715</v>
      </c>
      <c r="J358" s="1">
        <v>13478.86</v>
      </c>
      <c r="K358" s="4">
        <v>106.92</v>
      </c>
      <c r="L358" s="1">
        <f t="shared" si="45"/>
        <v>126.06490834268612</v>
      </c>
      <c r="M358" s="1">
        <f t="shared" si="46"/>
        <v>7.7851143703634206E-3</v>
      </c>
      <c r="N358" s="1">
        <f t="shared" si="47"/>
        <v>1.6635284769127061E-2</v>
      </c>
      <c r="O358" s="1">
        <f t="shared" si="48"/>
        <v>1.7256368315093168E-2</v>
      </c>
      <c r="P358" s="1">
        <f t="shared" si="49"/>
        <v>2.8618898045253326E-2</v>
      </c>
      <c r="Q358" s="1">
        <f>SUMPRODUCT('VaR-Results-Overview'!$B$4:$E$4,M358:P358)</f>
        <v>1.555404761944347E-2</v>
      </c>
      <c r="R358" s="1" t="b">
        <f t="shared" ca="1" si="50"/>
        <v>0</v>
      </c>
    </row>
    <row r="359" spans="1:18" x14ac:dyDescent="0.2">
      <c r="A359" s="1">
        <v>345</v>
      </c>
      <c r="B359" s="2">
        <v>39477</v>
      </c>
      <c r="C359" s="1">
        <v>12442.83</v>
      </c>
      <c r="D359" s="1">
        <v>5837.3</v>
      </c>
      <c r="E359" s="3">
        <v>1.9884999999999999</v>
      </c>
      <c r="F359" s="1">
        <f t="shared" si="43"/>
        <v>11607.47105</v>
      </c>
      <c r="G359" s="1">
        <v>4873.57</v>
      </c>
      <c r="H359" s="4">
        <v>0.67630000000000001</v>
      </c>
      <c r="I359" s="1">
        <f t="shared" si="44"/>
        <v>7206.2250480555958</v>
      </c>
      <c r="J359" s="1">
        <v>13345.03</v>
      </c>
      <c r="K359" s="4">
        <v>107.35</v>
      </c>
      <c r="L359" s="1">
        <f t="shared" si="45"/>
        <v>124.3132743362832</v>
      </c>
      <c r="M359" s="1">
        <f t="shared" si="46"/>
        <v>-3.0023316747193056E-3</v>
      </c>
      <c r="N359" s="1">
        <f t="shared" si="47"/>
        <v>-7.5900785907514227E-3</v>
      </c>
      <c r="O359" s="1">
        <f t="shared" si="48"/>
        <v>-1.2424368850590416E-2</v>
      </c>
      <c r="P359" s="1">
        <f t="shared" si="49"/>
        <v>-1.3894699400735714E-2</v>
      </c>
      <c r="Q359" s="1">
        <f>SUMPRODUCT('VaR-Results-Overview'!$B$4:$E$4,M359:P359)</f>
        <v>-7.4993330123193343E-3</v>
      </c>
      <c r="R359" s="1" t="b">
        <f t="shared" ca="1" si="50"/>
        <v>0</v>
      </c>
    </row>
    <row r="360" spans="1:18" x14ac:dyDescent="0.2">
      <c r="A360" s="1">
        <v>346</v>
      </c>
      <c r="B360" s="2">
        <v>39478</v>
      </c>
      <c r="C360" s="1">
        <v>12650.36</v>
      </c>
      <c r="D360" s="1">
        <v>5879.8</v>
      </c>
      <c r="E360" s="3">
        <v>1.9882</v>
      </c>
      <c r="F360" s="1">
        <f t="shared" si="43"/>
        <v>11690.218360000001</v>
      </c>
      <c r="G360" s="1">
        <v>4869.79</v>
      </c>
      <c r="H360" s="4">
        <v>0.6754</v>
      </c>
      <c r="I360" s="1">
        <f t="shared" si="44"/>
        <v>7210.2309742374891</v>
      </c>
      <c r="J360" s="1">
        <v>13592.47</v>
      </c>
      <c r="K360" s="4">
        <v>106.32</v>
      </c>
      <c r="L360" s="1">
        <f t="shared" si="45"/>
        <v>127.8449021820918</v>
      </c>
      <c r="M360" s="1">
        <f t="shared" si="46"/>
        <v>1.6678681618249279E-2</v>
      </c>
      <c r="N360" s="1">
        <f t="shared" si="47"/>
        <v>7.1287974480884579E-3</v>
      </c>
      <c r="O360" s="1">
        <f t="shared" si="48"/>
        <v>5.5589801250714363E-4</v>
      </c>
      <c r="P360" s="1">
        <f t="shared" si="49"/>
        <v>2.8409096813386946E-2</v>
      </c>
      <c r="Q360" s="1">
        <f>SUMPRODUCT('VaR-Results-Overview'!$B$4:$E$4,M360:P360)</f>
        <v>1.4547521045654353E-2</v>
      </c>
      <c r="R360" s="1" t="b">
        <f t="shared" ca="1" si="50"/>
        <v>0</v>
      </c>
    </row>
    <row r="361" spans="1:18" x14ac:dyDescent="0.2">
      <c r="A361" s="1">
        <v>347</v>
      </c>
      <c r="B361" s="2">
        <v>39479</v>
      </c>
      <c r="C361" s="1">
        <v>12743.19</v>
      </c>
      <c r="D361" s="1">
        <v>6029.2</v>
      </c>
      <c r="E361" s="3">
        <v>1.9685999999999999</v>
      </c>
      <c r="F361" s="1">
        <f t="shared" si="43"/>
        <v>11869.083119999999</v>
      </c>
      <c r="G361" s="1">
        <v>4978.0600000000004</v>
      </c>
      <c r="H361" s="4">
        <v>0.67459999999999998</v>
      </c>
      <c r="I361" s="1">
        <f t="shared" si="44"/>
        <v>7379.2766083605111</v>
      </c>
      <c r="J361" s="1">
        <v>13497.16</v>
      </c>
      <c r="K361" s="4">
        <v>106.25</v>
      </c>
      <c r="L361" s="1">
        <f t="shared" si="45"/>
        <v>127.03209411764706</v>
      </c>
      <c r="M361" s="1">
        <f t="shared" si="46"/>
        <v>7.3381310887595235E-3</v>
      </c>
      <c r="N361" s="1">
        <f t="shared" si="47"/>
        <v>1.5300378016206581E-2</v>
      </c>
      <c r="O361" s="1">
        <f t="shared" si="48"/>
        <v>2.3445245336388022E-2</v>
      </c>
      <c r="P361" s="1">
        <f t="shared" si="49"/>
        <v>-6.3577667202329331E-3</v>
      </c>
      <c r="Q361" s="1">
        <f>SUMPRODUCT('VaR-Results-Overview'!$B$4:$E$4,M361:P361)</f>
        <v>8.5983370299580007E-3</v>
      </c>
      <c r="R361" s="1" t="b">
        <f t="shared" ca="1" si="50"/>
        <v>0</v>
      </c>
    </row>
    <row r="362" spans="1:18" x14ac:dyDescent="0.2">
      <c r="A362" s="1">
        <v>348</v>
      </c>
      <c r="B362" s="2">
        <v>39482</v>
      </c>
      <c r="C362" s="1">
        <v>12635.16</v>
      </c>
      <c r="D362" s="1">
        <v>6026.2</v>
      </c>
      <c r="E362" s="3">
        <v>1.9757</v>
      </c>
      <c r="F362" s="1">
        <f t="shared" si="43"/>
        <v>11905.96334</v>
      </c>
      <c r="G362" s="1">
        <v>4973.6400000000003</v>
      </c>
      <c r="H362" s="4">
        <v>0.67490000000000006</v>
      </c>
      <c r="I362" s="1">
        <f t="shared" si="44"/>
        <v>7369.447325529708</v>
      </c>
      <c r="J362" s="1">
        <v>13859.7</v>
      </c>
      <c r="K362" s="4">
        <v>106.78</v>
      </c>
      <c r="L362" s="1">
        <f t="shared" si="45"/>
        <v>129.79677842292566</v>
      </c>
      <c r="M362" s="1">
        <f t="shared" si="46"/>
        <v>-8.4774691423419608E-3</v>
      </c>
      <c r="N362" s="1">
        <f t="shared" si="47"/>
        <v>3.1072509668296031E-3</v>
      </c>
      <c r="O362" s="1">
        <f t="shared" si="48"/>
        <v>-1.3320117069018386E-3</v>
      </c>
      <c r="P362" s="1">
        <f t="shared" si="49"/>
        <v>2.1763667870563174E-2</v>
      </c>
      <c r="Q362" s="1">
        <f>SUMPRODUCT('VaR-Results-Overview'!$B$4:$E$4,M362:P362)</f>
        <v>1.7607200365345483E-3</v>
      </c>
      <c r="R362" s="1" t="b">
        <f t="shared" ca="1" si="50"/>
        <v>0</v>
      </c>
    </row>
    <row r="363" spans="1:18" x14ac:dyDescent="0.2">
      <c r="A363" s="1">
        <v>349</v>
      </c>
      <c r="B363" s="2">
        <v>39483</v>
      </c>
      <c r="C363" s="1">
        <v>12265.13</v>
      </c>
      <c r="D363" s="1">
        <v>5868</v>
      </c>
      <c r="E363" s="3">
        <v>1.9645999999999999</v>
      </c>
      <c r="F363" s="1">
        <f t="shared" si="43"/>
        <v>11528.272799999999</v>
      </c>
      <c r="G363" s="1">
        <v>4776.8599999999997</v>
      </c>
      <c r="H363" s="4">
        <v>0.68289999999999995</v>
      </c>
      <c r="I363" s="1">
        <f t="shared" si="44"/>
        <v>6994.9626592473278</v>
      </c>
      <c r="J363" s="1">
        <v>13745.5</v>
      </c>
      <c r="K363" s="4">
        <v>106.92</v>
      </c>
      <c r="L363" s="1">
        <f t="shared" si="45"/>
        <v>128.55873550317995</v>
      </c>
      <c r="M363" s="1">
        <f t="shared" si="46"/>
        <v>-2.9285739159614969E-2</v>
      </c>
      <c r="N363" s="1">
        <f t="shared" si="47"/>
        <v>-3.1722803876868093E-2</v>
      </c>
      <c r="O363" s="1">
        <f t="shared" si="48"/>
        <v>-5.0815841370500964E-2</v>
      </c>
      <c r="P363" s="1">
        <f t="shared" si="49"/>
        <v>-9.5383177825239217E-3</v>
      </c>
      <c r="Q363" s="1">
        <f>SUMPRODUCT('VaR-Results-Overview'!$B$4:$E$4,M363:P363)</f>
        <v>-2.8220384520461297E-2</v>
      </c>
      <c r="R363" s="1">
        <f t="shared" ca="1" si="50"/>
        <v>-2.8220384520461297E-2</v>
      </c>
    </row>
    <row r="364" spans="1:18" x14ac:dyDescent="0.2">
      <c r="A364" s="1">
        <v>350</v>
      </c>
      <c r="B364" s="2">
        <v>39484</v>
      </c>
      <c r="C364" s="1">
        <v>12200.1</v>
      </c>
      <c r="D364" s="1">
        <v>5875.4</v>
      </c>
      <c r="E364" s="3">
        <v>1.9601999999999999</v>
      </c>
      <c r="F364" s="1">
        <f t="shared" si="43"/>
        <v>11516.959079999999</v>
      </c>
      <c r="G364" s="1">
        <v>4816.43</v>
      </c>
      <c r="H364" s="4">
        <v>0.68220000000000003</v>
      </c>
      <c r="I364" s="1">
        <f t="shared" si="44"/>
        <v>7060.1436528877166</v>
      </c>
      <c r="J364" s="1">
        <v>13099.24</v>
      </c>
      <c r="K364" s="4">
        <v>106.74</v>
      </c>
      <c r="L364" s="1">
        <f t="shared" si="45"/>
        <v>122.72100430953719</v>
      </c>
      <c r="M364" s="1">
        <f t="shared" si="46"/>
        <v>-5.302022889280329E-3</v>
      </c>
      <c r="N364" s="1">
        <f t="shared" si="47"/>
        <v>-9.8138899003154256E-4</v>
      </c>
      <c r="O364" s="1">
        <f t="shared" si="48"/>
        <v>9.3182761389325863E-3</v>
      </c>
      <c r="P364" s="1">
        <f t="shared" si="49"/>
        <v>-4.5409058908317861E-2</v>
      </c>
      <c r="Q364" s="1">
        <f>SUMPRODUCT('VaR-Results-Overview'!$B$4:$E$4,M364:P364)</f>
        <v>-1.0565210020491909E-2</v>
      </c>
      <c r="R364" s="1" t="b">
        <f t="shared" ca="1" si="50"/>
        <v>0</v>
      </c>
    </row>
    <row r="365" spans="1:18" x14ac:dyDescent="0.2">
      <c r="A365" s="1">
        <v>351</v>
      </c>
      <c r="B365" s="2">
        <v>39485</v>
      </c>
      <c r="C365" s="1">
        <v>12247</v>
      </c>
      <c r="D365" s="1">
        <v>5724.1</v>
      </c>
      <c r="E365" s="3">
        <v>1.9416</v>
      </c>
      <c r="F365" s="1">
        <f t="shared" si="43"/>
        <v>11113.912560000001</v>
      </c>
      <c r="G365" s="1">
        <v>4723.8</v>
      </c>
      <c r="H365" s="4">
        <v>0.6895</v>
      </c>
      <c r="I365" s="1">
        <f t="shared" si="44"/>
        <v>6851.0514865844816</v>
      </c>
      <c r="J365" s="1">
        <v>13207.15</v>
      </c>
      <c r="K365" s="4">
        <v>106.62</v>
      </c>
      <c r="L365" s="1">
        <f t="shared" si="45"/>
        <v>123.8712249108985</v>
      </c>
      <c r="M365" s="1">
        <f t="shared" si="46"/>
        <v>3.8442307849935356E-3</v>
      </c>
      <c r="N365" s="1">
        <f t="shared" si="47"/>
        <v>-3.49959149112474E-2</v>
      </c>
      <c r="O365" s="1">
        <f t="shared" si="48"/>
        <v>-2.9615851543999788E-2</v>
      </c>
      <c r="P365" s="1">
        <f t="shared" si="49"/>
        <v>9.372646580206671E-3</v>
      </c>
      <c r="Q365" s="1">
        <f>SUMPRODUCT('VaR-Results-Overview'!$B$4:$E$4,M365:P365)</f>
        <v>-1.0048137997735448E-2</v>
      </c>
      <c r="R365" s="1" t="b">
        <f t="shared" ca="1" si="50"/>
        <v>0</v>
      </c>
    </row>
    <row r="366" spans="1:18" x14ac:dyDescent="0.2">
      <c r="A366" s="1">
        <v>352</v>
      </c>
      <c r="B366" s="2">
        <v>39486</v>
      </c>
      <c r="C366" s="1">
        <v>12182.13</v>
      </c>
      <c r="D366" s="1">
        <v>5784</v>
      </c>
      <c r="E366" s="3">
        <v>1.9463999999999999</v>
      </c>
      <c r="F366" s="1">
        <f t="shared" si="43"/>
        <v>11257.9776</v>
      </c>
      <c r="G366" s="1">
        <v>4709.6499999999996</v>
      </c>
      <c r="H366" s="4">
        <v>0.68979999999999997</v>
      </c>
      <c r="I366" s="1">
        <f t="shared" si="44"/>
        <v>6827.5587126703394</v>
      </c>
      <c r="J366" s="1">
        <v>13017.24</v>
      </c>
      <c r="K366" s="4">
        <v>107.45</v>
      </c>
      <c r="L366" s="1">
        <f t="shared" si="45"/>
        <v>121.14695207073056</v>
      </c>
      <c r="M366" s="1">
        <f t="shared" si="46"/>
        <v>-5.2968073813995922E-3</v>
      </c>
      <c r="N366" s="1">
        <f t="shared" si="47"/>
        <v>1.2962585338173606E-2</v>
      </c>
      <c r="O366" s="1">
        <f t="shared" si="48"/>
        <v>-3.4290756623483257E-3</v>
      </c>
      <c r="P366" s="1">
        <f t="shared" si="49"/>
        <v>-2.1992781956645148E-2</v>
      </c>
      <c r="Q366" s="1">
        <f>SUMPRODUCT('VaR-Results-Overview'!$B$4:$E$4,M366:P366)</f>
        <v>-2.971411308671618E-3</v>
      </c>
      <c r="R366" s="1" t="b">
        <f t="shared" ca="1" si="50"/>
        <v>0</v>
      </c>
    </row>
    <row r="367" spans="1:18" x14ac:dyDescent="0.2">
      <c r="A367" s="1">
        <v>353</v>
      </c>
      <c r="B367" s="2">
        <v>39490</v>
      </c>
      <c r="C367" s="1">
        <v>12373.41</v>
      </c>
      <c r="D367" s="1">
        <v>5910</v>
      </c>
      <c r="E367" s="3">
        <v>1.9603999999999999</v>
      </c>
      <c r="F367" s="1">
        <f t="shared" si="43"/>
        <v>11585.964</v>
      </c>
      <c r="G367" s="1">
        <v>4840.71</v>
      </c>
      <c r="H367" s="4">
        <v>0.68530000000000002</v>
      </c>
      <c r="I367" s="1">
        <f t="shared" si="44"/>
        <v>7063.6363636363631</v>
      </c>
      <c r="J367" s="1">
        <v>13021.96</v>
      </c>
      <c r="K367" s="4">
        <v>107.43</v>
      </c>
      <c r="L367" s="1">
        <f t="shared" si="45"/>
        <v>121.21344131062085</v>
      </c>
      <c r="M367" s="1">
        <f t="shared" si="46"/>
        <v>1.5701687635906091E-2</v>
      </c>
      <c r="N367" s="1">
        <f t="shared" si="47"/>
        <v>2.9133687386267298E-2</v>
      </c>
      <c r="O367" s="1">
        <f t="shared" si="48"/>
        <v>3.4577168926855091E-2</v>
      </c>
      <c r="P367" s="1">
        <f t="shared" si="49"/>
        <v>5.48831305730818E-4</v>
      </c>
      <c r="Q367" s="1">
        <f>SUMPRODUCT('VaR-Results-Overview'!$B$4:$E$4,M367:P367)</f>
        <v>1.85882644240743E-2</v>
      </c>
      <c r="R367" s="1" t="b">
        <f t="shared" ca="1" si="50"/>
        <v>0</v>
      </c>
    </row>
    <row r="368" spans="1:18" x14ac:dyDescent="0.2">
      <c r="A368" s="1">
        <v>354</v>
      </c>
      <c r="B368" s="2">
        <v>39491</v>
      </c>
      <c r="C368" s="1">
        <v>12552.24</v>
      </c>
      <c r="D368" s="1">
        <v>5880.1</v>
      </c>
      <c r="E368" s="3">
        <v>1.9626999999999999</v>
      </c>
      <c r="F368" s="1">
        <f t="shared" si="43"/>
        <v>11540.87227</v>
      </c>
      <c r="G368" s="1">
        <v>4855.3999999999996</v>
      </c>
      <c r="H368" s="4">
        <v>0.68659999999999999</v>
      </c>
      <c r="I368" s="1">
        <f t="shared" si="44"/>
        <v>7071.6574424701421</v>
      </c>
      <c r="J368" s="1">
        <v>13068.3</v>
      </c>
      <c r="K368" s="4">
        <v>108.24</v>
      </c>
      <c r="L368" s="1">
        <f t="shared" si="45"/>
        <v>120.73447893569845</v>
      </c>
      <c r="M368" s="1">
        <f t="shared" si="46"/>
        <v>1.445276605236551E-2</v>
      </c>
      <c r="N368" s="1">
        <f t="shared" si="47"/>
        <v>-3.8919273355242688E-3</v>
      </c>
      <c r="O368" s="1">
        <f t="shared" si="48"/>
        <v>1.1355452660433633E-3</v>
      </c>
      <c r="P368" s="1">
        <f t="shared" si="49"/>
        <v>-3.9513965591903072E-3</v>
      </c>
      <c r="Q368" s="1">
        <f>SUMPRODUCT('VaR-Results-Overview'!$B$4:$E$4,M368:P368)</f>
        <v>3.9368034350551993E-3</v>
      </c>
      <c r="R368" s="1" t="b">
        <f t="shared" ca="1" si="50"/>
        <v>0</v>
      </c>
    </row>
    <row r="369" spans="1:18" x14ac:dyDescent="0.2">
      <c r="A369" s="1">
        <v>355</v>
      </c>
      <c r="B369" s="2">
        <v>39492</v>
      </c>
      <c r="C369" s="1">
        <v>12376.98</v>
      </c>
      <c r="D369" s="1">
        <v>5879.3</v>
      </c>
      <c r="E369" s="3">
        <v>1.9718</v>
      </c>
      <c r="F369" s="1">
        <f t="shared" si="43"/>
        <v>11592.803740000001</v>
      </c>
      <c r="G369" s="1">
        <v>4858.6499999999996</v>
      </c>
      <c r="H369" s="4">
        <v>0.68389999999999995</v>
      </c>
      <c r="I369" s="1">
        <f t="shared" si="44"/>
        <v>7104.3281181459279</v>
      </c>
      <c r="J369" s="1">
        <v>13626.45</v>
      </c>
      <c r="K369" s="4">
        <v>108.17</v>
      </c>
      <c r="L369" s="1">
        <f t="shared" si="45"/>
        <v>125.97254321900712</v>
      </c>
      <c r="M369" s="1">
        <f t="shared" si="46"/>
        <v>-1.3962448136746925E-2</v>
      </c>
      <c r="N369" s="1">
        <f t="shared" si="47"/>
        <v>4.4997872591480779E-3</v>
      </c>
      <c r="O369" s="1">
        <f t="shared" si="48"/>
        <v>4.6199460227776337E-3</v>
      </c>
      <c r="P369" s="1">
        <f t="shared" si="49"/>
        <v>4.3384991010715308E-2</v>
      </c>
      <c r="Q369" s="1">
        <f>SUMPRODUCT('VaR-Results-Overview'!$B$4:$E$4,M369:P369)</f>
        <v>4.9039497274664797E-3</v>
      </c>
      <c r="R369" s="1" t="b">
        <f t="shared" ca="1" si="50"/>
        <v>0</v>
      </c>
    </row>
    <row r="370" spans="1:18" x14ac:dyDescent="0.2">
      <c r="A370" s="1">
        <v>356</v>
      </c>
      <c r="B370" s="2">
        <v>39493</v>
      </c>
      <c r="C370" s="1">
        <v>12348.21</v>
      </c>
      <c r="D370" s="1">
        <v>5787.6</v>
      </c>
      <c r="E370" s="3">
        <v>1.9628000000000001</v>
      </c>
      <c r="F370" s="1">
        <f t="shared" si="43"/>
        <v>11359.901280000002</v>
      </c>
      <c r="G370" s="1">
        <v>4771.79</v>
      </c>
      <c r="H370" s="4">
        <v>0.68069999999999997</v>
      </c>
      <c r="I370" s="1">
        <f t="shared" si="44"/>
        <v>7010.1219333039517</v>
      </c>
      <c r="J370" s="1">
        <v>13622.56</v>
      </c>
      <c r="K370" s="4">
        <v>107.62</v>
      </c>
      <c r="L370" s="1">
        <f t="shared" si="45"/>
        <v>126.58018955584463</v>
      </c>
      <c r="M370" s="1">
        <f t="shared" si="46"/>
        <v>-2.3244765685975447E-3</v>
      </c>
      <c r="N370" s="1">
        <f t="shared" si="47"/>
        <v>-2.0090261616039339E-2</v>
      </c>
      <c r="O370" s="1">
        <f t="shared" si="48"/>
        <v>-1.3260393280731794E-2</v>
      </c>
      <c r="P370" s="1">
        <f t="shared" si="49"/>
        <v>4.8236410991647025E-3</v>
      </c>
      <c r="Q370" s="1">
        <f>SUMPRODUCT('VaR-Results-Overview'!$B$4:$E$4,M370:P370)</f>
        <v>-7.3181802204910591E-3</v>
      </c>
      <c r="R370" s="1" t="b">
        <f t="shared" ca="1" si="50"/>
        <v>0</v>
      </c>
    </row>
    <row r="371" spans="1:18" x14ac:dyDescent="0.2">
      <c r="A371" s="1">
        <v>357</v>
      </c>
      <c r="B371" s="2">
        <v>39497</v>
      </c>
      <c r="C371" s="1">
        <v>12337.22</v>
      </c>
      <c r="D371" s="1">
        <v>5966.9</v>
      </c>
      <c r="E371" s="3">
        <v>1.9513</v>
      </c>
      <c r="F371" s="1">
        <f t="shared" si="43"/>
        <v>11643.21197</v>
      </c>
      <c r="G371" s="1">
        <v>4885.83</v>
      </c>
      <c r="H371" s="4">
        <v>0.67820000000000003</v>
      </c>
      <c r="I371" s="1">
        <f t="shared" si="44"/>
        <v>7204.1138307283982</v>
      </c>
      <c r="J371" s="1">
        <v>13757.91</v>
      </c>
      <c r="K371" s="4">
        <v>107.54</v>
      </c>
      <c r="L371" s="1">
        <f t="shared" si="45"/>
        <v>127.9329551794681</v>
      </c>
      <c r="M371" s="1">
        <f t="shared" si="46"/>
        <v>-8.9000753955429833E-4</v>
      </c>
      <c r="N371" s="1">
        <f t="shared" si="47"/>
        <v>2.4939538030914858E-2</v>
      </c>
      <c r="O371" s="1">
        <f t="shared" si="48"/>
        <v>2.7673113145553502E-2</v>
      </c>
      <c r="P371" s="1">
        <f t="shared" si="49"/>
        <v>1.0687024789346331E-2</v>
      </c>
      <c r="Q371" s="1">
        <f>SUMPRODUCT('VaR-Results-Overview'!$B$4:$E$4,M371:P371)</f>
        <v>1.2030574665877355E-2</v>
      </c>
      <c r="R371" s="1" t="b">
        <f t="shared" ca="1" si="50"/>
        <v>0</v>
      </c>
    </row>
    <row r="372" spans="1:18" x14ac:dyDescent="0.2">
      <c r="A372" s="1">
        <v>358</v>
      </c>
      <c r="B372" s="2">
        <v>39498</v>
      </c>
      <c r="C372" s="1">
        <v>12427.26</v>
      </c>
      <c r="D372" s="1">
        <v>5893.6</v>
      </c>
      <c r="E372" s="3">
        <v>1.9406000000000001</v>
      </c>
      <c r="F372" s="1">
        <f t="shared" si="43"/>
        <v>11437.120160000002</v>
      </c>
      <c r="G372" s="1">
        <v>4812.8100000000004</v>
      </c>
      <c r="H372" s="4">
        <v>0.68269999999999997</v>
      </c>
      <c r="I372" s="1">
        <f t="shared" si="44"/>
        <v>7049.6704262487192</v>
      </c>
      <c r="J372" s="1">
        <v>13310.37</v>
      </c>
      <c r="K372" s="4">
        <v>108.03</v>
      </c>
      <c r="L372" s="1">
        <f t="shared" si="45"/>
        <v>123.20994168286587</v>
      </c>
      <c r="M372" s="1">
        <f t="shared" si="46"/>
        <v>7.2982406085002035E-3</v>
      </c>
      <c r="N372" s="1">
        <f t="shared" si="47"/>
        <v>-1.7700597612670455E-2</v>
      </c>
      <c r="O372" s="1">
        <f t="shared" si="48"/>
        <v>-2.1438223785542741E-2</v>
      </c>
      <c r="P372" s="1">
        <f t="shared" si="49"/>
        <v>-3.6917880072235017E-2</v>
      </c>
      <c r="Q372" s="1">
        <f>SUMPRODUCT('VaR-Results-Overview'!$B$4:$E$4,M372:P372)</f>
        <v>-1.1918281433402332E-2</v>
      </c>
      <c r="R372" s="1" t="b">
        <f t="shared" ca="1" si="50"/>
        <v>0</v>
      </c>
    </row>
    <row r="373" spans="1:18" x14ac:dyDescent="0.2">
      <c r="A373" s="1">
        <v>359</v>
      </c>
      <c r="B373" s="2">
        <v>39499</v>
      </c>
      <c r="C373" s="1">
        <v>12284.3</v>
      </c>
      <c r="D373" s="1">
        <v>5932.2</v>
      </c>
      <c r="E373" s="3">
        <v>1.96</v>
      </c>
      <c r="F373" s="1">
        <f t="shared" si="43"/>
        <v>11627.111999999999</v>
      </c>
      <c r="G373" s="1">
        <v>4858.8500000000004</v>
      </c>
      <c r="H373" s="4">
        <v>0.67610000000000003</v>
      </c>
      <c r="I373" s="1">
        <f t="shared" si="44"/>
        <v>7186.5848247300701</v>
      </c>
      <c r="J373" s="1">
        <v>13688.28</v>
      </c>
      <c r="K373" s="4">
        <v>107.51</v>
      </c>
      <c r="L373" s="1">
        <f t="shared" si="45"/>
        <v>127.32099339596317</v>
      </c>
      <c r="M373" s="1">
        <f t="shared" si="46"/>
        <v>-1.1503742578814714E-2</v>
      </c>
      <c r="N373" s="1">
        <f t="shared" si="47"/>
        <v>1.6611860096081819E-2</v>
      </c>
      <c r="O373" s="1">
        <f t="shared" si="48"/>
        <v>1.9421389966198174E-2</v>
      </c>
      <c r="P373" s="1">
        <f t="shared" si="49"/>
        <v>3.3366233738498702E-2</v>
      </c>
      <c r="Q373" s="1">
        <f>SUMPRODUCT('VaR-Results-Overview'!$B$4:$E$4,M373:P373)</f>
        <v>8.9974467416182174E-3</v>
      </c>
      <c r="R373" s="1" t="b">
        <f t="shared" ca="1" si="50"/>
        <v>0</v>
      </c>
    </row>
    <row r="374" spans="1:18" x14ac:dyDescent="0.2">
      <c r="A374" s="1">
        <v>360</v>
      </c>
      <c r="B374" s="2">
        <v>39500</v>
      </c>
      <c r="C374" s="1">
        <v>12381.02</v>
      </c>
      <c r="D374" s="1">
        <v>5888.5</v>
      </c>
      <c r="E374" s="3">
        <v>1.9668000000000001</v>
      </c>
      <c r="F374" s="1">
        <f t="shared" si="43"/>
        <v>11581.5018</v>
      </c>
      <c r="G374" s="1">
        <v>4824.55</v>
      </c>
      <c r="H374" s="4">
        <v>0.67500000000000004</v>
      </c>
      <c r="I374" s="1">
        <f t="shared" si="44"/>
        <v>7147.4814814814808</v>
      </c>
      <c r="J374" s="1">
        <v>13500.46</v>
      </c>
      <c r="K374" s="4">
        <v>106.96</v>
      </c>
      <c r="L374" s="1">
        <f t="shared" si="45"/>
        <v>126.21970830216904</v>
      </c>
      <c r="M374" s="1">
        <f t="shared" si="46"/>
        <v>7.8734645034720073E-3</v>
      </c>
      <c r="N374" s="1">
        <f t="shared" si="47"/>
        <v>-3.9227453902567697E-3</v>
      </c>
      <c r="O374" s="1">
        <f t="shared" si="48"/>
        <v>-5.4411579633804651E-3</v>
      </c>
      <c r="P374" s="1">
        <f t="shared" si="49"/>
        <v>-8.649674059400243E-3</v>
      </c>
      <c r="Q374" s="1">
        <f>SUMPRODUCT('VaR-Results-Overview'!$B$4:$E$4,M374:P374)</f>
        <v>-3.0148842390632317E-4</v>
      </c>
      <c r="R374" s="1" t="b">
        <f t="shared" ca="1" si="50"/>
        <v>0</v>
      </c>
    </row>
    <row r="375" spans="1:18" x14ac:dyDescent="0.2">
      <c r="A375" s="1">
        <v>361</v>
      </c>
      <c r="B375" s="2">
        <v>39503</v>
      </c>
      <c r="C375" s="1">
        <v>12570.22</v>
      </c>
      <c r="D375" s="1">
        <v>5999.5</v>
      </c>
      <c r="E375" s="3">
        <v>1.9679</v>
      </c>
      <c r="F375" s="1">
        <f t="shared" si="43"/>
        <v>11806.41605</v>
      </c>
      <c r="G375" s="1">
        <v>4919.26</v>
      </c>
      <c r="H375" s="4">
        <v>0.67430000000000001</v>
      </c>
      <c r="I375" s="1">
        <f t="shared" si="44"/>
        <v>7295.3581491917548</v>
      </c>
      <c r="J375" s="1">
        <v>13914.57</v>
      </c>
      <c r="K375" s="4">
        <v>108.09</v>
      </c>
      <c r="L375" s="1">
        <f t="shared" si="45"/>
        <v>128.73133499861225</v>
      </c>
      <c r="M375" s="1">
        <f t="shared" si="46"/>
        <v>1.5281455001284135E-2</v>
      </c>
      <c r="N375" s="1">
        <f t="shared" si="47"/>
        <v>1.9420128225512152E-2</v>
      </c>
      <c r="O375" s="1">
        <f t="shared" si="48"/>
        <v>2.0689339048084267E-2</v>
      </c>
      <c r="P375" s="1">
        <f t="shared" si="49"/>
        <v>1.9898847257913164E-2</v>
      </c>
      <c r="Q375" s="1">
        <f>SUMPRODUCT('VaR-Results-Overview'!$B$4:$E$4,M375:P375)</f>
        <v>1.7987323824558359E-2</v>
      </c>
      <c r="R375" s="1" t="b">
        <f t="shared" ca="1" si="50"/>
        <v>0</v>
      </c>
    </row>
    <row r="376" spans="1:18" x14ac:dyDescent="0.2">
      <c r="A376" s="1">
        <v>362</v>
      </c>
      <c r="B376" s="2">
        <v>39504</v>
      </c>
      <c r="C376" s="1">
        <v>12684.92</v>
      </c>
      <c r="D376" s="1">
        <v>6087.4</v>
      </c>
      <c r="E376" s="3">
        <v>1.9722</v>
      </c>
      <c r="F376" s="1">
        <f t="shared" si="43"/>
        <v>12005.570279999998</v>
      </c>
      <c r="G376" s="1">
        <v>4973.07</v>
      </c>
      <c r="H376" s="4">
        <v>0.67200000000000004</v>
      </c>
      <c r="I376" s="1">
        <f t="shared" si="44"/>
        <v>7400.4017857142844</v>
      </c>
      <c r="J376" s="1">
        <v>13824.72</v>
      </c>
      <c r="K376" s="4">
        <v>107.65</v>
      </c>
      <c r="L376" s="1">
        <f t="shared" si="45"/>
        <v>128.42285183464932</v>
      </c>
      <c r="M376" s="1">
        <f t="shared" si="46"/>
        <v>9.124740855768693E-3</v>
      </c>
      <c r="N376" s="1">
        <f t="shared" si="47"/>
        <v>1.686830526356034E-2</v>
      </c>
      <c r="O376" s="1">
        <f t="shared" si="48"/>
        <v>1.4398694947439596E-2</v>
      </c>
      <c r="P376" s="1">
        <f t="shared" si="49"/>
        <v>-2.3963331380526609E-3</v>
      </c>
      <c r="Q376" s="1">
        <f>SUMPRODUCT('VaR-Results-Overview'!$B$4:$E$4,M376:P376)</f>
        <v>9.6709907885090072E-3</v>
      </c>
      <c r="R376" s="1" t="b">
        <f t="shared" ca="1" si="50"/>
        <v>0</v>
      </c>
    </row>
    <row r="377" spans="1:18" x14ac:dyDescent="0.2">
      <c r="A377" s="1">
        <v>363</v>
      </c>
      <c r="B377" s="2">
        <v>39505</v>
      </c>
      <c r="C377" s="1">
        <v>12694.28</v>
      </c>
      <c r="D377" s="1">
        <v>6076.5</v>
      </c>
      <c r="E377" s="3">
        <v>1.9884999999999999</v>
      </c>
      <c r="F377" s="1">
        <f t="shared" si="43"/>
        <v>12083.12025</v>
      </c>
      <c r="G377" s="1">
        <v>4968.82</v>
      </c>
      <c r="H377" s="4">
        <v>0.66239999999999999</v>
      </c>
      <c r="I377" s="1">
        <f t="shared" si="44"/>
        <v>7501.2379227053134</v>
      </c>
      <c r="J377" s="1">
        <v>14031.3</v>
      </c>
      <c r="K377" s="4">
        <v>106.52</v>
      </c>
      <c r="L377" s="1">
        <f t="shared" si="45"/>
        <v>131.72455876830642</v>
      </c>
      <c r="M377" s="1">
        <f t="shared" si="46"/>
        <v>7.37884038685351E-4</v>
      </c>
      <c r="N377" s="1">
        <f t="shared" si="47"/>
        <v>6.4594990651291127E-3</v>
      </c>
      <c r="O377" s="1">
        <f t="shared" si="48"/>
        <v>1.3625765182869232E-2</v>
      </c>
      <c r="P377" s="1">
        <f t="shared" si="49"/>
        <v>2.5709652810920362E-2</v>
      </c>
      <c r="Q377" s="1">
        <f>SUMPRODUCT('VaR-Results-Overview'!$B$4:$E$4,M377:P377)</f>
        <v>8.7375104154838699E-3</v>
      </c>
      <c r="R377" s="1" t="b">
        <f t="shared" ca="1" si="50"/>
        <v>0</v>
      </c>
    </row>
    <row r="378" spans="1:18" x14ac:dyDescent="0.2">
      <c r="A378" s="1">
        <v>364</v>
      </c>
      <c r="B378" s="2">
        <v>39506</v>
      </c>
      <c r="C378" s="1">
        <v>12582.18</v>
      </c>
      <c r="D378" s="1">
        <v>5965.7</v>
      </c>
      <c r="E378" s="3">
        <v>1.9896</v>
      </c>
      <c r="F378" s="1">
        <f t="shared" si="43"/>
        <v>11869.35672</v>
      </c>
      <c r="G378" s="1">
        <v>4865.2299999999996</v>
      </c>
      <c r="H378" s="4">
        <v>0.65880000000000005</v>
      </c>
      <c r="I378" s="1">
        <f t="shared" si="44"/>
        <v>7384.9878567091673</v>
      </c>
      <c r="J378" s="1">
        <v>13925.51</v>
      </c>
      <c r="K378" s="4">
        <v>105.77</v>
      </c>
      <c r="L378" s="1">
        <f t="shared" si="45"/>
        <v>131.65840975701997</v>
      </c>
      <c r="M378" s="1">
        <f t="shared" si="46"/>
        <v>-8.8307489672514207E-3</v>
      </c>
      <c r="N378" s="1">
        <f t="shared" si="47"/>
        <v>-1.7691086869718126E-2</v>
      </c>
      <c r="O378" s="1">
        <f t="shared" si="48"/>
        <v>-1.5497450846649137E-2</v>
      </c>
      <c r="P378" s="1">
        <f t="shared" si="49"/>
        <v>-5.0217675356048594E-4</v>
      </c>
      <c r="Q378" s="1">
        <f>SUMPRODUCT('VaR-Results-Overview'!$B$4:$E$4,M378:P378)</f>
        <v>-1.0489806083193018E-2</v>
      </c>
      <c r="R378" s="1" t="b">
        <f t="shared" ca="1" si="50"/>
        <v>0</v>
      </c>
    </row>
    <row r="379" spans="1:18" x14ac:dyDescent="0.2">
      <c r="A379" s="1">
        <v>365</v>
      </c>
      <c r="B379" s="2">
        <v>39507</v>
      </c>
      <c r="C379" s="1">
        <v>12266.39</v>
      </c>
      <c r="D379" s="1">
        <v>5884.3</v>
      </c>
      <c r="E379" s="3">
        <v>1.9892000000000001</v>
      </c>
      <c r="F379" s="1">
        <f t="shared" si="43"/>
        <v>11705.049560000001</v>
      </c>
      <c r="G379" s="1">
        <v>4790.66</v>
      </c>
      <c r="H379" s="4">
        <v>0.65880000000000005</v>
      </c>
      <c r="I379" s="1">
        <f t="shared" si="44"/>
        <v>7271.7972070431078</v>
      </c>
      <c r="J379" s="1">
        <v>13603.02</v>
      </c>
      <c r="K379" s="4">
        <v>104.1</v>
      </c>
      <c r="L379" s="1">
        <f t="shared" si="45"/>
        <v>130.67262247838619</v>
      </c>
      <c r="M379" s="1">
        <f t="shared" si="46"/>
        <v>-2.5098194430535955E-2</v>
      </c>
      <c r="N379" s="1">
        <f t="shared" si="47"/>
        <v>-1.3842970927239811E-2</v>
      </c>
      <c r="O379" s="1">
        <f t="shared" si="48"/>
        <v>-1.5327127391716319E-2</v>
      </c>
      <c r="P379" s="1">
        <f t="shared" si="49"/>
        <v>-7.4874615336238907E-3</v>
      </c>
      <c r="Q379" s="1">
        <f>SUMPRODUCT('VaR-Results-Overview'!$B$4:$E$4,M379:P379)</f>
        <v>-1.7222374096282734E-2</v>
      </c>
      <c r="R379" s="1" t="b">
        <f t="shared" ca="1" si="50"/>
        <v>0</v>
      </c>
    </row>
    <row r="380" spans="1:18" x14ac:dyDescent="0.2">
      <c r="A380" s="1">
        <v>366</v>
      </c>
      <c r="B380" s="2">
        <v>39510</v>
      </c>
      <c r="C380" s="1">
        <v>12258.9</v>
      </c>
      <c r="D380" s="1">
        <v>5818.6</v>
      </c>
      <c r="E380" s="3">
        <v>1.9824999999999999</v>
      </c>
      <c r="F380" s="1">
        <f t="shared" si="43"/>
        <v>11535.3745</v>
      </c>
      <c r="G380" s="1">
        <v>4742.66</v>
      </c>
      <c r="H380" s="4">
        <v>0.65790000000000004</v>
      </c>
      <c r="I380" s="1">
        <f t="shared" si="44"/>
        <v>7208.7855297157612</v>
      </c>
      <c r="J380" s="1">
        <v>12992.18</v>
      </c>
      <c r="K380" s="4">
        <v>103.39</v>
      </c>
      <c r="L380" s="1">
        <f t="shared" si="45"/>
        <v>125.66186284940517</v>
      </c>
      <c r="M380" s="1">
        <f t="shared" si="46"/>
        <v>-6.1061159803330739E-4</v>
      </c>
      <c r="N380" s="1">
        <f t="shared" si="47"/>
        <v>-1.4495885654327923E-2</v>
      </c>
      <c r="O380" s="1">
        <f t="shared" si="48"/>
        <v>-8.6652137749821494E-3</v>
      </c>
      <c r="P380" s="1">
        <f t="shared" si="49"/>
        <v>-3.8345902408209655E-2</v>
      </c>
      <c r="Q380" s="1">
        <f>SUMPRODUCT('VaR-Results-Overview'!$B$4:$E$4,M380:P380)</f>
        <v>-1.3128712194651847E-2</v>
      </c>
      <c r="R380" s="1" t="b">
        <f t="shared" ca="1" si="50"/>
        <v>0</v>
      </c>
    </row>
    <row r="381" spans="1:18" x14ac:dyDescent="0.2">
      <c r="A381" s="1">
        <v>367</v>
      </c>
      <c r="B381" s="2">
        <v>39511</v>
      </c>
      <c r="C381" s="1">
        <v>12213.8</v>
      </c>
      <c r="D381" s="1">
        <v>5767.7</v>
      </c>
      <c r="E381" s="3">
        <v>1.9861</v>
      </c>
      <c r="F381" s="1">
        <f t="shared" si="43"/>
        <v>11455.22897</v>
      </c>
      <c r="G381" s="1">
        <v>4675.91</v>
      </c>
      <c r="H381" s="4">
        <v>0.65639999999999998</v>
      </c>
      <c r="I381" s="1">
        <f t="shared" si="44"/>
        <v>7123.5679463741617</v>
      </c>
      <c r="J381" s="1">
        <v>12992.28</v>
      </c>
      <c r="K381" s="4">
        <v>102.79</v>
      </c>
      <c r="L381" s="1">
        <f t="shared" si="45"/>
        <v>126.3963420566203</v>
      </c>
      <c r="M381" s="1">
        <f t="shared" si="46"/>
        <v>-3.6789597761626544E-3</v>
      </c>
      <c r="N381" s="1">
        <f t="shared" si="47"/>
        <v>-6.9478047721814127E-3</v>
      </c>
      <c r="O381" s="1">
        <f t="shared" si="48"/>
        <v>-1.1821350904437238E-2</v>
      </c>
      <c r="P381" s="1">
        <f t="shared" si="49"/>
        <v>5.844885556848224E-3</v>
      </c>
      <c r="Q381" s="1">
        <f>SUMPRODUCT('VaR-Results-Overview'!$B$4:$E$4,M381:P381)</f>
        <v>-3.5690833211935637E-3</v>
      </c>
      <c r="R381" s="1" t="b">
        <f t="shared" ca="1" si="50"/>
        <v>0</v>
      </c>
    </row>
    <row r="382" spans="1:18" x14ac:dyDescent="0.2">
      <c r="A382" s="1">
        <v>368</v>
      </c>
      <c r="B382" s="2">
        <v>39512</v>
      </c>
      <c r="C382" s="1">
        <v>12254.99</v>
      </c>
      <c r="D382" s="1">
        <v>5853.5</v>
      </c>
      <c r="E382" s="3">
        <v>1.9897</v>
      </c>
      <c r="F382" s="1">
        <f t="shared" si="43"/>
        <v>11646.70895</v>
      </c>
      <c r="G382" s="1">
        <v>4756.42</v>
      </c>
      <c r="H382" s="4">
        <v>0.65490000000000004</v>
      </c>
      <c r="I382" s="1">
        <f t="shared" si="44"/>
        <v>7262.8187509543441</v>
      </c>
      <c r="J382" s="1">
        <v>12972.06</v>
      </c>
      <c r="K382" s="4">
        <v>103.96</v>
      </c>
      <c r="L382" s="1">
        <f t="shared" si="45"/>
        <v>124.7793382070027</v>
      </c>
      <c r="M382" s="1">
        <f t="shared" si="46"/>
        <v>3.3724148094778457E-3</v>
      </c>
      <c r="N382" s="1">
        <f t="shared" si="47"/>
        <v>1.6715508742903815E-2</v>
      </c>
      <c r="O382" s="1">
        <f t="shared" si="48"/>
        <v>1.9547901505040027E-2</v>
      </c>
      <c r="P382" s="1">
        <f t="shared" si="49"/>
        <v>-1.2793122200429288E-2</v>
      </c>
      <c r="Q382" s="1">
        <f>SUMPRODUCT('VaR-Results-Overview'!$B$4:$E$4,M382:P382)</f>
        <v>5.7597842570804286E-3</v>
      </c>
      <c r="R382" s="1" t="b">
        <f t="shared" ca="1" si="50"/>
        <v>0</v>
      </c>
    </row>
    <row r="383" spans="1:18" x14ac:dyDescent="0.2">
      <c r="A383" s="1">
        <v>369</v>
      </c>
      <c r="B383" s="2">
        <v>39513</v>
      </c>
      <c r="C383" s="1">
        <v>12040.39</v>
      </c>
      <c r="D383" s="1">
        <v>5766.4</v>
      </c>
      <c r="E383" s="3">
        <v>2.0093999999999999</v>
      </c>
      <c r="F383" s="1">
        <f t="shared" si="43"/>
        <v>11587.004159999999</v>
      </c>
      <c r="G383" s="1">
        <v>4678.05</v>
      </c>
      <c r="H383" s="4">
        <v>0.65110000000000001</v>
      </c>
      <c r="I383" s="1">
        <f t="shared" si="44"/>
        <v>7184.8410382429738</v>
      </c>
      <c r="J383" s="1">
        <v>13215.42</v>
      </c>
      <c r="K383" s="4">
        <v>103.09</v>
      </c>
      <c r="L383" s="1">
        <f t="shared" si="45"/>
        <v>128.19303521195073</v>
      </c>
      <c r="M383" s="1">
        <f t="shared" si="46"/>
        <v>-1.7511234199293544E-2</v>
      </c>
      <c r="N383" s="1">
        <f t="shared" si="47"/>
        <v>-5.1263228313094917E-3</v>
      </c>
      <c r="O383" s="1">
        <f t="shared" si="48"/>
        <v>-1.0736563225004601E-2</v>
      </c>
      <c r="P383" s="1">
        <f t="shared" si="49"/>
        <v>2.735787073405439E-2</v>
      </c>
      <c r="Q383" s="1">
        <f>SUMPRODUCT('VaR-Results-Overview'!$B$4:$E$4,M383:P383)</f>
        <v>-4.1444727047998476E-3</v>
      </c>
      <c r="R383" s="1" t="b">
        <f t="shared" ca="1" si="50"/>
        <v>0</v>
      </c>
    </row>
    <row r="384" spans="1:18" x14ac:dyDescent="0.2">
      <c r="A384" s="1">
        <v>370</v>
      </c>
      <c r="B384" s="2">
        <v>39514</v>
      </c>
      <c r="C384" s="1">
        <v>11893.69</v>
      </c>
      <c r="D384" s="1">
        <v>5699.9</v>
      </c>
      <c r="E384" s="3">
        <v>2.0141</v>
      </c>
      <c r="F384" s="1">
        <f t="shared" si="43"/>
        <v>11480.168589999999</v>
      </c>
      <c r="G384" s="1">
        <v>4618.96</v>
      </c>
      <c r="H384" s="4">
        <v>0.6512</v>
      </c>
      <c r="I384" s="1">
        <f t="shared" si="44"/>
        <v>7092.997542997543</v>
      </c>
      <c r="J384" s="1">
        <v>12782.8</v>
      </c>
      <c r="K384" s="4">
        <v>102.98</v>
      </c>
      <c r="L384" s="1">
        <f t="shared" si="45"/>
        <v>124.12895707904447</v>
      </c>
      <c r="M384" s="1">
        <f t="shared" si="46"/>
        <v>-1.2183990717908549E-2</v>
      </c>
      <c r="N384" s="1">
        <f t="shared" si="47"/>
        <v>-9.2202927111056879E-3</v>
      </c>
      <c r="O384" s="1">
        <f t="shared" si="48"/>
        <v>-1.2782954383621387E-2</v>
      </c>
      <c r="P384" s="1">
        <f t="shared" si="49"/>
        <v>-3.1702799814255347E-2</v>
      </c>
      <c r="Q384" s="1">
        <f>SUMPRODUCT('VaR-Results-Overview'!$B$4:$E$4,M384:P384)</f>
        <v>-1.5258539501708333E-2</v>
      </c>
      <c r="R384" s="1" t="b">
        <f t="shared" ca="1" si="50"/>
        <v>0</v>
      </c>
    </row>
    <row r="385" spans="1:18" x14ac:dyDescent="0.2">
      <c r="A385" s="1">
        <v>371</v>
      </c>
      <c r="B385" s="2">
        <v>39517</v>
      </c>
      <c r="C385" s="1">
        <v>11740.15</v>
      </c>
      <c r="D385" s="1">
        <v>5629.1</v>
      </c>
      <c r="E385" s="3">
        <v>2.0165999999999999</v>
      </c>
      <c r="F385" s="1">
        <f t="shared" si="43"/>
        <v>11351.64306</v>
      </c>
      <c r="G385" s="1">
        <v>4566.99</v>
      </c>
      <c r="H385" s="4">
        <v>0.65059999999999996</v>
      </c>
      <c r="I385" s="1">
        <f t="shared" si="44"/>
        <v>7019.6587765139875</v>
      </c>
      <c r="J385" s="1">
        <v>12532.13</v>
      </c>
      <c r="K385" s="4">
        <v>101.82</v>
      </c>
      <c r="L385" s="1">
        <f t="shared" si="45"/>
        <v>123.08122176389708</v>
      </c>
      <c r="M385" s="1">
        <f t="shared" si="46"/>
        <v>-1.2909366226965801E-2</v>
      </c>
      <c r="N385" s="1">
        <f t="shared" si="47"/>
        <v>-1.1195439247464831E-2</v>
      </c>
      <c r="O385" s="1">
        <f t="shared" si="48"/>
        <v>-1.0339601281260567E-2</v>
      </c>
      <c r="P385" s="1">
        <f t="shared" si="49"/>
        <v>-8.4407002185654511E-3</v>
      </c>
      <c r="Q385" s="1">
        <f>SUMPRODUCT('VaR-Results-Overview'!$B$4:$E$4,M385:P385)</f>
        <v>-1.1244478436864916E-2</v>
      </c>
      <c r="R385" s="1" t="b">
        <f t="shared" ca="1" si="50"/>
        <v>0</v>
      </c>
    </row>
    <row r="386" spans="1:18" x14ac:dyDescent="0.2">
      <c r="A386" s="1">
        <v>372</v>
      </c>
      <c r="B386" s="2">
        <v>39518</v>
      </c>
      <c r="C386" s="1">
        <v>12156.81</v>
      </c>
      <c r="D386" s="1">
        <v>5690.4</v>
      </c>
      <c r="E386" s="3">
        <v>2.0036999999999998</v>
      </c>
      <c r="F386" s="1">
        <f t="shared" si="43"/>
        <v>11401.854479999998</v>
      </c>
      <c r="G386" s="1">
        <v>4627.6899999999996</v>
      </c>
      <c r="H386" s="4">
        <v>0.65239999999999998</v>
      </c>
      <c r="I386" s="1">
        <f t="shared" si="44"/>
        <v>7093.3323114653585</v>
      </c>
      <c r="J386" s="1">
        <v>12658.28</v>
      </c>
      <c r="K386" s="4">
        <v>102.88</v>
      </c>
      <c r="L386" s="1">
        <f t="shared" si="45"/>
        <v>123.03926905132194</v>
      </c>
      <c r="M386" s="1">
        <f t="shared" si="46"/>
        <v>3.549017687167539E-2</v>
      </c>
      <c r="N386" s="1">
        <f t="shared" si="47"/>
        <v>4.4232733300898748E-3</v>
      </c>
      <c r="O386" s="1">
        <f t="shared" si="48"/>
        <v>1.0495315697945911E-2</v>
      </c>
      <c r="P386" s="1">
        <f t="shared" si="49"/>
        <v>-3.4085388472674782E-4</v>
      </c>
      <c r="Q386" s="1">
        <f>SUMPRODUCT('VaR-Results-Overview'!$B$4:$E$4,M386:P386)</f>
        <v>1.6504413540546357E-2</v>
      </c>
      <c r="R386" s="1" t="b">
        <f t="shared" ca="1" si="50"/>
        <v>0</v>
      </c>
    </row>
    <row r="387" spans="1:18" x14ac:dyDescent="0.2">
      <c r="A387" s="1">
        <v>373</v>
      </c>
      <c r="B387" s="2">
        <v>39519</v>
      </c>
      <c r="C387" s="1">
        <v>12110.24</v>
      </c>
      <c r="D387" s="1">
        <v>5776.4</v>
      </c>
      <c r="E387" s="3">
        <v>2.0209999999999999</v>
      </c>
      <c r="F387" s="1">
        <f t="shared" si="43"/>
        <v>11674.104399999998</v>
      </c>
      <c r="G387" s="1">
        <v>4697.1000000000004</v>
      </c>
      <c r="H387" s="4">
        <v>0.64539999999999997</v>
      </c>
      <c r="I387" s="1">
        <f t="shared" si="44"/>
        <v>7277.8122094824921</v>
      </c>
      <c r="J387" s="1">
        <v>12861.13</v>
      </c>
      <c r="K387" s="4">
        <v>102.4</v>
      </c>
      <c r="L387" s="1">
        <f t="shared" si="45"/>
        <v>125.59697265624999</v>
      </c>
      <c r="M387" s="1">
        <f t="shared" si="46"/>
        <v>-3.8307746851353039E-3</v>
      </c>
      <c r="N387" s="1">
        <f t="shared" si="47"/>
        <v>2.3877687658402761E-2</v>
      </c>
      <c r="O387" s="1">
        <f t="shared" si="48"/>
        <v>2.6007508166359012E-2</v>
      </c>
      <c r="P387" s="1">
        <f t="shared" si="49"/>
        <v>2.0787701557794414E-2</v>
      </c>
      <c r="Q387" s="1">
        <f>SUMPRODUCT('VaR-Results-Overview'!$B$4:$E$4,M387:P387)</f>
        <v>1.238928755166149E-2</v>
      </c>
      <c r="R387" s="1" t="b">
        <f t="shared" ca="1" si="50"/>
        <v>0</v>
      </c>
    </row>
    <row r="388" spans="1:18" x14ac:dyDescent="0.2">
      <c r="A388" s="1">
        <v>374</v>
      </c>
      <c r="B388" s="2">
        <v>39520</v>
      </c>
      <c r="C388" s="1">
        <v>12145.74</v>
      </c>
      <c r="D388" s="1">
        <v>5692.4</v>
      </c>
      <c r="E388" s="3">
        <v>2.0310000000000001</v>
      </c>
      <c r="F388" s="1">
        <f t="shared" si="43"/>
        <v>11561.2644</v>
      </c>
      <c r="G388" s="1">
        <v>4630.1899999999996</v>
      </c>
      <c r="H388" s="4">
        <v>0.64170000000000005</v>
      </c>
      <c r="I388" s="1">
        <f t="shared" si="44"/>
        <v>7215.5056880162056</v>
      </c>
      <c r="J388" s="1">
        <v>12433.44</v>
      </c>
      <c r="K388" s="4">
        <v>100.59</v>
      </c>
      <c r="L388" s="1">
        <f t="shared" si="45"/>
        <v>123.60512973456606</v>
      </c>
      <c r="M388" s="1">
        <f t="shared" si="46"/>
        <v>2.9314035064540423E-3</v>
      </c>
      <c r="N388" s="1">
        <f t="shared" si="47"/>
        <v>-9.6658378350632478E-3</v>
      </c>
      <c r="O388" s="1">
        <f t="shared" si="48"/>
        <v>-8.5611609193632938E-3</v>
      </c>
      <c r="P388" s="1">
        <f t="shared" si="49"/>
        <v>-1.5859004238386053E-2</v>
      </c>
      <c r="Q388" s="1">
        <f>SUMPRODUCT('VaR-Results-Overview'!$B$4:$E$4,M388:P388)</f>
        <v>-5.7551068875508976E-3</v>
      </c>
      <c r="R388" s="1" t="b">
        <f t="shared" ca="1" si="50"/>
        <v>0</v>
      </c>
    </row>
    <row r="389" spans="1:18" x14ac:dyDescent="0.2">
      <c r="A389" s="1">
        <v>375</v>
      </c>
      <c r="B389" s="2">
        <v>39521</v>
      </c>
      <c r="C389" s="1">
        <v>11951.09</v>
      </c>
      <c r="D389" s="1">
        <v>5631.7</v>
      </c>
      <c r="E389" s="3">
        <v>2.0291000000000001</v>
      </c>
      <c r="F389" s="1">
        <f t="shared" si="43"/>
        <v>11427.28247</v>
      </c>
      <c r="G389" s="1">
        <v>4592.1499999999996</v>
      </c>
      <c r="H389" s="4">
        <v>0.64090000000000003</v>
      </c>
      <c r="I389" s="1">
        <f t="shared" si="44"/>
        <v>7165.1583710407231</v>
      </c>
      <c r="J389" s="1">
        <v>12241.6</v>
      </c>
      <c r="K389" s="4">
        <v>100.21</v>
      </c>
      <c r="L389" s="1">
        <f t="shared" si="45"/>
        <v>122.1594651232412</v>
      </c>
      <c r="M389" s="1">
        <f t="shared" si="46"/>
        <v>-1.6026195192717745E-2</v>
      </c>
      <c r="N389" s="1">
        <f t="shared" si="47"/>
        <v>-1.1588864795791706E-2</v>
      </c>
      <c r="O389" s="1">
        <f t="shared" si="48"/>
        <v>-6.9776560579948394E-3</v>
      </c>
      <c r="P389" s="1">
        <f t="shared" si="49"/>
        <v>-1.1695830216992841E-2</v>
      </c>
      <c r="Q389" s="1">
        <f>SUMPRODUCT('VaR-Results-Overview'!$B$4:$E$4,M389:P389)</f>
        <v>-1.2924069165022662E-2</v>
      </c>
      <c r="R389" s="1" t="b">
        <f t="shared" ca="1" si="50"/>
        <v>0</v>
      </c>
    </row>
    <row r="390" spans="1:18" x14ac:dyDescent="0.2">
      <c r="A390" s="1">
        <v>376</v>
      </c>
      <c r="B390" s="2">
        <v>39524</v>
      </c>
      <c r="C390" s="1">
        <v>11972.25</v>
      </c>
      <c r="D390" s="1">
        <v>5414.4</v>
      </c>
      <c r="E390" s="3">
        <v>2.0007999999999999</v>
      </c>
      <c r="F390" s="1">
        <f t="shared" si="43"/>
        <v>10833.131519999999</v>
      </c>
      <c r="G390" s="1">
        <v>4431.04</v>
      </c>
      <c r="H390" s="4">
        <v>0.63439999999999996</v>
      </c>
      <c r="I390" s="1">
        <f t="shared" si="44"/>
        <v>6984.6153846153848</v>
      </c>
      <c r="J390" s="1">
        <v>11787.51</v>
      </c>
      <c r="K390" s="4">
        <v>96.91</v>
      </c>
      <c r="L390" s="1">
        <f t="shared" si="45"/>
        <v>121.63357754617687</v>
      </c>
      <c r="M390" s="1">
        <f t="shared" si="46"/>
        <v>1.7705497992233222E-3</v>
      </c>
      <c r="N390" s="1">
        <f t="shared" si="47"/>
        <v>-5.1994072217941868E-2</v>
      </c>
      <c r="O390" s="1">
        <f t="shared" si="48"/>
        <v>-2.5197347647615897E-2</v>
      </c>
      <c r="P390" s="1">
        <f t="shared" si="49"/>
        <v>-4.3049269783049082E-3</v>
      </c>
      <c r="Q390" s="1">
        <f>SUMPRODUCT('VaR-Results-Overview'!$B$4:$E$4,M390:P390)</f>
        <v>-1.8270721906115801E-2</v>
      </c>
      <c r="R390" s="1" t="b">
        <f t="shared" ca="1" si="50"/>
        <v>0</v>
      </c>
    </row>
    <row r="391" spans="1:18" x14ac:dyDescent="0.2">
      <c r="A391" s="1">
        <v>377</v>
      </c>
      <c r="B391" s="2">
        <v>39525</v>
      </c>
      <c r="C391" s="1">
        <v>12392.66</v>
      </c>
      <c r="D391" s="1">
        <v>5605.8</v>
      </c>
      <c r="E391" s="3">
        <v>2.0213999999999999</v>
      </c>
      <c r="F391" s="1">
        <f t="shared" si="43"/>
        <v>11331.564119999999</v>
      </c>
      <c r="G391" s="1">
        <v>4582.59</v>
      </c>
      <c r="H391" s="4">
        <v>0.63360000000000005</v>
      </c>
      <c r="I391" s="1">
        <f t="shared" si="44"/>
        <v>7232.623106060606</v>
      </c>
      <c r="J391" s="1">
        <v>11964.16</v>
      </c>
      <c r="K391" s="4">
        <v>98.24</v>
      </c>
      <c r="L391" s="1">
        <f t="shared" si="45"/>
        <v>121.78501628664496</v>
      </c>
      <c r="M391" s="1">
        <f t="shared" si="46"/>
        <v>3.5115370962016321E-2</v>
      </c>
      <c r="N391" s="1">
        <f t="shared" si="47"/>
        <v>4.6010020194050052E-2</v>
      </c>
      <c r="O391" s="1">
        <f t="shared" si="48"/>
        <v>3.5507713422773965E-2</v>
      </c>
      <c r="P391" s="1">
        <f t="shared" si="49"/>
        <v>1.2450405843781294E-3</v>
      </c>
      <c r="Q391" s="1">
        <f>SUMPRODUCT('VaR-Results-Overview'!$B$4:$E$4,M391:P391)</f>
        <v>3.1648933902174568E-2</v>
      </c>
      <c r="R391" s="1" t="b">
        <f t="shared" ca="1" si="50"/>
        <v>0</v>
      </c>
    </row>
    <row r="392" spans="1:18" x14ac:dyDescent="0.2">
      <c r="A392" s="1">
        <v>378</v>
      </c>
      <c r="B392" s="2">
        <v>39526</v>
      </c>
      <c r="C392" s="1">
        <v>12099.66</v>
      </c>
      <c r="D392" s="1">
        <v>5545.6</v>
      </c>
      <c r="E392" s="3">
        <v>1.9858</v>
      </c>
      <c r="F392" s="1">
        <f t="shared" si="43"/>
        <v>11012.45248</v>
      </c>
      <c r="G392" s="1">
        <v>4555.95</v>
      </c>
      <c r="H392" s="4">
        <v>0.63929999999999998</v>
      </c>
      <c r="I392" s="1">
        <f t="shared" si="44"/>
        <v>7126.4664476771468</v>
      </c>
      <c r="J392" s="1">
        <v>12260.44</v>
      </c>
      <c r="K392" s="4">
        <v>99.35</v>
      </c>
      <c r="L392" s="1">
        <f t="shared" si="45"/>
        <v>123.40654252642176</v>
      </c>
      <c r="M392" s="1">
        <f t="shared" si="46"/>
        <v>-2.364302740493163E-2</v>
      </c>
      <c r="N392" s="1">
        <f t="shared" si="47"/>
        <v>-2.8161305590352976E-2</v>
      </c>
      <c r="O392" s="1">
        <f t="shared" si="48"/>
        <v>-1.4677476874815281E-2</v>
      </c>
      <c r="P392" s="1">
        <f t="shared" si="49"/>
        <v>1.3314661271303015E-2</v>
      </c>
      <c r="Q392" s="1">
        <f>SUMPRODUCT('VaR-Results-Overview'!$B$4:$E$4,M392:P392)</f>
        <v>-1.6710418072299473E-2</v>
      </c>
      <c r="R392" s="1" t="b">
        <f t="shared" ca="1" si="50"/>
        <v>0</v>
      </c>
    </row>
    <row r="393" spans="1:18" x14ac:dyDescent="0.2">
      <c r="A393" s="1">
        <v>379</v>
      </c>
      <c r="B393" s="2">
        <v>39532</v>
      </c>
      <c r="C393" s="1">
        <v>12532.6</v>
      </c>
      <c r="D393" s="1">
        <v>5689.1</v>
      </c>
      <c r="E393" s="3">
        <v>1.9997</v>
      </c>
      <c r="F393" s="1">
        <f t="shared" si="43"/>
        <v>11376.493270000001</v>
      </c>
      <c r="G393" s="1">
        <v>4692</v>
      </c>
      <c r="H393" s="4">
        <v>0.64119999999999999</v>
      </c>
      <c r="I393" s="1">
        <f t="shared" si="44"/>
        <v>7317.5296319401123</v>
      </c>
      <c r="J393" s="1">
        <v>12745.22</v>
      </c>
      <c r="K393" s="4">
        <v>100.08</v>
      </c>
      <c r="L393" s="1">
        <f t="shared" si="45"/>
        <v>127.35031974420463</v>
      </c>
      <c r="M393" s="1">
        <f t="shared" si="46"/>
        <v>3.578117071058199E-2</v>
      </c>
      <c r="N393" s="1">
        <f t="shared" si="47"/>
        <v>3.3057195085394904E-2</v>
      </c>
      <c r="O393" s="1">
        <f t="shared" si="48"/>
        <v>2.6810367475348464E-2</v>
      </c>
      <c r="P393" s="1">
        <f t="shared" si="49"/>
        <v>3.1957602385128729E-2</v>
      </c>
      <c r="Q393" s="1">
        <f>SUMPRODUCT('VaR-Results-Overview'!$B$4:$E$4,M393:P393)</f>
        <v>3.3302184034411861E-2</v>
      </c>
      <c r="R393" s="1" t="b">
        <f t="shared" ca="1" si="50"/>
        <v>0</v>
      </c>
    </row>
    <row r="394" spans="1:18" x14ac:dyDescent="0.2">
      <c r="A394" s="1">
        <v>380</v>
      </c>
      <c r="B394" s="2">
        <v>39533</v>
      </c>
      <c r="C394" s="1">
        <v>12422.86</v>
      </c>
      <c r="D394" s="1">
        <v>5660.4</v>
      </c>
      <c r="E394" s="3">
        <v>2.0019</v>
      </c>
      <c r="F394" s="1">
        <f t="shared" si="43"/>
        <v>11331.554759999999</v>
      </c>
      <c r="G394" s="1">
        <v>4676.68</v>
      </c>
      <c r="H394" s="4">
        <v>0.63449999999999995</v>
      </c>
      <c r="I394" s="1">
        <f t="shared" si="44"/>
        <v>7370.6540583136339</v>
      </c>
      <c r="J394" s="1">
        <v>12706.63</v>
      </c>
      <c r="K394" s="4">
        <v>99.13</v>
      </c>
      <c r="L394" s="1">
        <f t="shared" si="45"/>
        <v>128.18147886613536</v>
      </c>
      <c r="M394" s="1">
        <f t="shared" si="46"/>
        <v>-8.7563634042417196E-3</v>
      </c>
      <c r="N394" s="1">
        <f t="shared" si="47"/>
        <v>-3.9501196839368206E-3</v>
      </c>
      <c r="O394" s="1">
        <f t="shared" si="48"/>
        <v>7.2598853773874787E-3</v>
      </c>
      <c r="P394" s="1">
        <f t="shared" si="49"/>
        <v>6.5265570090456146E-3</v>
      </c>
      <c r="Q394" s="1">
        <f>SUMPRODUCT('VaR-Results-Overview'!$B$4:$E$4,M394:P394)</f>
        <v>-2.6562813273298628E-3</v>
      </c>
      <c r="R394" s="1" t="b">
        <f t="shared" ca="1" si="50"/>
        <v>0</v>
      </c>
    </row>
    <row r="395" spans="1:18" x14ac:dyDescent="0.2">
      <c r="A395" s="1">
        <v>381</v>
      </c>
      <c r="B395" s="2">
        <v>39534</v>
      </c>
      <c r="C395" s="1">
        <v>12302.46</v>
      </c>
      <c r="D395" s="1">
        <v>5717.5</v>
      </c>
      <c r="E395" s="3">
        <v>2.0095999999999998</v>
      </c>
      <c r="F395" s="1">
        <f t="shared" si="43"/>
        <v>11489.887999999999</v>
      </c>
      <c r="G395" s="1">
        <v>4719.53</v>
      </c>
      <c r="H395" s="4">
        <v>0.63300000000000001</v>
      </c>
      <c r="I395" s="1">
        <f t="shared" si="44"/>
        <v>7455.8135860979455</v>
      </c>
      <c r="J395" s="1">
        <v>12604.58</v>
      </c>
      <c r="K395" s="4">
        <v>99.88</v>
      </c>
      <c r="L395" s="1">
        <f t="shared" si="45"/>
        <v>126.19723668402084</v>
      </c>
      <c r="M395" s="1">
        <f t="shared" si="46"/>
        <v>-9.6918100984798548E-3</v>
      </c>
      <c r="N395" s="1">
        <f t="shared" si="47"/>
        <v>1.3972772788330059E-2</v>
      </c>
      <c r="O395" s="1">
        <f t="shared" si="48"/>
        <v>1.1553863077898366E-2</v>
      </c>
      <c r="P395" s="1">
        <f t="shared" si="49"/>
        <v>-1.5479944526047675E-2</v>
      </c>
      <c r="Q395" s="1">
        <f>SUMPRODUCT('VaR-Results-Overview'!$B$4:$E$4,M395:P395)</f>
        <v>-1.6254948003126229E-3</v>
      </c>
      <c r="R395" s="1" t="b">
        <f t="shared" ca="1" si="50"/>
        <v>0</v>
      </c>
    </row>
    <row r="396" spans="1:18" x14ac:dyDescent="0.2">
      <c r="A396" s="1">
        <v>382</v>
      </c>
      <c r="B396" s="2">
        <v>39535</v>
      </c>
      <c r="C396" s="1">
        <v>12216.4</v>
      </c>
      <c r="D396" s="1">
        <v>5692.9</v>
      </c>
      <c r="E396" s="3">
        <v>1.9888999999999999</v>
      </c>
      <c r="F396" s="1">
        <f t="shared" si="43"/>
        <v>11322.608809999998</v>
      </c>
      <c r="G396" s="1">
        <v>4695.92</v>
      </c>
      <c r="H396" s="4">
        <v>0.63460000000000005</v>
      </c>
      <c r="I396" s="1">
        <f t="shared" si="44"/>
        <v>7399.8109045067758</v>
      </c>
      <c r="J396" s="1">
        <v>12820.47</v>
      </c>
      <c r="K396" s="4">
        <v>99.72</v>
      </c>
      <c r="L396" s="1">
        <f t="shared" si="45"/>
        <v>128.56468110709989</v>
      </c>
      <c r="M396" s="1">
        <f t="shared" si="46"/>
        <v>-6.9953488977000941E-3</v>
      </c>
      <c r="N396" s="1">
        <f t="shared" si="47"/>
        <v>-1.4558818153841109E-2</v>
      </c>
      <c r="O396" s="1">
        <f t="shared" si="48"/>
        <v>-7.5112770651336912E-3</v>
      </c>
      <c r="P396" s="1">
        <f t="shared" si="49"/>
        <v>1.8759875297481986E-2</v>
      </c>
      <c r="Q396" s="1">
        <f>SUMPRODUCT('VaR-Results-Overview'!$B$4:$E$4,M396:P396)</f>
        <v>-4.1649376522493436E-3</v>
      </c>
      <c r="R396" s="1" t="b">
        <f t="shared" ca="1" si="50"/>
        <v>0</v>
      </c>
    </row>
    <row r="397" spans="1:18" x14ac:dyDescent="0.2">
      <c r="A397" s="1">
        <v>383</v>
      </c>
      <c r="B397" s="2">
        <v>39538</v>
      </c>
      <c r="C397" s="1">
        <v>12262.89</v>
      </c>
      <c r="D397" s="1">
        <v>5702.1</v>
      </c>
      <c r="E397" s="3">
        <v>1.9875</v>
      </c>
      <c r="F397" s="1">
        <f t="shared" si="43"/>
        <v>11332.923750000002</v>
      </c>
      <c r="G397" s="1">
        <v>4707.07</v>
      </c>
      <c r="H397" s="4">
        <v>0.63109999999999999</v>
      </c>
      <c r="I397" s="1">
        <f t="shared" si="44"/>
        <v>7458.5168752971003</v>
      </c>
      <c r="J397" s="1">
        <v>12525.54</v>
      </c>
      <c r="K397" s="4">
        <v>99.52</v>
      </c>
      <c r="L397" s="1">
        <f t="shared" si="45"/>
        <v>125.85952572347269</v>
      </c>
      <c r="M397" s="1">
        <f t="shared" si="46"/>
        <v>3.8055400936445913E-3</v>
      </c>
      <c r="N397" s="1">
        <f t="shared" si="47"/>
        <v>9.1100383075089621E-4</v>
      </c>
      <c r="O397" s="1">
        <f t="shared" si="48"/>
        <v>7.9334420227644264E-3</v>
      </c>
      <c r="P397" s="1">
        <f t="shared" si="49"/>
        <v>-2.1041201676327344E-2</v>
      </c>
      <c r="Q397" s="1">
        <f>SUMPRODUCT('VaR-Results-Overview'!$B$4:$E$4,M397:P397)</f>
        <v>-1.6193789463059211E-3</v>
      </c>
      <c r="R397" s="1" t="b">
        <f t="shared" ca="1" si="50"/>
        <v>0</v>
      </c>
    </row>
    <row r="398" spans="1:18" x14ac:dyDescent="0.2">
      <c r="A398" s="1">
        <v>384</v>
      </c>
      <c r="B398" s="2">
        <v>39539</v>
      </c>
      <c r="C398" s="1">
        <v>12654.36</v>
      </c>
      <c r="D398" s="1">
        <v>5852.6</v>
      </c>
      <c r="E398" s="3">
        <v>1.9755</v>
      </c>
      <c r="F398" s="1">
        <f t="shared" si="43"/>
        <v>11561.811300000001</v>
      </c>
      <c r="G398" s="1">
        <v>4866</v>
      </c>
      <c r="H398" s="4">
        <v>0.64119999999999999</v>
      </c>
      <c r="I398" s="1">
        <f t="shared" si="44"/>
        <v>7588.8958203368684</v>
      </c>
      <c r="J398" s="1">
        <v>12656.42</v>
      </c>
      <c r="K398" s="4">
        <v>101.86</v>
      </c>
      <c r="L398" s="1">
        <f t="shared" si="45"/>
        <v>124.25309247987434</v>
      </c>
      <c r="M398" s="1">
        <f t="shared" si="46"/>
        <v>3.1923143728762239E-2</v>
      </c>
      <c r="N398" s="1">
        <f t="shared" si="47"/>
        <v>2.0196690196561097E-2</v>
      </c>
      <c r="O398" s="1">
        <f t="shared" si="48"/>
        <v>1.7480545692882751E-2</v>
      </c>
      <c r="P398" s="1">
        <f t="shared" si="49"/>
        <v>-1.2763700120147105E-2</v>
      </c>
      <c r="Q398" s="1">
        <f>SUMPRODUCT('VaR-Results-Overview'!$B$4:$E$4,M398:P398)</f>
        <v>1.802357909573208E-2</v>
      </c>
      <c r="R398" s="1" t="b">
        <f t="shared" ca="1" si="50"/>
        <v>0</v>
      </c>
    </row>
    <row r="399" spans="1:18" x14ac:dyDescent="0.2">
      <c r="A399" s="1">
        <v>385</v>
      </c>
      <c r="B399" s="2">
        <v>39540</v>
      </c>
      <c r="C399" s="1">
        <v>12608.92</v>
      </c>
      <c r="D399" s="1">
        <v>5915.9</v>
      </c>
      <c r="E399" s="3">
        <v>1.9813000000000001</v>
      </c>
      <c r="F399" s="1">
        <f t="shared" ref="F399:F462" si="51">D399*E399</f>
        <v>11721.17267</v>
      </c>
      <c r="G399" s="1">
        <v>4911.97</v>
      </c>
      <c r="H399" s="4">
        <v>0.64059999999999995</v>
      </c>
      <c r="I399" s="1">
        <f t="shared" ref="I399:I462" si="52">G399/H399</f>
        <v>7667.7645956915403</v>
      </c>
      <c r="J399" s="1">
        <v>13189.36</v>
      </c>
      <c r="K399" s="4">
        <v>102.69</v>
      </c>
      <c r="L399" s="1">
        <f t="shared" ref="L399:L462" si="53">J399/K399</f>
        <v>128.43860161651574</v>
      </c>
      <c r="M399" s="1">
        <f t="shared" si="46"/>
        <v>-3.5908572223328963E-3</v>
      </c>
      <c r="N399" s="1">
        <f t="shared" si="47"/>
        <v>1.3783425958525953E-2</v>
      </c>
      <c r="O399" s="1">
        <f t="shared" si="48"/>
        <v>1.039265490288032E-2</v>
      </c>
      <c r="P399" s="1">
        <f t="shared" si="49"/>
        <v>3.3685351833954075E-2</v>
      </c>
      <c r="Q399" s="1">
        <f>SUMPRODUCT('VaR-Results-Overview'!$B$4:$E$4,M399:P399)</f>
        <v>1.0475020755703474E-2</v>
      </c>
      <c r="R399" s="1" t="b">
        <f t="shared" ca="1" si="50"/>
        <v>0</v>
      </c>
    </row>
    <row r="400" spans="1:18" x14ac:dyDescent="0.2">
      <c r="A400" s="1">
        <v>386</v>
      </c>
      <c r="B400" s="2">
        <v>39541</v>
      </c>
      <c r="C400" s="1">
        <v>12626.03</v>
      </c>
      <c r="D400" s="1">
        <v>5891.3</v>
      </c>
      <c r="E400" s="3">
        <v>1.9952000000000001</v>
      </c>
      <c r="F400" s="1">
        <f t="shared" si="51"/>
        <v>11754.321760000001</v>
      </c>
      <c r="G400" s="1">
        <v>4887.87</v>
      </c>
      <c r="H400" s="4">
        <v>0.63959999999999995</v>
      </c>
      <c r="I400" s="1">
        <f t="shared" si="52"/>
        <v>7642.0731707317082</v>
      </c>
      <c r="J400" s="1">
        <v>13389.9</v>
      </c>
      <c r="K400" s="4">
        <v>102.27</v>
      </c>
      <c r="L400" s="1">
        <f t="shared" si="53"/>
        <v>130.92695805221473</v>
      </c>
      <c r="M400" s="1">
        <f t="shared" ref="M400:M463" si="54">(C400-C399)/C399</f>
        <v>1.3569758551882779E-3</v>
      </c>
      <c r="N400" s="1">
        <f t="shared" ref="N400:N463" si="55">(F400-F399)/F399</f>
        <v>2.8281376730201176E-3</v>
      </c>
      <c r="O400" s="1">
        <f t="shared" ref="O400:O463" si="56">(I400-I399)/I399</f>
        <v>-3.3505755998649162E-3</v>
      </c>
      <c r="P400" s="1">
        <f t="shared" ref="P400:P463" si="57">(L400-L399)/L399</f>
        <v>1.9373898535025899E-2</v>
      </c>
      <c r="Q400" s="1">
        <f>SUMPRODUCT('VaR-Results-Overview'!$B$4:$E$4,M400:P400)</f>
        <v>4.9309537910000346E-3</v>
      </c>
      <c r="R400" s="1" t="b">
        <f t="shared" ref="R400:R463" ca="1" si="58">IF(Q400&lt;$T$14,Q400)</f>
        <v>0</v>
      </c>
    </row>
    <row r="401" spans="1:18" x14ac:dyDescent="0.2">
      <c r="A401" s="1">
        <v>387</v>
      </c>
      <c r="B401" s="2">
        <v>39542</v>
      </c>
      <c r="C401" s="1">
        <v>12609.42</v>
      </c>
      <c r="D401" s="1">
        <v>5947.1</v>
      </c>
      <c r="E401" s="3">
        <v>1.9943</v>
      </c>
      <c r="F401" s="1">
        <f t="shared" si="51"/>
        <v>11860.301530000001</v>
      </c>
      <c r="G401" s="1">
        <v>4900.88</v>
      </c>
      <c r="H401" s="4">
        <v>0.63519999999999999</v>
      </c>
      <c r="I401" s="1">
        <f t="shared" si="52"/>
        <v>7715.4911838790931</v>
      </c>
      <c r="J401" s="1">
        <v>13293.22</v>
      </c>
      <c r="K401" s="4">
        <v>101.57</v>
      </c>
      <c r="L401" s="1">
        <f t="shared" si="53"/>
        <v>130.87742443634932</v>
      </c>
      <c r="M401" s="1">
        <f t="shared" si="54"/>
        <v>-1.3155362374396846E-3</v>
      </c>
      <c r="N401" s="1">
        <f t="shared" si="55"/>
        <v>9.0162386366391175E-3</v>
      </c>
      <c r="O401" s="1">
        <f t="shared" si="56"/>
        <v>9.6070806320682454E-3</v>
      </c>
      <c r="P401" s="1">
        <f t="shared" si="57"/>
        <v>-3.7833015142427461E-4</v>
      </c>
      <c r="Q401" s="1">
        <f>SUMPRODUCT('VaR-Results-Overview'!$B$4:$E$4,M401:P401)</f>
        <v>3.0636991289378314E-3</v>
      </c>
      <c r="R401" s="1" t="b">
        <f t="shared" ca="1" si="58"/>
        <v>0</v>
      </c>
    </row>
    <row r="402" spans="1:18" x14ac:dyDescent="0.2">
      <c r="A402" s="1">
        <v>388</v>
      </c>
      <c r="B402" s="2">
        <v>39545</v>
      </c>
      <c r="C402" s="1">
        <v>12612.43</v>
      </c>
      <c r="D402" s="1">
        <v>6014.8</v>
      </c>
      <c r="E402" s="3">
        <v>1.9896</v>
      </c>
      <c r="F402" s="1">
        <f t="shared" si="51"/>
        <v>11967.04608</v>
      </c>
      <c r="G402" s="1">
        <v>4944.6000000000004</v>
      </c>
      <c r="H402" s="4">
        <v>0.63649999999999995</v>
      </c>
      <c r="I402" s="1">
        <f t="shared" si="52"/>
        <v>7768.4210526315801</v>
      </c>
      <c r="J402" s="1">
        <v>13450.23</v>
      </c>
      <c r="K402" s="4">
        <v>102.53</v>
      </c>
      <c r="L402" s="1">
        <f t="shared" si="53"/>
        <v>131.18336096752171</v>
      </c>
      <c r="M402" s="1">
        <f t="shared" si="54"/>
        <v>2.3871042442873806E-4</v>
      </c>
      <c r="N402" s="1">
        <f t="shared" si="55"/>
        <v>9.0001548215274951E-3</v>
      </c>
      <c r="O402" s="1">
        <f t="shared" si="56"/>
        <v>6.8602072753423324E-3</v>
      </c>
      <c r="P402" s="1">
        <f t="shared" si="57"/>
        <v>2.3375806216386912E-3</v>
      </c>
      <c r="Q402" s="1">
        <f>SUMPRODUCT('VaR-Results-Overview'!$B$4:$E$4,M402:P402)</f>
        <v>3.9490674680917152E-3</v>
      </c>
      <c r="R402" s="1" t="b">
        <f t="shared" ca="1" si="58"/>
        <v>0</v>
      </c>
    </row>
    <row r="403" spans="1:18" x14ac:dyDescent="0.2">
      <c r="A403" s="1">
        <v>389</v>
      </c>
      <c r="B403" s="2">
        <v>39546</v>
      </c>
      <c r="C403" s="1">
        <v>12576.44</v>
      </c>
      <c r="D403" s="1">
        <v>5990.2</v>
      </c>
      <c r="E403" s="3">
        <v>1.9681999999999999</v>
      </c>
      <c r="F403" s="1">
        <f t="shared" si="51"/>
        <v>11789.911639999998</v>
      </c>
      <c r="G403" s="1">
        <v>4912.6899999999996</v>
      </c>
      <c r="H403" s="4">
        <v>0.63660000000000005</v>
      </c>
      <c r="I403" s="1">
        <f t="shared" si="52"/>
        <v>7717.0750863964804</v>
      </c>
      <c r="J403" s="1">
        <v>13250.43</v>
      </c>
      <c r="K403" s="4">
        <v>102.58</v>
      </c>
      <c r="L403" s="1">
        <f t="shared" si="53"/>
        <v>129.1716708910119</v>
      </c>
      <c r="M403" s="1">
        <f t="shared" si="54"/>
        <v>-2.8535341722411766E-3</v>
      </c>
      <c r="N403" s="1">
        <f t="shared" si="55"/>
        <v>-1.4801851586085112E-2</v>
      </c>
      <c r="O403" s="1">
        <f t="shared" si="56"/>
        <v>-6.6095755993692013E-3</v>
      </c>
      <c r="P403" s="1">
        <f t="shared" si="57"/>
        <v>-1.533494843913826E-2</v>
      </c>
      <c r="Q403" s="1">
        <f>SUMPRODUCT('VaR-Results-Overview'!$B$4:$E$4,M403:P403)</f>
        <v>-9.3099163924865759E-3</v>
      </c>
      <c r="R403" s="1" t="b">
        <f t="shared" ca="1" si="58"/>
        <v>0</v>
      </c>
    </row>
    <row r="404" spans="1:18" x14ac:dyDescent="0.2">
      <c r="A404" s="1">
        <v>390</v>
      </c>
      <c r="B404" s="2">
        <v>39547</v>
      </c>
      <c r="C404" s="1">
        <v>12527.26</v>
      </c>
      <c r="D404" s="1">
        <v>5983.9</v>
      </c>
      <c r="E404" s="3">
        <v>1.9741</v>
      </c>
      <c r="F404" s="1">
        <f t="shared" si="51"/>
        <v>11812.816989999999</v>
      </c>
      <c r="G404" s="1">
        <v>4874.97</v>
      </c>
      <c r="H404" s="4">
        <v>0.63380000000000003</v>
      </c>
      <c r="I404" s="1">
        <f t="shared" si="52"/>
        <v>7691.6535184600825</v>
      </c>
      <c r="J404" s="1">
        <v>13111.89</v>
      </c>
      <c r="K404" s="4">
        <v>102.29</v>
      </c>
      <c r="L404" s="1">
        <f t="shared" si="53"/>
        <v>128.18349789813274</v>
      </c>
      <c r="M404" s="1">
        <f t="shared" si="54"/>
        <v>-3.9104865923902388E-3</v>
      </c>
      <c r="N404" s="1">
        <f t="shared" si="55"/>
        <v>1.9427923380094909E-3</v>
      </c>
      <c r="O404" s="1">
        <f t="shared" si="56"/>
        <v>-3.2941973029665807E-3</v>
      </c>
      <c r="P404" s="1">
        <f t="shared" si="57"/>
        <v>-7.6500751756391257E-3</v>
      </c>
      <c r="Q404" s="1">
        <f>SUMPRODUCT('VaR-Results-Overview'!$B$4:$E$4,M404:P404)</f>
        <v>-2.8407917009777312E-3</v>
      </c>
      <c r="R404" s="1" t="b">
        <f t="shared" ca="1" si="58"/>
        <v>0</v>
      </c>
    </row>
    <row r="405" spans="1:18" x14ac:dyDescent="0.2">
      <c r="A405" s="1">
        <v>391</v>
      </c>
      <c r="B405" s="2">
        <v>39548</v>
      </c>
      <c r="C405" s="1">
        <v>12581.98</v>
      </c>
      <c r="D405" s="1">
        <v>5965.1</v>
      </c>
      <c r="E405" s="3">
        <v>1.9786999999999999</v>
      </c>
      <c r="F405" s="1">
        <f t="shared" si="51"/>
        <v>11803.14337</v>
      </c>
      <c r="G405" s="1">
        <v>4859.42</v>
      </c>
      <c r="H405" s="4">
        <v>0.63329999999999997</v>
      </c>
      <c r="I405" s="1">
        <f t="shared" si="52"/>
        <v>7673.1722722248542</v>
      </c>
      <c r="J405" s="1">
        <v>12945.3</v>
      </c>
      <c r="K405" s="4">
        <v>100.99</v>
      </c>
      <c r="L405" s="1">
        <f t="shared" si="53"/>
        <v>128.18397861174373</v>
      </c>
      <c r="M405" s="1">
        <f t="shared" si="54"/>
        <v>4.3680741039939571E-3</v>
      </c>
      <c r="N405" s="1">
        <f t="shared" si="55"/>
        <v>-8.1890881812430195E-4</v>
      </c>
      <c r="O405" s="1">
        <f t="shared" si="56"/>
        <v>-2.4027663480775739E-3</v>
      </c>
      <c r="P405" s="1">
        <f t="shared" si="57"/>
        <v>3.75019888570409E-6</v>
      </c>
      <c r="Q405" s="1">
        <f>SUMPRODUCT('VaR-Results-Overview'!$B$4:$E$4,M405:P405)</f>
        <v>1.2620304011296758E-3</v>
      </c>
      <c r="R405" s="1" t="b">
        <f t="shared" ca="1" si="58"/>
        <v>0</v>
      </c>
    </row>
    <row r="406" spans="1:18" x14ac:dyDescent="0.2">
      <c r="A406" s="1">
        <v>392</v>
      </c>
      <c r="B406" s="2">
        <v>39549</v>
      </c>
      <c r="C406" s="1">
        <v>12325.42</v>
      </c>
      <c r="D406" s="1">
        <v>5895.5</v>
      </c>
      <c r="E406" s="3">
        <v>1.9715</v>
      </c>
      <c r="F406" s="1">
        <f t="shared" si="51"/>
        <v>11622.97825</v>
      </c>
      <c r="G406" s="1">
        <v>4797.93</v>
      </c>
      <c r="H406" s="4">
        <v>0.6321</v>
      </c>
      <c r="I406" s="1">
        <f t="shared" si="52"/>
        <v>7590.4603701945898</v>
      </c>
      <c r="J406" s="1">
        <v>13323.73</v>
      </c>
      <c r="K406" s="4">
        <v>101.1</v>
      </c>
      <c r="L406" s="1">
        <f t="shared" si="53"/>
        <v>131.78763600395649</v>
      </c>
      <c r="M406" s="1">
        <f t="shared" si="54"/>
        <v>-2.0391067224713399E-2</v>
      </c>
      <c r="N406" s="1">
        <f t="shared" si="55"/>
        <v>-1.5264164329133254E-2</v>
      </c>
      <c r="O406" s="1">
        <f t="shared" si="56"/>
        <v>-1.0779362054682743E-2</v>
      </c>
      <c r="P406" s="1">
        <f t="shared" si="57"/>
        <v>2.811316539899171E-2</v>
      </c>
      <c r="Q406" s="1">
        <f>SUMPRODUCT('VaR-Results-Overview'!$B$4:$E$4,M406:P406)</f>
        <v>-8.1909793142952679E-3</v>
      </c>
      <c r="R406" s="1" t="b">
        <f t="shared" ca="1" si="58"/>
        <v>0</v>
      </c>
    </row>
    <row r="407" spans="1:18" x14ac:dyDescent="0.2">
      <c r="A407" s="1">
        <v>393</v>
      </c>
      <c r="B407" s="2">
        <v>39552</v>
      </c>
      <c r="C407" s="1">
        <v>12302.06</v>
      </c>
      <c r="D407" s="1">
        <v>5831.6</v>
      </c>
      <c r="E407" s="3">
        <v>1.9838</v>
      </c>
      <c r="F407" s="1">
        <f t="shared" si="51"/>
        <v>11568.728080000001</v>
      </c>
      <c r="G407" s="1">
        <v>4766.49</v>
      </c>
      <c r="H407" s="4">
        <v>0.63129999999999997</v>
      </c>
      <c r="I407" s="1">
        <f t="shared" si="52"/>
        <v>7550.2772057658804</v>
      </c>
      <c r="J407" s="1">
        <v>12917.51</v>
      </c>
      <c r="K407" s="4">
        <v>100.72</v>
      </c>
      <c r="L407" s="1">
        <f t="shared" si="53"/>
        <v>128.251687847498</v>
      </c>
      <c r="M407" s="1">
        <f t="shared" si="54"/>
        <v>-1.8952701003292856E-3</v>
      </c>
      <c r="N407" s="1">
        <f t="shared" si="55"/>
        <v>-4.6674930326054201E-3</v>
      </c>
      <c r="O407" s="1">
        <f t="shared" si="56"/>
        <v>-5.2939034615734808E-3</v>
      </c>
      <c r="P407" s="1">
        <f t="shared" si="57"/>
        <v>-2.6830651673214117E-2</v>
      </c>
      <c r="Q407" s="1">
        <f>SUMPRODUCT('VaR-Results-Overview'!$B$4:$E$4,M407:P407)</f>
        <v>-8.0538766307135124E-3</v>
      </c>
      <c r="R407" s="1" t="b">
        <f t="shared" ca="1" si="58"/>
        <v>0</v>
      </c>
    </row>
    <row r="408" spans="1:18" x14ac:dyDescent="0.2">
      <c r="A408" s="1">
        <v>394</v>
      </c>
      <c r="B408" s="2">
        <v>39553</v>
      </c>
      <c r="C408" s="1">
        <v>12362.47</v>
      </c>
      <c r="D408" s="1">
        <v>5906.9</v>
      </c>
      <c r="E408" s="3">
        <v>1.9623999999999999</v>
      </c>
      <c r="F408" s="1">
        <f t="shared" si="51"/>
        <v>11591.700559999999</v>
      </c>
      <c r="G408" s="1">
        <v>4780.68</v>
      </c>
      <c r="H408" s="4">
        <v>0.63280000000000003</v>
      </c>
      <c r="I408" s="1">
        <f t="shared" si="52"/>
        <v>7554.8040455120099</v>
      </c>
      <c r="J408" s="1">
        <v>12990.58</v>
      </c>
      <c r="K408" s="4">
        <v>101.35</v>
      </c>
      <c r="L408" s="1">
        <f t="shared" si="53"/>
        <v>128.17543167242229</v>
      </c>
      <c r="M408" s="1">
        <f t="shared" si="54"/>
        <v>4.9105596948803582E-3</v>
      </c>
      <c r="N408" s="1">
        <f t="shared" si="55"/>
        <v>1.9857394729255783E-3</v>
      </c>
      <c r="O408" s="1">
        <f t="shared" si="56"/>
        <v>5.9955940990783299E-4</v>
      </c>
      <c r="P408" s="1">
        <f t="shared" si="57"/>
        <v>-5.9458223400839683E-4</v>
      </c>
      <c r="Q408" s="1">
        <f>SUMPRODUCT('VaR-Results-Overview'!$B$4:$E$4,M408:P408)</f>
        <v>2.5009852140189205E-3</v>
      </c>
      <c r="R408" s="1" t="b">
        <f t="shared" ca="1" si="58"/>
        <v>0</v>
      </c>
    </row>
    <row r="409" spans="1:18" x14ac:dyDescent="0.2">
      <c r="A409" s="1">
        <v>395</v>
      </c>
      <c r="B409" s="2">
        <v>39554</v>
      </c>
      <c r="C409" s="1">
        <v>12619.27</v>
      </c>
      <c r="D409" s="1">
        <v>6046.2</v>
      </c>
      <c r="E409" s="3">
        <v>1.9758</v>
      </c>
      <c r="F409" s="1">
        <f t="shared" si="51"/>
        <v>11946.08196</v>
      </c>
      <c r="G409" s="1">
        <v>4855.1000000000004</v>
      </c>
      <c r="H409" s="4">
        <v>0.627</v>
      </c>
      <c r="I409" s="1">
        <f t="shared" si="52"/>
        <v>7743.3811802232858</v>
      </c>
      <c r="J409" s="1">
        <v>13146.13</v>
      </c>
      <c r="K409" s="4">
        <v>101.31</v>
      </c>
      <c r="L409" s="1">
        <f t="shared" si="53"/>
        <v>129.76142532820057</v>
      </c>
      <c r="M409" s="1">
        <f t="shared" si="54"/>
        <v>2.0772547880803845E-2</v>
      </c>
      <c r="N409" s="1">
        <f t="shared" si="55"/>
        <v>3.0571994002578016E-2</v>
      </c>
      <c r="O409" s="1">
        <f t="shared" si="56"/>
        <v>2.4961221174664566E-2</v>
      </c>
      <c r="P409" s="1">
        <f t="shared" si="57"/>
        <v>1.2373616652461157E-2</v>
      </c>
      <c r="Q409" s="1">
        <f>SUMPRODUCT('VaR-Results-Overview'!$B$4:$E$4,M409:P409)</f>
        <v>2.2451462801053632E-2</v>
      </c>
      <c r="R409" s="1" t="b">
        <f t="shared" ca="1" si="58"/>
        <v>0</v>
      </c>
    </row>
    <row r="410" spans="1:18" x14ac:dyDescent="0.2">
      <c r="A410" s="1">
        <v>396</v>
      </c>
      <c r="B410" s="2">
        <v>39555</v>
      </c>
      <c r="C410" s="1">
        <v>12620.49</v>
      </c>
      <c r="D410" s="1">
        <v>5980.4</v>
      </c>
      <c r="E410" s="3">
        <v>1.9855</v>
      </c>
      <c r="F410" s="1">
        <f t="shared" si="51"/>
        <v>11874.084199999999</v>
      </c>
      <c r="G410" s="1">
        <v>4862.1400000000003</v>
      </c>
      <c r="H410" s="4">
        <v>0.62880000000000003</v>
      </c>
      <c r="I410" s="1">
        <f t="shared" si="52"/>
        <v>7732.4109414758268</v>
      </c>
      <c r="J410" s="1">
        <v>13398.3</v>
      </c>
      <c r="K410" s="4">
        <v>102.37</v>
      </c>
      <c r="L410" s="1">
        <f t="shared" si="53"/>
        <v>130.88111751489694</v>
      </c>
      <c r="M410" s="1">
        <f t="shared" si="54"/>
        <v>9.6677541569309888E-5</v>
      </c>
      <c r="N410" s="1">
        <f t="shared" si="55"/>
        <v>-6.0268931890033843E-3</v>
      </c>
      <c r="O410" s="1">
        <f t="shared" si="56"/>
        <v>-1.4167246183717733E-3</v>
      </c>
      <c r="P410" s="1">
        <f t="shared" si="57"/>
        <v>8.6288524025100281E-3</v>
      </c>
      <c r="Q410" s="1">
        <f>SUMPRODUCT('VaR-Results-Overview'!$B$4:$E$4,M410:P410)</f>
        <v>-1.8529892140846274E-4</v>
      </c>
      <c r="R410" s="1" t="b">
        <f t="shared" ca="1" si="58"/>
        <v>0</v>
      </c>
    </row>
    <row r="411" spans="1:18" x14ac:dyDescent="0.2">
      <c r="A411" s="1">
        <v>397</v>
      </c>
      <c r="B411" s="2">
        <v>39556</v>
      </c>
      <c r="C411" s="1">
        <v>12849.36</v>
      </c>
      <c r="D411" s="1">
        <v>6056.5</v>
      </c>
      <c r="E411" s="3">
        <v>1.9972000000000001</v>
      </c>
      <c r="F411" s="1">
        <f t="shared" si="51"/>
        <v>12096.041800000001</v>
      </c>
      <c r="G411" s="1">
        <v>4961.6899999999996</v>
      </c>
      <c r="H411" s="4">
        <v>0.63560000000000005</v>
      </c>
      <c r="I411" s="1">
        <f t="shared" si="52"/>
        <v>7806.3089993706717</v>
      </c>
      <c r="J411" s="1">
        <v>13476.45</v>
      </c>
      <c r="K411" s="4">
        <v>104.46</v>
      </c>
      <c r="L411" s="1">
        <f t="shared" si="53"/>
        <v>129.01062607696727</v>
      </c>
      <c r="M411" s="1">
        <f t="shared" si="54"/>
        <v>1.8134795083233759E-2</v>
      </c>
      <c r="N411" s="1">
        <f t="shared" si="55"/>
        <v>1.8692607889710059E-2</v>
      </c>
      <c r="O411" s="1">
        <f t="shared" si="56"/>
        <v>9.5569232486679683E-3</v>
      </c>
      <c r="P411" s="1">
        <f t="shared" si="57"/>
        <v>-1.4291530156875168E-2</v>
      </c>
      <c r="Q411" s="1">
        <f>SUMPRODUCT('VaR-Results-Overview'!$B$4:$E$4,M411:P411)</f>
        <v>1.0959086693698284E-2</v>
      </c>
      <c r="R411" s="1" t="b">
        <f t="shared" ca="1" si="58"/>
        <v>0</v>
      </c>
    </row>
    <row r="412" spans="1:18" x14ac:dyDescent="0.2">
      <c r="A412" s="1">
        <v>398</v>
      </c>
      <c r="B412" s="2">
        <v>39559</v>
      </c>
      <c r="C412" s="1">
        <v>12825.02</v>
      </c>
      <c r="D412" s="1">
        <v>6053</v>
      </c>
      <c r="E412" s="3">
        <v>1.9807999999999999</v>
      </c>
      <c r="F412" s="1">
        <f t="shared" si="51"/>
        <v>11989.7824</v>
      </c>
      <c r="G412" s="1">
        <v>4910.3500000000004</v>
      </c>
      <c r="H412" s="4">
        <v>0.62819999999999998</v>
      </c>
      <c r="I412" s="1">
        <f t="shared" si="52"/>
        <v>7816.5393186883166</v>
      </c>
      <c r="J412" s="1">
        <v>13696.55</v>
      </c>
      <c r="K412" s="4">
        <v>103.13</v>
      </c>
      <c r="L412" s="1">
        <f t="shared" si="53"/>
        <v>132.80859109861339</v>
      </c>
      <c r="M412" s="1">
        <f t="shared" si="54"/>
        <v>-1.894257768480309E-3</v>
      </c>
      <c r="N412" s="1">
        <f t="shared" si="55"/>
        <v>-8.784642262066324E-3</v>
      </c>
      <c r="O412" s="1">
        <f t="shared" si="56"/>
        <v>1.3105193912346597E-3</v>
      </c>
      <c r="P412" s="1">
        <f t="shared" si="57"/>
        <v>2.9439164331938588E-2</v>
      </c>
      <c r="Q412" s="1">
        <f>SUMPRODUCT('VaR-Results-Overview'!$B$4:$E$4,M412:P412)</f>
        <v>2.625789019499163E-3</v>
      </c>
      <c r="R412" s="1" t="b">
        <f t="shared" ca="1" si="58"/>
        <v>0</v>
      </c>
    </row>
    <row r="413" spans="1:18" x14ac:dyDescent="0.2">
      <c r="A413" s="1">
        <v>399</v>
      </c>
      <c r="B413" s="2">
        <v>39560</v>
      </c>
      <c r="C413" s="1">
        <v>12720.23</v>
      </c>
      <c r="D413" s="1">
        <v>6034.7</v>
      </c>
      <c r="E413" s="3">
        <v>1.9944999999999999</v>
      </c>
      <c r="F413" s="1">
        <f t="shared" si="51"/>
        <v>12036.209149999999</v>
      </c>
      <c r="G413" s="1">
        <v>4872.6400000000003</v>
      </c>
      <c r="H413" s="4">
        <v>0.626</v>
      </c>
      <c r="I413" s="1">
        <f t="shared" si="52"/>
        <v>7783.7699680511187</v>
      </c>
      <c r="J413" s="1">
        <v>13547.82</v>
      </c>
      <c r="K413" s="4">
        <v>103.19</v>
      </c>
      <c r="L413" s="1">
        <f t="shared" si="53"/>
        <v>131.29004748522144</v>
      </c>
      <c r="M413" s="1">
        <f t="shared" si="54"/>
        <v>-8.1707474920117758E-3</v>
      </c>
      <c r="N413" s="1">
        <f t="shared" si="55"/>
        <v>3.8721928764944655E-3</v>
      </c>
      <c r="O413" s="1">
        <f t="shared" si="56"/>
        <v>-4.1923093201681628E-3</v>
      </c>
      <c r="P413" s="1">
        <f t="shared" si="57"/>
        <v>-1.1434076672527925E-2</v>
      </c>
      <c r="Q413" s="1">
        <f>SUMPRODUCT('VaR-Results-Overview'!$B$4:$E$4,M413:P413)</f>
        <v>-4.8126874003787722E-3</v>
      </c>
      <c r="R413" s="1" t="b">
        <f t="shared" ca="1" si="58"/>
        <v>0</v>
      </c>
    </row>
    <row r="414" spans="1:18" x14ac:dyDescent="0.2">
      <c r="A414" s="1">
        <v>400</v>
      </c>
      <c r="B414" s="2">
        <v>39561</v>
      </c>
      <c r="C414" s="1">
        <v>12763.22</v>
      </c>
      <c r="D414" s="1">
        <v>6083.6</v>
      </c>
      <c r="E414" s="3">
        <v>1.9802999999999999</v>
      </c>
      <c r="F414" s="1">
        <f t="shared" si="51"/>
        <v>12047.353080000001</v>
      </c>
      <c r="G414" s="1">
        <v>4944.6499999999996</v>
      </c>
      <c r="H414" s="4">
        <v>0.62980000000000003</v>
      </c>
      <c r="I414" s="1">
        <f t="shared" si="52"/>
        <v>7851.1432200698628</v>
      </c>
      <c r="J414" s="1">
        <v>13579.16</v>
      </c>
      <c r="K414" s="4">
        <v>103.62</v>
      </c>
      <c r="L414" s="1">
        <f t="shared" si="53"/>
        <v>131.04767419417101</v>
      </c>
      <c r="M414" s="1">
        <f t="shared" si="54"/>
        <v>3.3796558710023155E-3</v>
      </c>
      <c r="N414" s="1">
        <f t="shared" si="55"/>
        <v>9.2586709495672079E-4</v>
      </c>
      <c r="O414" s="1">
        <f t="shared" si="56"/>
        <v>8.6556067683501766E-3</v>
      </c>
      <c r="P414" s="1">
        <f t="shared" si="57"/>
        <v>-1.8460903601829348E-3</v>
      </c>
      <c r="Q414" s="1">
        <f>SUMPRODUCT('VaR-Results-Overview'!$B$4:$E$4,M414:P414)</f>
        <v>2.1259650816863734E-3</v>
      </c>
      <c r="R414" s="1" t="b">
        <f t="shared" ca="1" si="58"/>
        <v>0</v>
      </c>
    </row>
    <row r="415" spans="1:18" x14ac:dyDescent="0.2">
      <c r="A415" s="1">
        <v>401</v>
      </c>
      <c r="B415" s="2">
        <v>39562</v>
      </c>
      <c r="C415" s="1">
        <v>12848.95</v>
      </c>
      <c r="D415" s="1">
        <v>6050.7</v>
      </c>
      <c r="E415" s="3">
        <v>1.9728000000000001</v>
      </c>
      <c r="F415" s="1">
        <f t="shared" si="51"/>
        <v>11936.820960000001</v>
      </c>
      <c r="G415" s="1">
        <v>4929.55</v>
      </c>
      <c r="H415" s="4">
        <v>0.63690000000000002</v>
      </c>
      <c r="I415" s="1">
        <f t="shared" si="52"/>
        <v>7739.9120741089655</v>
      </c>
      <c r="J415" s="1">
        <v>13540.87</v>
      </c>
      <c r="K415" s="4">
        <v>104.02</v>
      </c>
      <c r="L415" s="1">
        <f t="shared" si="53"/>
        <v>130.17563930013461</v>
      </c>
      <c r="M415" s="1">
        <f t="shared" si="54"/>
        <v>6.7169570061474601E-3</v>
      </c>
      <c r="N415" s="1">
        <f t="shared" si="55"/>
        <v>-9.1748053921899206E-3</v>
      </c>
      <c r="O415" s="1">
        <f t="shared" si="56"/>
        <v>-1.4167509475124246E-2</v>
      </c>
      <c r="P415" s="1">
        <f t="shared" si="57"/>
        <v>-6.6543332371112873E-3</v>
      </c>
      <c r="Q415" s="1">
        <f>SUMPRODUCT('VaR-Results-Overview'!$B$4:$E$4,M415:P415)</f>
        <v>-2.8132764101326739E-3</v>
      </c>
      <c r="R415" s="1" t="b">
        <f t="shared" ca="1" si="58"/>
        <v>0</v>
      </c>
    </row>
    <row r="416" spans="1:18" x14ac:dyDescent="0.2">
      <c r="A416" s="1">
        <v>402</v>
      </c>
      <c r="B416" s="2">
        <v>39563</v>
      </c>
      <c r="C416" s="1">
        <v>12891.86</v>
      </c>
      <c r="D416" s="1">
        <v>6091.4</v>
      </c>
      <c r="E416" s="3">
        <v>1.9885999999999999</v>
      </c>
      <c r="F416" s="1">
        <f t="shared" si="51"/>
        <v>12113.358039999999</v>
      </c>
      <c r="G416" s="1">
        <v>4978.21</v>
      </c>
      <c r="H416" s="4">
        <v>0.63859999999999995</v>
      </c>
      <c r="I416" s="1">
        <f t="shared" si="52"/>
        <v>7795.5057939242097</v>
      </c>
      <c r="J416" s="1">
        <v>13863.47</v>
      </c>
      <c r="K416" s="4">
        <v>104.13</v>
      </c>
      <c r="L416" s="1">
        <f t="shared" si="53"/>
        <v>133.13617593392874</v>
      </c>
      <c r="M416" s="1">
        <f t="shared" si="54"/>
        <v>3.3395724942504915E-3</v>
      </c>
      <c r="N416" s="1">
        <f t="shared" si="55"/>
        <v>1.4789287750194943E-2</v>
      </c>
      <c r="O416" s="1">
        <f t="shared" si="56"/>
        <v>7.1827327342919777E-3</v>
      </c>
      <c r="P416" s="1">
        <f t="shared" si="57"/>
        <v>2.2742631798936541E-2</v>
      </c>
      <c r="Q416" s="1">
        <f>SUMPRODUCT('VaR-Results-Overview'!$B$4:$E$4,M416:P416)</f>
        <v>1.1039414955975185E-2</v>
      </c>
      <c r="R416" s="1" t="b">
        <f t="shared" ca="1" si="58"/>
        <v>0</v>
      </c>
    </row>
    <row r="417" spans="1:18" x14ac:dyDescent="0.2">
      <c r="A417" s="1">
        <v>403</v>
      </c>
      <c r="B417" s="2">
        <v>39566</v>
      </c>
      <c r="C417" s="1">
        <v>12871.75</v>
      </c>
      <c r="D417" s="1">
        <v>6090.4</v>
      </c>
      <c r="E417" s="3">
        <v>1.9947999999999999</v>
      </c>
      <c r="F417" s="1">
        <f t="shared" si="51"/>
        <v>12149.129919999999</v>
      </c>
      <c r="G417" s="1">
        <v>5012.75</v>
      </c>
      <c r="H417" s="4">
        <v>0.63929999999999998</v>
      </c>
      <c r="I417" s="1">
        <f t="shared" si="52"/>
        <v>7840.9979665258879</v>
      </c>
      <c r="J417" s="1">
        <v>13894.37</v>
      </c>
      <c r="K417" s="4">
        <v>104.49</v>
      </c>
      <c r="L417" s="1">
        <f t="shared" si="53"/>
        <v>132.97320317733755</v>
      </c>
      <c r="M417" s="1">
        <f t="shared" si="54"/>
        <v>-1.5598990370668455E-3</v>
      </c>
      <c r="N417" s="1">
        <f t="shared" si="55"/>
        <v>2.9530935915438555E-3</v>
      </c>
      <c r="O417" s="1">
        <f t="shared" si="56"/>
        <v>5.8356922314309213E-3</v>
      </c>
      <c r="P417" s="1">
        <f t="shared" si="57"/>
        <v>-1.2241057357097744E-3</v>
      </c>
      <c r="Q417" s="1">
        <f>SUMPRODUCT('VaR-Results-Overview'!$B$4:$E$4,M417:P417)</f>
        <v>6.0071653863755562E-4</v>
      </c>
      <c r="R417" s="1" t="b">
        <f t="shared" ca="1" si="58"/>
        <v>0</v>
      </c>
    </row>
    <row r="418" spans="1:18" x14ac:dyDescent="0.2">
      <c r="A418" s="1">
        <v>404</v>
      </c>
      <c r="B418" s="2">
        <v>39568</v>
      </c>
      <c r="C418" s="1">
        <v>12820.13</v>
      </c>
      <c r="D418" s="1">
        <v>6087.3</v>
      </c>
      <c r="E418" s="3">
        <v>1.9802999999999999</v>
      </c>
      <c r="F418" s="1">
        <f t="shared" si="51"/>
        <v>12054.680190000001</v>
      </c>
      <c r="G418" s="1">
        <v>4996.54</v>
      </c>
      <c r="H418" s="4">
        <v>0.64219999999999999</v>
      </c>
      <c r="I418" s="1">
        <f t="shared" si="52"/>
        <v>7780.348800996574</v>
      </c>
      <c r="J418" s="1">
        <v>13849.99</v>
      </c>
      <c r="K418" s="4">
        <v>104.51</v>
      </c>
      <c r="L418" s="1">
        <f t="shared" si="53"/>
        <v>132.52310783657066</v>
      </c>
      <c r="M418" s="1">
        <f t="shared" si="54"/>
        <v>-4.0103327053431581E-3</v>
      </c>
      <c r="N418" s="1">
        <f t="shared" si="55"/>
        <v>-7.7741970513060792E-3</v>
      </c>
      <c r="O418" s="1">
        <f t="shared" si="56"/>
        <v>-7.7348783647479685E-3</v>
      </c>
      <c r="P418" s="1">
        <f t="shared" si="57"/>
        <v>-3.3848574751307653E-3</v>
      </c>
      <c r="Q418" s="1">
        <f>SUMPRODUCT('VaR-Results-Overview'!$B$4:$E$4,M418:P418)</f>
        <v>-5.3868515290300375E-3</v>
      </c>
      <c r="R418" s="1" t="b">
        <f t="shared" ca="1" si="58"/>
        <v>0</v>
      </c>
    </row>
    <row r="419" spans="1:18" x14ac:dyDescent="0.2">
      <c r="A419" s="1">
        <v>405</v>
      </c>
      <c r="B419" s="2">
        <v>39570</v>
      </c>
      <c r="C419" s="1">
        <v>13058.2</v>
      </c>
      <c r="D419" s="1">
        <v>6215.5</v>
      </c>
      <c r="E419" s="3">
        <v>1.9750000000000001</v>
      </c>
      <c r="F419" s="1">
        <f t="shared" si="51"/>
        <v>12275.612500000001</v>
      </c>
      <c r="G419" s="1">
        <v>5069.71</v>
      </c>
      <c r="H419" s="4">
        <v>0.64910000000000001</v>
      </c>
      <c r="I419" s="1">
        <f t="shared" si="52"/>
        <v>7810.3682021260202</v>
      </c>
      <c r="J419" s="1">
        <v>14049.26</v>
      </c>
      <c r="K419" s="4">
        <v>105.32</v>
      </c>
      <c r="L419" s="1">
        <f t="shared" si="53"/>
        <v>133.395936194455</v>
      </c>
      <c r="M419" s="1">
        <f t="shared" si="54"/>
        <v>1.8570014500633111E-2</v>
      </c>
      <c r="N419" s="1">
        <f t="shared" si="55"/>
        <v>1.8327513174781297E-2</v>
      </c>
      <c r="O419" s="1">
        <f t="shared" si="56"/>
        <v>3.858361867478355E-3</v>
      </c>
      <c r="P419" s="1">
        <f t="shared" si="57"/>
        <v>6.5862352017938535E-3</v>
      </c>
      <c r="Q419" s="1">
        <f>SUMPRODUCT('VaR-Results-Overview'!$B$4:$E$4,M419:P419)</f>
        <v>1.4629342979794239E-2</v>
      </c>
      <c r="R419" s="1" t="b">
        <f t="shared" ca="1" si="58"/>
        <v>0</v>
      </c>
    </row>
    <row r="420" spans="1:18" x14ac:dyDescent="0.2">
      <c r="A420" s="1">
        <v>406</v>
      </c>
      <c r="B420" s="2">
        <v>39575</v>
      </c>
      <c r="C420" s="1">
        <v>12814.35</v>
      </c>
      <c r="D420" s="1">
        <v>6261</v>
      </c>
      <c r="E420" s="3">
        <v>1.9514</v>
      </c>
      <c r="F420" s="1">
        <f t="shared" si="51"/>
        <v>12217.715400000001</v>
      </c>
      <c r="G420" s="1">
        <v>5075.3100000000004</v>
      </c>
      <c r="H420" s="4">
        <v>0.64949999999999997</v>
      </c>
      <c r="I420" s="1">
        <f t="shared" si="52"/>
        <v>7814.1801385681301</v>
      </c>
      <c r="J420" s="1">
        <v>14102.48</v>
      </c>
      <c r="K420" s="4">
        <v>105.34</v>
      </c>
      <c r="L420" s="1">
        <f t="shared" si="53"/>
        <v>133.87583064363014</v>
      </c>
      <c r="M420" s="1">
        <f t="shared" si="54"/>
        <v>-1.8674089843929511E-2</v>
      </c>
      <c r="N420" s="1">
        <f t="shared" si="55"/>
        <v>-4.7164326830942353E-3</v>
      </c>
      <c r="O420" s="1">
        <f t="shared" si="56"/>
        <v>4.8806104186898053E-4</v>
      </c>
      <c r="P420" s="1">
        <f t="shared" si="57"/>
        <v>3.5975192563256096E-3</v>
      </c>
      <c r="Q420" s="1">
        <f>SUMPRODUCT('VaR-Results-Overview'!$B$4:$E$4,M420:P420)</f>
        <v>-8.1162557870480545E-3</v>
      </c>
      <c r="R420" s="1" t="b">
        <f t="shared" ca="1" si="58"/>
        <v>0</v>
      </c>
    </row>
    <row r="421" spans="1:18" x14ac:dyDescent="0.2">
      <c r="A421" s="1">
        <v>407</v>
      </c>
      <c r="B421" s="2">
        <v>39576</v>
      </c>
      <c r="C421" s="1">
        <v>12866.78</v>
      </c>
      <c r="D421" s="1">
        <v>6270.8</v>
      </c>
      <c r="E421" s="3">
        <v>1.9562999999999999</v>
      </c>
      <c r="F421" s="1">
        <f t="shared" si="51"/>
        <v>12267.56604</v>
      </c>
      <c r="G421" s="1">
        <v>5055.58</v>
      </c>
      <c r="H421" s="4">
        <v>0.64849999999999997</v>
      </c>
      <c r="I421" s="1">
        <f t="shared" si="52"/>
        <v>7795.8057054741712</v>
      </c>
      <c r="J421" s="1">
        <v>13943.26</v>
      </c>
      <c r="K421" s="4">
        <v>103.62</v>
      </c>
      <c r="L421" s="1">
        <f t="shared" si="53"/>
        <v>134.56147461879945</v>
      </c>
      <c r="M421" s="1">
        <f t="shared" si="54"/>
        <v>4.0915067873126838E-3</v>
      </c>
      <c r="N421" s="1">
        <f t="shared" si="55"/>
        <v>4.0801932577344815E-3</v>
      </c>
      <c r="O421" s="1">
        <f t="shared" si="56"/>
        <v>-2.3514217445882776E-3</v>
      </c>
      <c r="P421" s="1">
        <f t="shared" si="57"/>
        <v>5.1214918471315287E-3</v>
      </c>
      <c r="Q421" s="1">
        <f>SUMPRODUCT('VaR-Results-Overview'!$B$4:$E$4,M421:P421)</f>
        <v>3.6498168872128962E-3</v>
      </c>
      <c r="R421" s="1" t="b">
        <f t="shared" ca="1" si="58"/>
        <v>0</v>
      </c>
    </row>
    <row r="422" spans="1:18" x14ac:dyDescent="0.2">
      <c r="A422" s="1">
        <v>408</v>
      </c>
      <c r="B422" s="2">
        <v>39577</v>
      </c>
      <c r="C422" s="1">
        <v>12745.88</v>
      </c>
      <c r="D422" s="1">
        <v>6204.7</v>
      </c>
      <c r="E422" s="3">
        <v>1.9460999999999999</v>
      </c>
      <c r="F422" s="1">
        <f t="shared" si="51"/>
        <v>12074.96667</v>
      </c>
      <c r="G422" s="1">
        <v>4960.5600000000004</v>
      </c>
      <c r="H422" s="4">
        <v>0.64800000000000002</v>
      </c>
      <c r="I422" s="1">
        <f t="shared" si="52"/>
        <v>7655.1851851851852</v>
      </c>
      <c r="J422" s="1">
        <v>13655.34</v>
      </c>
      <c r="K422" s="4">
        <v>103.23</v>
      </c>
      <c r="L422" s="1">
        <f t="shared" si="53"/>
        <v>132.28073234524848</v>
      </c>
      <c r="M422" s="1">
        <f t="shared" si="54"/>
        <v>-9.3962902917436569E-3</v>
      </c>
      <c r="N422" s="1">
        <f t="shared" si="55"/>
        <v>-1.5699884506185216E-2</v>
      </c>
      <c r="O422" s="1">
        <f t="shared" si="56"/>
        <v>-1.8037971391493636E-2</v>
      </c>
      <c r="P422" s="1">
        <f t="shared" si="57"/>
        <v>-1.6949444705567532E-2</v>
      </c>
      <c r="Q422" s="1">
        <f>SUMPRODUCT('VaR-Results-Overview'!$B$4:$E$4,M422:P422)</f>
        <v>-1.3662167548815898E-2</v>
      </c>
      <c r="R422" s="1" t="b">
        <f t="shared" ca="1" si="58"/>
        <v>0</v>
      </c>
    </row>
    <row r="423" spans="1:18" x14ac:dyDescent="0.2">
      <c r="A423" s="1">
        <v>409</v>
      </c>
      <c r="B423" s="2">
        <v>39580</v>
      </c>
      <c r="C423" s="1">
        <v>12876.05</v>
      </c>
      <c r="D423" s="1">
        <v>6220.6</v>
      </c>
      <c r="E423" s="3">
        <v>1.9612000000000001</v>
      </c>
      <c r="F423" s="1">
        <f t="shared" si="51"/>
        <v>12199.84072</v>
      </c>
      <c r="G423" s="1">
        <v>4976.21</v>
      </c>
      <c r="H423" s="4">
        <v>0.64510000000000001</v>
      </c>
      <c r="I423" s="1">
        <f t="shared" si="52"/>
        <v>7713.8583165400714</v>
      </c>
      <c r="J423" s="1">
        <v>13743.36</v>
      </c>
      <c r="K423" s="4">
        <v>103.67</v>
      </c>
      <c r="L423" s="1">
        <f t="shared" si="53"/>
        <v>132.56834185395968</v>
      </c>
      <c r="M423" s="1">
        <f t="shared" si="54"/>
        <v>1.0212711872385436E-2</v>
      </c>
      <c r="N423" s="1">
        <f t="shared" si="55"/>
        <v>1.0341564777172204E-2</v>
      </c>
      <c r="O423" s="1">
        <f t="shared" si="56"/>
        <v>7.664495363016729E-3</v>
      </c>
      <c r="P423" s="1">
        <f t="shared" si="57"/>
        <v>2.1742358362557865E-3</v>
      </c>
      <c r="Q423" s="1">
        <f>SUMPRODUCT('VaR-Results-Overview'!$B$4:$E$4,M423:P423)</f>
        <v>8.388850885658666E-3</v>
      </c>
      <c r="R423" s="1" t="b">
        <f t="shared" ca="1" si="58"/>
        <v>0</v>
      </c>
    </row>
    <row r="424" spans="1:18" x14ac:dyDescent="0.2">
      <c r="A424" s="1">
        <v>410</v>
      </c>
      <c r="B424" s="2">
        <v>39581</v>
      </c>
      <c r="C424" s="1">
        <v>12832.18</v>
      </c>
      <c r="D424" s="1">
        <v>6211.9</v>
      </c>
      <c r="E424" s="3">
        <v>1.9464999999999999</v>
      </c>
      <c r="F424" s="1">
        <f t="shared" si="51"/>
        <v>12091.463349999998</v>
      </c>
      <c r="G424" s="1">
        <v>4998.67</v>
      </c>
      <c r="H424" s="4">
        <v>0.64570000000000005</v>
      </c>
      <c r="I424" s="1">
        <f t="shared" si="52"/>
        <v>7741.474368901966</v>
      </c>
      <c r="J424" s="1">
        <v>13953.73</v>
      </c>
      <c r="K424" s="4">
        <v>104.45</v>
      </c>
      <c r="L424" s="1">
        <f t="shared" si="53"/>
        <v>133.59243657252273</v>
      </c>
      <c r="M424" s="1">
        <f t="shared" si="54"/>
        <v>-3.4071007801304734E-3</v>
      </c>
      <c r="N424" s="1">
        <f t="shared" si="55"/>
        <v>-8.8835069643435453E-3</v>
      </c>
      <c r="O424" s="1">
        <f t="shared" si="56"/>
        <v>3.5800569868751956E-3</v>
      </c>
      <c r="P424" s="1">
        <f t="shared" si="57"/>
        <v>7.7250322681957891E-3</v>
      </c>
      <c r="Q424" s="1">
        <f>SUMPRODUCT('VaR-Results-Overview'!$B$4:$E$4,M424:P424)</f>
        <v>-2.1248802490285755E-3</v>
      </c>
      <c r="R424" s="1" t="b">
        <f t="shared" ca="1" si="58"/>
        <v>0</v>
      </c>
    </row>
    <row r="425" spans="1:18" x14ac:dyDescent="0.2">
      <c r="A425" s="1">
        <v>411</v>
      </c>
      <c r="B425" s="2">
        <v>39582</v>
      </c>
      <c r="C425" s="1">
        <v>12898.38</v>
      </c>
      <c r="D425" s="1">
        <v>6216</v>
      </c>
      <c r="E425" s="3">
        <v>1.9417</v>
      </c>
      <c r="F425" s="1">
        <f t="shared" si="51"/>
        <v>12069.6072</v>
      </c>
      <c r="G425" s="1">
        <v>5055.24</v>
      </c>
      <c r="H425" s="4">
        <v>0.64700000000000002</v>
      </c>
      <c r="I425" s="1">
        <f t="shared" si="52"/>
        <v>7813.3539412673872</v>
      </c>
      <c r="J425" s="1">
        <v>14118.55</v>
      </c>
      <c r="K425" s="4">
        <v>105.26</v>
      </c>
      <c r="L425" s="1">
        <f t="shared" si="53"/>
        <v>134.13024890746721</v>
      </c>
      <c r="M425" s="1">
        <f t="shared" si="54"/>
        <v>5.1589051899208795E-3</v>
      </c>
      <c r="N425" s="1">
        <f t="shared" si="55"/>
        <v>-1.8075686430458228E-3</v>
      </c>
      <c r="O425" s="1">
        <f t="shared" si="56"/>
        <v>9.2849977846812138E-3</v>
      </c>
      <c r="P425" s="1">
        <f t="shared" si="57"/>
        <v>4.0257693380157536E-3</v>
      </c>
      <c r="Q425" s="1">
        <f>SUMPRODUCT('VaR-Results-Overview'!$B$4:$E$4,M425:P425)</f>
        <v>3.2549451291258771E-3</v>
      </c>
      <c r="R425" s="1" t="b">
        <f t="shared" ca="1" si="58"/>
        <v>0</v>
      </c>
    </row>
    <row r="426" spans="1:18" x14ac:dyDescent="0.2">
      <c r="A426" s="1">
        <v>412</v>
      </c>
      <c r="B426" s="2">
        <v>39583</v>
      </c>
      <c r="C426" s="1">
        <v>12992.66</v>
      </c>
      <c r="D426" s="1">
        <v>6251.8</v>
      </c>
      <c r="E426" s="3">
        <v>1.9463999999999999</v>
      </c>
      <c r="F426" s="1">
        <f t="shared" si="51"/>
        <v>12168.50352</v>
      </c>
      <c r="G426" s="1">
        <v>5057.51</v>
      </c>
      <c r="H426" s="4">
        <v>0.64610000000000001</v>
      </c>
      <c r="I426" s="1">
        <f t="shared" si="52"/>
        <v>7827.7511221173199</v>
      </c>
      <c r="J426" s="1">
        <v>14251.74</v>
      </c>
      <c r="K426" s="4">
        <v>104.81</v>
      </c>
      <c r="L426" s="1">
        <f t="shared" si="53"/>
        <v>135.97691060013358</v>
      </c>
      <c r="M426" s="1">
        <f t="shared" si="54"/>
        <v>7.3094450620931201E-3</v>
      </c>
      <c r="N426" s="1">
        <f t="shared" si="55"/>
        <v>8.193830864686287E-3</v>
      </c>
      <c r="O426" s="1">
        <f t="shared" si="56"/>
        <v>1.8426377402272656E-3</v>
      </c>
      <c r="P426" s="1">
        <f t="shared" si="57"/>
        <v>1.3767675134490615E-2</v>
      </c>
      <c r="Q426" s="1">
        <f>SUMPRODUCT('VaR-Results-Overview'!$B$4:$E$4,M426:P426)</f>
        <v>8.319726085163983E-3</v>
      </c>
      <c r="R426" s="1" t="b">
        <f t="shared" ca="1" si="58"/>
        <v>0</v>
      </c>
    </row>
    <row r="427" spans="1:18" x14ac:dyDescent="0.2">
      <c r="A427" s="1">
        <v>413</v>
      </c>
      <c r="B427" s="2">
        <v>39584</v>
      </c>
      <c r="C427" s="1">
        <v>12986.8</v>
      </c>
      <c r="D427" s="1">
        <v>6304.3</v>
      </c>
      <c r="E427" s="3">
        <v>1.9537</v>
      </c>
      <c r="F427" s="1">
        <f t="shared" si="51"/>
        <v>12316.71091</v>
      </c>
      <c r="G427" s="1">
        <v>5078.04</v>
      </c>
      <c r="H427" s="4">
        <v>0.64300000000000002</v>
      </c>
      <c r="I427" s="1">
        <f t="shared" si="52"/>
        <v>7897.4183514774495</v>
      </c>
      <c r="J427" s="1">
        <v>14219.48</v>
      </c>
      <c r="K427" s="4">
        <v>104.08</v>
      </c>
      <c r="L427" s="1">
        <f t="shared" si="53"/>
        <v>136.62067640276709</v>
      </c>
      <c r="M427" s="1">
        <f t="shared" si="54"/>
        <v>-4.5102388579402385E-4</v>
      </c>
      <c r="N427" s="1">
        <f t="shared" si="55"/>
        <v>1.217959051056753E-2</v>
      </c>
      <c r="O427" s="1">
        <f t="shared" si="56"/>
        <v>8.9000312188368801E-3</v>
      </c>
      <c r="P427" s="1">
        <f t="shared" si="57"/>
        <v>4.7343758568440192E-3</v>
      </c>
      <c r="Q427" s="1">
        <f>SUMPRODUCT('VaR-Results-Overview'!$B$4:$E$4,M427:P427)</f>
        <v>5.3103458921051408E-3</v>
      </c>
      <c r="R427" s="1" t="b">
        <f t="shared" ca="1" si="58"/>
        <v>0</v>
      </c>
    </row>
    <row r="428" spans="1:18" x14ac:dyDescent="0.2">
      <c r="A428" s="1">
        <v>414</v>
      </c>
      <c r="B428" s="2">
        <v>39587</v>
      </c>
      <c r="C428" s="1">
        <v>13028.16</v>
      </c>
      <c r="D428" s="1">
        <v>6376.5</v>
      </c>
      <c r="E428" s="3">
        <v>1.9488000000000001</v>
      </c>
      <c r="F428" s="1">
        <f t="shared" si="51"/>
        <v>12426.523200000001</v>
      </c>
      <c r="G428" s="1">
        <v>5142.1000000000004</v>
      </c>
      <c r="H428" s="4">
        <v>0.64459999999999995</v>
      </c>
      <c r="I428" s="1">
        <f t="shared" si="52"/>
        <v>7977.1951597890175</v>
      </c>
      <c r="J428" s="1">
        <v>14269.61</v>
      </c>
      <c r="K428" s="4">
        <v>104.48</v>
      </c>
      <c r="L428" s="1">
        <f t="shared" si="53"/>
        <v>136.57743108728943</v>
      </c>
      <c r="M428" s="1">
        <f t="shared" si="54"/>
        <v>3.1847722302646214E-3</v>
      </c>
      <c r="N428" s="1">
        <f t="shared" si="55"/>
        <v>8.9157154700159856E-3</v>
      </c>
      <c r="O428" s="1">
        <f t="shared" si="56"/>
        <v>1.0101631287728768E-2</v>
      </c>
      <c r="P428" s="1">
        <f t="shared" si="57"/>
        <v>-3.1653565636121045E-4</v>
      </c>
      <c r="Q428" s="1">
        <f>SUMPRODUCT('VaR-Results-Overview'!$B$4:$E$4,M428:P428)</f>
        <v>4.8954795306112783E-3</v>
      </c>
      <c r="R428" s="1" t="b">
        <f t="shared" ca="1" si="58"/>
        <v>0</v>
      </c>
    </row>
    <row r="429" spans="1:18" x14ac:dyDescent="0.2">
      <c r="A429" s="1">
        <v>415</v>
      </c>
      <c r="B429" s="2">
        <v>39588</v>
      </c>
      <c r="C429" s="1">
        <v>12828.68</v>
      </c>
      <c r="D429" s="1">
        <v>6191.6</v>
      </c>
      <c r="E429" s="3">
        <v>1.9684999999999999</v>
      </c>
      <c r="F429" s="1">
        <f t="shared" si="51"/>
        <v>12188.1646</v>
      </c>
      <c r="G429" s="1">
        <v>5054.88</v>
      </c>
      <c r="H429" s="4">
        <v>0.63949999999999996</v>
      </c>
      <c r="I429" s="1">
        <f t="shared" si="52"/>
        <v>7904.4253322908526</v>
      </c>
      <c r="J429" s="1">
        <v>14160.09</v>
      </c>
      <c r="K429" s="4">
        <v>103.84</v>
      </c>
      <c r="L429" s="1">
        <f t="shared" si="53"/>
        <v>136.36450308166408</v>
      </c>
      <c r="M429" s="1">
        <f t="shared" si="54"/>
        <v>-1.5311448431704828E-2</v>
      </c>
      <c r="N429" s="1">
        <f t="shared" si="55"/>
        <v>-1.9181439262110047E-2</v>
      </c>
      <c r="O429" s="1">
        <f t="shared" si="56"/>
        <v>-9.1222323185696664E-3</v>
      </c>
      <c r="P429" s="1">
        <f t="shared" si="57"/>
        <v>-1.5590277539285161E-3</v>
      </c>
      <c r="Q429" s="1">
        <f>SUMPRODUCT('VaR-Results-Overview'!$B$4:$E$4,M429:P429)</f>
        <v>-1.3103039933957615E-2</v>
      </c>
      <c r="R429" s="1" t="b">
        <f t="shared" ca="1" si="58"/>
        <v>0</v>
      </c>
    </row>
    <row r="430" spans="1:18" x14ac:dyDescent="0.2">
      <c r="A430" s="1">
        <v>416</v>
      </c>
      <c r="B430" s="2">
        <v>39589</v>
      </c>
      <c r="C430" s="1">
        <v>12601.19</v>
      </c>
      <c r="D430" s="1">
        <v>6198.1</v>
      </c>
      <c r="E430" s="3">
        <v>1.9641999999999999</v>
      </c>
      <c r="F430" s="1">
        <f t="shared" si="51"/>
        <v>12174.30802</v>
      </c>
      <c r="G430" s="1">
        <v>5027.55</v>
      </c>
      <c r="H430" s="4">
        <v>0.63419999999999999</v>
      </c>
      <c r="I430" s="1">
        <f t="shared" si="52"/>
        <v>7927.3888363292344</v>
      </c>
      <c r="J430" s="1">
        <v>13926.3</v>
      </c>
      <c r="K430" s="4">
        <v>103.27</v>
      </c>
      <c r="L430" s="1">
        <f t="shared" si="53"/>
        <v>134.8532971821439</v>
      </c>
      <c r="M430" s="1">
        <f t="shared" si="54"/>
        <v>-1.7732923418465482E-2</v>
      </c>
      <c r="N430" s="1">
        <f t="shared" si="55"/>
        <v>-1.1368881578773286E-3</v>
      </c>
      <c r="O430" s="1">
        <f t="shared" si="56"/>
        <v>2.9051452917863937E-3</v>
      </c>
      <c r="P430" s="1">
        <f t="shared" si="57"/>
        <v>-1.1082106159365886E-2</v>
      </c>
      <c r="Q430" s="1">
        <f>SUMPRODUCT('VaR-Results-Overview'!$B$4:$E$4,M430:P430)</f>
        <v>-9.3601425174439298E-3</v>
      </c>
      <c r="R430" s="1" t="b">
        <f t="shared" ca="1" si="58"/>
        <v>0</v>
      </c>
    </row>
    <row r="431" spans="1:18" x14ac:dyDescent="0.2">
      <c r="A431" s="1">
        <v>417</v>
      </c>
      <c r="B431" s="2">
        <v>39590</v>
      </c>
      <c r="C431" s="1">
        <v>12625.62</v>
      </c>
      <c r="D431" s="1">
        <v>6181.6</v>
      </c>
      <c r="E431" s="3">
        <v>1.9812000000000001</v>
      </c>
      <c r="F431" s="1">
        <f t="shared" si="51"/>
        <v>12246.985920000001</v>
      </c>
      <c r="G431" s="1">
        <v>5028.74</v>
      </c>
      <c r="H431" s="4">
        <v>0.63629999999999998</v>
      </c>
      <c r="I431" s="1">
        <f t="shared" si="52"/>
        <v>7903.0960238881034</v>
      </c>
      <c r="J431" s="1">
        <v>13978.46</v>
      </c>
      <c r="K431" s="4">
        <v>103.95</v>
      </c>
      <c r="L431" s="1">
        <f t="shared" si="53"/>
        <v>134.47291967291966</v>
      </c>
      <c r="M431" s="1">
        <f t="shared" si="54"/>
        <v>1.9387057888977381E-3</v>
      </c>
      <c r="N431" s="1">
        <f t="shared" si="55"/>
        <v>5.9697766707237122E-3</v>
      </c>
      <c r="O431" s="1">
        <f t="shared" si="56"/>
        <v>-3.0644154011725934E-3</v>
      </c>
      <c r="P431" s="1">
        <f t="shared" si="57"/>
        <v>-2.8206763733071879E-3</v>
      </c>
      <c r="Q431" s="1">
        <f>SUMPRODUCT('VaR-Results-Overview'!$B$4:$E$4,M431:P431)</f>
        <v>1.695838501997512E-3</v>
      </c>
      <c r="R431" s="1" t="b">
        <f t="shared" ca="1" si="58"/>
        <v>0</v>
      </c>
    </row>
    <row r="432" spans="1:18" x14ac:dyDescent="0.2">
      <c r="A432" s="1">
        <v>418</v>
      </c>
      <c r="B432" s="2">
        <v>39591</v>
      </c>
      <c r="C432" s="1">
        <v>12479.63</v>
      </c>
      <c r="D432" s="1">
        <v>6087.3</v>
      </c>
      <c r="E432" s="3">
        <v>1.9819</v>
      </c>
      <c r="F432" s="1">
        <f t="shared" si="51"/>
        <v>12064.41987</v>
      </c>
      <c r="G432" s="1">
        <v>4933.7700000000004</v>
      </c>
      <c r="H432" s="4">
        <v>0.63419999999999999</v>
      </c>
      <c r="I432" s="1">
        <f t="shared" si="52"/>
        <v>7779.5175023651855</v>
      </c>
      <c r="J432" s="1">
        <v>14012.2</v>
      </c>
      <c r="K432" s="4">
        <v>103.37</v>
      </c>
      <c r="L432" s="1">
        <f t="shared" si="53"/>
        <v>135.55383573570668</v>
      </c>
      <c r="M432" s="1">
        <f t="shared" si="54"/>
        <v>-1.1562996510270512E-2</v>
      </c>
      <c r="N432" s="1">
        <f t="shared" si="55"/>
        <v>-1.4907018852847774E-2</v>
      </c>
      <c r="O432" s="1">
        <f t="shared" si="56"/>
        <v>-1.5636722766544445E-2</v>
      </c>
      <c r="P432" s="1">
        <f t="shared" si="57"/>
        <v>8.03816906345272E-3</v>
      </c>
      <c r="Q432" s="1">
        <f>SUMPRODUCT('VaR-Results-Overview'!$B$4:$E$4,M432:P432)</f>
        <v>-9.0533427239264386E-3</v>
      </c>
      <c r="R432" s="1" t="b">
        <f t="shared" ca="1" si="58"/>
        <v>0</v>
      </c>
    </row>
    <row r="433" spans="1:18" x14ac:dyDescent="0.2">
      <c r="A433" s="1">
        <v>419</v>
      </c>
      <c r="B433" s="2">
        <v>39595</v>
      </c>
      <c r="C433" s="1">
        <v>12548.35</v>
      </c>
      <c r="D433" s="1">
        <v>6058.5</v>
      </c>
      <c r="E433" s="3">
        <v>1.9746999999999999</v>
      </c>
      <c r="F433" s="1">
        <f t="shared" si="51"/>
        <v>11963.719949999999</v>
      </c>
      <c r="G433" s="1">
        <v>4906.5600000000004</v>
      </c>
      <c r="H433" s="4">
        <v>0.6361</v>
      </c>
      <c r="I433" s="1">
        <f t="shared" si="52"/>
        <v>7713.504166011634</v>
      </c>
      <c r="J433" s="1">
        <v>13893.31</v>
      </c>
      <c r="K433" s="4">
        <v>104.1</v>
      </c>
      <c r="L433" s="1">
        <f t="shared" si="53"/>
        <v>133.46119116234391</v>
      </c>
      <c r="M433" s="1">
        <f t="shared" si="54"/>
        <v>5.5065735121955671E-3</v>
      </c>
      <c r="N433" s="1">
        <f t="shared" si="55"/>
        <v>-8.3468514097728378E-3</v>
      </c>
      <c r="O433" s="1">
        <f t="shared" si="56"/>
        <v>-8.4855309257266462E-3</v>
      </c>
      <c r="P433" s="1">
        <f t="shared" si="57"/>
        <v>-1.543773779624257E-2</v>
      </c>
      <c r="Q433" s="1">
        <f>SUMPRODUCT('VaR-Results-Overview'!$B$4:$E$4,M433:P433)</f>
        <v>-4.2375266698748033E-3</v>
      </c>
      <c r="R433" s="1" t="b">
        <f t="shared" ca="1" si="58"/>
        <v>0</v>
      </c>
    </row>
    <row r="434" spans="1:18" x14ac:dyDescent="0.2">
      <c r="A434" s="1">
        <v>420</v>
      </c>
      <c r="B434" s="2">
        <v>39596</v>
      </c>
      <c r="C434" s="1">
        <v>12594.03</v>
      </c>
      <c r="D434" s="1">
        <v>6069.6</v>
      </c>
      <c r="E434" s="3">
        <v>1.9806999999999999</v>
      </c>
      <c r="F434" s="1">
        <f t="shared" si="51"/>
        <v>12022.05672</v>
      </c>
      <c r="G434" s="1">
        <v>4971.1099999999997</v>
      </c>
      <c r="H434" s="4">
        <v>0.63990000000000002</v>
      </c>
      <c r="I434" s="1">
        <f t="shared" si="52"/>
        <v>7768.5732145647753</v>
      </c>
      <c r="J434" s="1">
        <v>13709.44</v>
      </c>
      <c r="K434" s="4">
        <v>104.75</v>
      </c>
      <c r="L434" s="1">
        <f t="shared" si="53"/>
        <v>130.87770883054893</v>
      </c>
      <c r="M434" s="1">
        <f t="shared" si="54"/>
        <v>3.6403192451597453E-3</v>
      </c>
      <c r="N434" s="1">
        <f t="shared" si="55"/>
        <v>4.8761397160589429E-3</v>
      </c>
      <c r="O434" s="1">
        <f t="shared" si="56"/>
        <v>7.1393036637997283E-3</v>
      </c>
      <c r="P434" s="1">
        <f t="shared" si="57"/>
        <v>-1.9357554876401496E-2</v>
      </c>
      <c r="Q434" s="1">
        <f>SUMPRODUCT('VaR-Results-Overview'!$B$4:$E$4,M434:P434)</f>
        <v>-2.3861099601874512E-4</v>
      </c>
      <c r="R434" s="1" t="b">
        <f t="shared" ca="1" si="58"/>
        <v>0</v>
      </c>
    </row>
    <row r="435" spans="1:18" x14ac:dyDescent="0.2">
      <c r="A435" s="1">
        <v>421</v>
      </c>
      <c r="B435" s="2">
        <v>39597</v>
      </c>
      <c r="C435" s="1">
        <v>12646.22</v>
      </c>
      <c r="D435" s="1">
        <v>6068.1</v>
      </c>
      <c r="E435" s="3">
        <v>1.9769000000000001</v>
      </c>
      <c r="F435" s="1">
        <f t="shared" si="51"/>
        <v>11996.026890000001</v>
      </c>
      <c r="G435" s="1">
        <v>4975.8999999999996</v>
      </c>
      <c r="H435" s="4">
        <v>0.64380000000000004</v>
      </c>
      <c r="I435" s="1">
        <f t="shared" si="52"/>
        <v>7728.9530910220556</v>
      </c>
      <c r="J435" s="1">
        <v>14124.47</v>
      </c>
      <c r="K435" s="4">
        <v>105.41</v>
      </c>
      <c r="L435" s="1">
        <f t="shared" si="53"/>
        <v>133.9955412199981</v>
      </c>
      <c r="M435" s="1">
        <f t="shared" si="54"/>
        <v>4.1440269715094123E-3</v>
      </c>
      <c r="N435" s="1">
        <f t="shared" si="55"/>
        <v>-2.1651727825153276E-3</v>
      </c>
      <c r="O435" s="1">
        <f t="shared" si="56"/>
        <v>-5.1000515086140445E-3</v>
      </c>
      <c r="P435" s="1">
        <f t="shared" si="57"/>
        <v>2.3822486023849353E-2</v>
      </c>
      <c r="Q435" s="1">
        <f>SUMPRODUCT('VaR-Results-Overview'!$B$4:$E$4,M435:P435)</f>
        <v>5.2625510077576329E-3</v>
      </c>
      <c r="R435" s="1" t="b">
        <f t="shared" ca="1" si="58"/>
        <v>0</v>
      </c>
    </row>
    <row r="436" spans="1:18" x14ac:dyDescent="0.2">
      <c r="A436" s="1">
        <v>422</v>
      </c>
      <c r="B436" s="2">
        <v>39598</v>
      </c>
      <c r="C436" s="1">
        <v>12638.32</v>
      </c>
      <c r="D436" s="1">
        <v>6053.5</v>
      </c>
      <c r="E436" s="3">
        <v>1.9762</v>
      </c>
      <c r="F436" s="1">
        <f t="shared" si="51"/>
        <v>11962.9267</v>
      </c>
      <c r="G436" s="1">
        <v>5014.28</v>
      </c>
      <c r="H436" s="4">
        <v>0.64349999999999996</v>
      </c>
      <c r="I436" s="1">
        <f t="shared" si="52"/>
        <v>7792.1989121989127</v>
      </c>
      <c r="J436" s="1">
        <v>14338.54</v>
      </c>
      <c r="K436" s="4">
        <v>105.57</v>
      </c>
      <c r="L436" s="1">
        <f t="shared" si="53"/>
        <v>135.82021407596858</v>
      </c>
      <c r="M436" s="1">
        <f t="shared" si="54"/>
        <v>-6.2469259589028475E-4</v>
      </c>
      <c r="N436" s="1">
        <f t="shared" si="55"/>
        <v>-2.7592627378647881E-3</v>
      </c>
      <c r="O436" s="1">
        <f t="shared" si="56"/>
        <v>8.1829738687796433E-3</v>
      </c>
      <c r="P436" s="1">
        <f t="shared" si="57"/>
        <v>1.3617414724081534E-2</v>
      </c>
      <c r="Q436" s="1">
        <f>SUMPRODUCT('VaR-Results-Overview'!$B$4:$E$4,M436:P436)</f>
        <v>2.4641244719787211E-3</v>
      </c>
      <c r="R436" s="1" t="b">
        <f t="shared" ca="1" si="58"/>
        <v>0</v>
      </c>
    </row>
    <row r="437" spans="1:18" x14ac:dyDescent="0.2">
      <c r="A437" s="1">
        <v>423</v>
      </c>
      <c r="B437" s="2">
        <v>39601</v>
      </c>
      <c r="C437" s="1">
        <v>12503.82</v>
      </c>
      <c r="D437" s="1">
        <v>6007.6</v>
      </c>
      <c r="E437" s="3">
        <v>1.9637</v>
      </c>
      <c r="F437" s="1">
        <f t="shared" si="51"/>
        <v>11797.12412</v>
      </c>
      <c r="G437" s="1">
        <v>4935.21</v>
      </c>
      <c r="H437" s="4">
        <v>0.64400000000000002</v>
      </c>
      <c r="I437" s="1">
        <f t="shared" si="52"/>
        <v>7663.369565217391</v>
      </c>
      <c r="J437" s="1">
        <v>14440.14</v>
      </c>
      <c r="K437" s="4">
        <v>104.55</v>
      </c>
      <c r="L437" s="1">
        <f t="shared" si="53"/>
        <v>138.11707317073171</v>
      </c>
      <c r="M437" s="1">
        <f t="shared" si="54"/>
        <v>-1.0642237259382577E-2</v>
      </c>
      <c r="N437" s="1">
        <f t="shared" si="55"/>
        <v>-1.3859700402577873E-2</v>
      </c>
      <c r="O437" s="1">
        <f t="shared" si="56"/>
        <v>-1.6533118370455815E-2</v>
      </c>
      <c r="P437" s="1">
        <f t="shared" si="57"/>
        <v>1.6911025434538256E-2</v>
      </c>
      <c r="Q437" s="1">
        <f>SUMPRODUCT('VaR-Results-Overview'!$B$4:$E$4,M437:P437)</f>
        <v>-6.6859117746643224E-3</v>
      </c>
      <c r="R437" s="1" t="b">
        <f t="shared" ca="1" si="58"/>
        <v>0</v>
      </c>
    </row>
    <row r="438" spans="1:18" x14ac:dyDescent="0.2">
      <c r="A438" s="1">
        <v>424</v>
      </c>
      <c r="B438" s="2">
        <v>39602</v>
      </c>
      <c r="C438" s="1">
        <v>12402.85</v>
      </c>
      <c r="D438" s="1">
        <v>6057.7</v>
      </c>
      <c r="E438" s="3">
        <v>1.9664999999999999</v>
      </c>
      <c r="F438" s="1">
        <f t="shared" si="51"/>
        <v>11912.467049999999</v>
      </c>
      <c r="G438" s="1">
        <v>4983.71</v>
      </c>
      <c r="H438" s="4">
        <v>0.64680000000000004</v>
      </c>
      <c r="I438" s="1">
        <f t="shared" si="52"/>
        <v>7705.1793444650584</v>
      </c>
      <c r="J438" s="1">
        <v>14209.17</v>
      </c>
      <c r="K438" s="4">
        <v>105.26</v>
      </c>
      <c r="L438" s="1">
        <f t="shared" si="53"/>
        <v>134.99116473494203</v>
      </c>
      <c r="M438" s="1">
        <f t="shared" si="54"/>
        <v>-8.0751322395875291E-3</v>
      </c>
      <c r="N438" s="1">
        <f t="shared" si="55"/>
        <v>9.7772074640169911E-3</v>
      </c>
      <c r="O438" s="1">
        <f t="shared" si="56"/>
        <v>5.4557957686699864E-3</v>
      </c>
      <c r="P438" s="1">
        <f t="shared" si="57"/>
        <v>-2.2632310141162848E-2</v>
      </c>
      <c r="Q438" s="1">
        <f>SUMPRODUCT('VaR-Results-Overview'!$B$4:$E$4,M438:P438)</f>
        <v>-4.2777731079954862E-3</v>
      </c>
      <c r="R438" s="1" t="b">
        <f t="shared" ca="1" si="58"/>
        <v>0</v>
      </c>
    </row>
    <row r="439" spans="1:18" x14ac:dyDescent="0.2">
      <c r="A439" s="1">
        <v>425</v>
      </c>
      <c r="B439" s="2">
        <v>39603</v>
      </c>
      <c r="C439" s="1">
        <v>12390.48</v>
      </c>
      <c r="D439" s="1">
        <v>5970.1</v>
      </c>
      <c r="E439" s="3">
        <v>1.9537</v>
      </c>
      <c r="F439" s="1">
        <f t="shared" si="51"/>
        <v>11663.784370000001</v>
      </c>
      <c r="G439" s="1">
        <v>4915.07</v>
      </c>
      <c r="H439" s="4">
        <v>0.64729999999999999</v>
      </c>
      <c r="I439" s="1">
        <f t="shared" si="52"/>
        <v>7593.1870848138415</v>
      </c>
      <c r="J439" s="1">
        <v>14435.57</v>
      </c>
      <c r="K439" s="4">
        <v>105.03</v>
      </c>
      <c r="L439" s="1">
        <f t="shared" si="53"/>
        <v>137.44234980481767</v>
      </c>
      <c r="M439" s="1">
        <f t="shared" si="54"/>
        <v>-9.9735141519899048E-4</v>
      </c>
      <c r="N439" s="1">
        <f t="shared" si="55"/>
        <v>-2.0875833608286713E-2</v>
      </c>
      <c r="O439" s="1">
        <f t="shared" si="56"/>
        <v>-1.4534672672046955E-2</v>
      </c>
      <c r="P439" s="1">
        <f t="shared" si="57"/>
        <v>1.815811482691173E-2</v>
      </c>
      <c r="Q439" s="1">
        <f>SUMPRODUCT('VaR-Results-Overview'!$B$4:$E$4,M439:P439)</f>
        <v>-4.4835349503879584E-3</v>
      </c>
      <c r="R439" s="1" t="b">
        <f t="shared" ca="1" si="58"/>
        <v>0</v>
      </c>
    </row>
    <row r="440" spans="1:18" x14ac:dyDescent="0.2">
      <c r="A440" s="1">
        <v>426</v>
      </c>
      <c r="B440" s="2">
        <v>39604</v>
      </c>
      <c r="C440" s="1">
        <v>12604.45</v>
      </c>
      <c r="D440" s="1">
        <v>5995.3</v>
      </c>
      <c r="E440" s="3">
        <v>1.9547000000000001</v>
      </c>
      <c r="F440" s="1">
        <f t="shared" si="51"/>
        <v>11719.012910000001</v>
      </c>
      <c r="G440" s="1">
        <v>4907.0600000000004</v>
      </c>
      <c r="H440" s="4">
        <v>0.64370000000000005</v>
      </c>
      <c r="I440" s="1">
        <f t="shared" si="52"/>
        <v>7623.2095696753149</v>
      </c>
      <c r="J440" s="1">
        <v>14341.12</v>
      </c>
      <c r="K440" s="4">
        <v>106.11</v>
      </c>
      <c r="L440" s="1">
        <f t="shared" si="53"/>
        <v>135.15333144849686</v>
      </c>
      <c r="M440" s="1">
        <f t="shared" si="54"/>
        <v>1.7268903222474125E-2</v>
      </c>
      <c r="N440" s="1">
        <f t="shared" si="55"/>
        <v>4.7350446688684848E-3</v>
      </c>
      <c r="O440" s="1">
        <f t="shared" si="56"/>
        <v>3.9538713488987487E-3</v>
      </c>
      <c r="P440" s="1">
        <f t="shared" si="57"/>
        <v>-1.6654388982518507E-2</v>
      </c>
      <c r="Q440" s="1">
        <f>SUMPRODUCT('VaR-Results-Overview'!$B$4:$E$4,M440:P440)</f>
        <v>5.392584028036369E-3</v>
      </c>
      <c r="R440" s="1" t="b">
        <f t="shared" ca="1" si="58"/>
        <v>0</v>
      </c>
    </row>
    <row r="441" spans="1:18" x14ac:dyDescent="0.2">
      <c r="A441" s="1">
        <v>427</v>
      </c>
      <c r="B441" s="2">
        <v>39605</v>
      </c>
      <c r="C441" s="1">
        <v>12209.81</v>
      </c>
      <c r="D441" s="1">
        <v>5906.8</v>
      </c>
      <c r="E441" s="3">
        <v>1.9698</v>
      </c>
      <c r="F441" s="1">
        <f t="shared" si="51"/>
        <v>11635.21464</v>
      </c>
      <c r="G441" s="1">
        <v>4795.32</v>
      </c>
      <c r="H441" s="4">
        <v>0.63549999999999995</v>
      </c>
      <c r="I441" s="1">
        <f t="shared" si="52"/>
        <v>7545.7435090479939</v>
      </c>
      <c r="J441" s="1">
        <v>14489.44</v>
      </c>
      <c r="K441" s="4">
        <v>105.32</v>
      </c>
      <c r="L441" s="1">
        <f t="shared" si="53"/>
        <v>137.57538928978354</v>
      </c>
      <c r="M441" s="1">
        <f t="shared" si="54"/>
        <v>-3.1309577173141326E-2</v>
      </c>
      <c r="N441" s="1">
        <f t="shared" si="55"/>
        <v>-7.150625282483892E-3</v>
      </c>
      <c r="O441" s="1">
        <f t="shared" si="56"/>
        <v>-1.0161869474961895E-2</v>
      </c>
      <c r="P441" s="1">
        <f t="shared" si="57"/>
        <v>1.7920814939065454E-2</v>
      </c>
      <c r="Q441" s="1">
        <f>SUMPRODUCT('VaR-Results-Overview'!$B$4:$E$4,M441:P441)</f>
        <v>-1.2101042413684798E-2</v>
      </c>
      <c r="R441" s="1" t="b">
        <f t="shared" ca="1" si="58"/>
        <v>0</v>
      </c>
    </row>
    <row r="442" spans="1:18" x14ac:dyDescent="0.2">
      <c r="A442" s="1">
        <v>428</v>
      </c>
      <c r="B442" s="2">
        <v>39608</v>
      </c>
      <c r="C442" s="1">
        <v>12280.32</v>
      </c>
      <c r="D442" s="1">
        <v>5877.6</v>
      </c>
      <c r="E442" s="3">
        <v>1.9765999999999999</v>
      </c>
      <c r="F442" s="1">
        <f t="shared" si="51"/>
        <v>11617.66416</v>
      </c>
      <c r="G442" s="1">
        <v>4799.38</v>
      </c>
      <c r="H442" s="4">
        <v>0.63580000000000003</v>
      </c>
      <c r="I442" s="1">
        <f t="shared" si="52"/>
        <v>7548.5687323057564</v>
      </c>
      <c r="J442" s="1">
        <v>14181.38</v>
      </c>
      <c r="K442" s="4">
        <v>106.07</v>
      </c>
      <c r="L442" s="1">
        <f t="shared" si="53"/>
        <v>133.69831243518431</v>
      </c>
      <c r="M442" s="1">
        <f t="shared" si="54"/>
        <v>5.7748646375332807E-3</v>
      </c>
      <c r="N442" s="1">
        <f t="shared" si="55"/>
        <v>-1.5083933165843065E-3</v>
      </c>
      <c r="O442" s="1">
        <f t="shared" si="56"/>
        <v>3.7441284008325493E-4</v>
      </c>
      <c r="P442" s="1">
        <f t="shared" si="57"/>
        <v>-2.8181471080068774E-2</v>
      </c>
      <c r="Q442" s="1">
        <f>SUMPRODUCT('VaR-Results-Overview'!$B$4:$E$4,M442:P442)</f>
        <v>-3.7414250719674099E-3</v>
      </c>
      <c r="R442" s="1" t="b">
        <f t="shared" ca="1" si="58"/>
        <v>0</v>
      </c>
    </row>
    <row r="443" spans="1:18" x14ac:dyDescent="0.2">
      <c r="A443" s="1">
        <v>429</v>
      </c>
      <c r="B443" s="2">
        <v>39609</v>
      </c>
      <c r="C443" s="1">
        <v>12289.76</v>
      </c>
      <c r="D443" s="1">
        <v>5827.3</v>
      </c>
      <c r="E443" s="3">
        <v>1.9527000000000001</v>
      </c>
      <c r="F443" s="1">
        <f t="shared" si="51"/>
        <v>11378.968710000001</v>
      </c>
      <c r="G443" s="1">
        <v>4761.08</v>
      </c>
      <c r="H443" s="4">
        <v>0.64600000000000002</v>
      </c>
      <c r="I443" s="1">
        <f t="shared" si="52"/>
        <v>7370.0928792569657</v>
      </c>
      <c r="J443" s="1">
        <v>14021.17</v>
      </c>
      <c r="K443" s="4">
        <v>107.19</v>
      </c>
      <c r="L443" s="1">
        <f t="shared" si="53"/>
        <v>130.80669838604348</v>
      </c>
      <c r="M443" s="1">
        <f t="shared" si="54"/>
        <v>7.6870961017306628E-4</v>
      </c>
      <c r="N443" s="1">
        <f t="shared" si="55"/>
        <v>-2.054590722477893E-2</v>
      </c>
      <c r="O443" s="1">
        <f t="shared" si="56"/>
        <v>-2.3643668008872212E-2</v>
      </c>
      <c r="P443" s="1">
        <f t="shared" si="57"/>
        <v>-2.1627902375676241E-2</v>
      </c>
      <c r="Q443" s="1">
        <f>SUMPRODUCT('VaR-Results-Overview'!$B$4:$E$4,M443:P443)</f>
        <v>-1.2546235599386921E-2</v>
      </c>
      <c r="R443" s="1" t="b">
        <f t="shared" ca="1" si="58"/>
        <v>0</v>
      </c>
    </row>
    <row r="444" spans="1:18" x14ac:dyDescent="0.2">
      <c r="A444" s="1">
        <v>430</v>
      </c>
      <c r="B444" s="2">
        <v>39610</v>
      </c>
      <c r="C444" s="1">
        <v>12083.77</v>
      </c>
      <c r="D444" s="1">
        <v>5723.3</v>
      </c>
      <c r="E444" s="3">
        <v>1.9635</v>
      </c>
      <c r="F444" s="1">
        <f t="shared" si="51"/>
        <v>11237.699550000001</v>
      </c>
      <c r="G444" s="1">
        <v>4660.91</v>
      </c>
      <c r="H444" s="4">
        <v>0.64359999999999995</v>
      </c>
      <c r="I444" s="1">
        <f t="shared" si="52"/>
        <v>7241.9359850839037</v>
      </c>
      <c r="J444" s="1">
        <v>14183.48</v>
      </c>
      <c r="K444" s="4">
        <v>106.77</v>
      </c>
      <c r="L444" s="1">
        <f t="shared" si="53"/>
        <v>132.84143485997939</v>
      </c>
      <c r="M444" s="1">
        <f t="shared" si="54"/>
        <v>-1.6761108434989763E-2</v>
      </c>
      <c r="N444" s="1">
        <f t="shared" si="55"/>
        <v>-1.2414935272284426E-2</v>
      </c>
      <c r="O444" s="1">
        <f t="shared" si="56"/>
        <v>-1.7388775999520711E-2</v>
      </c>
      <c r="P444" s="1">
        <f t="shared" si="57"/>
        <v>1.5555292649699702E-2</v>
      </c>
      <c r="Q444" s="1">
        <f>SUMPRODUCT('VaR-Results-Overview'!$B$4:$E$4,M444:P444)</f>
        <v>-9.0567430256933649E-3</v>
      </c>
      <c r="R444" s="1" t="b">
        <f t="shared" ca="1" si="58"/>
        <v>0</v>
      </c>
    </row>
    <row r="445" spans="1:18" x14ac:dyDescent="0.2">
      <c r="A445" s="1">
        <v>431</v>
      </c>
      <c r="B445" s="2">
        <v>39611</v>
      </c>
      <c r="C445" s="1">
        <v>12141.58</v>
      </c>
      <c r="D445" s="1">
        <v>5790.5</v>
      </c>
      <c r="E445" s="3">
        <v>1.9458</v>
      </c>
      <c r="F445" s="1">
        <f t="shared" si="51"/>
        <v>11267.1549</v>
      </c>
      <c r="G445" s="1">
        <v>4672.3</v>
      </c>
      <c r="H445" s="4">
        <v>0.64859999999999995</v>
      </c>
      <c r="I445" s="1">
        <f t="shared" si="52"/>
        <v>7203.6694418748084</v>
      </c>
      <c r="J445" s="1">
        <v>13888.6</v>
      </c>
      <c r="K445" s="4">
        <v>108.03</v>
      </c>
      <c r="L445" s="1">
        <f t="shared" si="53"/>
        <v>128.56243636027031</v>
      </c>
      <c r="M445" s="1">
        <f t="shared" si="54"/>
        <v>4.7841029744855696E-3</v>
      </c>
      <c r="N445" s="1">
        <f t="shared" si="55"/>
        <v>2.6211191951646686E-3</v>
      </c>
      <c r="O445" s="1">
        <f t="shared" si="56"/>
        <v>-5.2840211910064189E-3</v>
      </c>
      <c r="P445" s="1">
        <f t="shared" si="57"/>
        <v>-3.2211324006092862E-2</v>
      </c>
      <c r="Q445" s="1">
        <f>SUMPRODUCT('VaR-Results-Overview'!$B$4:$E$4,M445:P445)</f>
        <v>-4.2706899719755862E-3</v>
      </c>
      <c r="R445" s="1" t="b">
        <f t="shared" ca="1" si="58"/>
        <v>0</v>
      </c>
    </row>
    <row r="446" spans="1:18" x14ac:dyDescent="0.2">
      <c r="A446" s="1">
        <v>432</v>
      </c>
      <c r="B446" s="2">
        <v>39612</v>
      </c>
      <c r="C446" s="1">
        <v>12307.35</v>
      </c>
      <c r="D446" s="1">
        <v>5802.8</v>
      </c>
      <c r="E446" s="3">
        <v>1.9446000000000001</v>
      </c>
      <c r="F446" s="1">
        <f t="shared" si="51"/>
        <v>11284.124880000001</v>
      </c>
      <c r="G446" s="1">
        <v>4682.3</v>
      </c>
      <c r="H446" s="4">
        <v>0.65169999999999995</v>
      </c>
      <c r="I446" s="1">
        <f t="shared" si="52"/>
        <v>7184.7475832438249</v>
      </c>
      <c r="J446" s="1">
        <v>13973.73</v>
      </c>
      <c r="K446" s="4">
        <v>108.02</v>
      </c>
      <c r="L446" s="1">
        <f t="shared" si="53"/>
        <v>129.36243288279948</v>
      </c>
      <c r="M446" s="1">
        <f t="shared" si="54"/>
        <v>1.3653083041910562E-2</v>
      </c>
      <c r="N446" s="1">
        <f t="shared" si="55"/>
        <v>1.5061459747927732E-3</v>
      </c>
      <c r="O446" s="1">
        <f t="shared" si="56"/>
        <v>-2.6266972386310558E-3</v>
      </c>
      <c r="P446" s="1">
        <f t="shared" si="57"/>
        <v>6.2226303823874445E-3</v>
      </c>
      <c r="Q446" s="1">
        <f>SUMPRODUCT('VaR-Results-Overview'!$B$4:$E$4,M446:P446)</f>
        <v>6.8949333618164403E-3</v>
      </c>
      <c r="R446" s="1" t="b">
        <f t="shared" ca="1" si="58"/>
        <v>0</v>
      </c>
    </row>
    <row r="447" spans="1:18" x14ac:dyDescent="0.2">
      <c r="A447" s="1">
        <v>433</v>
      </c>
      <c r="B447" s="2">
        <v>39615</v>
      </c>
      <c r="C447" s="1">
        <v>12269.08</v>
      </c>
      <c r="D447" s="1">
        <v>5794.6</v>
      </c>
      <c r="E447" s="3">
        <v>1.9636</v>
      </c>
      <c r="F447" s="1">
        <f t="shared" si="51"/>
        <v>11378.27656</v>
      </c>
      <c r="G447" s="1">
        <v>4657.74</v>
      </c>
      <c r="H447" s="4">
        <v>0.64680000000000004</v>
      </c>
      <c r="I447" s="1">
        <f t="shared" si="52"/>
        <v>7201.2059369202216</v>
      </c>
      <c r="J447" s="1">
        <v>14354.37</v>
      </c>
      <c r="K447" s="4">
        <v>108.28</v>
      </c>
      <c r="L447" s="1">
        <f t="shared" si="53"/>
        <v>132.56714074621354</v>
      </c>
      <c r="M447" s="1">
        <f t="shared" si="54"/>
        <v>-3.1095239836358302E-3</v>
      </c>
      <c r="N447" s="1">
        <f t="shared" si="55"/>
        <v>8.3437289999221467E-3</v>
      </c>
      <c r="O447" s="1">
        <f t="shared" si="56"/>
        <v>2.2907351282292245E-3</v>
      </c>
      <c r="P447" s="1">
        <f t="shared" si="57"/>
        <v>2.477309518689616E-2</v>
      </c>
      <c r="Q447" s="1">
        <f>SUMPRODUCT('VaR-Results-Overview'!$B$4:$E$4,M447:P447)</f>
        <v>6.4430016567244668E-3</v>
      </c>
      <c r="R447" s="1" t="b">
        <f t="shared" ca="1" si="58"/>
        <v>0</v>
      </c>
    </row>
    <row r="448" spans="1:18" x14ac:dyDescent="0.2">
      <c r="A448" s="1">
        <v>434</v>
      </c>
      <c r="B448" s="2">
        <v>39616</v>
      </c>
      <c r="C448" s="1">
        <v>12160.3</v>
      </c>
      <c r="D448" s="1">
        <v>5861.9</v>
      </c>
      <c r="E448" s="3">
        <v>1.9525999999999999</v>
      </c>
      <c r="F448" s="1">
        <f t="shared" si="51"/>
        <v>11445.945939999998</v>
      </c>
      <c r="G448" s="1">
        <v>4686.33</v>
      </c>
      <c r="H448" s="4">
        <v>0.64500000000000002</v>
      </c>
      <c r="I448" s="1">
        <f t="shared" si="52"/>
        <v>7265.6279069767443</v>
      </c>
      <c r="J448" s="1">
        <v>14348.37</v>
      </c>
      <c r="K448" s="4">
        <v>108.14</v>
      </c>
      <c r="L448" s="1">
        <f t="shared" si="53"/>
        <v>132.68328093212503</v>
      </c>
      <c r="M448" s="1">
        <f t="shared" si="54"/>
        <v>-8.8661904560081647E-3</v>
      </c>
      <c r="N448" s="1">
        <f t="shared" si="55"/>
        <v>5.9472433846341263E-3</v>
      </c>
      <c r="O448" s="1">
        <f t="shared" si="56"/>
        <v>8.9459974649849245E-3</v>
      </c>
      <c r="P448" s="1">
        <f t="shared" si="57"/>
        <v>8.7608577252057537E-4</v>
      </c>
      <c r="Q448" s="1">
        <f>SUMPRODUCT('VaR-Results-Overview'!$B$4:$E$4,M448:P448)</f>
        <v>-6.9248626601042058E-4</v>
      </c>
      <c r="R448" s="1" t="b">
        <f t="shared" ca="1" si="58"/>
        <v>0</v>
      </c>
    </row>
    <row r="449" spans="1:18" x14ac:dyDescent="0.2">
      <c r="A449" s="1">
        <v>435</v>
      </c>
      <c r="B449" s="2">
        <v>39617</v>
      </c>
      <c r="C449" s="1">
        <v>12029.06</v>
      </c>
      <c r="D449" s="1">
        <v>5756.9</v>
      </c>
      <c r="E449" s="3">
        <v>1.9583999999999999</v>
      </c>
      <c r="F449" s="1">
        <f t="shared" si="51"/>
        <v>11274.312959999999</v>
      </c>
      <c r="G449" s="1">
        <v>4618.75</v>
      </c>
      <c r="H449" s="4">
        <v>0.64449999999999996</v>
      </c>
      <c r="I449" s="1">
        <f t="shared" si="52"/>
        <v>7166.4080682699769</v>
      </c>
      <c r="J449" s="1">
        <v>14452.82</v>
      </c>
      <c r="K449" s="4">
        <v>107.9</v>
      </c>
      <c r="L449" s="1">
        <f t="shared" si="53"/>
        <v>133.94643188137164</v>
      </c>
      <c r="M449" s="1">
        <f t="shared" si="54"/>
        <v>-1.0792496895635781E-2</v>
      </c>
      <c r="N449" s="1">
        <f t="shared" si="55"/>
        <v>-1.4995089169536872E-2</v>
      </c>
      <c r="O449" s="1">
        <f t="shared" si="56"/>
        <v>-1.3656058358217406E-2</v>
      </c>
      <c r="P449" s="1">
        <f t="shared" si="57"/>
        <v>9.5200460854806632E-3</v>
      </c>
      <c r="Q449" s="1">
        <f>SUMPRODUCT('VaR-Results-Overview'!$B$4:$E$4,M449:P449)</f>
        <v>-8.2771221278409822E-3</v>
      </c>
      <c r="R449" s="1" t="b">
        <f t="shared" ca="1" si="58"/>
        <v>0</v>
      </c>
    </row>
    <row r="450" spans="1:18" x14ac:dyDescent="0.2">
      <c r="A450" s="1">
        <v>436</v>
      </c>
      <c r="B450" s="2">
        <v>39618</v>
      </c>
      <c r="C450" s="1">
        <v>12063.09</v>
      </c>
      <c r="D450" s="1">
        <v>5708.4</v>
      </c>
      <c r="E450" s="3">
        <v>1.9711000000000001</v>
      </c>
      <c r="F450" s="1">
        <f t="shared" si="51"/>
        <v>11251.827240000001</v>
      </c>
      <c r="G450" s="1">
        <v>4591.3900000000003</v>
      </c>
      <c r="H450" s="4">
        <v>0.64559999999999995</v>
      </c>
      <c r="I450" s="1">
        <f t="shared" si="52"/>
        <v>7111.8184634448589</v>
      </c>
      <c r="J450" s="1">
        <v>14130.17</v>
      </c>
      <c r="K450" s="4">
        <v>107.98</v>
      </c>
      <c r="L450" s="1">
        <f t="shared" si="53"/>
        <v>130.85914058158917</v>
      </c>
      <c r="M450" s="1">
        <f t="shared" si="54"/>
        <v>2.8289824807591498E-3</v>
      </c>
      <c r="N450" s="1">
        <f t="shared" si="55"/>
        <v>-1.9944204209849047E-3</v>
      </c>
      <c r="O450" s="1">
        <f t="shared" si="56"/>
        <v>-7.6174290251233567E-3</v>
      </c>
      <c r="P450" s="1">
        <f t="shared" si="57"/>
        <v>-2.3048701308570084E-2</v>
      </c>
      <c r="Q450" s="1">
        <f>SUMPRODUCT('VaR-Results-Overview'!$B$4:$E$4,M450:P450)</f>
        <v>-4.8382162982181639E-3</v>
      </c>
      <c r="R450" s="1" t="b">
        <f t="shared" ca="1" si="58"/>
        <v>0</v>
      </c>
    </row>
    <row r="451" spans="1:18" x14ac:dyDescent="0.2">
      <c r="A451" s="1">
        <v>437</v>
      </c>
      <c r="B451" s="2">
        <v>39619</v>
      </c>
      <c r="C451" s="1">
        <v>11842.69</v>
      </c>
      <c r="D451" s="1">
        <v>5620.8</v>
      </c>
      <c r="E451" s="3">
        <v>1.9756</v>
      </c>
      <c r="F451" s="1">
        <f t="shared" si="51"/>
        <v>11104.45248</v>
      </c>
      <c r="G451" s="1">
        <v>4509.2700000000004</v>
      </c>
      <c r="H451" s="4">
        <v>0.63970000000000005</v>
      </c>
      <c r="I451" s="1">
        <f t="shared" si="52"/>
        <v>7049.0386118493043</v>
      </c>
      <c r="J451" s="1">
        <v>13942.08</v>
      </c>
      <c r="K451" s="4">
        <v>107.39</v>
      </c>
      <c r="L451" s="1">
        <f t="shared" si="53"/>
        <v>129.82661327870377</v>
      </c>
      <c r="M451" s="1">
        <f t="shared" si="54"/>
        <v>-1.8270608940163725E-2</v>
      </c>
      <c r="N451" s="1">
        <f t="shared" si="55"/>
        <v>-1.309785129619539E-2</v>
      </c>
      <c r="O451" s="1">
        <f t="shared" si="56"/>
        <v>-8.827538542813847E-3</v>
      </c>
      <c r="P451" s="1">
        <f t="shared" si="57"/>
        <v>-7.8903720313036104E-3</v>
      </c>
      <c r="Q451" s="1">
        <f>SUMPRODUCT('VaR-Results-Overview'!$B$4:$E$4,M451:P451)</f>
        <v>-1.3698427225466214E-2</v>
      </c>
      <c r="R451" s="1" t="b">
        <f t="shared" ca="1" si="58"/>
        <v>0</v>
      </c>
    </row>
    <row r="452" spans="1:18" x14ac:dyDescent="0.2">
      <c r="A452" s="1">
        <v>438</v>
      </c>
      <c r="B452" s="2">
        <v>39622</v>
      </c>
      <c r="C452" s="1">
        <v>11842.36</v>
      </c>
      <c r="D452" s="1">
        <v>5667.2</v>
      </c>
      <c r="E452" s="3">
        <v>1.9594</v>
      </c>
      <c r="F452" s="1">
        <f t="shared" si="51"/>
        <v>11104.311680000001</v>
      </c>
      <c r="G452" s="1">
        <v>4511.37</v>
      </c>
      <c r="H452" s="4">
        <v>0.64580000000000004</v>
      </c>
      <c r="I452" s="1">
        <f t="shared" si="52"/>
        <v>6985.7076494270668</v>
      </c>
      <c r="J452" s="1">
        <v>13857.47</v>
      </c>
      <c r="K452" s="4">
        <v>107.92</v>
      </c>
      <c r="L452" s="1">
        <f t="shared" si="53"/>
        <v>128.40502223869532</v>
      </c>
      <c r="M452" s="1">
        <f t="shared" si="54"/>
        <v>-2.7865290740526623E-5</v>
      </c>
      <c r="N452" s="1">
        <f t="shared" si="55"/>
        <v>-1.2679598589197359E-5</v>
      </c>
      <c r="O452" s="1">
        <f t="shared" si="56"/>
        <v>-8.9843404057653019E-3</v>
      </c>
      <c r="P452" s="1">
        <f t="shared" si="57"/>
        <v>-1.0949920082692653E-2</v>
      </c>
      <c r="Q452" s="1">
        <f>SUMPRODUCT('VaR-Results-Overview'!$B$4:$E$4,M452:P452)</f>
        <v>-3.1033680529880311E-3</v>
      </c>
      <c r="R452" s="1" t="b">
        <f t="shared" ca="1" si="58"/>
        <v>0</v>
      </c>
    </row>
    <row r="453" spans="1:18" x14ac:dyDescent="0.2">
      <c r="A453" s="1">
        <v>439</v>
      </c>
      <c r="B453" s="2">
        <v>39623</v>
      </c>
      <c r="C453" s="1">
        <v>11807.43</v>
      </c>
      <c r="D453" s="1">
        <v>5634.7</v>
      </c>
      <c r="E453" s="3">
        <v>1.9711000000000001</v>
      </c>
      <c r="F453" s="1">
        <f t="shared" si="51"/>
        <v>11106.55717</v>
      </c>
      <c r="G453" s="1">
        <v>4473.76</v>
      </c>
      <c r="H453" s="4">
        <v>0.64129999999999998</v>
      </c>
      <c r="I453" s="1">
        <f t="shared" si="52"/>
        <v>6976.0798378294094</v>
      </c>
      <c r="J453" s="1">
        <v>13849.56</v>
      </c>
      <c r="K453" s="4">
        <v>107.71</v>
      </c>
      <c r="L453" s="1">
        <f t="shared" si="53"/>
        <v>128.58193296815523</v>
      </c>
      <c r="M453" s="1">
        <f t="shared" si="54"/>
        <v>-2.9495809956799398E-3</v>
      </c>
      <c r="N453" s="1">
        <f t="shared" si="55"/>
        <v>2.0221784696873132E-4</v>
      </c>
      <c r="O453" s="1">
        <f t="shared" si="56"/>
        <v>-1.3782156484099476E-3</v>
      </c>
      <c r="P453" s="1">
        <f t="shared" si="57"/>
        <v>1.3777555299281166E-3</v>
      </c>
      <c r="Q453" s="1">
        <f>SUMPRODUCT('VaR-Results-Overview'!$B$4:$E$4,M453:P453)</f>
        <v>-9.8143750303672809E-4</v>
      </c>
      <c r="R453" s="1" t="b">
        <f t="shared" ca="1" si="58"/>
        <v>0</v>
      </c>
    </row>
    <row r="454" spans="1:18" x14ac:dyDescent="0.2">
      <c r="A454" s="1">
        <v>440</v>
      </c>
      <c r="B454" s="2">
        <v>39624</v>
      </c>
      <c r="C454" s="1">
        <v>11811.83</v>
      </c>
      <c r="D454" s="1">
        <v>5666.1</v>
      </c>
      <c r="E454" s="3">
        <v>1.968</v>
      </c>
      <c r="F454" s="1">
        <f t="shared" si="51"/>
        <v>11150.8848</v>
      </c>
      <c r="G454" s="1">
        <v>4536.29</v>
      </c>
      <c r="H454" s="4">
        <v>0.64249999999999996</v>
      </c>
      <c r="I454" s="1">
        <f t="shared" si="52"/>
        <v>7060.3735408560315</v>
      </c>
      <c r="J454" s="1">
        <v>13829.92</v>
      </c>
      <c r="K454" s="4">
        <v>108.17</v>
      </c>
      <c r="L454" s="1">
        <f t="shared" si="53"/>
        <v>127.85356383470463</v>
      </c>
      <c r="M454" s="1">
        <f t="shared" si="54"/>
        <v>3.7264671482275451E-4</v>
      </c>
      <c r="N454" s="1">
        <f t="shared" si="55"/>
        <v>3.9911224803068088E-3</v>
      </c>
      <c r="O454" s="1">
        <f t="shared" si="56"/>
        <v>1.2083248039897703E-2</v>
      </c>
      <c r="P454" s="1">
        <f t="shared" si="57"/>
        <v>-5.6646304549721437E-3</v>
      </c>
      <c r="Q454" s="1">
        <f>SUMPRODUCT('VaR-Results-Overview'!$B$4:$E$4,M454:P454)</f>
        <v>1.4217941430164859E-3</v>
      </c>
      <c r="R454" s="1" t="b">
        <f t="shared" ca="1" si="58"/>
        <v>0</v>
      </c>
    </row>
    <row r="455" spans="1:18" x14ac:dyDescent="0.2">
      <c r="A455" s="1">
        <v>441</v>
      </c>
      <c r="B455" s="2">
        <v>39625</v>
      </c>
      <c r="C455" s="1">
        <v>11453.42</v>
      </c>
      <c r="D455" s="1">
        <v>5518.2</v>
      </c>
      <c r="E455" s="3">
        <v>1.9890000000000001</v>
      </c>
      <c r="F455" s="1">
        <f t="shared" si="51"/>
        <v>10975.6998</v>
      </c>
      <c r="G455" s="1">
        <v>4426.1899999999996</v>
      </c>
      <c r="H455" s="4">
        <v>0.63500000000000001</v>
      </c>
      <c r="I455" s="1">
        <f t="shared" si="52"/>
        <v>6970.3779527559045</v>
      </c>
      <c r="J455" s="1">
        <v>13822.32</v>
      </c>
      <c r="K455" s="4">
        <v>107.19</v>
      </c>
      <c r="L455" s="1">
        <f t="shared" si="53"/>
        <v>128.95158130422615</v>
      </c>
      <c r="M455" s="1">
        <f t="shared" si="54"/>
        <v>-3.0343308361193807E-2</v>
      </c>
      <c r="N455" s="1">
        <f t="shared" si="55"/>
        <v>-1.5710412504665056E-2</v>
      </c>
      <c r="O455" s="1">
        <f t="shared" si="56"/>
        <v>-1.2746576024533609E-2</v>
      </c>
      <c r="P455" s="1">
        <f t="shared" si="57"/>
        <v>8.5880865310965712E-3</v>
      </c>
      <c r="Q455" s="1">
        <f>SUMPRODUCT('VaR-Results-Overview'!$B$4:$E$4,M455:P455)</f>
        <v>-1.6407487392111085E-2</v>
      </c>
      <c r="R455" s="1" t="b">
        <f t="shared" ca="1" si="58"/>
        <v>0</v>
      </c>
    </row>
    <row r="456" spans="1:18" x14ac:dyDescent="0.2">
      <c r="A456" s="1">
        <v>442</v>
      </c>
      <c r="B456" s="2">
        <v>39626</v>
      </c>
      <c r="C456" s="1">
        <v>11346.51</v>
      </c>
      <c r="D456" s="1">
        <v>5529.9</v>
      </c>
      <c r="E456" s="3">
        <v>1.9914000000000001</v>
      </c>
      <c r="F456" s="1">
        <f t="shared" si="51"/>
        <v>11012.24286</v>
      </c>
      <c r="G456" s="1">
        <v>4397.32</v>
      </c>
      <c r="H456" s="4">
        <v>0.63490000000000002</v>
      </c>
      <c r="I456" s="1">
        <f t="shared" si="52"/>
        <v>6926.0040951330911</v>
      </c>
      <c r="J456" s="1">
        <v>13544.36</v>
      </c>
      <c r="K456" s="4">
        <v>106.14</v>
      </c>
      <c r="L456" s="1">
        <f t="shared" si="53"/>
        <v>127.60844168079895</v>
      </c>
      <c r="M456" s="1">
        <f t="shared" si="54"/>
        <v>-9.3343298333598054E-3</v>
      </c>
      <c r="N456" s="1">
        <f t="shared" si="55"/>
        <v>3.3294514851800127E-3</v>
      </c>
      <c r="O456" s="1">
        <f t="shared" si="56"/>
        <v>-6.3660619156625667E-3</v>
      </c>
      <c r="P456" s="1">
        <f t="shared" si="57"/>
        <v>-1.0415844535154891E-2</v>
      </c>
      <c r="Q456" s="1">
        <f>SUMPRODUCT('VaR-Results-Overview'!$B$4:$E$4,M456:P456)</f>
        <v>-5.4546715863871536E-3</v>
      </c>
      <c r="R456" s="1" t="b">
        <f t="shared" ca="1" si="58"/>
        <v>0</v>
      </c>
    </row>
    <row r="457" spans="1:18" x14ac:dyDescent="0.2">
      <c r="A457" s="1">
        <v>443</v>
      </c>
      <c r="B457" s="2">
        <v>39629</v>
      </c>
      <c r="C457" s="1">
        <v>11350.01</v>
      </c>
      <c r="D457" s="1">
        <v>5625.9</v>
      </c>
      <c r="E457" s="3">
        <v>1.9901</v>
      </c>
      <c r="F457" s="1">
        <f t="shared" si="51"/>
        <v>11196.103589999999</v>
      </c>
      <c r="G457" s="1">
        <v>4434.8500000000004</v>
      </c>
      <c r="H457" s="4">
        <v>0.63470000000000004</v>
      </c>
      <c r="I457" s="1">
        <f t="shared" si="52"/>
        <v>6987.3168426028042</v>
      </c>
      <c r="J457" s="1">
        <v>13481.38</v>
      </c>
      <c r="K457" s="4">
        <v>106.01</v>
      </c>
      <c r="L457" s="1">
        <f t="shared" si="53"/>
        <v>127.17083294028863</v>
      </c>
      <c r="M457" s="1">
        <f t="shared" si="54"/>
        <v>3.0846489361045819E-4</v>
      </c>
      <c r="N457" s="1">
        <f t="shared" si="55"/>
        <v>1.6696029350010039E-2</v>
      </c>
      <c r="O457" s="1">
        <f t="shared" si="56"/>
        <v>8.8525427688957836E-3</v>
      </c>
      <c r="P457" s="1">
        <f t="shared" si="57"/>
        <v>-3.4293087098810631E-3</v>
      </c>
      <c r="Q457" s="1">
        <f>SUMPRODUCT('VaR-Results-Overview'!$B$4:$E$4,M457:P457)</f>
        <v>5.3315872973605603E-3</v>
      </c>
      <c r="R457" s="1" t="b">
        <f t="shared" ca="1" si="58"/>
        <v>0</v>
      </c>
    </row>
    <row r="458" spans="1:18" x14ac:dyDescent="0.2">
      <c r="A458" s="1">
        <v>444</v>
      </c>
      <c r="B458" s="2">
        <v>39630</v>
      </c>
      <c r="C458" s="1">
        <v>11382.26</v>
      </c>
      <c r="D458" s="1">
        <v>5479.9</v>
      </c>
      <c r="E458" s="3">
        <v>1.9914000000000001</v>
      </c>
      <c r="F458" s="1">
        <f t="shared" si="51"/>
        <v>10912.672859999999</v>
      </c>
      <c r="G458" s="1">
        <v>4341.21</v>
      </c>
      <c r="H458" s="4">
        <v>0.63480000000000003</v>
      </c>
      <c r="I458" s="1">
        <f t="shared" si="52"/>
        <v>6838.7051039697544</v>
      </c>
      <c r="J458" s="1">
        <v>13463.2</v>
      </c>
      <c r="K458" s="4">
        <v>106.01</v>
      </c>
      <c r="L458" s="1">
        <f t="shared" si="53"/>
        <v>126.99933968493538</v>
      </c>
      <c r="M458" s="1">
        <f t="shared" si="54"/>
        <v>2.8414071881874992E-3</v>
      </c>
      <c r="N458" s="1">
        <f t="shared" si="55"/>
        <v>-2.5315122151348374E-2</v>
      </c>
      <c r="O458" s="1">
        <f t="shared" si="56"/>
        <v>-2.1268784854143134E-2</v>
      </c>
      <c r="P458" s="1">
        <f t="shared" si="57"/>
        <v>-1.34852663451357E-3</v>
      </c>
      <c r="Q458" s="1">
        <f>SUMPRODUCT('VaR-Results-Overview'!$B$4:$E$4,M458:P458)</f>
        <v>-8.8545575824465397E-3</v>
      </c>
      <c r="R458" s="1" t="b">
        <f t="shared" ca="1" si="58"/>
        <v>0</v>
      </c>
    </row>
    <row r="459" spans="1:18" x14ac:dyDescent="0.2">
      <c r="A459" s="1">
        <v>445</v>
      </c>
      <c r="B459" s="2">
        <v>39631</v>
      </c>
      <c r="C459" s="1">
        <v>11215.51</v>
      </c>
      <c r="D459" s="1">
        <v>5426.3</v>
      </c>
      <c r="E459" s="3">
        <v>1.9922</v>
      </c>
      <c r="F459" s="1">
        <f t="shared" si="51"/>
        <v>10810.27486</v>
      </c>
      <c r="G459" s="1">
        <v>4296.4799999999996</v>
      </c>
      <c r="H459" s="4">
        <v>0.63029999999999997</v>
      </c>
      <c r="I459" s="1">
        <f t="shared" si="52"/>
        <v>6816.5635411708708</v>
      </c>
      <c r="J459" s="1">
        <v>13286.37</v>
      </c>
      <c r="K459" s="4">
        <v>106.11</v>
      </c>
      <c r="L459" s="1">
        <f t="shared" si="53"/>
        <v>125.21317500706814</v>
      </c>
      <c r="M459" s="1">
        <f t="shared" si="54"/>
        <v>-1.4649990423694416E-2</v>
      </c>
      <c r="N459" s="1">
        <f t="shared" si="55"/>
        <v>-9.3834023354017453E-3</v>
      </c>
      <c r="O459" s="1">
        <f t="shared" si="56"/>
        <v>-3.2376835178973811E-3</v>
      </c>
      <c r="P459" s="1">
        <f t="shared" si="57"/>
        <v>-1.4064361927380226E-2</v>
      </c>
      <c r="Q459" s="1">
        <f>SUMPRODUCT('VaR-Results-Overview'!$B$4:$E$4,M459:P459)</f>
        <v>-1.1811657607364075E-2</v>
      </c>
      <c r="R459" s="1" t="b">
        <f t="shared" ca="1" si="58"/>
        <v>0</v>
      </c>
    </row>
    <row r="460" spans="1:18" x14ac:dyDescent="0.2">
      <c r="A460" s="1">
        <v>446</v>
      </c>
      <c r="B460" s="2">
        <v>39632</v>
      </c>
      <c r="C460" s="1">
        <v>11288.53</v>
      </c>
      <c r="D460" s="1">
        <v>5476.6</v>
      </c>
      <c r="E460" s="3">
        <v>1.9826999999999999</v>
      </c>
      <c r="F460" s="1">
        <f t="shared" si="51"/>
        <v>10858.454820000001</v>
      </c>
      <c r="G460" s="1">
        <v>4343.99</v>
      </c>
      <c r="H460" s="4">
        <v>0.63639999999999997</v>
      </c>
      <c r="I460" s="1">
        <f t="shared" si="52"/>
        <v>6825.8799497171594</v>
      </c>
      <c r="J460" s="1">
        <v>13265.4</v>
      </c>
      <c r="K460" s="4">
        <v>106.68</v>
      </c>
      <c r="L460" s="1">
        <f t="shared" si="53"/>
        <v>124.34758155230595</v>
      </c>
      <c r="M460" s="1">
        <f t="shared" si="54"/>
        <v>6.5106268016345611E-3</v>
      </c>
      <c r="N460" s="1">
        <f t="shared" si="55"/>
        <v>4.4568672511996893E-3</v>
      </c>
      <c r="O460" s="1">
        <f t="shared" si="56"/>
        <v>1.3667309766892189E-3</v>
      </c>
      <c r="P460" s="1">
        <f t="shared" si="57"/>
        <v>-6.9129582786582105E-3</v>
      </c>
      <c r="Q460" s="1">
        <f>SUMPRODUCT('VaR-Results-Overview'!$B$4:$E$4,M460:P460)</f>
        <v>2.6953923379510105E-3</v>
      </c>
      <c r="R460" s="1" t="b">
        <f t="shared" ca="1" si="58"/>
        <v>0</v>
      </c>
    </row>
    <row r="461" spans="1:18" x14ac:dyDescent="0.2">
      <c r="A461" s="1">
        <v>447</v>
      </c>
      <c r="B461" s="2">
        <v>39636</v>
      </c>
      <c r="C461" s="1">
        <v>11231.96</v>
      </c>
      <c r="D461" s="1">
        <v>5512.7</v>
      </c>
      <c r="E461" s="3">
        <v>1.9695</v>
      </c>
      <c r="F461" s="1">
        <f t="shared" si="51"/>
        <v>10857.262650000001</v>
      </c>
      <c r="G461" s="1">
        <v>4342.59</v>
      </c>
      <c r="H461" s="4">
        <v>0.63839999999999997</v>
      </c>
      <c r="I461" s="1">
        <f t="shared" si="52"/>
        <v>6802.3026315789475</v>
      </c>
      <c r="J461" s="1">
        <v>13360.04</v>
      </c>
      <c r="K461" s="4">
        <v>107.52</v>
      </c>
      <c r="L461" s="1">
        <f t="shared" si="53"/>
        <v>124.25632440476191</v>
      </c>
      <c r="M461" s="1">
        <f t="shared" si="54"/>
        <v>-5.0112813625867603E-3</v>
      </c>
      <c r="N461" s="1">
        <f t="shared" si="55"/>
        <v>-1.097918644745312E-4</v>
      </c>
      <c r="O461" s="1">
        <f t="shared" si="56"/>
        <v>-3.4541067689285807E-3</v>
      </c>
      <c r="P461" s="1">
        <f t="shared" si="57"/>
        <v>-7.3388759479535903E-4</v>
      </c>
      <c r="Q461" s="1">
        <f>SUMPRODUCT('VaR-Results-Overview'!$B$4:$E$4,M461:P461)</f>
        <v>-2.5296383002289939E-3</v>
      </c>
      <c r="R461" s="1" t="b">
        <f t="shared" ca="1" si="58"/>
        <v>0</v>
      </c>
    </row>
    <row r="462" spans="1:18" x14ac:dyDescent="0.2">
      <c r="A462" s="1">
        <v>448</v>
      </c>
      <c r="B462" s="2">
        <v>39637</v>
      </c>
      <c r="C462" s="1">
        <v>11384.21</v>
      </c>
      <c r="D462" s="1">
        <v>5440.5</v>
      </c>
      <c r="E462" s="3">
        <v>1.9718</v>
      </c>
      <c r="F462" s="1">
        <f t="shared" si="51"/>
        <v>10727.5779</v>
      </c>
      <c r="G462" s="1">
        <v>4275.6099999999997</v>
      </c>
      <c r="H462" s="4">
        <v>0.63780000000000003</v>
      </c>
      <c r="I462" s="1">
        <f t="shared" si="52"/>
        <v>6703.6845406083403</v>
      </c>
      <c r="J462" s="1">
        <v>13033.1</v>
      </c>
      <c r="K462" s="4">
        <v>107.21</v>
      </c>
      <c r="L462" s="1">
        <f t="shared" si="53"/>
        <v>121.56608525324131</v>
      </c>
      <c r="M462" s="1">
        <f t="shared" si="54"/>
        <v>1.3555069640561399E-2</v>
      </c>
      <c r="N462" s="1">
        <f t="shared" si="55"/>
        <v>-1.1944516235867274E-2</v>
      </c>
      <c r="O462" s="1">
        <f t="shared" si="56"/>
        <v>-1.4497751175136417E-2</v>
      </c>
      <c r="P462" s="1">
        <f t="shared" si="57"/>
        <v>-2.1650722121452852E-2</v>
      </c>
      <c r="Q462" s="1">
        <f>SUMPRODUCT('VaR-Results-Overview'!$B$4:$E$4,M462:P462)</f>
        <v>-3.9412465563398351E-3</v>
      </c>
      <c r="R462" s="1" t="b">
        <f t="shared" ca="1" si="58"/>
        <v>0</v>
      </c>
    </row>
    <row r="463" spans="1:18" x14ac:dyDescent="0.2">
      <c r="A463" s="1">
        <v>449</v>
      </c>
      <c r="B463" s="2">
        <v>39638</v>
      </c>
      <c r="C463" s="1">
        <v>11147.44</v>
      </c>
      <c r="D463" s="1">
        <v>5529.6</v>
      </c>
      <c r="E463" s="3">
        <v>1.9785999999999999</v>
      </c>
      <c r="F463" s="1">
        <f t="shared" ref="F463:F514" si="59">D463*E463</f>
        <v>10940.86656</v>
      </c>
      <c r="G463" s="1">
        <v>4339.66</v>
      </c>
      <c r="H463" s="4">
        <v>0.63560000000000005</v>
      </c>
      <c r="I463" s="1">
        <f t="shared" ref="I463:I514" si="60">G463/H463</f>
        <v>6827.6589049716795</v>
      </c>
      <c r="J463" s="1">
        <v>13052.13</v>
      </c>
      <c r="K463" s="4">
        <v>107.12</v>
      </c>
      <c r="L463" s="1">
        <f t="shared" ref="L463:L514" si="61">J463/K463</f>
        <v>121.84587378640775</v>
      </c>
      <c r="M463" s="1">
        <f t="shared" si="54"/>
        <v>-2.0798105446051911E-2</v>
      </c>
      <c r="N463" s="1">
        <f t="shared" si="55"/>
        <v>1.9882275569399515E-2</v>
      </c>
      <c r="O463" s="1">
        <f t="shared" si="56"/>
        <v>1.8493466333678175E-2</v>
      </c>
      <c r="P463" s="1">
        <f t="shared" si="57"/>
        <v>2.3015344500367462E-3</v>
      </c>
      <c r="Q463" s="1">
        <f>SUMPRODUCT('VaR-Results-Overview'!$B$4:$E$4,M463:P463)</f>
        <v>-4.4905984225744123E-5</v>
      </c>
      <c r="R463" s="1" t="b">
        <f t="shared" ca="1" si="58"/>
        <v>0</v>
      </c>
    </row>
    <row r="464" spans="1:18" x14ac:dyDescent="0.2">
      <c r="A464" s="1">
        <v>450</v>
      </c>
      <c r="B464" s="2">
        <v>39639</v>
      </c>
      <c r="C464" s="1">
        <v>11229.02</v>
      </c>
      <c r="D464" s="1">
        <v>5406.8</v>
      </c>
      <c r="E464" s="3">
        <v>1.978</v>
      </c>
      <c r="F464" s="1">
        <f t="shared" si="59"/>
        <v>10694.6504</v>
      </c>
      <c r="G464" s="1">
        <v>4231.5600000000004</v>
      </c>
      <c r="H464" s="4">
        <v>0.63319999999999999</v>
      </c>
      <c r="I464" s="1">
        <f t="shared" si="60"/>
        <v>6682.8174352495271</v>
      </c>
      <c r="J464" s="1">
        <v>13067.21</v>
      </c>
      <c r="K464" s="4">
        <v>106.89</v>
      </c>
      <c r="L464" s="1">
        <f t="shared" si="61"/>
        <v>122.24913462438019</v>
      </c>
      <c r="M464" s="1">
        <f t="shared" ref="M464:M513" si="62">(C464-C463)/C463</f>
        <v>7.3182721772891285E-3</v>
      </c>
      <c r="N464" s="1">
        <f t="shared" ref="N464:N518" si="63">(F464-F463)/F463</f>
        <v>-2.2504264963816537E-2</v>
      </c>
      <c r="O464" s="1">
        <f t="shared" ref="O464:O513" si="64">(I464-I463)/I463</f>
        <v>-2.1213928776770547E-2</v>
      </c>
      <c r="P464" s="1">
        <f t="shared" ref="P464:P513" si="65">(L464-L463)/L463</f>
        <v>3.3095978176441482E-3</v>
      </c>
      <c r="Q464" s="1">
        <f>SUMPRODUCT('VaR-Results-Overview'!$B$4:$E$4,M464:P464)</f>
        <v>-5.2834439323775333E-3</v>
      </c>
      <c r="R464" s="1" t="b">
        <f t="shared" ref="R464:R518" ca="1" si="66">IF(Q464&lt;$T$14,Q464)</f>
        <v>0</v>
      </c>
    </row>
    <row r="465" spans="1:18" x14ac:dyDescent="0.2">
      <c r="A465" s="1">
        <v>451</v>
      </c>
      <c r="B465" s="2">
        <v>39640</v>
      </c>
      <c r="C465" s="1">
        <v>11100.54</v>
      </c>
      <c r="D465" s="1">
        <v>5261.6</v>
      </c>
      <c r="E465" s="3">
        <v>1.9883999999999999</v>
      </c>
      <c r="F465" s="1">
        <f t="shared" si="59"/>
        <v>10462.165440000001</v>
      </c>
      <c r="G465" s="1">
        <v>4100.6400000000003</v>
      </c>
      <c r="H465" s="4">
        <v>0.62860000000000005</v>
      </c>
      <c r="I465" s="1">
        <f t="shared" si="60"/>
        <v>6523.4489341393573</v>
      </c>
      <c r="J465" s="1">
        <v>13039.69</v>
      </c>
      <c r="K465" s="4">
        <v>106.04</v>
      </c>
      <c r="L465" s="1">
        <f t="shared" si="61"/>
        <v>122.96953979630328</v>
      </c>
      <c r="M465" s="1">
        <f t="shared" si="62"/>
        <v>-1.1441782096745715E-2</v>
      </c>
      <c r="N465" s="1">
        <f t="shared" si="63"/>
        <v>-2.1738434759868332E-2</v>
      </c>
      <c r="O465" s="1">
        <f t="shared" si="64"/>
        <v>-2.3847501843991217E-2</v>
      </c>
      <c r="P465" s="1">
        <f t="shared" si="65"/>
        <v>5.8929265563849621E-3</v>
      </c>
      <c r="Q465" s="1">
        <f>SUMPRODUCT('VaR-Results-Overview'!$B$4:$E$4,M465:P465)</f>
        <v>-1.2304408139780915E-2</v>
      </c>
      <c r="R465" s="1" t="b">
        <f t="shared" ca="1" si="66"/>
        <v>0</v>
      </c>
    </row>
    <row r="466" spans="1:18" x14ac:dyDescent="0.2">
      <c r="A466" s="1">
        <v>452</v>
      </c>
      <c r="B466" s="2">
        <v>39643</v>
      </c>
      <c r="C466" s="1">
        <v>11055.19</v>
      </c>
      <c r="D466" s="1">
        <v>5300.4</v>
      </c>
      <c r="E466" s="3">
        <v>1.9918</v>
      </c>
      <c r="F466" s="1">
        <f t="shared" si="59"/>
        <v>10557.336719999999</v>
      </c>
      <c r="G466" s="1">
        <v>4142.53</v>
      </c>
      <c r="H466" s="4">
        <v>0.62909999999999999</v>
      </c>
      <c r="I466" s="1">
        <f t="shared" si="60"/>
        <v>6584.8513749801305</v>
      </c>
      <c r="J466" s="1">
        <v>13010.16</v>
      </c>
      <c r="K466" s="4">
        <v>106.45</v>
      </c>
      <c r="L466" s="1">
        <f t="shared" si="61"/>
        <v>122.21850634100517</v>
      </c>
      <c r="M466" s="1">
        <f t="shared" si="62"/>
        <v>-4.0853868370367896E-3</v>
      </c>
      <c r="N466" s="1">
        <f t="shared" si="63"/>
        <v>9.0967095240274323E-3</v>
      </c>
      <c r="O466" s="1">
        <f t="shared" si="64"/>
        <v>9.4125732355217692E-3</v>
      </c>
      <c r="P466" s="1">
        <f t="shared" si="65"/>
        <v>-6.1074755304621475E-3</v>
      </c>
      <c r="Q466" s="1">
        <f>SUMPRODUCT('VaR-Results-Overview'!$B$4:$E$4,M466:P466)</f>
        <v>8.1462033985326126E-4</v>
      </c>
      <c r="R466" s="1" t="b">
        <f t="shared" ca="1" si="66"/>
        <v>0</v>
      </c>
    </row>
    <row r="467" spans="1:18" x14ac:dyDescent="0.2">
      <c r="A467" s="1">
        <v>453</v>
      </c>
      <c r="B467" s="2">
        <v>39644</v>
      </c>
      <c r="C467" s="1">
        <v>10962.54</v>
      </c>
      <c r="D467" s="1">
        <v>5171.8999999999996</v>
      </c>
      <c r="E467" s="3">
        <v>2.0049000000000001</v>
      </c>
      <c r="F467" s="1">
        <f t="shared" si="59"/>
        <v>10369.142309999999</v>
      </c>
      <c r="G467" s="1">
        <v>4061.15</v>
      </c>
      <c r="H467" s="4">
        <v>0.62609999999999999</v>
      </c>
      <c r="I467" s="1">
        <f t="shared" si="60"/>
        <v>6486.4238939466541</v>
      </c>
      <c r="J467" s="1">
        <v>12754.56</v>
      </c>
      <c r="K467" s="4">
        <v>104.37</v>
      </c>
      <c r="L467" s="1">
        <f t="shared" si="61"/>
        <v>122.20523138832996</v>
      </c>
      <c r="M467" s="1">
        <f t="shared" si="62"/>
        <v>-8.3806791199427261E-3</v>
      </c>
      <c r="N467" s="1">
        <f t="shared" si="63"/>
        <v>-1.7825936123026308E-2</v>
      </c>
      <c r="O467" s="1">
        <f t="shared" si="64"/>
        <v>-1.4947563039533811E-2</v>
      </c>
      <c r="P467" s="1">
        <f t="shared" si="65"/>
        <v>-1.0861655139332841E-4</v>
      </c>
      <c r="Q467" s="1">
        <f>SUMPRODUCT('VaR-Results-Overview'!$B$4:$E$4,M467:P467)</f>
        <v>-1.0216532099117029E-2</v>
      </c>
      <c r="R467" s="1" t="b">
        <f t="shared" ca="1" si="66"/>
        <v>0</v>
      </c>
    </row>
    <row r="468" spans="1:18" x14ac:dyDescent="0.2">
      <c r="A468" s="1">
        <v>454</v>
      </c>
      <c r="B468" s="2">
        <v>39645</v>
      </c>
      <c r="C468" s="1">
        <v>11239.28</v>
      </c>
      <c r="D468" s="1">
        <v>5150.6000000000004</v>
      </c>
      <c r="E468" s="3">
        <v>1.9963</v>
      </c>
      <c r="F468" s="1">
        <f t="shared" si="59"/>
        <v>10282.14278</v>
      </c>
      <c r="G468" s="1">
        <v>4112.45</v>
      </c>
      <c r="H468" s="4">
        <v>0.6321</v>
      </c>
      <c r="I468" s="1">
        <f t="shared" si="60"/>
        <v>6506.0117070083843</v>
      </c>
      <c r="J468" s="1">
        <v>12760.8</v>
      </c>
      <c r="K468" s="4">
        <v>104.81</v>
      </c>
      <c r="L468" s="1">
        <f t="shared" si="61"/>
        <v>121.7517412460643</v>
      </c>
      <c r="M468" s="1">
        <f t="shared" si="62"/>
        <v>2.5244149622259054E-2</v>
      </c>
      <c r="N468" s="1">
        <f t="shared" si="63"/>
        <v>-8.3902339652621814E-3</v>
      </c>
      <c r="O468" s="1">
        <f t="shared" si="64"/>
        <v>3.0198169872940662E-3</v>
      </c>
      <c r="P468" s="1">
        <f t="shared" si="65"/>
        <v>-3.7108897639955758E-3</v>
      </c>
      <c r="Q468" s="1">
        <f>SUMPRODUCT('VaR-Results-Overview'!$B$4:$E$4,M468:P468)</f>
        <v>7.1403934052552609E-3</v>
      </c>
      <c r="R468" s="1" t="b">
        <f t="shared" ca="1" si="66"/>
        <v>0</v>
      </c>
    </row>
    <row r="469" spans="1:18" x14ac:dyDescent="0.2">
      <c r="A469" s="1">
        <v>455</v>
      </c>
      <c r="B469" s="2">
        <v>39646</v>
      </c>
      <c r="C469" s="1">
        <v>11446.66</v>
      </c>
      <c r="D469" s="1">
        <v>5286.3</v>
      </c>
      <c r="E469" s="3">
        <v>2.0068999999999999</v>
      </c>
      <c r="F469" s="1">
        <f t="shared" si="59"/>
        <v>10609.07547</v>
      </c>
      <c r="G469" s="1">
        <v>4225.99</v>
      </c>
      <c r="H469" s="4">
        <v>0.62960000000000005</v>
      </c>
      <c r="I469" s="1">
        <f t="shared" si="60"/>
        <v>6712.1823379923753</v>
      </c>
      <c r="J469" s="1">
        <v>12887.95</v>
      </c>
      <c r="K469" s="4">
        <v>105.61</v>
      </c>
      <c r="L469" s="1">
        <f t="shared" si="61"/>
        <v>122.03342486506961</v>
      </c>
      <c r="M469" s="1">
        <f t="shared" si="62"/>
        <v>1.8451359873586134E-2</v>
      </c>
      <c r="N469" s="1">
        <f t="shared" si="63"/>
        <v>3.1796163211808622E-2</v>
      </c>
      <c r="O469" s="1">
        <f t="shared" si="64"/>
        <v>3.1689249922790728E-2</v>
      </c>
      <c r="P469" s="1">
        <f t="shared" si="65"/>
        <v>2.3135900655089177E-3</v>
      </c>
      <c r="Q469" s="1">
        <f>SUMPRODUCT('VaR-Results-Overview'!$B$4:$E$4,M469:P469)</f>
        <v>2.0551035918357899E-2</v>
      </c>
      <c r="R469" s="1" t="b">
        <f t="shared" ca="1" si="66"/>
        <v>0</v>
      </c>
    </row>
    <row r="470" spans="1:18" x14ac:dyDescent="0.2">
      <c r="A470" s="1">
        <v>456</v>
      </c>
      <c r="B470" s="2">
        <v>39647</v>
      </c>
      <c r="C470" s="1">
        <v>11496.57</v>
      </c>
      <c r="D470" s="1">
        <v>5376.4</v>
      </c>
      <c r="E470" s="3">
        <v>1.9963</v>
      </c>
      <c r="F470" s="1">
        <f t="shared" si="59"/>
        <v>10732.907319999998</v>
      </c>
      <c r="G470" s="1">
        <v>4299.3599999999997</v>
      </c>
      <c r="H470" s="4">
        <v>0.63080000000000003</v>
      </c>
      <c r="I470" s="1">
        <f t="shared" si="60"/>
        <v>6815.7260621433097</v>
      </c>
      <c r="J470" s="1">
        <v>12803.7</v>
      </c>
      <c r="K470" s="4">
        <v>106.73</v>
      </c>
      <c r="L470" s="1">
        <f t="shared" si="61"/>
        <v>119.96345919610232</v>
      </c>
      <c r="M470" s="1">
        <f t="shared" si="62"/>
        <v>4.3602238556923901E-3</v>
      </c>
      <c r="N470" s="1">
        <f t="shared" si="63"/>
        <v>1.1672256489282818E-2</v>
      </c>
      <c r="O470" s="1">
        <f t="shared" si="64"/>
        <v>1.5426238283911771E-2</v>
      </c>
      <c r="P470" s="1">
        <f t="shared" si="65"/>
        <v>-1.696228448276374E-2</v>
      </c>
      <c r="Q470" s="1">
        <f>SUMPRODUCT('VaR-Results-Overview'!$B$4:$E$4,M470:P470)</f>
        <v>3.3959334209002308E-3</v>
      </c>
      <c r="R470" s="1" t="b">
        <f t="shared" ca="1" si="66"/>
        <v>0</v>
      </c>
    </row>
    <row r="471" spans="1:18" x14ac:dyDescent="0.2">
      <c r="A471" s="1">
        <v>457</v>
      </c>
      <c r="B471" s="2">
        <v>39651</v>
      </c>
      <c r="C471" s="1">
        <v>11602.5</v>
      </c>
      <c r="D471" s="1">
        <v>5364.1</v>
      </c>
      <c r="E471" s="3">
        <v>1.9965999999999999</v>
      </c>
      <c r="F471" s="1">
        <f t="shared" si="59"/>
        <v>10709.96206</v>
      </c>
      <c r="G471" s="1">
        <v>4327.26</v>
      </c>
      <c r="H471" s="4">
        <v>0.63149999999999995</v>
      </c>
      <c r="I471" s="1">
        <f t="shared" si="60"/>
        <v>6852.3515439429939</v>
      </c>
      <c r="J471" s="1">
        <v>13184.96</v>
      </c>
      <c r="K471" s="4">
        <v>106.89</v>
      </c>
      <c r="L471" s="1">
        <f t="shared" si="61"/>
        <v>123.35073439985031</v>
      </c>
      <c r="M471" s="1">
        <f t="shared" si="62"/>
        <v>9.2140525391486584E-3</v>
      </c>
      <c r="N471" s="1">
        <f t="shared" si="63"/>
        <v>-2.1378419952664419E-3</v>
      </c>
      <c r="O471" s="1">
        <f t="shared" si="64"/>
        <v>5.3736728069388867E-3</v>
      </c>
      <c r="P471" s="1">
        <f t="shared" si="65"/>
        <v>2.8235891382648995E-2</v>
      </c>
      <c r="Q471" s="1">
        <f>SUMPRODUCT('VaR-Results-Overview'!$B$4:$E$4,M471:P471)</f>
        <v>9.2288139743032186E-3</v>
      </c>
      <c r="R471" s="1" t="b">
        <f t="shared" ca="1" si="66"/>
        <v>0</v>
      </c>
    </row>
    <row r="472" spans="1:18" x14ac:dyDescent="0.2">
      <c r="A472" s="1">
        <v>458</v>
      </c>
      <c r="B472" s="2">
        <v>39652</v>
      </c>
      <c r="C472" s="1">
        <v>11632.38</v>
      </c>
      <c r="D472" s="1">
        <v>5449.9</v>
      </c>
      <c r="E472" s="3">
        <v>1.9966999999999999</v>
      </c>
      <c r="F472" s="1">
        <f t="shared" si="59"/>
        <v>10881.815329999999</v>
      </c>
      <c r="G472" s="1">
        <v>4408.74</v>
      </c>
      <c r="H472" s="4">
        <v>0.6371</v>
      </c>
      <c r="I472" s="1">
        <f t="shared" si="60"/>
        <v>6920.0125568984458</v>
      </c>
      <c r="J472" s="1">
        <v>13312.93</v>
      </c>
      <c r="K472" s="4">
        <v>107.83</v>
      </c>
      <c r="L472" s="1">
        <f t="shared" si="61"/>
        <v>123.46220903273672</v>
      </c>
      <c r="M472" s="1">
        <f t="shared" si="62"/>
        <v>2.5753070458952123E-3</v>
      </c>
      <c r="N472" s="1">
        <f t="shared" si="63"/>
        <v>1.6046113799211687E-2</v>
      </c>
      <c r="O472" s="1">
        <f t="shared" si="64"/>
        <v>9.8741304385148807E-3</v>
      </c>
      <c r="P472" s="1">
        <f t="shared" si="65"/>
        <v>9.0372086902263456E-4</v>
      </c>
      <c r="Q472" s="1">
        <f>SUMPRODUCT('VaR-Results-Overview'!$B$4:$E$4,M472:P472)</f>
        <v>7.0121141757776059E-3</v>
      </c>
      <c r="R472" s="1" t="b">
        <f t="shared" ca="1" si="66"/>
        <v>0</v>
      </c>
    </row>
    <row r="473" spans="1:18" x14ac:dyDescent="0.2">
      <c r="A473" s="1">
        <v>459</v>
      </c>
      <c r="B473" s="2">
        <v>39653</v>
      </c>
      <c r="C473" s="1">
        <v>11349.28</v>
      </c>
      <c r="D473" s="1">
        <v>5362.3</v>
      </c>
      <c r="E473" s="3">
        <v>1.9829000000000001</v>
      </c>
      <c r="F473" s="1">
        <f t="shared" si="59"/>
        <v>10632.904670000002</v>
      </c>
      <c r="G473" s="1">
        <v>4347.99</v>
      </c>
      <c r="H473" s="4">
        <v>0.6381</v>
      </c>
      <c r="I473" s="1">
        <f t="shared" si="60"/>
        <v>6813.9633286318758</v>
      </c>
      <c r="J473" s="1">
        <v>13603.31</v>
      </c>
      <c r="K473" s="4">
        <v>107.63</v>
      </c>
      <c r="L473" s="1">
        <f t="shared" si="61"/>
        <v>126.38957539719409</v>
      </c>
      <c r="M473" s="1">
        <f t="shared" si="62"/>
        <v>-2.4337237951304769E-2</v>
      </c>
      <c r="N473" s="1">
        <f t="shared" si="63"/>
        <v>-2.2874001483353397E-2</v>
      </c>
      <c r="O473" s="1">
        <f t="shared" si="64"/>
        <v>-1.5325005178039931E-2</v>
      </c>
      <c r="P473" s="1">
        <f t="shared" si="65"/>
        <v>2.3710626817645568E-2</v>
      </c>
      <c r="Q473" s="1">
        <f>SUMPRODUCT('VaR-Results-Overview'!$B$4:$E$4,M473:P473)</f>
        <v>-1.3387470779802808E-2</v>
      </c>
      <c r="R473" s="1" t="b">
        <f t="shared" ca="1" si="66"/>
        <v>0</v>
      </c>
    </row>
    <row r="474" spans="1:18" x14ac:dyDescent="0.2">
      <c r="A474" s="1">
        <v>460</v>
      </c>
      <c r="B474" s="2">
        <v>39654</v>
      </c>
      <c r="C474" s="1">
        <v>11370.69</v>
      </c>
      <c r="D474" s="1">
        <v>5352.6</v>
      </c>
      <c r="E474" s="3">
        <v>1.9874000000000001</v>
      </c>
      <c r="F474" s="1">
        <f t="shared" si="59"/>
        <v>10637.757240000001</v>
      </c>
      <c r="G474" s="1">
        <v>4377.18</v>
      </c>
      <c r="H474" s="4">
        <v>0.6381</v>
      </c>
      <c r="I474" s="1">
        <f t="shared" si="60"/>
        <v>6859.7085096379878</v>
      </c>
      <c r="J474" s="1">
        <v>13334.76</v>
      </c>
      <c r="K474" s="4">
        <v>107.9</v>
      </c>
      <c r="L474" s="1">
        <f t="shared" si="61"/>
        <v>123.58443002780352</v>
      </c>
      <c r="M474" s="1">
        <f t="shared" si="62"/>
        <v>1.8864632822522534E-3</v>
      </c>
      <c r="N474" s="1">
        <f t="shared" si="63"/>
        <v>4.5637294329274787E-4</v>
      </c>
      <c r="O474" s="1">
        <f t="shared" si="64"/>
        <v>6.7134469030517754E-3</v>
      </c>
      <c r="P474" s="1">
        <f t="shared" si="65"/>
        <v>-2.2194436214973218E-2</v>
      </c>
      <c r="Q474" s="1">
        <f>SUMPRODUCT('VaR-Results-Overview'!$B$4:$E$4,M474:P474)</f>
        <v>-2.8760453568007402E-3</v>
      </c>
      <c r="R474" s="1" t="b">
        <f t="shared" ca="1" si="66"/>
        <v>0</v>
      </c>
    </row>
    <row r="475" spans="1:18" x14ac:dyDescent="0.2">
      <c r="A475" s="1">
        <v>461</v>
      </c>
      <c r="B475" s="2">
        <v>39657</v>
      </c>
      <c r="C475" s="1">
        <v>11131.08</v>
      </c>
      <c r="D475" s="1">
        <v>5312.6</v>
      </c>
      <c r="E475" s="3">
        <v>1.9912000000000001</v>
      </c>
      <c r="F475" s="1">
        <f t="shared" si="59"/>
        <v>10578.449120000001</v>
      </c>
      <c r="G475" s="1">
        <v>4324.45</v>
      </c>
      <c r="H475" s="4">
        <v>0.63539999999999996</v>
      </c>
      <c r="I475" s="1">
        <f t="shared" si="60"/>
        <v>6805.8703179099784</v>
      </c>
      <c r="J475" s="1">
        <v>13353.78</v>
      </c>
      <c r="K475" s="4">
        <v>107.62</v>
      </c>
      <c r="L475" s="1">
        <f t="shared" si="61"/>
        <v>124.08269838320015</v>
      </c>
      <c r="M475" s="1">
        <f t="shared" si="62"/>
        <v>-2.107259981584236E-2</v>
      </c>
      <c r="N475" s="1">
        <f t="shared" si="63"/>
        <v>-5.5752466109105989E-3</v>
      </c>
      <c r="O475" s="1">
        <f t="shared" si="64"/>
        <v>-7.8484663965481885E-3</v>
      </c>
      <c r="P475" s="1">
        <f t="shared" si="65"/>
        <v>4.0318052628841201E-3</v>
      </c>
      <c r="Q475" s="1">
        <f>SUMPRODUCT('VaR-Results-Overview'!$B$4:$E$4,M475:P475)</f>
        <v>-1.008009949668812E-2</v>
      </c>
      <c r="R475" s="1" t="b">
        <f t="shared" ca="1" si="66"/>
        <v>0</v>
      </c>
    </row>
    <row r="476" spans="1:18" x14ac:dyDescent="0.2">
      <c r="A476" s="1">
        <v>462</v>
      </c>
      <c r="B476" s="2">
        <v>39658</v>
      </c>
      <c r="C476" s="1">
        <v>11397.56</v>
      </c>
      <c r="D476" s="1">
        <v>5319.2</v>
      </c>
      <c r="E476" s="3">
        <v>1.9807999999999999</v>
      </c>
      <c r="F476" s="1">
        <f t="shared" si="59"/>
        <v>10536.271359999999</v>
      </c>
      <c r="G476" s="1">
        <v>4320.49</v>
      </c>
      <c r="H476" s="4">
        <v>0.64119999999999999</v>
      </c>
      <c r="I476" s="1">
        <f t="shared" si="60"/>
        <v>6738.1316281971303</v>
      </c>
      <c r="J476" s="1">
        <v>13159.45</v>
      </c>
      <c r="K476" s="4">
        <v>108.19</v>
      </c>
      <c r="L476" s="1">
        <f t="shared" si="61"/>
        <v>121.63277567242814</v>
      </c>
      <c r="M476" s="1">
        <f t="shared" si="62"/>
        <v>2.3940174717996778E-2</v>
      </c>
      <c r="N476" s="1">
        <f t="shared" si="63"/>
        <v>-3.9871402245778634E-3</v>
      </c>
      <c r="O476" s="1">
        <f t="shared" si="64"/>
        <v>-9.9529797878443911E-3</v>
      </c>
      <c r="P476" s="1">
        <f t="shared" si="65"/>
        <v>-1.9744273316864902E-2</v>
      </c>
      <c r="Q476" s="1">
        <f>SUMPRODUCT('VaR-Results-Overview'!$B$4:$E$4,M476:P476)</f>
        <v>3.4357751776679327E-3</v>
      </c>
      <c r="R476" s="1" t="b">
        <f t="shared" ca="1" si="66"/>
        <v>0</v>
      </c>
    </row>
    <row r="477" spans="1:18" x14ac:dyDescent="0.2">
      <c r="A477" s="1">
        <v>463</v>
      </c>
      <c r="B477" s="2">
        <v>39659</v>
      </c>
      <c r="C477" s="1">
        <v>11583.69</v>
      </c>
      <c r="D477" s="1">
        <v>5420.7</v>
      </c>
      <c r="E477" s="3">
        <v>1.9793000000000001</v>
      </c>
      <c r="F477" s="1">
        <f t="shared" si="59"/>
        <v>10729.191510000001</v>
      </c>
      <c r="G477" s="1">
        <v>4400.55</v>
      </c>
      <c r="H477" s="4">
        <v>0.64270000000000005</v>
      </c>
      <c r="I477" s="1">
        <f t="shared" si="60"/>
        <v>6846.973704683367</v>
      </c>
      <c r="J477" s="1">
        <v>13367.79</v>
      </c>
      <c r="K477" s="4">
        <v>108.2</v>
      </c>
      <c r="L477" s="1">
        <f t="shared" si="61"/>
        <v>123.54704251386322</v>
      </c>
      <c r="M477" s="1">
        <f t="shared" si="62"/>
        <v>1.6330688322763909E-2</v>
      </c>
      <c r="N477" s="1">
        <f t="shared" si="63"/>
        <v>1.8310096941163232E-2</v>
      </c>
      <c r="O477" s="1">
        <f t="shared" si="64"/>
        <v>1.6153153795744224E-2</v>
      </c>
      <c r="P477" s="1">
        <f t="shared" si="65"/>
        <v>1.5738084006159926E-2</v>
      </c>
      <c r="Q477" s="1">
        <f>SUMPRODUCT('VaR-Results-Overview'!$B$4:$E$4,M477:P477)</f>
        <v>1.6788236592260943E-2</v>
      </c>
      <c r="R477" s="1" t="b">
        <f t="shared" ca="1" si="66"/>
        <v>0</v>
      </c>
    </row>
    <row r="478" spans="1:18" x14ac:dyDescent="0.2">
      <c r="A478" s="1">
        <v>464</v>
      </c>
      <c r="B478" s="2">
        <v>39660</v>
      </c>
      <c r="C478" s="1">
        <v>11378.02</v>
      </c>
      <c r="D478" s="1">
        <v>5411.9</v>
      </c>
      <c r="E478" s="3">
        <v>1.9810000000000001</v>
      </c>
      <c r="F478" s="1">
        <f t="shared" si="59"/>
        <v>10720.973899999999</v>
      </c>
      <c r="G478" s="1">
        <v>4392.3599999999997</v>
      </c>
      <c r="H478" s="4">
        <v>0.64090000000000003</v>
      </c>
      <c r="I478" s="1">
        <f t="shared" si="60"/>
        <v>6853.4248712747694</v>
      </c>
      <c r="J478" s="1">
        <v>13376.81</v>
      </c>
      <c r="K478" s="4">
        <v>108.07</v>
      </c>
      <c r="L478" s="1">
        <f t="shared" si="61"/>
        <v>123.77912464143611</v>
      </c>
      <c r="M478" s="1">
        <f t="shared" si="62"/>
        <v>-1.7755136748307324E-2</v>
      </c>
      <c r="N478" s="1">
        <f t="shared" si="63"/>
        <v>-7.6591139158457551E-4</v>
      </c>
      <c r="O478" s="1">
        <f t="shared" si="64"/>
        <v>9.4219240056227541E-4</v>
      </c>
      <c r="P478" s="1">
        <f t="shared" si="65"/>
        <v>1.8784919723744309E-3</v>
      </c>
      <c r="Q478" s="1">
        <f>SUMPRODUCT('VaR-Results-Overview'!$B$4:$E$4,M478:P478)</f>
        <v>-6.8619104822671886E-3</v>
      </c>
      <c r="R478" s="1" t="b">
        <f t="shared" ca="1" si="66"/>
        <v>0</v>
      </c>
    </row>
    <row r="479" spans="1:18" x14ac:dyDescent="0.2">
      <c r="A479" s="1">
        <v>465</v>
      </c>
      <c r="B479" s="2">
        <v>39661</v>
      </c>
      <c r="C479" s="1">
        <v>11326.32</v>
      </c>
      <c r="D479" s="1">
        <v>5354.7</v>
      </c>
      <c r="E479" s="3">
        <v>1.9739</v>
      </c>
      <c r="F479" s="1">
        <f t="shared" si="59"/>
        <v>10569.642329999999</v>
      </c>
      <c r="G479" s="1">
        <v>4314.34</v>
      </c>
      <c r="H479" s="4">
        <v>0.64249999999999996</v>
      </c>
      <c r="I479" s="1">
        <f t="shared" si="60"/>
        <v>6714.9260700389113</v>
      </c>
      <c r="J479" s="1">
        <v>13094.59</v>
      </c>
      <c r="K479" s="4">
        <v>107.53</v>
      </c>
      <c r="L479" s="1">
        <f t="shared" si="61"/>
        <v>121.77615549149074</v>
      </c>
      <c r="M479" s="1">
        <f t="shared" si="62"/>
        <v>-4.5438485782236917E-3</v>
      </c>
      <c r="N479" s="1">
        <f t="shared" si="63"/>
        <v>-1.4115468558318222E-2</v>
      </c>
      <c r="O479" s="1">
        <f t="shared" si="64"/>
        <v>-2.0208699130322069E-2</v>
      </c>
      <c r="P479" s="1">
        <f t="shared" si="65"/>
        <v>-1.6181800895325293E-2</v>
      </c>
      <c r="Q479" s="1">
        <f>SUMPRODUCT('VaR-Results-Overview'!$B$4:$E$4,M479:P479)</f>
        <v>-1.1309410090882209E-2</v>
      </c>
      <c r="R479" s="1" t="b">
        <f t="shared" ca="1" si="66"/>
        <v>0</v>
      </c>
    </row>
    <row r="480" spans="1:18" x14ac:dyDescent="0.2">
      <c r="A480" s="1">
        <v>466</v>
      </c>
      <c r="B480" s="2">
        <v>39664</v>
      </c>
      <c r="C480" s="1">
        <v>11284.15</v>
      </c>
      <c r="D480" s="1">
        <v>5320.2</v>
      </c>
      <c r="E480" s="3">
        <v>1.9657</v>
      </c>
      <c r="F480" s="1">
        <f t="shared" si="59"/>
        <v>10457.91714</v>
      </c>
      <c r="G480" s="1">
        <v>4280.63</v>
      </c>
      <c r="H480" s="4">
        <v>0.64059999999999995</v>
      </c>
      <c r="I480" s="1">
        <f t="shared" si="60"/>
        <v>6682.219793943179</v>
      </c>
      <c r="J480" s="1">
        <v>12933.18</v>
      </c>
      <c r="K480" s="4">
        <v>107.98</v>
      </c>
      <c r="L480" s="1">
        <f t="shared" si="61"/>
        <v>119.77384700870532</v>
      </c>
      <c r="M480" s="1">
        <f t="shared" si="62"/>
        <v>-3.7231863482578694E-3</v>
      </c>
      <c r="N480" s="1">
        <f t="shared" si="63"/>
        <v>-1.0570385119171693E-2</v>
      </c>
      <c r="O480" s="1">
        <f t="shared" si="64"/>
        <v>-4.8706829761928959E-3</v>
      </c>
      <c r="P480" s="1">
        <f t="shared" si="65"/>
        <v>-1.6442533225852554E-2</v>
      </c>
      <c r="Q480" s="1">
        <f>SUMPRODUCT('VaR-Results-Overview'!$B$4:$E$4,M480:P480)</f>
        <v>-8.4359650178444552E-3</v>
      </c>
      <c r="R480" s="1" t="b">
        <f t="shared" ca="1" si="66"/>
        <v>0</v>
      </c>
    </row>
    <row r="481" spans="1:18" x14ac:dyDescent="0.2">
      <c r="A481" s="1">
        <v>467</v>
      </c>
      <c r="B481" s="2">
        <v>39665</v>
      </c>
      <c r="C481" s="1">
        <v>11615.77</v>
      </c>
      <c r="D481" s="1">
        <v>5454.5</v>
      </c>
      <c r="E481" s="3">
        <v>1.9550000000000001</v>
      </c>
      <c r="F481" s="1">
        <f t="shared" si="59"/>
        <v>10663.547500000001</v>
      </c>
      <c r="G481" s="1">
        <v>4386.3500000000004</v>
      </c>
      <c r="H481" s="4">
        <v>0.64570000000000005</v>
      </c>
      <c r="I481" s="1">
        <f t="shared" si="60"/>
        <v>6793.1702028805948</v>
      </c>
      <c r="J481" s="1">
        <v>12914.66</v>
      </c>
      <c r="K481" s="4">
        <v>108.05</v>
      </c>
      <c r="L481" s="1">
        <f t="shared" si="61"/>
        <v>119.52484960666358</v>
      </c>
      <c r="M481" s="1">
        <f t="shared" si="62"/>
        <v>2.9388124050105751E-2</v>
      </c>
      <c r="N481" s="1">
        <f t="shared" si="63"/>
        <v>1.9662649574215409E-2</v>
      </c>
      <c r="O481" s="1">
        <f t="shared" si="64"/>
        <v>1.6603825129784311E-2</v>
      </c>
      <c r="P481" s="1">
        <f t="shared" si="65"/>
        <v>-2.0788962554040731E-3</v>
      </c>
      <c r="Q481" s="1">
        <f>SUMPRODUCT('VaR-Results-Overview'!$B$4:$E$4,M481:P481)</f>
        <v>1.8898647754204544E-2</v>
      </c>
      <c r="R481" s="1" t="b">
        <f t="shared" ca="1" si="66"/>
        <v>0</v>
      </c>
    </row>
    <row r="482" spans="1:18" x14ac:dyDescent="0.2">
      <c r="A482" s="1">
        <v>468</v>
      </c>
      <c r="B482" s="2">
        <v>39666</v>
      </c>
      <c r="C482" s="1">
        <v>11656.07</v>
      </c>
      <c r="D482" s="1">
        <v>5486.1</v>
      </c>
      <c r="E482" s="3">
        <v>1.9508000000000001</v>
      </c>
      <c r="F482" s="1">
        <f t="shared" si="59"/>
        <v>10702.283880000001</v>
      </c>
      <c r="G482" s="1">
        <v>4448.33</v>
      </c>
      <c r="H482" s="4">
        <v>0.64849999999999997</v>
      </c>
      <c r="I482" s="1">
        <f t="shared" si="60"/>
        <v>6859.4140323824213</v>
      </c>
      <c r="J482" s="1">
        <v>13254.89</v>
      </c>
      <c r="K482" s="4">
        <v>109.14</v>
      </c>
      <c r="L482" s="1">
        <f t="shared" si="61"/>
        <v>121.44850650540589</v>
      </c>
      <c r="M482" s="1">
        <f t="shared" si="62"/>
        <v>3.4694213125775796E-3</v>
      </c>
      <c r="N482" s="1">
        <f t="shared" si="63"/>
        <v>3.632597876082071E-3</v>
      </c>
      <c r="O482" s="1">
        <f t="shared" si="64"/>
        <v>9.7515338970509263E-3</v>
      </c>
      <c r="P482" s="1">
        <f t="shared" si="65"/>
        <v>1.6094200537149751E-2</v>
      </c>
      <c r="Q482" s="1">
        <f>SUMPRODUCT('VaR-Results-Overview'!$B$4:$E$4,M482:P482)</f>
        <v>6.671541384990696E-3</v>
      </c>
      <c r="R482" s="1" t="b">
        <f t="shared" ca="1" si="66"/>
        <v>0</v>
      </c>
    </row>
    <row r="483" spans="1:18" x14ac:dyDescent="0.2">
      <c r="A483" s="1">
        <v>469</v>
      </c>
      <c r="B483" s="2">
        <v>39667</v>
      </c>
      <c r="C483" s="1">
        <v>11431.43</v>
      </c>
      <c r="D483" s="1">
        <v>5477.5</v>
      </c>
      <c r="E483" s="3">
        <v>1.9443999999999999</v>
      </c>
      <c r="F483" s="1">
        <f t="shared" si="59"/>
        <v>10650.450999999999</v>
      </c>
      <c r="G483" s="1">
        <v>4457.43</v>
      </c>
      <c r="H483" s="4">
        <v>0.65039999999999998</v>
      </c>
      <c r="I483" s="1">
        <f t="shared" si="60"/>
        <v>6853.3671586715873</v>
      </c>
      <c r="J483" s="1">
        <v>13124.99</v>
      </c>
      <c r="K483" s="4">
        <v>109.59</v>
      </c>
      <c r="L483" s="1">
        <f t="shared" si="61"/>
        <v>119.76448581074915</v>
      </c>
      <c r="M483" s="1">
        <f t="shared" si="62"/>
        <v>-1.9272361953900363E-2</v>
      </c>
      <c r="N483" s="1">
        <f t="shared" si="63"/>
        <v>-4.843160635727946E-3</v>
      </c>
      <c r="O483" s="1">
        <f t="shared" si="64"/>
        <v>-8.8154377069054072E-4</v>
      </c>
      <c r="P483" s="1">
        <f t="shared" si="65"/>
        <v>-1.3866129301324748E-2</v>
      </c>
      <c r="Q483" s="1">
        <f>SUMPRODUCT('VaR-Results-Overview'!$B$4:$E$4,M483:P483)</f>
        <v>-1.2023273209612535E-2</v>
      </c>
      <c r="R483" s="1" t="b">
        <f t="shared" ca="1" si="66"/>
        <v>0</v>
      </c>
    </row>
    <row r="484" spans="1:18" x14ac:dyDescent="0.2">
      <c r="A484" s="1">
        <v>470</v>
      </c>
      <c r="B484" s="2">
        <v>39668</v>
      </c>
      <c r="C484" s="1">
        <v>11734.32</v>
      </c>
      <c r="D484" s="1">
        <v>5489.2</v>
      </c>
      <c r="E484" s="3">
        <v>1.9158999999999999</v>
      </c>
      <c r="F484" s="1">
        <f t="shared" si="59"/>
        <v>10516.75828</v>
      </c>
      <c r="G484" s="1">
        <v>4491.8500000000004</v>
      </c>
      <c r="H484" s="4">
        <v>0.6653</v>
      </c>
      <c r="I484" s="1">
        <f t="shared" si="60"/>
        <v>6751.6158124154526</v>
      </c>
      <c r="J484" s="1">
        <v>13168.41</v>
      </c>
      <c r="K484" s="4">
        <v>110.18</v>
      </c>
      <c r="L484" s="1">
        <f t="shared" si="61"/>
        <v>119.51724450898529</v>
      </c>
      <c r="M484" s="1">
        <f t="shared" si="62"/>
        <v>2.649624762606248E-2</v>
      </c>
      <c r="N484" s="1">
        <f t="shared" si="63"/>
        <v>-1.2552775464625781E-2</v>
      </c>
      <c r="O484" s="1">
        <f t="shared" si="64"/>
        <v>-1.4846913042939534E-2</v>
      </c>
      <c r="P484" s="1">
        <f t="shared" si="65"/>
        <v>-2.0643958022293274E-3</v>
      </c>
      <c r="Q484" s="1">
        <f>SUMPRODUCT('VaR-Results-Overview'!$B$4:$E$4,M484:P484)</f>
        <v>4.9350959462974402E-3</v>
      </c>
      <c r="R484" s="1" t="b">
        <f t="shared" ca="1" si="66"/>
        <v>0</v>
      </c>
    </row>
    <row r="485" spans="1:18" x14ac:dyDescent="0.2">
      <c r="A485" s="1">
        <v>471</v>
      </c>
      <c r="B485" s="2">
        <v>39671</v>
      </c>
      <c r="C485" s="1">
        <v>11782.35</v>
      </c>
      <c r="D485" s="1">
        <v>5541.8</v>
      </c>
      <c r="E485" s="3">
        <v>1.9176</v>
      </c>
      <c r="F485" s="1">
        <f t="shared" si="59"/>
        <v>10626.955680000001</v>
      </c>
      <c r="G485" s="1">
        <v>4538.49</v>
      </c>
      <c r="H485" s="4">
        <v>0.66669999999999996</v>
      </c>
      <c r="I485" s="1">
        <f t="shared" si="60"/>
        <v>6807.3946302684863</v>
      </c>
      <c r="J485" s="1">
        <v>13430.91</v>
      </c>
      <c r="K485" s="4">
        <v>109.9</v>
      </c>
      <c r="L485" s="1">
        <f t="shared" si="61"/>
        <v>122.21028207461327</v>
      </c>
      <c r="M485" s="1">
        <f t="shared" si="62"/>
        <v>4.0931217147649503E-3</v>
      </c>
      <c r="N485" s="1">
        <f t="shared" si="63"/>
        <v>1.0478266882825125E-2</v>
      </c>
      <c r="O485" s="1">
        <f t="shared" si="64"/>
        <v>8.2615509239229411E-3</v>
      </c>
      <c r="P485" s="1">
        <f t="shared" si="65"/>
        <v>2.2532627627852707E-2</v>
      </c>
      <c r="Q485" s="1">
        <f>SUMPRODUCT('VaR-Results-Overview'!$B$4:$E$4,M485:P485)</f>
        <v>1.0113409368716353E-2</v>
      </c>
      <c r="R485" s="1" t="b">
        <f t="shared" ca="1" si="66"/>
        <v>0</v>
      </c>
    </row>
    <row r="486" spans="1:18" x14ac:dyDescent="0.2">
      <c r="A486" s="1">
        <v>472</v>
      </c>
      <c r="B486" s="2">
        <v>39672</v>
      </c>
      <c r="C486" s="1">
        <v>11642.47</v>
      </c>
      <c r="D486" s="1">
        <v>5534.5</v>
      </c>
      <c r="E486" s="3">
        <v>1.9013</v>
      </c>
      <c r="F486" s="1">
        <f t="shared" si="59"/>
        <v>10522.744849999999</v>
      </c>
      <c r="G486" s="1">
        <v>4518.4799999999996</v>
      </c>
      <c r="H486" s="4">
        <v>0.67069999999999996</v>
      </c>
      <c r="I486" s="1">
        <f t="shared" si="60"/>
        <v>6736.9613836290437</v>
      </c>
      <c r="J486" s="1">
        <v>13303.6</v>
      </c>
      <c r="K486" s="4">
        <v>109.73</v>
      </c>
      <c r="L486" s="1">
        <f t="shared" si="61"/>
        <v>121.23940581427139</v>
      </c>
      <c r="M486" s="1">
        <f t="shared" si="62"/>
        <v>-1.1871994975535528E-2</v>
      </c>
      <c r="N486" s="1">
        <f t="shared" si="63"/>
        <v>-9.8062731357887629E-3</v>
      </c>
      <c r="O486" s="1">
        <f t="shared" si="64"/>
        <v>-1.0346579046007895E-2</v>
      </c>
      <c r="P486" s="1">
        <f t="shared" si="65"/>
        <v>-7.9443091355368197E-3</v>
      </c>
      <c r="Q486" s="1">
        <f>SUMPRODUCT('VaR-Results-Overview'!$B$4:$E$4,M486:P486)</f>
        <v>-1.0314199662658993E-2</v>
      </c>
      <c r="R486" s="1" t="b">
        <f t="shared" ca="1" si="66"/>
        <v>0</v>
      </c>
    </row>
    <row r="487" spans="1:18" x14ac:dyDescent="0.2">
      <c r="A487" s="1">
        <v>473</v>
      </c>
      <c r="B487" s="2">
        <v>39673</v>
      </c>
      <c r="C487" s="1">
        <v>11532.96</v>
      </c>
      <c r="D487" s="1">
        <v>5448.6</v>
      </c>
      <c r="E487" s="3">
        <v>1.8651</v>
      </c>
      <c r="F487" s="1">
        <f t="shared" si="59"/>
        <v>10162.183860000001</v>
      </c>
      <c r="G487" s="1">
        <v>4402.97</v>
      </c>
      <c r="H487" s="4">
        <v>0.67259999999999998</v>
      </c>
      <c r="I487" s="1">
        <f t="shared" si="60"/>
        <v>6546.1938745168009</v>
      </c>
      <c r="J487" s="1">
        <v>13023.05</v>
      </c>
      <c r="K487" s="4">
        <v>108.64</v>
      </c>
      <c r="L487" s="1">
        <f t="shared" si="61"/>
        <v>119.8734351988218</v>
      </c>
      <c r="M487" s="1">
        <f t="shared" si="62"/>
        <v>-9.4060796377401206E-3</v>
      </c>
      <c r="N487" s="1">
        <f t="shared" si="63"/>
        <v>-3.426491805510215E-2</v>
      </c>
      <c r="O487" s="1">
        <f t="shared" si="64"/>
        <v>-2.8316550778487735E-2</v>
      </c>
      <c r="P487" s="1">
        <f t="shared" si="65"/>
        <v>-1.1266721461355151E-2</v>
      </c>
      <c r="Q487" s="1">
        <f>SUMPRODUCT('VaR-Results-Overview'!$B$4:$E$4,M487:P487)</f>
        <v>-1.9126906641746499E-2</v>
      </c>
      <c r="R487" s="1" t="b">
        <f t="shared" ca="1" si="66"/>
        <v>0</v>
      </c>
    </row>
    <row r="488" spans="1:18" x14ac:dyDescent="0.2">
      <c r="A488" s="1">
        <v>474</v>
      </c>
      <c r="B488" s="2">
        <v>39674</v>
      </c>
      <c r="C488" s="1">
        <v>11615.93</v>
      </c>
      <c r="D488" s="1">
        <v>5497.4</v>
      </c>
      <c r="E488" s="3">
        <v>1.8752</v>
      </c>
      <c r="F488" s="1">
        <f t="shared" si="59"/>
        <v>10308.724479999999</v>
      </c>
      <c r="G488" s="1">
        <v>4420.91</v>
      </c>
      <c r="H488" s="4">
        <v>0.67130000000000001</v>
      </c>
      <c r="I488" s="1">
        <f t="shared" si="60"/>
        <v>6585.595113957992</v>
      </c>
      <c r="J488" s="1">
        <v>12956.8</v>
      </c>
      <c r="K488" s="4">
        <v>109.58</v>
      </c>
      <c r="L488" s="1">
        <f t="shared" si="61"/>
        <v>118.24055484577477</v>
      </c>
      <c r="M488" s="1">
        <f t="shared" si="62"/>
        <v>7.1941635104952389E-3</v>
      </c>
      <c r="N488" s="1">
        <f t="shared" si="63"/>
        <v>1.442018979569987E-2</v>
      </c>
      <c r="O488" s="1">
        <f t="shared" si="64"/>
        <v>6.0189539443024041E-3</v>
      </c>
      <c r="P488" s="1">
        <f t="shared" si="65"/>
        <v>-1.3621703176677441E-2</v>
      </c>
      <c r="Q488" s="1">
        <f>SUMPRODUCT('VaR-Results-Overview'!$B$4:$E$4,M488:P488)</f>
        <v>5.0812771020028093E-3</v>
      </c>
      <c r="R488" s="1" t="b">
        <f t="shared" ca="1" si="66"/>
        <v>0</v>
      </c>
    </row>
    <row r="489" spans="1:18" x14ac:dyDescent="0.2">
      <c r="A489" s="1">
        <v>475</v>
      </c>
      <c r="B489" s="2">
        <v>39675</v>
      </c>
      <c r="C489" s="1">
        <v>11659.9</v>
      </c>
      <c r="D489" s="1">
        <v>5454.8</v>
      </c>
      <c r="E489" s="3">
        <v>1.8632</v>
      </c>
      <c r="F489" s="1">
        <f t="shared" si="59"/>
        <v>10163.38336</v>
      </c>
      <c r="G489" s="1">
        <v>4453.62</v>
      </c>
      <c r="H489" s="4">
        <v>0.68089999999999995</v>
      </c>
      <c r="I489" s="1">
        <f t="shared" si="60"/>
        <v>6540.7842561315911</v>
      </c>
      <c r="J489" s="1">
        <v>13019.41</v>
      </c>
      <c r="K489" s="4">
        <v>110.45</v>
      </c>
      <c r="L489" s="1">
        <f t="shared" si="61"/>
        <v>117.87605251244906</v>
      </c>
      <c r="M489" s="1">
        <f t="shared" si="62"/>
        <v>3.7853189542291789E-3</v>
      </c>
      <c r="N489" s="1">
        <f t="shared" si="63"/>
        <v>-1.4098846106710493E-2</v>
      </c>
      <c r="O489" s="1">
        <f t="shared" si="64"/>
        <v>-6.8043748592174344E-3</v>
      </c>
      <c r="P489" s="1">
        <f t="shared" si="65"/>
        <v>-3.0827183938804742E-3</v>
      </c>
      <c r="Q489" s="1">
        <f>SUMPRODUCT('VaR-Results-Overview'!$B$4:$E$4,M489:P489)</f>
        <v>-4.0125074150193143E-3</v>
      </c>
      <c r="R489" s="1" t="b">
        <f t="shared" ca="1" si="66"/>
        <v>0</v>
      </c>
    </row>
    <row r="490" spans="1:18" x14ac:dyDescent="0.2">
      <c r="A490" s="1">
        <v>476</v>
      </c>
      <c r="B490" s="2">
        <v>39678</v>
      </c>
      <c r="C490" s="1">
        <v>11479.39</v>
      </c>
      <c r="D490" s="1">
        <v>5450.2</v>
      </c>
      <c r="E490" s="3">
        <v>1.8657999999999999</v>
      </c>
      <c r="F490" s="1">
        <f t="shared" si="59"/>
        <v>10168.98316</v>
      </c>
      <c r="G490" s="1">
        <v>4448.84</v>
      </c>
      <c r="H490" s="4">
        <v>0.68010000000000004</v>
      </c>
      <c r="I490" s="1">
        <f t="shared" si="60"/>
        <v>6541.449786796059</v>
      </c>
      <c r="J490" s="1">
        <v>13165.45</v>
      </c>
      <c r="K490" s="4">
        <v>110.27</v>
      </c>
      <c r="L490" s="1">
        <f t="shared" si="61"/>
        <v>119.39285390405369</v>
      </c>
      <c r="M490" s="1">
        <f t="shared" si="62"/>
        <v>-1.5481264847897514E-2</v>
      </c>
      <c r="N490" s="1">
        <f t="shared" si="63"/>
        <v>5.509779373312904E-4</v>
      </c>
      <c r="O490" s="1">
        <f t="shared" si="64"/>
        <v>1.0175089689650846E-4</v>
      </c>
      <c r="P490" s="1">
        <f t="shared" si="65"/>
        <v>1.2867765413542662E-2</v>
      </c>
      <c r="Q490" s="1">
        <f>SUMPRODUCT('VaR-Results-Overview'!$B$4:$E$4,M490:P490)</f>
        <v>-3.4434843855614349E-3</v>
      </c>
      <c r="R490" s="1" t="b">
        <f t="shared" ca="1" si="66"/>
        <v>0</v>
      </c>
    </row>
    <row r="491" spans="1:18" x14ac:dyDescent="0.2">
      <c r="A491" s="1">
        <v>477</v>
      </c>
      <c r="B491" s="2">
        <v>39679</v>
      </c>
      <c r="C491" s="1">
        <v>11348.55</v>
      </c>
      <c r="D491" s="1">
        <v>5320.4</v>
      </c>
      <c r="E491" s="3">
        <v>1.8621000000000001</v>
      </c>
      <c r="F491" s="1">
        <f t="shared" si="59"/>
        <v>9907.1168400000006</v>
      </c>
      <c r="G491" s="1">
        <v>4332.79</v>
      </c>
      <c r="H491" s="4">
        <v>0.68010000000000004</v>
      </c>
      <c r="I491" s="1">
        <f t="shared" si="60"/>
        <v>6370.8131157182761</v>
      </c>
      <c r="J491" s="1">
        <v>12865.05</v>
      </c>
      <c r="K491" s="4">
        <v>109.74</v>
      </c>
      <c r="L491" s="1">
        <f t="shared" si="61"/>
        <v>117.23209404045927</v>
      </c>
      <c r="M491" s="1">
        <f t="shared" si="62"/>
        <v>-1.1397818176749824E-2</v>
      </c>
      <c r="N491" s="1">
        <f t="shared" si="63"/>
        <v>-2.575147543070562E-2</v>
      </c>
      <c r="O491" s="1">
        <f t="shared" si="64"/>
        <v>-2.6085451488477934E-2</v>
      </c>
      <c r="P491" s="1">
        <f t="shared" si="65"/>
        <v>-1.809789943819291E-2</v>
      </c>
      <c r="Q491" s="1">
        <f>SUMPRODUCT('VaR-Results-Overview'!$B$4:$E$4,M491:P491)</f>
        <v>-1.851269493639799E-2</v>
      </c>
      <c r="R491" s="1" t="b">
        <f t="shared" ca="1" si="66"/>
        <v>0</v>
      </c>
    </row>
    <row r="492" spans="1:18" x14ac:dyDescent="0.2">
      <c r="A492" s="1">
        <v>478</v>
      </c>
      <c r="B492" s="2">
        <v>39680</v>
      </c>
      <c r="C492" s="1">
        <v>11417.43</v>
      </c>
      <c r="D492" s="1">
        <v>5371.8</v>
      </c>
      <c r="E492" s="3">
        <v>1.8586</v>
      </c>
      <c r="F492" s="1">
        <f t="shared" si="59"/>
        <v>9984.0274800000007</v>
      </c>
      <c r="G492" s="1">
        <v>4365.87</v>
      </c>
      <c r="H492" s="4">
        <v>0.67900000000000005</v>
      </c>
      <c r="I492" s="1">
        <f t="shared" si="60"/>
        <v>6429.8527245949917</v>
      </c>
      <c r="J492" s="1">
        <v>12851.69</v>
      </c>
      <c r="K492" s="4">
        <v>109.9</v>
      </c>
      <c r="L492" s="1">
        <f t="shared" si="61"/>
        <v>116.93985441310282</v>
      </c>
      <c r="M492" s="1">
        <f t="shared" si="62"/>
        <v>6.0694978653661504E-3</v>
      </c>
      <c r="N492" s="1">
        <f t="shared" si="63"/>
        <v>7.7631707833981751E-3</v>
      </c>
      <c r="O492" s="1">
        <f t="shared" si="64"/>
        <v>9.2672015022778192E-3</v>
      </c>
      <c r="P492" s="1">
        <f t="shared" si="65"/>
        <v>-2.4928295425277786E-3</v>
      </c>
      <c r="Q492" s="1">
        <f>SUMPRODUCT('VaR-Results-Overview'!$B$4:$E$4,M492:P492)</f>
        <v>5.1849046228881392E-3</v>
      </c>
      <c r="R492" s="1" t="b">
        <f t="shared" ca="1" si="66"/>
        <v>0</v>
      </c>
    </row>
    <row r="493" spans="1:18" x14ac:dyDescent="0.2">
      <c r="A493" s="1">
        <v>479</v>
      </c>
      <c r="B493" s="2">
        <v>39681</v>
      </c>
      <c r="C493" s="1">
        <v>11430.21</v>
      </c>
      <c r="D493" s="1">
        <v>5370.2</v>
      </c>
      <c r="E493" s="3">
        <v>1.8761000000000001</v>
      </c>
      <c r="F493" s="1">
        <f t="shared" si="59"/>
        <v>10075.032220000001</v>
      </c>
      <c r="G493" s="1">
        <v>4304.6099999999997</v>
      </c>
      <c r="H493" s="4">
        <v>0.67200000000000004</v>
      </c>
      <c r="I493" s="1">
        <f t="shared" si="60"/>
        <v>6405.6696428571422</v>
      </c>
      <c r="J493" s="1">
        <v>12752.21</v>
      </c>
      <c r="K493" s="4">
        <v>108.26</v>
      </c>
      <c r="L493" s="1">
        <f t="shared" si="61"/>
        <v>117.79244411601698</v>
      </c>
      <c r="M493" s="1">
        <f t="shared" si="62"/>
        <v>1.1193412177695713E-3</v>
      </c>
      <c r="N493" s="1">
        <f t="shared" si="63"/>
        <v>9.1150330046968486E-3</v>
      </c>
      <c r="O493" s="1">
        <f t="shared" si="64"/>
        <v>-3.7610630870822622E-3</v>
      </c>
      <c r="P493" s="1">
        <f t="shared" si="65"/>
        <v>7.2908394421485473E-3</v>
      </c>
      <c r="Q493" s="1">
        <f>SUMPRODUCT('VaR-Results-Overview'!$B$4:$E$4,M493:P493)</f>
        <v>4.2643079682383664E-3</v>
      </c>
      <c r="R493" s="1" t="b">
        <f t="shared" ca="1" si="66"/>
        <v>0</v>
      </c>
    </row>
    <row r="494" spans="1:18" x14ac:dyDescent="0.2">
      <c r="A494" s="1">
        <v>480</v>
      </c>
      <c r="B494" s="2">
        <v>39682</v>
      </c>
      <c r="C494" s="1">
        <v>11628.06</v>
      </c>
      <c r="D494" s="1">
        <v>5505.6</v>
      </c>
      <c r="E494" s="3">
        <v>1.8582000000000001</v>
      </c>
      <c r="F494" s="1">
        <f t="shared" si="59"/>
        <v>10230.505920000001</v>
      </c>
      <c r="G494" s="1">
        <v>4400.45</v>
      </c>
      <c r="H494" s="4">
        <v>0.67500000000000004</v>
      </c>
      <c r="I494" s="1">
        <f t="shared" si="60"/>
        <v>6519.1851851851843</v>
      </c>
      <c r="J494" s="1">
        <v>12666.04</v>
      </c>
      <c r="K494" s="4">
        <v>109.93</v>
      </c>
      <c r="L494" s="1">
        <f t="shared" si="61"/>
        <v>115.21913945237878</v>
      </c>
      <c r="M494" s="1">
        <f t="shared" si="62"/>
        <v>1.7309393265740557E-2</v>
      </c>
      <c r="N494" s="1">
        <f t="shared" si="63"/>
        <v>1.5431583403909E-2</v>
      </c>
      <c r="O494" s="1">
        <f t="shared" si="64"/>
        <v>1.7721104686474337E-2</v>
      </c>
      <c r="P494" s="1">
        <f t="shared" si="65"/>
        <v>-2.1846092785914855E-2</v>
      </c>
      <c r="Q494" s="1">
        <f>SUMPRODUCT('VaR-Results-Overview'!$B$4:$E$4,M494:P494)</f>
        <v>8.9561242389333863E-3</v>
      </c>
      <c r="R494" s="1" t="b">
        <f t="shared" ca="1" si="66"/>
        <v>0</v>
      </c>
    </row>
    <row r="495" spans="1:18" x14ac:dyDescent="0.2">
      <c r="A495" s="1">
        <v>481</v>
      </c>
      <c r="B495" s="2">
        <v>39686</v>
      </c>
      <c r="C495" s="1">
        <v>11412.87</v>
      </c>
      <c r="D495" s="1">
        <v>5470.7</v>
      </c>
      <c r="E495" s="3">
        <v>1.8386</v>
      </c>
      <c r="F495" s="1">
        <f t="shared" si="59"/>
        <v>10058.42902</v>
      </c>
      <c r="G495" s="1">
        <v>4368.55</v>
      </c>
      <c r="H495" s="4">
        <v>0.68259999999999998</v>
      </c>
      <c r="I495" s="1">
        <f t="shared" si="60"/>
        <v>6399.8681511866398</v>
      </c>
      <c r="J495" s="1">
        <v>12778.71</v>
      </c>
      <c r="K495" s="4">
        <v>109.84</v>
      </c>
      <c r="L495" s="1">
        <f t="shared" si="61"/>
        <v>116.33931172614712</v>
      </c>
      <c r="M495" s="1">
        <f t="shared" si="62"/>
        <v>-1.8506096459770478E-2</v>
      </c>
      <c r="N495" s="1">
        <f t="shared" si="63"/>
        <v>-1.6819979514757156E-2</v>
      </c>
      <c r="O495" s="1">
        <f t="shared" si="64"/>
        <v>-1.8302445874630448E-2</v>
      </c>
      <c r="P495" s="1">
        <f t="shared" si="65"/>
        <v>9.7221024136472656E-3</v>
      </c>
      <c r="Q495" s="1">
        <f>SUMPRODUCT('VaR-Results-Overview'!$B$4:$E$4,M495:P495)</f>
        <v>-1.2334256543068932E-2</v>
      </c>
      <c r="R495" s="1" t="b">
        <f t="shared" ca="1" si="66"/>
        <v>0</v>
      </c>
    </row>
    <row r="496" spans="1:18" x14ac:dyDescent="0.2">
      <c r="A496" s="1">
        <v>482</v>
      </c>
      <c r="B496" s="2">
        <v>39687</v>
      </c>
      <c r="C496" s="1">
        <v>11502.51</v>
      </c>
      <c r="D496" s="1">
        <v>5528.1</v>
      </c>
      <c r="E496" s="3">
        <v>1.8383</v>
      </c>
      <c r="F496" s="1">
        <f t="shared" si="59"/>
        <v>10162.30623</v>
      </c>
      <c r="G496" s="1">
        <v>4373.08</v>
      </c>
      <c r="H496" s="4">
        <v>0.67989999999999995</v>
      </c>
      <c r="I496" s="1">
        <f t="shared" si="60"/>
        <v>6431.9458743932937</v>
      </c>
      <c r="J496" s="1">
        <v>12752.96</v>
      </c>
      <c r="K496" s="4">
        <v>109.73</v>
      </c>
      <c r="L496" s="1">
        <f t="shared" si="61"/>
        <v>116.22127039095962</v>
      </c>
      <c r="M496" s="1">
        <f t="shared" si="62"/>
        <v>7.8542908137917474E-3</v>
      </c>
      <c r="N496" s="1">
        <f t="shared" si="63"/>
        <v>1.0327379135792774E-2</v>
      </c>
      <c r="O496" s="1">
        <f t="shared" si="64"/>
        <v>5.0122475102406866E-3</v>
      </c>
      <c r="P496" s="1">
        <f t="shared" si="65"/>
        <v>-1.014629822336909E-3</v>
      </c>
      <c r="Q496" s="1">
        <f>SUMPRODUCT('VaR-Results-Overview'!$B$4:$E$4,M496:P496)</f>
        <v>6.5382288528112184E-3</v>
      </c>
      <c r="R496" s="1" t="b">
        <f t="shared" ca="1" si="66"/>
        <v>0</v>
      </c>
    </row>
    <row r="497" spans="1:18" x14ac:dyDescent="0.2">
      <c r="A497" s="1">
        <v>483</v>
      </c>
      <c r="B497" s="2">
        <v>39688</v>
      </c>
      <c r="C497" s="1">
        <v>11715.18</v>
      </c>
      <c r="D497" s="1">
        <v>5601.2</v>
      </c>
      <c r="E497" s="3">
        <v>1.8291999999999999</v>
      </c>
      <c r="F497" s="1">
        <f t="shared" si="59"/>
        <v>10245.715039999999</v>
      </c>
      <c r="G497" s="1">
        <v>4461.49</v>
      </c>
      <c r="H497" s="4">
        <v>0.67930000000000001</v>
      </c>
      <c r="I497" s="1">
        <f t="shared" si="60"/>
        <v>6567.7756514058583</v>
      </c>
      <c r="J497" s="1">
        <v>12768.25</v>
      </c>
      <c r="K497" s="4">
        <v>109.41</v>
      </c>
      <c r="L497" s="1">
        <f t="shared" si="61"/>
        <v>116.70094141303355</v>
      </c>
      <c r="M497" s="1">
        <f t="shared" si="62"/>
        <v>1.8489008051286202E-2</v>
      </c>
      <c r="N497" s="1">
        <f t="shared" si="63"/>
        <v>8.2076654759496454E-3</v>
      </c>
      <c r="O497" s="1">
        <f t="shared" si="64"/>
        <v>2.1117991299231354E-2</v>
      </c>
      <c r="P497" s="1">
        <f t="shared" si="65"/>
        <v>4.127222327379082E-3</v>
      </c>
      <c r="Q497" s="1">
        <f>SUMPRODUCT('VaR-Results-Overview'!$B$4:$E$4,M497:P497)</f>
        <v>1.2795146458698326E-2</v>
      </c>
      <c r="R497" s="1" t="b">
        <f t="shared" ca="1" si="66"/>
        <v>0</v>
      </c>
    </row>
    <row r="498" spans="1:18" x14ac:dyDescent="0.2">
      <c r="A498" s="1">
        <v>484</v>
      </c>
      <c r="B498" s="2">
        <v>39689</v>
      </c>
      <c r="C498" s="1">
        <v>11543.55</v>
      </c>
      <c r="D498" s="1">
        <v>5636.6</v>
      </c>
      <c r="E498" s="3">
        <v>1.8237000000000001</v>
      </c>
      <c r="F498" s="1">
        <f t="shared" si="59"/>
        <v>10279.467420000001</v>
      </c>
      <c r="G498" s="1">
        <v>4482.6000000000004</v>
      </c>
      <c r="H498" s="4">
        <v>0.67930000000000001</v>
      </c>
      <c r="I498" s="1">
        <f t="shared" si="60"/>
        <v>6598.8517591638456</v>
      </c>
      <c r="J498" s="1">
        <v>13072.87</v>
      </c>
      <c r="K498" s="4">
        <v>108.52</v>
      </c>
      <c r="L498" s="1">
        <f t="shared" si="61"/>
        <v>120.46507556210838</v>
      </c>
      <c r="M498" s="1">
        <f t="shared" si="62"/>
        <v>-1.4650223043948194E-2</v>
      </c>
      <c r="N498" s="1">
        <f t="shared" si="63"/>
        <v>3.2942922839674961E-3</v>
      </c>
      <c r="O498" s="1">
        <f t="shared" si="64"/>
        <v>4.7316031191375028E-3</v>
      </c>
      <c r="P498" s="1">
        <f t="shared" si="65"/>
        <v>3.2254531141720881E-2</v>
      </c>
      <c r="Q498" s="1">
        <f>SUMPRODUCT('VaR-Results-Overview'!$B$4:$E$4,M498:P498)</f>
        <v>2.0522650078688975E-3</v>
      </c>
      <c r="R498" s="1" t="b">
        <f t="shared" ca="1" si="66"/>
        <v>0</v>
      </c>
    </row>
    <row r="499" spans="1:18" x14ac:dyDescent="0.2">
      <c r="A499" s="1">
        <v>485</v>
      </c>
      <c r="B499" s="2">
        <v>39693</v>
      </c>
      <c r="C499" s="1">
        <v>11516.92</v>
      </c>
      <c r="D499" s="1">
        <v>5620.7</v>
      </c>
      <c r="E499" s="3">
        <v>1.7863</v>
      </c>
      <c r="F499" s="1">
        <f t="shared" si="59"/>
        <v>10040.25641</v>
      </c>
      <c r="G499" s="1">
        <v>4539.07</v>
      </c>
      <c r="H499" s="4">
        <v>0.68869999999999998</v>
      </c>
      <c r="I499" s="1">
        <f t="shared" si="60"/>
        <v>6590.7797299259473</v>
      </c>
      <c r="J499" s="1">
        <v>12609.47</v>
      </c>
      <c r="K499" s="4">
        <v>108.84</v>
      </c>
      <c r="L499" s="1">
        <f t="shared" si="61"/>
        <v>115.85327085630281</v>
      </c>
      <c r="M499" s="1">
        <f t="shared" si="62"/>
        <v>-2.3069159833845913E-3</v>
      </c>
      <c r="N499" s="1">
        <f t="shared" si="63"/>
        <v>-2.3270759099307585E-2</v>
      </c>
      <c r="O499" s="1">
        <f t="shared" si="64"/>
        <v>-1.2232475485888324E-3</v>
      </c>
      <c r="P499" s="1">
        <f t="shared" si="65"/>
        <v>-3.8283333856606865E-2</v>
      </c>
      <c r="Q499" s="1">
        <f>SUMPRODUCT('VaR-Results-Overview'!$B$4:$E$4,M499:P499)</f>
        <v>-1.568298564932637E-2</v>
      </c>
      <c r="R499" s="1" t="b">
        <f t="shared" ca="1" si="66"/>
        <v>0</v>
      </c>
    </row>
    <row r="500" spans="1:18" x14ac:dyDescent="0.2">
      <c r="A500" s="1">
        <v>486</v>
      </c>
      <c r="B500" s="2">
        <v>39694</v>
      </c>
      <c r="C500" s="1">
        <v>11532.88</v>
      </c>
      <c r="D500" s="1">
        <v>5499.7</v>
      </c>
      <c r="E500" s="3">
        <v>1.7764</v>
      </c>
      <c r="F500" s="1">
        <f t="shared" si="59"/>
        <v>9769.6670799999993</v>
      </c>
      <c r="G500" s="1">
        <v>4447.13</v>
      </c>
      <c r="H500" s="4">
        <v>0.69159999999999999</v>
      </c>
      <c r="I500" s="1">
        <f t="shared" si="60"/>
        <v>6430.2053209947953</v>
      </c>
      <c r="J500" s="1">
        <v>12689.59</v>
      </c>
      <c r="K500" s="4">
        <v>108.43</v>
      </c>
      <c r="L500" s="1">
        <f t="shared" si="61"/>
        <v>117.03024993083095</v>
      </c>
      <c r="M500" s="1">
        <f t="shared" si="62"/>
        <v>1.385787172264731E-3</v>
      </c>
      <c r="N500" s="1">
        <f t="shared" si="63"/>
        <v>-2.6950440202951023E-2</v>
      </c>
      <c r="O500" s="1">
        <f t="shared" si="64"/>
        <v>-2.4363491955595392E-2</v>
      </c>
      <c r="P500" s="1">
        <f t="shared" si="65"/>
        <v>1.015922179692264E-2</v>
      </c>
      <c r="Q500" s="1">
        <f>SUMPRODUCT('VaR-Results-Overview'!$B$4:$E$4,M500:P500)</f>
        <v>-7.9353220281544248E-3</v>
      </c>
      <c r="R500" s="1" t="b">
        <f t="shared" ca="1" si="66"/>
        <v>0</v>
      </c>
    </row>
    <row r="501" spans="1:18" x14ac:dyDescent="0.2">
      <c r="A501" s="1">
        <v>487</v>
      </c>
      <c r="B501" s="2">
        <v>39695</v>
      </c>
      <c r="C501" s="1">
        <v>11188.23</v>
      </c>
      <c r="D501" s="1">
        <v>5362.1</v>
      </c>
      <c r="E501" s="3">
        <v>1.7723</v>
      </c>
      <c r="F501" s="1">
        <f t="shared" si="59"/>
        <v>9503.2498300000007</v>
      </c>
      <c r="G501" s="1">
        <v>4304.01</v>
      </c>
      <c r="H501" s="4">
        <v>0.69540000000000002</v>
      </c>
      <c r="I501" s="1">
        <f t="shared" si="60"/>
        <v>6189.2579810181196</v>
      </c>
      <c r="J501" s="1">
        <v>12557.66</v>
      </c>
      <c r="K501" s="4">
        <v>108.09</v>
      </c>
      <c r="L501" s="1">
        <f t="shared" si="61"/>
        <v>116.17781478397632</v>
      </c>
      <c r="M501" s="1">
        <f t="shared" si="62"/>
        <v>-2.9884122612911922E-2</v>
      </c>
      <c r="N501" s="1">
        <f t="shared" si="63"/>
        <v>-2.7269839168357683E-2</v>
      </c>
      <c r="O501" s="1">
        <f t="shared" si="64"/>
        <v>-3.7471173617112365E-2</v>
      </c>
      <c r="P501" s="1">
        <f t="shared" si="65"/>
        <v>-7.2838872629807337E-3</v>
      </c>
      <c r="Q501" s="1">
        <f>SUMPRODUCT('VaR-Results-Overview'!$B$4:$E$4,M501:P501)</f>
        <v>-2.5338495609979458E-2</v>
      </c>
      <c r="R501" s="1">
        <f t="shared" ca="1" si="66"/>
        <v>-2.5338495609979458E-2</v>
      </c>
    </row>
    <row r="502" spans="1:18" x14ac:dyDescent="0.2">
      <c r="A502" s="1">
        <v>488</v>
      </c>
      <c r="B502" s="2">
        <v>39696</v>
      </c>
      <c r="C502" s="1">
        <v>11220.96</v>
      </c>
      <c r="D502" s="1">
        <v>5240.7</v>
      </c>
      <c r="E502" s="3">
        <v>1.7667999999999999</v>
      </c>
      <c r="F502" s="1">
        <f t="shared" si="59"/>
        <v>9259.268759999999</v>
      </c>
      <c r="G502" s="1">
        <v>4196.66</v>
      </c>
      <c r="H502" s="4">
        <v>0.70099999999999996</v>
      </c>
      <c r="I502" s="1">
        <f t="shared" si="60"/>
        <v>5986.676176890157</v>
      </c>
      <c r="J502" s="1">
        <v>12212.23</v>
      </c>
      <c r="K502" s="4">
        <v>106.45</v>
      </c>
      <c r="L502" s="1">
        <f t="shared" si="61"/>
        <v>114.72268670737435</v>
      </c>
      <c r="M502" s="1">
        <f t="shared" si="62"/>
        <v>2.9253957060231661E-3</v>
      </c>
      <c r="N502" s="1">
        <f t="shared" si="63"/>
        <v>-2.5673435336804318E-2</v>
      </c>
      <c r="O502" s="1">
        <f t="shared" si="64"/>
        <v>-3.2731194070317035E-2</v>
      </c>
      <c r="P502" s="1">
        <f t="shared" si="65"/>
        <v>-1.2525008146414737E-2</v>
      </c>
      <c r="Q502" s="1">
        <f>SUMPRODUCT('VaR-Results-Overview'!$B$4:$E$4,M502:P502)</f>
        <v>-1.2309993354946681E-2</v>
      </c>
      <c r="R502" s="1" t="b">
        <f t="shared" ca="1" si="66"/>
        <v>0</v>
      </c>
    </row>
    <row r="503" spans="1:18" x14ac:dyDescent="0.2">
      <c r="A503" s="1">
        <v>489</v>
      </c>
      <c r="B503" s="2">
        <v>39699</v>
      </c>
      <c r="C503" s="1">
        <v>11510.74</v>
      </c>
      <c r="D503" s="1">
        <v>5446.3</v>
      </c>
      <c r="E503" s="3">
        <v>1.7643</v>
      </c>
      <c r="F503" s="1">
        <f t="shared" si="59"/>
        <v>9608.9070900000006</v>
      </c>
      <c r="G503" s="1">
        <v>4340.18</v>
      </c>
      <c r="H503" s="4">
        <v>0.70389999999999997</v>
      </c>
      <c r="I503" s="1">
        <f t="shared" si="60"/>
        <v>6165.9042477624671</v>
      </c>
      <c r="J503" s="1">
        <v>12624.46</v>
      </c>
      <c r="K503" s="4">
        <v>107.97</v>
      </c>
      <c r="L503" s="1">
        <f t="shared" si="61"/>
        <v>116.92562748911735</v>
      </c>
      <c r="M503" s="1">
        <f t="shared" si="62"/>
        <v>2.5824884858336603E-2</v>
      </c>
      <c r="N503" s="1">
        <f t="shared" si="63"/>
        <v>3.7760900894294985E-2</v>
      </c>
      <c r="O503" s="1">
        <f t="shared" si="64"/>
        <v>2.9937826195471969E-2</v>
      </c>
      <c r="P503" s="1">
        <f t="shared" si="65"/>
        <v>1.9202311634856362E-2</v>
      </c>
      <c r="Q503" s="1">
        <f>SUMPRODUCT('VaR-Results-Overview'!$B$4:$E$4,M503:P503)</f>
        <v>2.849246915814161E-2</v>
      </c>
      <c r="R503" s="1" t="b">
        <f t="shared" ca="1" si="66"/>
        <v>0</v>
      </c>
    </row>
    <row r="504" spans="1:18" x14ac:dyDescent="0.2">
      <c r="A504" s="1">
        <v>490</v>
      </c>
      <c r="B504" s="2">
        <v>39700</v>
      </c>
      <c r="C504" s="1">
        <v>11230.73</v>
      </c>
      <c r="D504" s="1">
        <v>5415.6</v>
      </c>
      <c r="E504" s="3">
        <v>1.7641</v>
      </c>
      <c r="F504" s="1">
        <f t="shared" si="59"/>
        <v>9553.6599600000009</v>
      </c>
      <c r="G504" s="1">
        <v>4293.34</v>
      </c>
      <c r="H504" s="4">
        <v>0.70750000000000002</v>
      </c>
      <c r="I504" s="1">
        <f t="shared" si="60"/>
        <v>6068.3250883392229</v>
      </c>
      <c r="J504" s="1">
        <v>12400.65</v>
      </c>
      <c r="K504" s="4">
        <v>107.46</v>
      </c>
      <c r="L504" s="1">
        <f t="shared" si="61"/>
        <v>115.39782244556115</v>
      </c>
      <c r="M504" s="1">
        <f t="shared" si="62"/>
        <v>-2.4325977304673743E-2</v>
      </c>
      <c r="N504" s="1">
        <f t="shared" si="63"/>
        <v>-5.7495747937343971E-3</v>
      </c>
      <c r="O504" s="1">
        <f t="shared" si="64"/>
        <v>-1.5825604080480893E-2</v>
      </c>
      <c r="P504" s="1">
        <f t="shared" si="65"/>
        <v>-1.3066468629372096E-2</v>
      </c>
      <c r="Q504" s="1">
        <f>SUMPRODUCT('VaR-Results-Overview'!$B$4:$E$4,M504:P504)</f>
        <v>-1.5651117493912323E-2</v>
      </c>
      <c r="R504" s="1" t="b">
        <f t="shared" ca="1" si="66"/>
        <v>0</v>
      </c>
    </row>
    <row r="505" spans="1:18" x14ac:dyDescent="0.2">
      <c r="A505" s="1">
        <v>491</v>
      </c>
      <c r="B505" s="2">
        <v>39701</v>
      </c>
      <c r="C505" s="1">
        <v>11268.92</v>
      </c>
      <c r="D505" s="1">
        <v>5366.2</v>
      </c>
      <c r="E505" s="3">
        <v>1.7552000000000001</v>
      </c>
      <c r="F505" s="1">
        <f t="shared" si="59"/>
        <v>9418.7542400000002</v>
      </c>
      <c r="G505" s="1">
        <v>4283.66</v>
      </c>
      <c r="H505" s="4">
        <v>0.71140000000000003</v>
      </c>
      <c r="I505" s="1">
        <f t="shared" si="60"/>
        <v>6021.4506606691029</v>
      </c>
      <c r="J505" s="1">
        <v>12346.63</v>
      </c>
      <c r="K505" s="4">
        <v>107.56</v>
      </c>
      <c r="L505" s="1">
        <f t="shared" si="61"/>
        <v>114.78830420230568</v>
      </c>
      <c r="M505" s="1">
        <f t="shared" si="62"/>
        <v>3.4004913304834603E-3</v>
      </c>
      <c r="N505" s="1">
        <f t="shared" si="63"/>
        <v>-1.4120841705151148E-2</v>
      </c>
      <c r="O505" s="1">
        <f t="shared" si="64"/>
        <v>-7.7244424100140884E-3</v>
      </c>
      <c r="P505" s="1">
        <f t="shared" si="65"/>
        <v>-5.2818868704650381E-3</v>
      </c>
      <c r="Q505" s="1">
        <f>SUMPRODUCT('VaR-Results-Overview'!$B$4:$E$4,M505:P505)</f>
        <v>-4.7048775944463772E-3</v>
      </c>
      <c r="R505" s="1" t="b">
        <f t="shared" ca="1" si="66"/>
        <v>0</v>
      </c>
    </row>
    <row r="506" spans="1:18" x14ac:dyDescent="0.2">
      <c r="A506" s="1">
        <v>492</v>
      </c>
      <c r="B506" s="2">
        <v>39702</v>
      </c>
      <c r="C506" s="1">
        <v>11433.71</v>
      </c>
      <c r="D506" s="1">
        <v>5318.4</v>
      </c>
      <c r="E506" s="3">
        <v>1.7506999999999999</v>
      </c>
      <c r="F506" s="1">
        <f t="shared" si="59"/>
        <v>9310.9228799999983</v>
      </c>
      <c r="G506" s="1">
        <v>4249.07</v>
      </c>
      <c r="H506" s="4">
        <v>0.71819999999999995</v>
      </c>
      <c r="I506" s="1">
        <f t="shared" si="60"/>
        <v>5916.276803118908</v>
      </c>
      <c r="J506" s="1">
        <v>12102.5</v>
      </c>
      <c r="K506" s="4">
        <v>106.52</v>
      </c>
      <c r="L506" s="1">
        <f t="shared" si="61"/>
        <v>113.6171610965077</v>
      </c>
      <c r="M506" s="1">
        <f t="shared" si="62"/>
        <v>1.4623406679610739E-2</v>
      </c>
      <c r="N506" s="1">
        <f t="shared" si="63"/>
        <v>-1.1448579849557891E-2</v>
      </c>
      <c r="O506" s="1">
        <f t="shared" si="64"/>
        <v>-1.7466531485040526E-2</v>
      </c>
      <c r="P506" s="1">
        <f t="shared" si="65"/>
        <v>-1.020263444029916E-2</v>
      </c>
      <c r="Q506" s="1">
        <f>SUMPRODUCT('VaR-Results-Overview'!$B$4:$E$4,M506:P506)</f>
        <v>-1.3723913195869564E-3</v>
      </c>
      <c r="R506" s="1" t="b">
        <f t="shared" ca="1" si="66"/>
        <v>0</v>
      </c>
    </row>
    <row r="507" spans="1:18" x14ac:dyDescent="0.2">
      <c r="A507" s="1">
        <v>493</v>
      </c>
      <c r="B507" s="2">
        <v>39703</v>
      </c>
      <c r="C507" s="1">
        <v>11421.99</v>
      </c>
      <c r="D507" s="1">
        <v>5416.7</v>
      </c>
      <c r="E507" s="3">
        <v>1.7859</v>
      </c>
      <c r="F507" s="1">
        <f t="shared" si="59"/>
        <v>9673.6845300000004</v>
      </c>
      <c r="G507" s="1">
        <v>4332.66</v>
      </c>
      <c r="H507" s="4">
        <v>0.70540000000000003</v>
      </c>
      <c r="I507" s="1">
        <f t="shared" si="60"/>
        <v>6142.1321236178046</v>
      </c>
      <c r="J507" s="1">
        <v>12214.76</v>
      </c>
      <c r="K507" s="4">
        <v>107.29</v>
      </c>
      <c r="L507" s="1">
        <f t="shared" si="61"/>
        <v>113.84807530990773</v>
      </c>
      <c r="M507" s="1">
        <f t="shared" si="62"/>
        <v>-1.0250391167870574E-3</v>
      </c>
      <c r="N507" s="1">
        <f t="shared" si="63"/>
        <v>3.8960869365508292E-2</v>
      </c>
      <c r="O507" s="1">
        <f t="shared" si="64"/>
        <v>3.8175245684892826E-2</v>
      </c>
      <c r="P507" s="1">
        <f t="shared" si="65"/>
        <v>2.0323885157092218E-3</v>
      </c>
      <c r="Q507" s="1">
        <f>SUMPRODUCT('VaR-Results-Overview'!$B$4:$E$4,M507:P507)</f>
        <v>1.5502247434568791E-2</v>
      </c>
      <c r="R507" s="1" t="b">
        <f t="shared" ca="1" si="66"/>
        <v>0</v>
      </c>
    </row>
    <row r="508" spans="1:18" x14ac:dyDescent="0.2">
      <c r="A508" s="1">
        <v>494</v>
      </c>
      <c r="B508" s="2">
        <v>39707</v>
      </c>
      <c r="C508" s="1">
        <v>11059.02</v>
      </c>
      <c r="D508" s="1">
        <v>5025.6000000000004</v>
      </c>
      <c r="E508" s="3">
        <v>1.7743</v>
      </c>
      <c r="F508" s="1">
        <f t="shared" si="59"/>
        <v>8916.9220800000003</v>
      </c>
      <c r="G508" s="1">
        <v>4087.4</v>
      </c>
      <c r="H508" s="4">
        <v>0.70830000000000004</v>
      </c>
      <c r="I508" s="1">
        <f t="shared" si="60"/>
        <v>5770.7186220528019</v>
      </c>
      <c r="J508" s="1">
        <v>11609.72</v>
      </c>
      <c r="K508" s="4">
        <v>104.89</v>
      </c>
      <c r="L508" s="1">
        <f t="shared" si="61"/>
        <v>110.68471732290971</v>
      </c>
      <c r="M508" s="1">
        <f t="shared" si="62"/>
        <v>-3.1778175256675881E-2</v>
      </c>
      <c r="N508" s="1">
        <f t="shared" si="63"/>
        <v>-7.8228977557944016E-2</v>
      </c>
      <c r="O508" s="1">
        <f t="shared" si="64"/>
        <v>-6.0469800077539645E-2</v>
      </c>
      <c r="P508" s="1">
        <f t="shared" si="65"/>
        <v>-2.7785783627760005E-2</v>
      </c>
      <c r="Q508" s="1">
        <f>SUMPRODUCT('VaR-Results-Overview'!$B$4:$E$4,M508:P508)</f>
        <v>-4.7784100103359525E-2</v>
      </c>
      <c r="R508" s="1">
        <f t="shared" ca="1" si="66"/>
        <v>-4.7784100103359525E-2</v>
      </c>
    </row>
    <row r="509" spans="1:18" x14ac:dyDescent="0.2">
      <c r="A509" s="1">
        <v>495</v>
      </c>
      <c r="B509" s="2">
        <v>39708</v>
      </c>
      <c r="C509" s="1">
        <v>10609.66</v>
      </c>
      <c r="D509" s="1">
        <v>4912.3999999999996</v>
      </c>
      <c r="E509" s="3">
        <v>1.7955000000000001</v>
      </c>
      <c r="F509" s="1">
        <f t="shared" si="59"/>
        <v>8820.2142000000003</v>
      </c>
      <c r="G509" s="1">
        <v>4000.11</v>
      </c>
      <c r="H509" s="4">
        <v>0.7046</v>
      </c>
      <c r="I509" s="1">
        <f t="shared" si="60"/>
        <v>5677.1359636673287</v>
      </c>
      <c r="J509" s="1">
        <v>11749.79</v>
      </c>
      <c r="K509" s="4">
        <v>104.75</v>
      </c>
      <c r="L509" s="1">
        <f t="shared" si="61"/>
        <v>112.16983293556086</v>
      </c>
      <c r="M509" s="1">
        <f t="shared" si="62"/>
        <v>-4.0632895138990668E-2</v>
      </c>
      <c r="N509" s="1">
        <f t="shared" si="63"/>
        <v>-1.0845432889551495E-2</v>
      </c>
      <c r="O509" s="1">
        <f t="shared" si="64"/>
        <v>-1.6216811893729678E-2</v>
      </c>
      <c r="P509" s="1">
        <f t="shared" si="65"/>
        <v>1.3417530880243439E-2</v>
      </c>
      <c r="Q509" s="1">
        <f>SUMPRODUCT('VaR-Results-Overview'!$B$4:$E$4,M509:P509)</f>
        <v>-1.8444962935785996E-2</v>
      </c>
      <c r="R509" s="1" t="b">
        <f t="shared" ca="1" si="66"/>
        <v>0</v>
      </c>
    </row>
    <row r="510" spans="1:18" x14ac:dyDescent="0.2">
      <c r="A510" s="1">
        <v>496</v>
      </c>
      <c r="B510" s="2">
        <v>39709</v>
      </c>
      <c r="C510" s="1">
        <v>11019.69</v>
      </c>
      <c r="D510" s="1">
        <v>4880</v>
      </c>
      <c r="E510" s="3">
        <v>1.8192999999999999</v>
      </c>
      <c r="F510" s="1">
        <f t="shared" si="59"/>
        <v>8878.1839999999993</v>
      </c>
      <c r="G510" s="1">
        <v>3957.86</v>
      </c>
      <c r="H510" s="4">
        <v>0.6956</v>
      </c>
      <c r="I510" s="1">
        <f t="shared" si="60"/>
        <v>5689.8504887866593</v>
      </c>
      <c r="J510" s="1">
        <v>11489.3</v>
      </c>
      <c r="K510" s="4">
        <v>104.88</v>
      </c>
      <c r="L510" s="1">
        <f t="shared" si="61"/>
        <v>109.54710144927536</v>
      </c>
      <c r="M510" s="1">
        <f t="shared" si="62"/>
        <v>3.8646855789912275E-2</v>
      </c>
      <c r="N510" s="1">
        <f t="shared" si="63"/>
        <v>6.5723800675950633E-3</v>
      </c>
      <c r="O510" s="1">
        <f t="shared" si="64"/>
        <v>2.2396020107147861E-3</v>
      </c>
      <c r="P510" s="1">
        <f t="shared" si="65"/>
        <v>-2.3381790073559304E-2</v>
      </c>
      <c r="Q510" s="1">
        <f>SUMPRODUCT('VaR-Results-Overview'!$B$4:$E$4,M510:P510)</f>
        <v>1.2978058522603045E-2</v>
      </c>
      <c r="R510" s="1" t="b">
        <f t="shared" ca="1" si="66"/>
        <v>0</v>
      </c>
    </row>
    <row r="511" spans="1:18" x14ac:dyDescent="0.2">
      <c r="A511" s="1">
        <v>497</v>
      </c>
      <c r="B511" s="2">
        <v>39710</v>
      </c>
      <c r="C511" s="1">
        <v>11388.44</v>
      </c>
      <c r="D511" s="1">
        <v>5311.3</v>
      </c>
      <c r="E511" s="3">
        <v>1.8327</v>
      </c>
      <c r="F511" s="1">
        <f t="shared" si="59"/>
        <v>9734.0195100000001</v>
      </c>
      <c r="G511" s="1">
        <v>4324.87</v>
      </c>
      <c r="H511" s="4">
        <v>0.69420000000000004</v>
      </c>
      <c r="I511" s="1">
        <f t="shared" si="60"/>
        <v>6230.0057620282332</v>
      </c>
      <c r="J511" s="1">
        <v>11920.86</v>
      </c>
      <c r="K511" s="4">
        <v>106.8</v>
      </c>
      <c r="L511" s="1">
        <f t="shared" si="61"/>
        <v>111.6185393258427</v>
      </c>
      <c r="M511" s="1">
        <f t="shared" si="62"/>
        <v>3.3462828809158879E-2</v>
      </c>
      <c r="N511" s="1">
        <f t="shared" si="63"/>
        <v>9.6397586488408085E-2</v>
      </c>
      <c r="O511" s="1">
        <f t="shared" si="64"/>
        <v>9.4933122461845237E-2</v>
      </c>
      <c r="P511" s="1">
        <f t="shared" si="65"/>
        <v>1.8909107125271607E-2</v>
      </c>
      <c r="Q511" s="1">
        <f>SUMPRODUCT('VaR-Results-Overview'!$B$4:$E$4,M511:P511)</f>
        <v>5.5579541141424819E-2</v>
      </c>
      <c r="R511" s="1" t="b">
        <f t="shared" ca="1" si="66"/>
        <v>0</v>
      </c>
    </row>
    <row r="512" spans="1:18" x14ac:dyDescent="0.2">
      <c r="A512" s="1">
        <v>498</v>
      </c>
      <c r="B512" s="2">
        <v>39713</v>
      </c>
      <c r="C512" s="1">
        <v>11015.69</v>
      </c>
      <c r="D512" s="1">
        <v>5236.3</v>
      </c>
      <c r="E512" s="3">
        <v>1.8441000000000001</v>
      </c>
      <c r="F512" s="1">
        <f t="shared" si="59"/>
        <v>9656.2608300000011</v>
      </c>
      <c r="G512" s="1">
        <v>4223.51</v>
      </c>
      <c r="H512" s="4">
        <v>0.68320000000000003</v>
      </c>
      <c r="I512" s="1">
        <f t="shared" si="60"/>
        <v>6181.9525761124123</v>
      </c>
      <c r="J512" s="1">
        <v>12090.59</v>
      </c>
      <c r="K512" s="4">
        <v>106.78</v>
      </c>
      <c r="L512" s="1">
        <f t="shared" si="61"/>
        <v>113.22897546356995</v>
      </c>
      <c r="M512" s="1">
        <f t="shared" si="62"/>
        <v>-3.273055835566592E-2</v>
      </c>
      <c r="N512" s="1">
        <f t="shared" si="63"/>
        <v>-7.9883423204684945E-3</v>
      </c>
      <c r="O512" s="1">
        <f t="shared" si="64"/>
        <v>-7.7131848270035573E-3</v>
      </c>
      <c r="P512" s="1">
        <f t="shared" si="65"/>
        <v>1.4428034513388305E-2</v>
      </c>
      <c r="Q512" s="1">
        <f>SUMPRODUCT('VaR-Results-Overview'!$B$4:$E$4,M512:P512)</f>
        <v>-1.3374437618429613E-2</v>
      </c>
      <c r="R512" s="1" t="b">
        <f t="shared" ca="1" si="66"/>
        <v>0</v>
      </c>
    </row>
    <row r="513" spans="1:18" x14ac:dyDescent="0.2">
      <c r="A513" s="1">
        <v>499</v>
      </c>
      <c r="B513" s="2">
        <v>39715</v>
      </c>
      <c r="C513" s="1">
        <v>10825.17</v>
      </c>
      <c r="D513" s="1">
        <v>5095.6000000000004</v>
      </c>
      <c r="E513" s="3">
        <v>1.8523000000000001</v>
      </c>
      <c r="F513" s="1">
        <f t="shared" si="59"/>
        <v>9438.5798800000011</v>
      </c>
      <c r="G513" s="1">
        <v>4114.54</v>
      </c>
      <c r="H513" s="4">
        <v>0.68189999999999995</v>
      </c>
      <c r="I513" s="1">
        <f t="shared" si="60"/>
        <v>6033.9345945153254</v>
      </c>
      <c r="J513" s="1">
        <v>12115.03</v>
      </c>
      <c r="K513" s="4">
        <v>106.03</v>
      </c>
      <c r="L513" s="1">
        <f t="shared" si="61"/>
        <v>114.26039800056589</v>
      </c>
      <c r="M513" s="1">
        <f t="shared" si="62"/>
        <v>-1.7295330569396961E-2</v>
      </c>
      <c r="N513" s="1">
        <f t="shared" si="63"/>
        <v>-2.2542985720074002E-2</v>
      </c>
      <c r="O513" s="1">
        <f t="shared" si="64"/>
        <v>-2.3943564719186114E-2</v>
      </c>
      <c r="P513" s="1">
        <f t="shared" si="65"/>
        <v>9.1091748624695518E-3</v>
      </c>
      <c r="Q513" s="1">
        <f>SUMPRODUCT('VaR-Results-Overview'!$B$4:$E$4,M513:P513)</f>
        <v>-1.4253549443205688E-2</v>
      </c>
      <c r="R513" s="1" t="b">
        <f t="shared" ca="1" si="66"/>
        <v>0</v>
      </c>
    </row>
    <row r="514" spans="1:18" x14ac:dyDescent="0.2">
      <c r="A514" s="31">
        <v>500</v>
      </c>
      <c r="B514" s="30">
        <v>39716</v>
      </c>
      <c r="C514" s="1">
        <v>11022.06</v>
      </c>
      <c r="D514" s="1">
        <v>5197</v>
      </c>
      <c r="E514" s="3">
        <v>1.8472</v>
      </c>
      <c r="F514" s="1">
        <f t="shared" si="59"/>
        <v>9599.8984</v>
      </c>
      <c r="G514" s="1">
        <v>4226.8100000000004</v>
      </c>
      <c r="H514" s="4">
        <v>0.68169999999999997</v>
      </c>
      <c r="I514" s="1">
        <f t="shared" si="60"/>
        <v>6200.3960686519004</v>
      </c>
      <c r="J514" s="1">
        <v>12006.53</v>
      </c>
      <c r="K514" s="4">
        <v>106.42</v>
      </c>
      <c r="L514" s="1">
        <f t="shared" si="61"/>
        <v>112.82211990227401</v>
      </c>
      <c r="M514" s="1">
        <f>(C514-C513)/C513</f>
        <v>1.818816702185734E-2</v>
      </c>
      <c r="N514" s="1">
        <f t="shared" si="63"/>
        <v>1.7091397440183436E-2</v>
      </c>
      <c r="O514" s="1">
        <f>(I514-I513)/I513</f>
        <v>2.7587550300575622E-2</v>
      </c>
      <c r="P514" s="1">
        <f>(L514-L513)/L513</f>
        <v>-1.2587721760646689E-2</v>
      </c>
      <c r="Q514" s="1">
        <f>SUMPRODUCT('VaR-Results-Overview'!$B$4:$E$4,M514:P514)</f>
        <v>1.2643896718726191E-2</v>
      </c>
      <c r="R514" s="1" t="b">
        <f t="shared" ca="1" si="66"/>
        <v>0</v>
      </c>
    </row>
    <row r="515" spans="1:18" x14ac:dyDescent="0.2">
      <c r="B515" s="32">
        <v>39717</v>
      </c>
      <c r="C515" s="1">
        <v>11143.13</v>
      </c>
      <c r="D515" s="1">
        <v>5088.47</v>
      </c>
      <c r="E515" s="29">
        <v>1.8446781036709092</v>
      </c>
      <c r="F515" s="1">
        <f>D515*E515</f>
        <v>9386.5891901863124</v>
      </c>
      <c r="G515" s="1">
        <v>4163.38</v>
      </c>
      <c r="H515" s="29">
        <v>0.68306010928961747</v>
      </c>
      <c r="I515" s="1">
        <f>G515/H515</f>
        <v>6095.1883200000002</v>
      </c>
      <c r="J515" s="1">
        <v>11893.16</v>
      </c>
      <c r="K515" s="1">
        <v>106.06</v>
      </c>
      <c r="L515" s="1">
        <f>J515/K515</f>
        <v>112.13614934942485</v>
      </c>
      <c r="M515" s="1">
        <f t="shared" ref="M515:M518" si="67">(C515-C514)/C514</f>
        <v>1.0984335051705372E-2</v>
      </c>
      <c r="N515" s="1">
        <f t="shared" si="63"/>
        <v>-2.2219944516671929E-2</v>
      </c>
      <c r="O515" s="1">
        <f t="shared" ref="O515:O518" si="68">(I515-I514)/I514</f>
        <v>-1.6967907773474636E-2</v>
      </c>
      <c r="P515" s="1">
        <f t="shared" ref="P515:P518" si="69">(L515-L514)/L514</f>
        <v>-6.0801069279972798E-3</v>
      </c>
      <c r="Q515" s="1">
        <f>SUMPRODUCT('VaR-Results-Overview'!$B$4:$E$4,M515:P515)</f>
        <v>-5.1850614972663491E-3</v>
      </c>
      <c r="R515" s="1" t="b">
        <f t="shared" ca="1" si="66"/>
        <v>0</v>
      </c>
    </row>
    <row r="516" spans="1:18" x14ac:dyDescent="0.2">
      <c r="B516" s="32">
        <v>39720</v>
      </c>
      <c r="C516" s="1">
        <v>10365.450000000001</v>
      </c>
      <c r="D516" s="1">
        <v>4818.7700000000004</v>
      </c>
      <c r="E516" s="29">
        <v>1.8076644974692697</v>
      </c>
      <c r="F516" s="1">
        <f t="shared" ref="F516:F518" si="70">D516*E516</f>
        <v>8710.7194504699928</v>
      </c>
      <c r="G516" s="1">
        <v>3953.48</v>
      </c>
      <c r="H516" s="29">
        <v>0.69691267684159175</v>
      </c>
      <c r="I516" s="1">
        <f t="shared" ref="I516:I518" si="71">G516/H516</f>
        <v>5672.8484520000002</v>
      </c>
      <c r="J516" s="1">
        <v>11753.61</v>
      </c>
      <c r="K516" s="1">
        <v>105.1</v>
      </c>
      <c r="L516" s="1">
        <f>J516/K516</f>
        <v>111.83263558515701</v>
      </c>
      <c r="M516" s="1">
        <f t="shared" si="67"/>
        <v>-6.9790085909434654E-2</v>
      </c>
      <c r="N516" s="1">
        <f t="shared" si="63"/>
        <v>-7.2003762604519017E-2</v>
      </c>
      <c r="O516" s="1">
        <f t="shared" si="68"/>
        <v>-6.9290700438932457E-2</v>
      </c>
      <c r="P516" s="1">
        <f t="shared" si="69"/>
        <v>-2.706654063196656E-3</v>
      </c>
      <c r="Q516" s="1">
        <f>SUMPRODUCT('VaR-Results-Overview'!$B$4:$E$4,M516:P516)</f>
        <v>-5.698756400166214E-2</v>
      </c>
      <c r="R516" s="1">
        <f t="shared" ca="1" si="66"/>
        <v>-5.698756400166214E-2</v>
      </c>
    </row>
    <row r="517" spans="1:18" x14ac:dyDescent="0.2">
      <c r="B517" s="32">
        <v>39721</v>
      </c>
      <c r="C517" s="1">
        <v>10850.66</v>
      </c>
      <c r="D517" s="1">
        <v>4902.45</v>
      </c>
      <c r="E517" s="29">
        <v>1.7828489926903193</v>
      </c>
      <c r="F517" s="1">
        <f t="shared" si="70"/>
        <v>8740.3280442146552</v>
      </c>
      <c r="G517" s="1">
        <v>4032.1</v>
      </c>
      <c r="H517" s="29">
        <v>0.699154023631406</v>
      </c>
      <c r="I517" s="1">
        <f t="shared" si="71"/>
        <v>5767.1126299999996</v>
      </c>
      <c r="J517" s="1">
        <v>11259.86</v>
      </c>
      <c r="K517" s="1">
        <v>105.94</v>
      </c>
      <c r="L517" s="1">
        <f>J517/K517</f>
        <v>106.28525580517275</v>
      </c>
      <c r="M517" s="1">
        <f t="shared" si="67"/>
        <v>4.6810316966460604E-2</v>
      </c>
      <c r="N517" s="1">
        <f t="shared" si="63"/>
        <v>3.3990985374996556E-3</v>
      </c>
      <c r="O517" s="1">
        <f t="shared" si="68"/>
        <v>1.6616727698192956E-2</v>
      </c>
      <c r="P517" s="1">
        <f t="shared" si="69"/>
        <v>-4.9604301561507066E-2</v>
      </c>
      <c r="Q517" s="1">
        <f>SUMPRODUCT('VaR-Results-Overview'!$B$4:$E$4,M517:P517)</f>
        <v>1.1484668805352021E-2</v>
      </c>
      <c r="R517" s="1" t="b">
        <f t="shared" ca="1" si="66"/>
        <v>0</v>
      </c>
    </row>
    <row r="518" spans="1:18" x14ac:dyDescent="0.2">
      <c r="B518" s="32">
        <v>39722</v>
      </c>
      <c r="C518" s="1">
        <v>10831.07</v>
      </c>
      <c r="D518" s="1">
        <v>4959.59</v>
      </c>
      <c r="E518" s="29">
        <v>1.7708517797060386</v>
      </c>
      <c r="F518" s="1">
        <f t="shared" si="70"/>
        <v>8782.6987781122716</v>
      </c>
      <c r="G518" s="1">
        <v>4054.54</v>
      </c>
      <c r="H518" s="29">
        <v>0.71017683403167398</v>
      </c>
      <c r="I518" s="1">
        <f t="shared" si="71"/>
        <v>5709.1977739999993</v>
      </c>
      <c r="J518" s="1">
        <v>11368.26</v>
      </c>
      <c r="K518" s="1">
        <v>106.06</v>
      </c>
      <c r="L518" s="1">
        <f>J518/K518</f>
        <v>107.18706392607957</v>
      </c>
      <c r="M518" s="1">
        <f t="shared" si="67"/>
        <v>-1.8054201311256777E-3</v>
      </c>
      <c r="N518" s="1">
        <f t="shared" si="63"/>
        <v>4.8477281039425316E-3</v>
      </c>
      <c r="O518" s="1">
        <f t="shared" si="68"/>
        <v>-1.0042261997577864E-2</v>
      </c>
      <c r="P518" s="1">
        <f t="shared" si="69"/>
        <v>8.4847904262458536E-3</v>
      </c>
      <c r="Q518" s="1">
        <f>SUMPRODUCT('VaR-Results-Overview'!$B$4:$E$4,M518:P518)</f>
        <v>1.4248822642238725E-3</v>
      </c>
      <c r="R518" s="1" t="b">
        <f t="shared" ca="1" si="66"/>
        <v>0</v>
      </c>
    </row>
  </sheetData>
  <mergeCells count="4">
    <mergeCell ref="M12:P12"/>
    <mergeCell ref="Q2:Q3"/>
    <mergeCell ref="V2:V3"/>
    <mergeCell ref="A1:B1"/>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DB43-DBCF-445E-B38F-0AD91A362B5D}">
  <dimension ref="A1:T506"/>
  <sheetViews>
    <sheetView showGridLines="0" workbookViewId="0">
      <pane xSplit="2" ySplit="5" topLeftCell="C489" activePane="bottomRight" state="frozen"/>
      <selection pane="topRight" activeCell="C1" sqref="C1"/>
      <selection pane="bottomLeft" activeCell="A6" sqref="A6"/>
      <selection pane="bottomRight" activeCell="O476" sqref="O476"/>
    </sheetView>
  </sheetViews>
  <sheetFormatPr defaultRowHeight="11.25" x14ac:dyDescent="0.2"/>
  <cols>
    <col min="1" max="1" width="11.28515625" style="1" customWidth="1"/>
    <col min="2" max="2" width="9.85546875" style="1" customWidth="1"/>
    <col min="3" max="8" width="9.140625" style="1"/>
    <col min="9" max="9" width="9.140625" style="26"/>
    <col min="10" max="16384" width="9.140625" style="1"/>
  </cols>
  <sheetData>
    <row r="1" spans="1:20" ht="12.75" x14ac:dyDescent="0.2">
      <c r="A1" s="56" t="s">
        <v>66</v>
      </c>
      <c r="B1" s="9" t="s">
        <v>51</v>
      </c>
      <c r="C1" s="9" t="s">
        <v>2</v>
      </c>
      <c r="D1" s="9" t="s">
        <v>52</v>
      </c>
      <c r="E1" s="9" t="s">
        <v>53</v>
      </c>
      <c r="F1" s="9" t="s">
        <v>54</v>
      </c>
      <c r="G1" s="9" t="s">
        <v>21</v>
      </c>
    </row>
    <row r="2" spans="1:20" x14ac:dyDescent="0.2">
      <c r="B2" s="9" t="s">
        <v>55</v>
      </c>
      <c r="C2" s="9">
        <v>4000</v>
      </c>
      <c r="D2" s="9">
        <v>3000</v>
      </c>
      <c r="E2" s="9">
        <v>1000</v>
      </c>
      <c r="F2" s="9">
        <v>2000</v>
      </c>
      <c r="G2" s="33">
        <f>SUM(C2:F2)</f>
        <v>10000</v>
      </c>
    </row>
    <row r="5" spans="1:20" x14ac:dyDescent="0.2">
      <c r="A5" s="1" t="s">
        <v>0</v>
      </c>
      <c r="B5" s="1" t="s">
        <v>1</v>
      </c>
      <c r="C5" s="1" t="s">
        <v>2</v>
      </c>
      <c r="D5" s="1" t="s">
        <v>3</v>
      </c>
      <c r="E5" s="1" t="s">
        <v>6</v>
      </c>
      <c r="F5" s="1" t="s">
        <v>48</v>
      </c>
      <c r="I5" s="27" t="s">
        <v>56</v>
      </c>
      <c r="J5" s="1" t="s">
        <v>2</v>
      </c>
      <c r="K5" s="1" t="s">
        <v>3</v>
      </c>
      <c r="L5" s="1" t="s">
        <v>6</v>
      </c>
      <c r="M5" s="1" t="s">
        <v>48</v>
      </c>
      <c r="N5" s="22" t="s">
        <v>49</v>
      </c>
      <c r="O5" s="23" t="s">
        <v>50</v>
      </c>
    </row>
    <row r="6" spans="1:20" x14ac:dyDescent="0.2">
      <c r="A6" s="1">
        <v>0</v>
      </c>
      <c r="B6" s="2">
        <v>38936</v>
      </c>
      <c r="C6" s="1">
        <v>11219.38</v>
      </c>
      <c r="D6" s="24">
        <v>11131.84224</v>
      </c>
      <c r="E6" s="24">
        <v>6373.8940329218112</v>
      </c>
      <c r="F6" s="24">
        <v>131.77443478260869</v>
      </c>
      <c r="G6" s="2"/>
      <c r="H6" s="2"/>
      <c r="I6" s="25"/>
      <c r="T6" s="1" t="s">
        <v>57</v>
      </c>
    </row>
    <row r="7" spans="1:20" x14ac:dyDescent="0.2">
      <c r="A7" s="1">
        <v>1</v>
      </c>
      <c r="B7" s="2">
        <v>38937</v>
      </c>
      <c r="C7" s="1">
        <v>11173.59</v>
      </c>
      <c r="D7" s="24">
        <v>11096.28032</v>
      </c>
      <c r="E7" s="24">
        <v>6378.1615098215425</v>
      </c>
      <c r="F7" s="24">
        <v>134.38182134167536</v>
      </c>
      <c r="G7" s="2"/>
      <c r="H7" s="2"/>
      <c r="I7" s="25">
        <v>1</v>
      </c>
      <c r="J7" s="1">
        <f>C$506*(C7/C6)</f>
        <v>10977.075328173216</v>
      </c>
      <c r="K7" s="1">
        <f>D506*(D7/D6)</f>
        <v>9569.2304466146907</v>
      </c>
      <c r="L7" s="1">
        <f t="shared" ref="L7:M7" si="0">E506*(E7/E6)</f>
        <v>6204.5473844496664</v>
      </c>
      <c r="M7" s="1">
        <f t="shared" si="0"/>
        <v>115.05450192298916</v>
      </c>
      <c r="N7" s="1">
        <f>$C$2*(J7/C$506)+$D$2*(K7/D$506)+$E$2*(L7/E$506)+$F$2*(M7/F$506)</f>
        <v>10014.333845846786</v>
      </c>
      <c r="O7" s="1">
        <f>N7-$G$2</f>
        <v>14.333845846786062</v>
      </c>
      <c r="Q7" s="1">
        <f>COUNTIF($O$7:$O$506,"&gt;650")</f>
        <v>0</v>
      </c>
      <c r="S7" s="1">
        <v>-600</v>
      </c>
      <c r="T7" s="1">
        <f>Q8-Q3</f>
        <v>1</v>
      </c>
    </row>
    <row r="8" spans="1:20" x14ac:dyDescent="0.2">
      <c r="A8" s="1">
        <v>2</v>
      </c>
      <c r="B8" s="2">
        <v>38938</v>
      </c>
      <c r="C8" s="1">
        <v>11076.18</v>
      </c>
      <c r="D8" s="24">
        <v>11185.3503</v>
      </c>
      <c r="E8" s="24">
        <v>6474.040195825818</v>
      </c>
      <c r="F8" s="24">
        <v>135.94330120691151</v>
      </c>
      <c r="G8" s="2"/>
      <c r="H8" s="2"/>
      <c r="I8" s="25">
        <v>2</v>
      </c>
      <c r="J8" s="1">
        <f>C$506*(C8/C7)</f>
        <v>10925.971020128714</v>
      </c>
      <c r="K8" s="1">
        <f>D$506*(D8/D7)</f>
        <v>9676.956903735605</v>
      </c>
      <c r="L8" s="1">
        <f>E$506*(E8/E7)</f>
        <v>6293.6025242822552</v>
      </c>
      <c r="M8" s="1">
        <f t="shared" ref="K8:M9" si="1">F$506*(F8/F7)</f>
        <v>114.13308195667821</v>
      </c>
      <c r="N8" s="1">
        <f>$C$2*(J8/C$506)+$D$2*(K8/D$506)+$E$2*(L8/E$506)+$F$2*(M8/F$506)</f>
        <v>10027.481313121183</v>
      </c>
      <c r="O8" s="1">
        <f t="shared" ref="O8:O71" si="2">N8-$G$2</f>
        <v>27.481313121183121</v>
      </c>
      <c r="Q8" s="1">
        <f>COUNTIF($O$7:$O$506,"&gt;550")</f>
        <v>1</v>
      </c>
      <c r="S8" s="1">
        <v>-500</v>
      </c>
      <c r="T8" s="1">
        <f t="shared" ref="T8:T18" si="3">Q9-Q8</f>
        <v>0</v>
      </c>
    </row>
    <row r="9" spans="1:20" x14ac:dyDescent="0.2">
      <c r="A9" s="1">
        <v>3</v>
      </c>
      <c r="B9" s="2">
        <v>38939</v>
      </c>
      <c r="C9" s="1">
        <v>11124.37</v>
      </c>
      <c r="D9" s="24">
        <v>11016.708119999999</v>
      </c>
      <c r="E9" s="24">
        <v>6357.4859478794069</v>
      </c>
      <c r="F9" s="24">
        <v>135.43809028680357</v>
      </c>
      <c r="G9" s="2"/>
      <c r="H9" s="2"/>
      <c r="I9" s="25">
        <v>3</v>
      </c>
      <c r="J9" s="1">
        <f>C$506*(C9/C8)</f>
        <v>11070.014535895949</v>
      </c>
      <c r="K9" s="1">
        <f t="shared" si="1"/>
        <v>9455.1601709295592</v>
      </c>
      <c r="L9" s="1">
        <f t="shared" ref="L9" si="4">E$506*(E9/E8)</f>
        <v>6088.7683247868617</v>
      </c>
      <c r="M9" s="1">
        <f t="shared" ref="M9" si="5">F$506*(F9/F8)</f>
        <v>112.40283504970448</v>
      </c>
      <c r="N9" s="1">
        <f>$C$2*(J9/C$506)+$D$2*(K9/D$506)+$E$2*(L9/E$506)+$F$2*(M9/F$506)</f>
        <v>9946.7359408376888</v>
      </c>
      <c r="O9" s="1">
        <f t="shared" si="2"/>
        <v>-53.264059162311241</v>
      </c>
      <c r="Q9" s="1">
        <f>COUNTIF($O$7:$O$506,"&gt;450")</f>
        <v>1</v>
      </c>
      <c r="S9" s="1">
        <v>-400</v>
      </c>
      <c r="T9" s="1">
        <f t="shared" si="3"/>
        <v>0</v>
      </c>
    </row>
    <row r="10" spans="1:20" x14ac:dyDescent="0.2">
      <c r="A10" s="1">
        <v>4</v>
      </c>
      <c r="B10" s="2">
        <v>38940</v>
      </c>
      <c r="C10" s="1">
        <v>11088.02</v>
      </c>
      <c r="D10" s="24">
        <v>11040.729700000002</v>
      </c>
      <c r="E10" s="24">
        <v>6364.7644580620454</v>
      </c>
      <c r="F10" s="24">
        <v>134.10028431119153</v>
      </c>
      <c r="G10" s="2"/>
      <c r="H10" s="2"/>
      <c r="I10" s="25">
        <v>4</v>
      </c>
      <c r="J10" s="1">
        <f t="shared" ref="J10:J73" si="6">C$506*(C10/C9)</f>
        <v>10986.044308234981</v>
      </c>
      <c r="K10" s="1">
        <f t="shared" ref="K10:K73" si="7">D$506*(D10/D9)</f>
        <v>9620.8306716818515</v>
      </c>
      <c r="L10" s="1">
        <f t="shared" ref="L10:L73" si="8">E$506*(E10/E9)</f>
        <v>6207.4947309677991</v>
      </c>
      <c r="M10" s="1">
        <f t="shared" ref="M10:M73" si="9">F$506*(F10/F9)</f>
        <v>111.70770588575279</v>
      </c>
      <c r="N10" s="1">
        <f>$C$2*(J10/C$506)+$D$2*(K10/D$506)+$E$2*(L10/E$506)+$F$2*(M10/F$506)</f>
        <v>9974.8606336437715</v>
      </c>
      <c r="O10" s="1">
        <f t="shared" si="2"/>
        <v>-25.139366356228493</v>
      </c>
      <c r="Q10" s="1">
        <f>COUNTIF($O$7:$O$506,"&gt;350")</f>
        <v>1</v>
      </c>
      <c r="S10" s="1">
        <v>-300</v>
      </c>
      <c r="T10" s="1">
        <f t="shared" si="3"/>
        <v>4</v>
      </c>
    </row>
    <row r="11" spans="1:20" x14ac:dyDescent="0.2">
      <c r="A11" s="1">
        <v>5</v>
      </c>
      <c r="B11" s="2">
        <v>38943</v>
      </c>
      <c r="C11" s="1">
        <v>11097.87</v>
      </c>
      <c r="D11" s="24">
        <v>11109.504069999999</v>
      </c>
      <c r="E11" s="24">
        <v>6431.6681534344343</v>
      </c>
      <c r="F11" s="24">
        <v>136.17097466723916</v>
      </c>
      <c r="G11" s="2"/>
      <c r="H11" s="2"/>
      <c r="I11" s="25">
        <v>5</v>
      </c>
      <c r="J11" s="1">
        <f t="shared" si="6"/>
        <v>11031.851404687222</v>
      </c>
      <c r="K11" s="1">
        <f t="shared" si="7"/>
        <v>9659.6976145866938</v>
      </c>
      <c r="L11" s="1">
        <f t="shared" si="8"/>
        <v>6265.5719934639792</v>
      </c>
      <c r="M11" s="1">
        <f t="shared" si="9"/>
        <v>114.56424652661698</v>
      </c>
      <c r="N11" s="1">
        <f t="shared" ref="N11:N71" si="10">$C$2*(J11/C$506)+$D$2*(K11/D$506)+$E$2*(L11/E$506)+$F$2*(M11/F$506)</f>
        <v>10063.635125298078</v>
      </c>
      <c r="O11" s="1">
        <f t="shared" si="2"/>
        <v>63.635125298078492</v>
      </c>
      <c r="Q11" s="1">
        <f>COUNTIF($O$7:$O$506,"&gt;250")</f>
        <v>5</v>
      </c>
      <c r="S11" s="1">
        <v>-200</v>
      </c>
      <c r="T11" s="1">
        <f t="shared" si="3"/>
        <v>13</v>
      </c>
    </row>
    <row r="12" spans="1:20" x14ac:dyDescent="0.2">
      <c r="A12" s="1">
        <v>6</v>
      </c>
      <c r="B12" s="2">
        <v>38944</v>
      </c>
      <c r="C12" s="1">
        <v>11230.26</v>
      </c>
      <c r="D12" s="24">
        <v>11179.469449999999</v>
      </c>
      <c r="E12" s="24">
        <v>6540.9462915601025</v>
      </c>
      <c r="F12" s="24">
        <v>136.32296155835201</v>
      </c>
      <c r="G12" s="2"/>
      <c r="H12" s="2"/>
      <c r="I12" s="25">
        <v>6</v>
      </c>
      <c r="J12" s="1">
        <f t="shared" si="6"/>
        <v>11153.545638541447</v>
      </c>
      <c r="K12" s="1">
        <f t="shared" si="7"/>
        <v>9660.3565928486933</v>
      </c>
      <c r="L12" s="1">
        <f t="shared" si="8"/>
        <v>6305.7447467646189</v>
      </c>
      <c r="M12" s="1">
        <f t="shared" si="9"/>
        <v>112.94804602782764</v>
      </c>
      <c r="N12" s="1">
        <f t="shared" si="10"/>
        <v>10085.833581737254</v>
      </c>
      <c r="O12" s="1">
        <f t="shared" si="2"/>
        <v>85.833581737253553</v>
      </c>
      <c r="Q12" s="1">
        <f>COUNTIF($O$7:$O$506,"&gt;150")</f>
        <v>18</v>
      </c>
      <c r="S12" s="1">
        <v>-100</v>
      </c>
      <c r="T12" s="1">
        <f t="shared" si="3"/>
        <v>109</v>
      </c>
    </row>
    <row r="13" spans="1:20" x14ac:dyDescent="0.2">
      <c r="A13" s="1">
        <v>7</v>
      </c>
      <c r="B13" s="2">
        <v>38945</v>
      </c>
      <c r="C13" s="1">
        <v>11327.12</v>
      </c>
      <c r="D13" s="24">
        <v>11203.54</v>
      </c>
      <c r="E13" s="24">
        <v>6603.2262210796916</v>
      </c>
      <c r="F13" s="24">
        <v>138.80946622905512</v>
      </c>
      <c r="G13" s="2"/>
      <c r="H13" s="2"/>
      <c r="I13" s="25">
        <v>7</v>
      </c>
      <c r="J13" s="1">
        <f t="shared" si="6"/>
        <v>11117.124293400153</v>
      </c>
      <c r="K13" s="1">
        <f t="shared" si="7"/>
        <v>9620.5679707220825</v>
      </c>
      <c r="L13" s="1">
        <f t="shared" si="8"/>
        <v>6259.4334331151194</v>
      </c>
      <c r="M13" s="1">
        <f t="shared" si="9"/>
        <v>114.87997372886912</v>
      </c>
      <c r="N13" s="1">
        <f t="shared" si="10"/>
        <v>10086.960119385001</v>
      </c>
      <c r="O13" s="1">
        <f t="shared" si="2"/>
        <v>86.960119385001235</v>
      </c>
      <c r="Q13" s="1">
        <f>COUNTIF($O$7:$O$506,"&gt;50")</f>
        <v>127</v>
      </c>
      <c r="S13" s="1">
        <v>0</v>
      </c>
      <c r="T13" s="1">
        <f t="shared" si="3"/>
        <v>246</v>
      </c>
    </row>
    <row r="14" spans="1:20" x14ac:dyDescent="0.2">
      <c r="A14" s="1">
        <v>8</v>
      </c>
      <c r="B14" s="2">
        <v>38946</v>
      </c>
      <c r="C14" s="1">
        <v>11334.96</v>
      </c>
      <c r="D14" s="24">
        <v>11170.04724</v>
      </c>
      <c r="E14" s="24">
        <v>6617.1575562700973</v>
      </c>
      <c r="F14" s="24">
        <v>138.67255258374448</v>
      </c>
      <c r="G14" s="2"/>
      <c r="H14" s="2"/>
      <c r="I14" s="25">
        <v>8</v>
      </c>
      <c r="J14" s="1">
        <f t="shared" si="6"/>
        <v>11029.688854501406</v>
      </c>
      <c r="K14" s="1">
        <f t="shared" si="7"/>
        <v>9571.1996946679719</v>
      </c>
      <c r="L14" s="1">
        <f t="shared" si="8"/>
        <v>6213.4775220284191</v>
      </c>
      <c r="M14" s="1">
        <f t="shared" si="9"/>
        <v>112.71083867537263</v>
      </c>
      <c r="N14" s="1">
        <f t="shared" si="10"/>
        <v>9993.9372288221457</v>
      </c>
      <c r="O14" s="1">
        <f t="shared" si="2"/>
        <v>-6.0627711778543016</v>
      </c>
      <c r="Q14" s="1">
        <f>COUNTIF($O$7:$O$506,"&gt;-50")</f>
        <v>373</v>
      </c>
      <c r="S14" s="1">
        <v>100</v>
      </c>
      <c r="T14" s="1">
        <f t="shared" si="3"/>
        <v>99</v>
      </c>
    </row>
    <row r="15" spans="1:20" x14ac:dyDescent="0.2">
      <c r="A15" s="1">
        <v>9</v>
      </c>
      <c r="B15" s="2">
        <v>38947</v>
      </c>
      <c r="C15" s="1">
        <v>11381.47</v>
      </c>
      <c r="D15" s="24">
        <v>11096.030639999999</v>
      </c>
      <c r="E15" s="24">
        <v>6584.2179487179483</v>
      </c>
      <c r="F15" s="24">
        <v>139.15655780196994</v>
      </c>
      <c r="G15" s="2"/>
      <c r="H15" s="2"/>
      <c r="I15" s="25">
        <v>9</v>
      </c>
      <c r="J15" s="1">
        <f t="shared" si="6"/>
        <v>11067.286097895361</v>
      </c>
      <c r="K15" s="1">
        <f t="shared" si="7"/>
        <v>9536.2861497877566</v>
      </c>
      <c r="L15" s="1">
        <f t="shared" si="8"/>
        <v>6169.5310618219282</v>
      </c>
      <c r="M15" s="1">
        <f t="shared" si="9"/>
        <v>113.21590002491928</v>
      </c>
      <c r="N15" s="1">
        <f t="shared" si="10"/>
        <v>9998.5365390850347</v>
      </c>
      <c r="O15" s="1">
        <f t="shared" si="2"/>
        <v>-1.4634609149652533</v>
      </c>
      <c r="Q15" s="1">
        <f>COUNTIF($O$7:$O$506,"&gt;-150")</f>
        <v>472</v>
      </c>
      <c r="S15" s="1">
        <v>200</v>
      </c>
      <c r="T15" s="1">
        <f t="shared" si="3"/>
        <v>23</v>
      </c>
    </row>
    <row r="16" spans="1:20" x14ac:dyDescent="0.2">
      <c r="A16" s="1">
        <v>10</v>
      </c>
      <c r="B16" s="2">
        <v>38950</v>
      </c>
      <c r="C16" s="1">
        <v>11345.04</v>
      </c>
      <c r="D16" s="24">
        <v>11221.134399999999</v>
      </c>
      <c r="E16" s="24">
        <v>6594.3030616199449</v>
      </c>
      <c r="F16" s="24">
        <v>137.83048506818574</v>
      </c>
      <c r="G16" s="2"/>
      <c r="H16" s="2"/>
      <c r="I16" s="25">
        <v>10</v>
      </c>
      <c r="J16" s="1">
        <f t="shared" si="6"/>
        <v>10986.780405553942</v>
      </c>
      <c r="K16" s="1">
        <f t="shared" si="7"/>
        <v>9708.1338063739295</v>
      </c>
      <c r="L16" s="1">
        <f t="shared" si="8"/>
        <v>6209.8932777170448</v>
      </c>
      <c r="M16" s="1">
        <f t="shared" si="9"/>
        <v>111.74699746943082</v>
      </c>
      <c r="N16" s="1">
        <f t="shared" si="10"/>
        <v>10003.493648363228</v>
      </c>
      <c r="O16" s="1">
        <f t="shared" si="2"/>
        <v>3.4936483632282034</v>
      </c>
      <c r="Q16" s="1">
        <f>COUNTIF($O$7:$O$506,"&gt;-250")</f>
        <v>495</v>
      </c>
      <c r="S16" s="1">
        <v>300</v>
      </c>
      <c r="T16" s="1">
        <f t="shared" si="3"/>
        <v>4</v>
      </c>
    </row>
    <row r="17" spans="1:20" x14ac:dyDescent="0.2">
      <c r="A17" s="1">
        <v>11</v>
      </c>
      <c r="B17" s="2">
        <v>38951</v>
      </c>
      <c r="C17" s="1">
        <v>11339.84</v>
      </c>
      <c r="D17" s="24">
        <v>11147.060100000001</v>
      </c>
      <c r="E17" s="24">
        <v>6571.4120963608402</v>
      </c>
      <c r="F17" s="24">
        <v>138.94186845268763</v>
      </c>
      <c r="G17" s="2"/>
      <c r="H17" s="2"/>
      <c r="I17" s="25">
        <v>11</v>
      </c>
      <c r="J17" s="1">
        <f t="shared" si="6"/>
        <v>11017.008037909076</v>
      </c>
      <c r="K17" s="1">
        <f t="shared" si="7"/>
        <v>9536.5263977850445</v>
      </c>
      <c r="L17" s="1">
        <f t="shared" si="8"/>
        <v>6178.8724823571974</v>
      </c>
      <c r="M17" s="1">
        <f t="shared" si="9"/>
        <v>113.73185064436372</v>
      </c>
      <c r="N17" s="1">
        <f t="shared" si="10"/>
        <v>9991.0181302252386</v>
      </c>
      <c r="O17" s="1">
        <f t="shared" si="2"/>
        <v>-8.9818697747614351</v>
      </c>
      <c r="Q17" s="1">
        <f>COUNTIF($O$7:$O$506,"&gt;-350")</f>
        <v>499</v>
      </c>
      <c r="S17" s="1">
        <v>400</v>
      </c>
      <c r="T17" s="1">
        <f t="shared" si="3"/>
        <v>0</v>
      </c>
    </row>
    <row r="18" spans="1:20" x14ac:dyDescent="0.2">
      <c r="A18" s="1">
        <v>12</v>
      </c>
      <c r="B18" s="2">
        <v>38952</v>
      </c>
      <c r="C18" s="1">
        <v>11297.9</v>
      </c>
      <c r="D18" s="24">
        <v>11097.082</v>
      </c>
      <c r="E18" s="24">
        <v>6502.9810644831114</v>
      </c>
      <c r="F18" s="24">
        <v>138.7027374924912</v>
      </c>
      <c r="G18" s="2"/>
      <c r="H18" s="2"/>
      <c r="I18" s="25">
        <v>12</v>
      </c>
      <c r="J18" s="1">
        <f t="shared" si="6"/>
        <v>10981.295298169991</v>
      </c>
      <c r="K18" s="1">
        <f t="shared" si="7"/>
        <v>9556.8570350193768</v>
      </c>
      <c r="L18" s="1">
        <f t="shared" si="8"/>
        <v>6135.8285914024618</v>
      </c>
      <c r="M18" s="1">
        <f t="shared" si="9"/>
        <v>112.62794328608135</v>
      </c>
      <c r="N18" s="1">
        <f t="shared" si="10"/>
        <v>9957.8999547644453</v>
      </c>
      <c r="O18" s="1">
        <f t="shared" si="2"/>
        <v>-42.100045235554717</v>
      </c>
      <c r="Q18" s="1">
        <f>COUNTIF($O$7:$O$506,"&gt;-450")</f>
        <v>499</v>
      </c>
      <c r="S18" s="1">
        <v>500</v>
      </c>
      <c r="T18" s="1">
        <f t="shared" si="3"/>
        <v>1</v>
      </c>
    </row>
    <row r="19" spans="1:20" x14ac:dyDescent="0.2">
      <c r="A19" s="1">
        <v>13</v>
      </c>
      <c r="B19" s="2">
        <v>38953</v>
      </c>
      <c r="C19" s="1">
        <v>11304.46</v>
      </c>
      <c r="D19" s="24">
        <v>11100.81574</v>
      </c>
      <c r="E19" s="24">
        <v>6541.5174002047088</v>
      </c>
      <c r="F19" s="24">
        <v>137.21303301237967</v>
      </c>
      <c r="G19" s="2"/>
      <c r="H19" s="2"/>
      <c r="I19" s="25">
        <v>13</v>
      </c>
      <c r="J19" s="1">
        <f t="shared" si="6"/>
        <v>11028.459836571397</v>
      </c>
      <c r="K19" s="1">
        <f t="shared" si="7"/>
        <v>9603.1283954755691</v>
      </c>
      <c r="L19" s="1">
        <f t="shared" si="8"/>
        <v>6237.1393010462625</v>
      </c>
      <c r="M19" s="1">
        <f t="shared" si="9"/>
        <v>111.61038017375427</v>
      </c>
      <c r="N19" s="1">
        <f t="shared" si="10"/>
        <v>9987.7773543711774</v>
      </c>
      <c r="O19" s="1">
        <f t="shared" si="2"/>
        <v>-12.222645628822647</v>
      </c>
      <c r="Q19" s="1">
        <f>COUNTIF(O$7:$O$506,"&gt;-550")</f>
        <v>500</v>
      </c>
    </row>
    <row r="20" spans="1:20" x14ac:dyDescent="0.2">
      <c r="A20" s="1">
        <v>14</v>
      </c>
      <c r="B20" s="2">
        <v>38954</v>
      </c>
      <c r="C20" s="1">
        <v>11284.05</v>
      </c>
      <c r="D20" s="24">
        <v>11088.215320000001</v>
      </c>
      <c r="E20" s="24">
        <v>6515.1434034416825</v>
      </c>
      <c r="F20" s="24">
        <v>135.87945439045183</v>
      </c>
      <c r="G20" s="2"/>
      <c r="H20" s="2"/>
      <c r="I20" s="25">
        <v>14</v>
      </c>
      <c r="J20" s="1">
        <f t="shared" si="6"/>
        <v>11002.159868140539</v>
      </c>
      <c r="K20" s="1">
        <f t="shared" si="7"/>
        <v>9589.0016555957627</v>
      </c>
      <c r="L20" s="1">
        <f t="shared" si="8"/>
        <v>6175.3974000189946</v>
      </c>
      <c r="M20" s="1">
        <f t="shared" si="9"/>
        <v>111.7255974810498</v>
      </c>
      <c r="N20" s="1">
        <f t="shared" si="10"/>
        <v>9965.9029421039158</v>
      </c>
      <c r="O20" s="1">
        <f t="shared" si="2"/>
        <v>-34.097057896084152</v>
      </c>
    </row>
    <row r="21" spans="1:20" x14ac:dyDescent="0.2">
      <c r="A21" s="1">
        <v>15</v>
      </c>
      <c r="B21" s="2">
        <v>38958</v>
      </c>
      <c r="C21" s="1">
        <v>11369.94</v>
      </c>
      <c r="D21" s="24">
        <v>11145.96307</v>
      </c>
      <c r="E21" s="24">
        <v>6583.7203368206165</v>
      </c>
      <c r="F21" s="24">
        <v>135.90968183373246</v>
      </c>
      <c r="G21" s="2"/>
      <c r="H21" s="2"/>
      <c r="I21" s="25">
        <v>15</v>
      </c>
      <c r="J21" s="1">
        <f t="shared" si="6"/>
        <v>11105.955829369776</v>
      </c>
      <c r="K21" s="1">
        <f t="shared" si="7"/>
        <v>9649.894951909364</v>
      </c>
      <c r="L21" s="1">
        <f t="shared" si="8"/>
        <v>6265.6600424116077</v>
      </c>
      <c r="M21" s="1">
        <f t="shared" si="9"/>
        <v>112.84721806185557</v>
      </c>
      <c r="N21" s="1">
        <f t="shared" si="10"/>
        <v>10057.041293595386</v>
      </c>
      <c r="O21" s="1">
        <f t="shared" si="2"/>
        <v>57.041293595386378</v>
      </c>
    </row>
    <row r="22" spans="1:20" x14ac:dyDescent="0.2">
      <c r="A22" s="1">
        <v>16</v>
      </c>
      <c r="B22" s="2">
        <v>38959</v>
      </c>
      <c r="C22" s="1">
        <v>11382.91</v>
      </c>
      <c r="D22" s="24">
        <v>11300.65287</v>
      </c>
      <c r="E22" s="24">
        <v>6651.4245379876793</v>
      </c>
      <c r="F22" s="24">
        <v>135.60034173430159</v>
      </c>
      <c r="G22" s="2"/>
      <c r="H22" s="2"/>
      <c r="I22" s="25">
        <v>16</v>
      </c>
      <c r="J22" s="1">
        <f t="shared" si="6"/>
        <v>11034.633163816166</v>
      </c>
      <c r="K22" s="1">
        <f t="shared" si="7"/>
        <v>9733.1310649738607</v>
      </c>
      <c r="L22" s="1">
        <f t="shared" si="8"/>
        <v>6264.1583248339721</v>
      </c>
      <c r="M22" s="1">
        <f t="shared" si="9"/>
        <v>112.56532873539255</v>
      </c>
      <c r="N22" s="1">
        <f t="shared" si="10"/>
        <v>10051.929993037735</v>
      </c>
      <c r="O22" s="1">
        <f t="shared" si="2"/>
        <v>51.929993037734675</v>
      </c>
    </row>
    <row r="23" spans="1:20" x14ac:dyDescent="0.2">
      <c r="A23" s="1">
        <v>17</v>
      </c>
      <c r="B23" s="2">
        <v>38960</v>
      </c>
      <c r="C23" s="1">
        <v>11381.15</v>
      </c>
      <c r="D23" s="24">
        <v>11232.22098</v>
      </c>
      <c r="E23" s="24">
        <v>6610.8281070011517</v>
      </c>
      <c r="F23" s="24">
        <v>137.60238704177323</v>
      </c>
      <c r="G23" s="2"/>
      <c r="H23" s="2"/>
      <c r="I23" s="25">
        <v>17</v>
      </c>
      <c r="J23" s="1">
        <f t="shared" si="6"/>
        <v>11020.355793817222</v>
      </c>
      <c r="K23" s="1">
        <f t="shared" si="7"/>
        <v>9541.7655470686477</v>
      </c>
      <c r="L23" s="1">
        <f t="shared" si="8"/>
        <v>6162.5524534003744</v>
      </c>
      <c r="M23" s="1">
        <f t="shared" si="9"/>
        <v>114.48786051059736</v>
      </c>
      <c r="N23" s="1">
        <f t="shared" si="10"/>
        <v>10004.640018591919</v>
      </c>
      <c r="O23" s="1">
        <f t="shared" si="2"/>
        <v>4.6400185919192154</v>
      </c>
    </row>
    <row r="24" spans="1:20" x14ac:dyDescent="0.2">
      <c r="A24" s="1">
        <v>18</v>
      </c>
      <c r="B24" s="2">
        <v>38961</v>
      </c>
      <c r="C24" s="1">
        <v>11464.15</v>
      </c>
      <c r="D24" s="24">
        <v>11323.516940000001</v>
      </c>
      <c r="E24" s="24">
        <v>6636.9398207426375</v>
      </c>
      <c r="F24" s="24">
        <v>137.52344016365498</v>
      </c>
      <c r="G24" s="2"/>
      <c r="H24" s="2"/>
      <c r="I24" s="25">
        <v>18</v>
      </c>
      <c r="J24" s="1">
        <f t="shared" si="6"/>
        <v>11102.441242668798</v>
      </c>
      <c r="K24" s="1">
        <f t="shared" si="7"/>
        <v>9677.9267740758878</v>
      </c>
      <c r="L24" s="1">
        <f t="shared" si="8"/>
        <v>6224.8866414830127</v>
      </c>
      <c r="M24" s="1">
        <f t="shared" si="9"/>
        <v>112.75739025375226</v>
      </c>
      <c r="N24" s="1">
        <f t="shared" si="10"/>
        <v>10056.357542835274</v>
      </c>
      <c r="O24" s="1">
        <f t="shared" si="2"/>
        <v>56.357542835274216</v>
      </c>
    </row>
    <row r="25" spans="1:20" x14ac:dyDescent="0.2">
      <c r="A25" s="1">
        <v>19</v>
      </c>
      <c r="B25" s="2">
        <v>38965</v>
      </c>
      <c r="C25" s="1">
        <v>11469.28</v>
      </c>
      <c r="D25" s="24">
        <v>11320.96542</v>
      </c>
      <c r="E25" s="24">
        <v>6625.0640368852455</v>
      </c>
      <c r="F25" s="24">
        <v>141.13660637381568</v>
      </c>
      <c r="G25" s="2"/>
      <c r="H25" s="2"/>
      <c r="I25" s="25">
        <v>19</v>
      </c>
      <c r="J25" s="1">
        <f t="shared" si="6"/>
        <v>11026.992172712326</v>
      </c>
      <c r="K25" s="1">
        <f t="shared" si="7"/>
        <v>9597.7352617369179</v>
      </c>
      <c r="L25" s="1">
        <f t="shared" si="8"/>
        <v>6189.3014127516917</v>
      </c>
      <c r="M25" s="1">
        <f t="shared" si="9"/>
        <v>115.78630601414332</v>
      </c>
      <c r="N25" s="1">
        <f t="shared" si="10"/>
        <v>10051.87078066854</v>
      </c>
      <c r="O25" s="1">
        <f t="shared" si="2"/>
        <v>51.870780668539737</v>
      </c>
    </row>
    <row r="26" spans="1:20" x14ac:dyDescent="0.2">
      <c r="A26" s="1">
        <v>20</v>
      </c>
      <c r="B26" s="2">
        <v>38966</v>
      </c>
      <c r="C26" s="1">
        <v>11406.2</v>
      </c>
      <c r="D26" s="24">
        <v>11150.641580000001</v>
      </c>
      <c r="E26" s="24">
        <v>6541.5856777493609</v>
      </c>
      <c r="F26" s="24">
        <v>139.62179542141817</v>
      </c>
      <c r="G26" s="2"/>
      <c r="H26" s="2"/>
      <c r="I26" s="25">
        <v>20</v>
      </c>
      <c r="J26" s="1">
        <f t="shared" si="6"/>
        <v>10961.439669447427</v>
      </c>
      <c r="K26" s="1">
        <f t="shared" si="7"/>
        <v>9455.4680004327311</v>
      </c>
      <c r="L26" s="1">
        <f t="shared" si="8"/>
        <v>6122.2686895168599</v>
      </c>
      <c r="M26" s="1">
        <f t="shared" si="9"/>
        <v>111.6112066793217</v>
      </c>
      <c r="N26" s="1">
        <f t="shared" si="10"/>
        <v>9898.7991167403343</v>
      </c>
      <c r="O26" s="1">
        <f t="shared" si="2"/>
        <v>-101.20088325966572</v>
      </c>
    </row>
    <row r="27" spans="1:20" x14ac:dyDescent="0.2">
      <c r="A27" s="1">
        <v>21</v>
      </c>
      <c r="B27" s="2">
        <v>38967</v>
      </c>
      <c r="C27" s="1">
        <v>11331.44</v>
      </c>
      <c r="D27" s="24">
        <v>10978.079400000001</v>
      </c>
      <c r="E27" s="24">
        <v>6442.6916221033871</v>
      </c>
      <c r="F27" s="24">
        <v>137.50459424645771</v>
      </c>
      <c r="G27" s="2"/>
      <c r="H27" s="2"/>
      <c r="I27" s="25">
        <v>21</v>
      </c>
      <c r="J27" s="1">
        <f t="shared" si="6"/>
        <v>10949.817780365065</v>
      </c>
      <c r="K27" s="1">
        <f t="shared" si="7"/>
        <v>9451.3348053586124</v>
      </c>
      <c r="L27" s="1">
        <f t="shared" si="8"/>
        <v>6106.6600321545075</v>
      </c>
      <c r="M27" s="1">
        <f t="shared" si="9"/>
        <v>111.11130445188064</v>
      </c>
      <c r="N27" s="1">
        <f t="shared" si="10"/>
        <v>9881.9106550400247</v>
      </c>
      <c r="O27" s="1">
        <f t="shared" si="2"/>
        <v>-118.08934495997528</v>
      </c>
    </row>
    <row r="28" spans="1:20" x14ac:dyDescent="0.2">
      <c r="A28" s="1">
        <v>22</v>
      </c>
      <c r="B28" s="2">
        <v>38968</v>
      </c>
      <c r="C28" s="1">
        <v>11392.11</v>
      </c>
      <c r="D28" s="24">
        <v>10965.48243</v>
      </c>
      <c r="E28" s="24">
        <v>6427.9361459521087</v>
      </c>
      <c r="F28" s="24">
        <v>137.74593112900462</v>
      </c>
      <c r="G28" s="2"/>
      <c r="H28" s="2"/>
      <c r="I28" s="25">
        <v>22</v>
      </c>
      <c r="J28" s="1">
        <f t="shared" si="6"/>
        <v>11081.073539338337</v>
      </c>
      <c r="K28" s="1">
        <f t="shared" si="7"/>
        <v>9588.8828454807044</v>
      </c>
      <c r="L28" s="1">
        <f t="shared" si="8"/>
        <v>6186.1955137152654</v>
      </c>
      <c r="M28" s="1">
        <f t="shared" si="9"/>
        <v>113.02013611292328</v>
      </c>
      <c r="N28" s="1">
        <f t="shared" si="10"/>
        <v>10019.194093364633</v>
      </c>
      <c r="O28" s="1">
        <f t="shared" si="2"/>
        <v>19.194093364632863</v>
      </c>
    </row>
    <row r="29" spans="1:20" x14ac:dyDescent="0.2">
      <c r="A29" s="1">
        <v>23</v>
      </c>
      <c r="B29" s="2">
        <v>38971</v>
      </c>
      <c r="C29" s="1">
        <v>11396.84</v>
      </c>
      <c r="D29" s="24">
        <v>10897.115</v>
      </c>
      <c r="E29" s="24">
        <v>6419.9898464272119</v>
      </c>
      <c r="F29" s="24">
        <v>134.14625445897741</v>
      </c>
      <c r="G29" s="2"/>
      <c r="H29" s="2"/>
      <c r="I29" s="25">
        <v>23</v>
      </c>
      <c r="J29" s="1">
        <f t="shared" si="6"/>
        <v>11026.636355372271</v>
      </c>
      <c r="K29" s="1">
        <f t="shared" si="7"/>
        <v>9540.0450934027886</v>
      </c>
      <c r="L29" s="1">
        <f t="shared" si="8"/>
        <v>6192.7310571745338</v>
      </c>
      <c r="M29" s="1">
        <f t="shared" si="9"/>
        <v>109.87377036086448</v>
      </c>
      <c r="N29" s="1">
        <f t="shared" si="10"/>
        <v>9929.4547771861762</v>
      </c>
      <c r="O29" s="1">
        <f t="shared" si="2"/>
        <v>-70.545222813823784</v>
      </c>
    </row>
    <row r="30" spans="1:20" x14ac:dyDescent="0.2">
      <c r="A30" s="1">
        <v>24</v>
      </c>
      <c r="B30" s="2">
        <v>38972</v>
      </c>
      <c r="C30" s="1">
        <v>11498.09</v>
      </c>
      <c r="D30" s="24">
        <v>11057.5998</v>
      </c>
      <c r="E30" s="24">
        <v>6504.2126633675934</v>
      </c>
      <c r="F30" s="24">
        <v>133.47490872038719</v>
      </c>
      <c r="G30" s="2"/>
      <c r="H30" s="2"/>
      <c r="I30" s="25">
        <v>24</v>
      </c>
      <c r="J30" s="1">
        <f t="shared" si="6"/>
        <v>11119.980438911138</v>
      </c>
      <c r="K30" s="1">
        <f t="shared" si="7"/>
        <v>9741.2787355057098</v>
      </c>
      <c r="L30" s="1">
        <f t="shared" si="8"/>
        <v>6281.7380700475178</v>
      </c>
      <c r="M30" s="1">
        <f t="shared" si="9"/>
        <v>112.25749251315619</v>
      </c>
      <c r="N30" s="1">
        <f t="shared" si="10"/>
        <v>10082.827667048259</v>
      </c>
      <c r="O30" s="1">
        <f t="shared" si="2"/>
        <v>82.827667048259173</v>
      </c>
    </row>
    <row r="31" spans="1:20" x14ac:dyDescent="0.2">
      <c r="A31" s="1">
        <v>25</v>
      </c>
      <c r="B31" s="2">
        <v>38973</v>
      </c>
      <c r="C31" s="1">
        <v>11543.32</v>
      </c>
      <c r="D31" s="24">
        <v>11045.518120000001</v>
      </c>
      <c r="E31" s="24">
        <v>6513.6029411764712</v>
      </c>
      <c r="F31" s="24">
        <v>133.84932438174556</v>
      </c>
      <c r="G31" s="2"/>
      <c r="H31" s="2"/>
      <c r="I31" s="25">
        <v>25</v>
      </c>
      <c r="J31" s="1">
        <f t="shared" si="6"/>
        <v>11065.417442305634</v>
      </c>
      <c r="K31" s="1">
        <f t="shared" si="7"/>
        <v>9589.409423856976</v>
      </c>
      <c r="L31" s="1">
        <f t="shared" si="8"/>
        <v>6209.3477196238364</v>
      </c>
      <c r="M31" s="1">
        <f t="shared" si="9"/>
        <v>113.13860162190234</v>
      </c>
      <c r="N31" s="1">
        <f t="shared" si="10"/>
        <v>10019.510947806712</v>
      </c>
      <c r="O31" s="1">
        <f t="shared" si="2"/>
        <v>19.510947806711556</v>
      </c>
    </row>
    <row r="32" spans="1:20" x14ac:dyDescent="0.2">
      <c r="A32" s="1">
        <v>26</v>
      </c>
      <c r="B32" s="2">
        <v>38974</v>
      </c>
      <c r="C32" s="1">
        <v>11527.39</v>
      </c>
      <c r="D32" s="24">
        <v>11112.02204</v>
      </c>
      <c r="E32" s="24">
        <v>6533.0230779038639</v>
      </c>
      <c r="F32" s="24">
        <v>135.78391959798995</v>
      </c>
      <c r="G32" s="2"/>
      <c r="H32" s="2"/>
      <c r="I32" s="25">
        <v>26</v>
      </c>
      <c r="J32" s="1">
        <f t="shared" si="6"/>
        <v>11006.849348662256</v>
      </c>
      <c r="K32" s="1">
        <f t="shared" si="7"/>
        <v>9657.6983934693617</v>
      </c>
      <c r="L32" s="1">
        <f t="shared" si="8"/>
        <v>6218.8823872845578</v>
      </c>
      <c r="M32" s="1">
        <f t="shared" si="9"/>
        <v>114.45279778920145</v>
      </c>
      <c r="N32" s="1">
        <f t="shared" si="10"/>
        <v>10044.431147138188</v>
      </c>
      <c r="O32" s="1">
        <f t="shared" si="2"/>
        <v>44.431147138187953</v>
      </c>
    </row>
    <row r="33" spans="1:15" x14ac:dyDescent="0.2">
      <c r="A33" s="1">
        <v>27</v>
      </c>
      <c r="B33" s="2">
        <v>38975</v>
      </c>
      <c r="C33" s="1">
        <v>11560.77</v>
      </c>
      <c r="D33" s="24">
        <v>11037.005999999999</v>
      </c>
      <c r="E33" s="24">
        <v>6508.3870967741941</v>
      </c>
      <c r="F33" s="24">
        <v>134.93434815885703</v>
      </c>
      <c r="G33" s="2"/>
      <c r="H33" s="2"/>
      <c r="I33" s="25">
        <v>27</v>
      </c>
      <c r="J33" s="1">
        <f t="shared" si="6"/>
        <v>11053.976709923063</v>
      </c>
      <c r="K33" s="1">
        <f t="shared" si="7"/>
        <v>9535.0905405682934</v>
      </c>
      <c r="L33" s="1">
        <f t="shared" si="8"/>
        <v>6177.0144214845377</v>
      </c>
      <c r="M33" s="1">
        <f t="shared" si="9"/>
        <v>112.11621561658848</v>
      </c>
      <c r="N33" s="1">
        <f t="shared" si="10"/>
        <v>9975.045604992094</v>
      </c>
      <c r="O33" s="1">
        <f t="shared" si="2"/>
        <v>-24.954395007905987</v>
      </c>
    </row>
    <row r="34" spans="1:15" x14ac:dyDescent="0.2">
      <c r="A34" s="1">
        <v>28</v>
      </c>
      <c r="B34" s="2">
        <v>38979</v>
      </c>
      <c r="C34" s="1">
        <v>11540.91</v>
      </c>
      <c r="D34" s="24">
        <v>11003.44024</v>
      </c>
      <c r="E34" s="24">
        <v>6498.9710365853653</v>
      </c>
      <c r="F34" s="24">
        <v>135.46919269499915</v>
      </c>
      <c r="G34" s="2"/>
      <c r="H34" s="2"/>
      <c r="I34" s="25">
        <v>28</v>
      </c>
      <c r="J34" s="1">
        <f t="shared" si="6"/>
        <v>11003.125438409377</v>
      </c>
      <c r="K34" s="1">
        <f t="shared" si="7"/>
        <v>9570.7031738925944</v>
      </c>
      <c r="L34" s="1">
        <f t="shared" si="8"/>
        <v>6191.4255969038477</v>
      </c>
      <c r="M34" s="1">
        <f t="shared" si="9"/>
        <v>113.26931733724187</v>
      </c>
      <c r="N34" s="1">
        <f t="shared" si="10"/>
        <v>9990.4856007784911</v>
      </c>
      <c r="O34" s="1">
        <f t="shared" si="2"/>
        <v>-9.5143992215089384</v>
      </c>
    </row>
    <row r="35" spans="1:15" x14ac:dyDescent="0.2">
      <c r="A35" s="1">
        <v>29</v>
      </c>
      <c r="B35" s="2">
        <v>38980</v>
      </c>
      <c r="C35" s="1">
        <v>11613.19</v>
      </c>
      <c r="D35" s="24">
        <v>11082.42504</v>
      </c>
      <c r="E35" s="24">
        <v>6596.4684959349588</v>
      </c>
      <c r="F35" s="24">
        <v>134.0611513859275</v>
      </c>
      <c r="G35" s="2"/>
      <c r="H35" s="2"/>
      <c r="I35" s="25">
        <v>29</v>
      </c>
      <c r="J35" s="1">
        <f t="shared" si="6"/>
        <v>11091.090474789249</v>
      </c>
      <c r="K35" s="1">
        <f t="shared" si="7"/>
        <v>9668.8083080474771</v>
      </c>
      <c r="L35" s="1">
        <f t="shared" si="8"/>
        <v>6293.4143111170015</v>
      </c>
      <c r="M35" s="1">
        <f t="shared" si="9"/>
        <v>111.64946800822239</v>
      </c>
      <c r="N35" s="1">
        <f t="shared" si="10"/>
        <v>10040.800685004453</v>
      </c>
      <c r="O35" s="1">
        <f t="shared" si="2"/>
        <v>40.800685004453044</v>
      </c>
    </row>
    <row r="36" spans="1:15" x14ac:dyDescent="0.2">
      <c r="A36" s="1">
        <v>30</v>
      </c>
      <c r="B36" s="2">
        <v>38981</v>
      </c>
      <c r="C36" s="1">
        <v>11533.23</v>
      </c>
      <c r="D36" s="24">
        <v>11185.45023</v>
      </c>
      <c r="E36" s="24">
        <v>6625.5183818852556</v>
      </c>
      <c r="F36" s="24">
        <v>135.59025518068162</v>
      </c>
      <c r="G36" s="2"/>
      <c r="H36" s="2"/>
      <c r="I36" s="25">
        <v>30</v>
      </c>
      <c r="J36" s="1">
        <f t="shared" si="6"/>
        <v>10946.170092265776</v>
      </c>
      <c r="K36" s="1">
        <f t="shared" si="7"/>
        <v>9689.141625473756</v>
      </c>
      <c r="L36" s="1">
        <f t="shared" si="8"/>
        <v>6227.7017093522236</v>
      </c>
      <c r="M36" s="1">
        <f t="shared" si="9"/>
        <v>114.10897093921716</v>
      </c>
      <c r="N36" s="1">
        <f t="shared" si="10"/>
        <v>10027.563594064231</v>
      </c>
      <c r="O36" s="1">
        <f t="shared" si="2"/>
        <v>27.563594064231438</v>
      </c>
    </row>
    <row r="37" spans="1:15" x14ac:dyDescent="0.2">
      <c r="A37" s="1">
        <v>31</v>
      </c>
      <c r="B37" s="2">
        <v>38982</v>
      </c>
      <c r="C37" s="1">
        <v>11508.1</v>
      </c>
      <c r="D37" s="24">
        <v>11076.34352</v>
      </c>
      <c r="E37" s="24">
        <v>6582.9599283062344</v>
      </c>
      <c r="F37" s="24">
        <v>134.34155353153463</v>
      </c>
      <c r="G37" s="2"/>
      <c r="H37" s="2"/>
      <c r="I37" s="25">
        <v>31</v>
      </c>
      <c r="J37" s="1">
        <f t="shared" si="6"/>
        <v>10998.043799178547</v>
      </c>
      <c r="K37" s="1">
        <f t="shared" si="7"/>
        <v>9506.2577052384222</v>
      </c>
      <c r="L37" s="1">
        <f t="shared" si="8"/>
        <v>6160.5683520794528</v>
      </c>
      <c r="M37" s="1">
        <f t="shared" si="9"/>
        <v>111.78309857294251</v>
      </c>
      <c r="N37" s="1">
        <f t="shared" si="10"/>
        <v>9937.1791211419768</v>
      </c>
      <c r="O37" s="1">
        <f t="shared" si="2"/>
        <v>-62.820878858023207</v>
      </c>
    </row>
    <row r="38" spans="1:15" x14ac:dyDescent="0.2">
      <c r="A38" s="1">
        <v>32</v>
      </c>
      <c r="B38" s="2">
        <v>38985</v>
      </c>
      <c r="C38" s="1">
        <v>11575.81</v>
      </c>
      <c r="D38" s="24">
        <v>11012.71119</v>
      </c>
      <c r="E38" s="24">
        <v>6556.8734870684157</v>
      </c>
      <c r="F38" s="24">
        <v>134.2073139325264</v>
      </c>
      <c r="G38" s="2"/>
      <c r="H38" s="2"/>
      <c r="I38" s="25">
        <v>32</v>
      </c>
      <c r="J38" s="1">
        <f t="shared" si="6"/>
        <v>11086.910295235528</v>
      </c>
      <c r="K38" s="1">
        <f t="shared" si="7"/>
        <v>9544.7480787904551</v>
      </c>
      <c r="L38" s="1">
        <f t="shared" si="8"/>
        <v>6175.8256217013432</v>
      </c>
      <c r="M38" s="1">
        <f t="shared" si="9"/>
        <v>112.70938340536144</v>
      </c>
      <c r="N38" s="1">
        <f t="shared" si="10"/>
        <v>10000.338865608053</v>
      </c>
      <c r="O38" s="1">
        <f t="shared" si="2"/>
        <v>0.33886560805331101</v>
      </c>
    </row>
    <row r="39" spans="1:15" x14ac:dyDescent="0.2">
      <c r="A39" s="1">
        <v>33</v>
      </c>
      <c r="B39" s="2">
        <v>38986</v>
      </c>
      <c r="C39" s="1">
        <v>11669.39</v>
      </c>
      <c r="D39" s="24">
        <v>11131.059360000001</v>
      </c>
      <c r="E39" s="24">
        <v>6615.4499366286436</v>
      </c>
      <c r="F39" s="24">
        <v>132.92421394395078</v>
      </c>
      <c r="G39" s="2"/>
      <c r="H39" s="2"/>
      <c r="I39" s="25">
        <v>33</v>
      </c>
      <c r="J39" s="1">
        <f t="shared" si="6"/>
        <v>11111.16342989389</v>
      </c>
      <c r="K39" s="1">
        <f t="shared" si="7"/>
        <v>9703.0637684750745</v>
      </c>
      <c r="L39" s="1">
        <f t="shared" si="8"/>
        <v>6255.7878934728496</v>
      </c>
      <c r="M39" s="1">
        <f t="shared" si="9"/>
        <v>111.7434748082334</v>
      </c>
      <c r="N39" s="1">
        <f t="shared" si="10"/>
        <v>10054.388348120265</v>
      </c>
      <c r="O39" s="1">
        <f t="shared" si="2"/>
        <v>54.388348120264709</v>
      </c>
    </row>
    <row r="40" spans="1:15" x14ac:dyDescent="0.2">
      <c r="A40" s="1">
        <v>34</v>
      </c>
      <c r="B40" s="2">
        <v>38987</v>
      </c>
      <c r="C40" s="1">
        <v>11689.24</v>
      </c>
      <c r="D40" s="24">
        <v>11197.807830000002</v>
      </c>
      <c r="E40" s="24">
        <v>6663.8281647178446</v>
      </c>
      <c r="F40" s="24">
        <v>135.8768850643265</v>
      </c>
      <c r="G40" s="2"/>
      <c r="H40" s="2"/>
      <c r="I40" s="25">
        <v>34</v>
      </c>
      <c r="J40" s="1">
        <f t="shared" si="6"/>
        <v>11040.808871277761</v>
      </c>
      <c r="K40" s="1">
        <f t="shared" si="7"/>
        <v>9657.4651157663466</v>
      </c>
      <c r="L40" s="1">
        <f t="shared" si="8"/>
        <v>6245.73904276947</v>
      </c>
      <c r="M40" s="1">
        <f t="shared" si="9"/>
        <v>115.32825934286892</v>
      </c>
      <c r="N40" s="1">
        <f t="shared" si="10"/>
        <v>10076.533215355867</v>
      </c>
      <c r="O40" s="1">
        <f t="shared" si="2"/>
        <v>76.53321535586656</v>
      </c>
    </row>
    <row r="41" spans="1:15" x14ac:dyDescent="0.2">
      <c r="A41" s="1">
        <v>35</v>
      </c>
      <c r="B41" s="2">
        <v>38988</v>
      </c>
      <c r="C41" s="1">
        <v>11718.45</v>
      </c>
      <c r="D41" s="24">
        <v>11188.42481</v>
      </c>
      <c r="E41" s="24">
        <v>6661.6038573785054</v>
      </c>
      <c r="F41" s="24">
        <v>135.97666525243955</v>
      </c>
      <c r="G41" s="2"/>
      <c r="H41" s="2"/>
      <c r="I41" s="25">
        <v>35</v>
      </c>
      <c r="J41" s="1">
        <f t="shared" si="6"/>
        <v>11049.602797701134</v>
      </c>
      <c r="K41" s="1">
        <f t="shared" si="7"/>
        <v>9591.8543220829051</v>
      </c>
      <c r="L41" s="1">
        <f t="shared" si="8"/>
        <v>6198.326449486849</v>
      </c>
      <c r="M41" s="1">
        <f t="shared" si="9"/>
        <v>112.90496999367723</v>
      </c>
      <c r="N41" s="1">
        <f t="shared" si="10"/>
        <v>10008.616613316724</v>
      </c>
      <c r="O41" s="1">
        <f t="shared" si="2"/>
        <v>8.616613316724397</v>
      </c>
    </row>
    <row r="42" spans="1:15" x14ac:dyDescent="0.2">
      <c r="A42" s="1">
        <v>36</v>
      </c>
      <c r="B42" s="2">
        <v>38989</v>
      </c>
      <c r="C42" s="1">
        <v>11679.07</v>
      </c>
      <c r="D42" s="24">
        <v>11135.966560000001</v>
      </c>
      <c r="E42" s="24">
        <v>6649.7910069664349</v>
      </c>
      <c r="F42" s="24">
        <v>136.57024303497332</v>
      </c>
      <c r="G42" s="2"/>
      <c r="H42" s="2"/>
      <c r="I42" s="25">
        <v>36</v>
      </c>
      <c r="J42" s="1">
        <f t="shared" si="6"/>
        <v>10985.020227436222</v>
      </c>
      <c r="K42" s="1">
        <f t="shared" si="7"/>
        <v>9554.8881435256753</v>
      </c>
      <c r="L42" s="1">
        <f t="shared" si="8"/>
        <v>6189.4010661235752</v>
      </c>
      <c r="M42" s="1">
        <f t="shared" si="9"/>
        <v>113.3146213445474</v>
      </c>
      <c r="N42" s="1">
        <f t="shared" si="10"/>
        <v>9979.4494040029876</v>
      </c>
      <c r="O42" s="1">
        <f t="shared" si="2"/>
        <v>-20.550595997012351</v>
      </c>
    </row>
    <row r="43" spans="1:15" x14ac:dyDescent="0.2">
      <c r="A43" s="1">
        <v>37</v>
      </c>
      <c r="B43" s="2">
        <v>38992</v>
      </c>
      <c r="C43" s="1">
        <v>11670.35</v>
      </c>
      <c r="D43" s="24">
        <v>11230.453</v>
      </c>
      <c r="E43" s="24">
        <v>6681.7000127437241</v>
      </c>
      <c r="F43" s="24">
        <v>138.06412978849912</v>
      </c>
      <c r="G43" s="2"/>
      <c r="H43" s="2"/>
      <c r="I43" s="25">
        <v>37</v>
      </c>
      <c r="J43" s="1">
        <f t="shared" si="6"/>
        <v>11013.830546524679</v>
      </c>
      <c r="K43" s="1">
        <f t="shared" si="7"/>
        <v>9681.3516101268888</v>
      </c>
      <c r="L43" s="1">
        <f t="shared" si="8"/>
        <v>6230.1486539239531</v>
      </c>
      <c r="M43" s="1">
        <f t="shared" si="9"/>
        <v>114.05623552425139</v>
      </c>
      <c r="N43" s="1">
        <f t="shared" si="10"/>
        <v>10049.143548503598</v>
      </c>
      <c r="O43" s="1">
        <f t="shared" si="2"/>
        <v>49.14354850359814</v>
      </c>
    </row>
    <row r="44" spans="1:15" x14ac:dyDescent="0.2">
      <c r="A44" s="1">
        <v>38</v>
      </c>
      <c r="B44" s="2">
        <v>38993</v>
      </c>
      <c r="C44" s="1">
        <v>11727.34</v>
      </c>
      <c r="D44" s="24">
        <v>11215.775610000001</v>
      </c>
      <c r="E44" s="24">
        <v>6650.2611797681229</v>
      </c>
      <c r="F44" s="24">
        <v>137.77326321146833</v>
      </c>
      <c r="G44" s="2"/>
      <c r="H44" s="2"/>
      <c r="I44" s="25">
        <v>38</v>
      </c>
      <c r="J44" s="1">
        <f t="shared" si="6"/>
        <v>11075.884195452578</v>
      </c>
      <c r="K44" s="1">
        <f t="shared" si="7"/>
        <v>9587.3520269572418</v>
      </c>
      <c r="L44" s="1">
        <f t="shared" si="8"/>
        <v>6171.2218740587377</v>
      </c>
      <c r="M44" s="1">
        <f t="shared" si="9"/>
        <v>112.58443192437851</v>
      </c>
      <c r="N44" s="1">
        <f t="shared" si="10"/>
        <v>10006.693764304038</v>
      </c>
      <c r="O44" s="1">
        <f t="shared" si="2"/>
        <v>6.6937643040382682</v>
      </c>
    </row>
    <row r="45" spans="1:15" x14ac:dyDescent="0.2">
      <c r="A45" s="1">
        <v>39</v>
      </c>
      <c r="B45" s="2">
        <v>38994</v>
      </c>
      <c r="C45" s="1">
        <v>11850.61</v>
      </c>
      <c r="D45" s="24">
        <v>11241.48265</v>
      </c>
      <c r="E45" s="24">
        <v>6669.90229666286</v>
      </c>
      <c r="F45" s="24">
        <v>136.3159010001695</v>
      </c>
      <c r="G45" s="2"/>
      <c r="H45" s="2"/>
      <c r="I45" s="25">
        <v>39</v>
      </c>
      <c r="J45" s="1">
        <f t="shared" si="6"/>
        <v>11137.916565615049</v>
      </c>
      <c r="K45" s="1">
        <f t="shared" si="7"/>
        <v>9621.90177994857</v>
      </c>
      <c r="L45" s="1">
        <f t="shared" si="8"/>
        <v>6218.7085379949922</v>
      </c>
      <c r="M45" s="1">
        <f t="shared" si="9"/>
        <v>111.62869027513491</v>
      </c>
      <c r="N45" s="1">
        <f t="shared" si="10"/>
        <v>10030.718953504145</v>
      </c>
      <c r="O45" s="1">
        <f t="shared" si="2"/>
        <v>30.718953504145247</v>
      </c>
    </row>
    <row r="46" spans="1:15" x14ac:dyDescent="0.2">
      <c r="A46" s="1">
        <v>40</v>
      </c>
      <c r="B46" s="2">
        <v>38995</v>
      </c>
      <c r="C46" s="1">
        <v>11866.69</v>
      </c>
      <c r="D46" s="24">
        <v>11269.84605</v>
      </c>
      <c r="E46" s="24">
        <v>6710.480903438649</v>
      </c>
      <c r="F46" s="24">
        <v>139.76828957430538</v>
      </c>
      <c r="G46" s="2"/>
      <c r="H46" s="2"/>
      <c r="I46" s="25">
        <v>40</v>
      </c>
      <c r="J46" s="1">
        <f t="shared" si="6"/>
        <v>11037.015746986863</v>
      </c>
      <c r="K46" s="1">
        <f t="shared" si="7"/>
        <v>9624.11991657002</v>
      </c>
      <c r="L46" s="1">
        <f t="shared" si="8"/>
        <v>6238.1182754749079</v>
      </c>
      <c r="M46" s="1">
        <f t="shared" si="9"/>
        <v>115.67949600295293</v>
      </c>
      <c r="N46" s="1">
        <f t="shared" si="10"/>
        <v>10069.733474896322</v>
      </c>
      <c r="O46" s="1">
        <f t="shared" si="2"/>
        <v>69.73347489632215</v>
      </c>
    </row>
    <row r="47" spans="1:15" x14ac:dyDescent="0.2">
      <c r="A47" s="1">
        <v>41</v>
      </c>
      <c r="B47" s="2">
        <v>38996</v>
      </c>
      <c r="C47" s="1">
        <v>11850.21</v>
      </c>
      <c r="D47" s="24">
        <v>11220.44364</v>
      </c>
      <c r="E47" s="24">
        <v>6648.2819383259921</v>
      </c>
      <c r="F47" s="24">
        <v>138.12975880326078</v>
      </c>
      <c r="G47" s="2"/>
      <c r="H47" s="2"/>
      <c r="I47" s="25">
        <v>41</v>
      </c>
      <c r="J47" s="1">
        <f t="shared" si="6"/>
        <v>11006.75298946884</v>
      </c>
      <c r="K47" s="1">
        <f t="shared" si="7"/>
        <v>9557.8163596055656</v>
      </c>
      <c r="L47" s="1">
        <f t="shared" si="8"/>
        <v>6142.9250432055551</v>
      </c>
      <c r="M47" s="1">
        <f t="shared" si="9"/>
        <v>111.49948430533426</v>
      </c>
      <c r="N47" s="1">
        <f t="shared" si="10"/>
        <v>9948.5788618639053</v>
      </c>
      <c r="O47" s="1">
        <f t="shared" si="2"/>
        <v>-51.421138136094669</v>
      </c>
    </row>
    <row r="48" spans="1:15" x14ac:dyDescent="0.2">
      <c r="A48" s="1">
        <v>42</v>
      </c>
      <c r="B48" s="2">
        <v>39000</v>
      </c>
      <c r="C48" s="1">
        <v>11867.17</v>
      </c>
      <c r="D48" s="24">
        <v>11269.10939</v>
      </c>
      <c r="E48" s="24">
        <v>6658.0438871473352</v>
      </c>
      <c r="F48" s="24">
        <v>137.71207689093188</v>
      </c>
      <c r="G48" s="2"/>
      <c r="H48" s="2"/>
      <c r="I48" s="25">
        <v>42</v>
      </c>
      <c r="J48" s="1">
        <f t="shared" si="6"/>
        <v>11037.834753156272</v>
      </c>
      <c r="K48" s="1">
        <f t="shared" si="7"/>
        <v>9641.5354573703808</v>
      </c>
      <c r="L48" s="1">
        <f t="shared" si="8"/>
        <v>6209.5003680266464</v>
      </c>
      <c r="M48" s="1">
        <f t="shared" si="9"/>
        <v>112.48096417158963</v>
      </c>
      <c r="N48" s="1">
        <f t="shared" si="10"/>
        <v>10014.15717824702</v>
      </c>
      <c r="O48" s="1">
        <f t="shared" si="2"/>
        <v>14.157178247020056</v>
      </c>
    </row>
    <row r="49" spans="1:15" x14ac:dyDescent="0.2">
      <c r="A49" s="1">
        <v>43</v>
      </c>
      <c r="B49" s="2">
        <v>39001</v>
      </c>
      <c r="C49" s="1">
        <v>11852.13</v>
      </c>
      <c r="D49" s="24">
        <v>11275.45275</v>
      </c>
      <c r="E49" s="24">
        <v>6667.3233780900982</v>
      </c>
      <c r="F49" s="24">
        <v>137.13997825905176</v>
      </c>
      <c r="G49" s="2"/>
      <c r="H49" s="2"/>
      <c r="I49" s="25">
        <v>43</v>
      </c>
      <c r="J49" s="1">
        <f t="shared" si="6"/>
        <v>11008.09106027806</v>
      </c>
      <c r="K49" s="1">
        <f t="shared" si="7"/>
        <v>9605.3021643443826</v>
      </c>
      <c r="L49" s="1">
        <f t="shared" si="8"/>
        <v>6209.0377237890289</v>
      </c>
      <c r="M49" s="1">
        <f t="shared" si="9"/>
        <v>112.35342186286366</v>
      </c>
      <c r="N49" s="1">
        <f t="shared" si="10"/>
        <v>9989.7043530247374</v>
      </c>
      <c r="O49" s="1">
        <f t="shared" si="2"/>
        <v>-10.295646975262571</v>
      </c>
    </row>
    <row r="50" spans="1:15" x14ac:dyDescent="0.2">
      <c r="A50" s="1">
        <v>44</v>
      </c>
      <c r="B50" s="2">
        <v>39002</v>
      </c>
      <c r="C50" s="1">
        <v>11947.7</v>
      </c>
      <c r="D50" s="24">
        <v>11364.80558</v>
      </c>
      <c r="E50" s="24">
        <v>6722.0536609829496</v>
      </c>
      <c r="F50" s="24">
        <v>136.96602794745209</v>
      </c>
      <c r="G50" s="2"/>
      <c r="H50" s="2"/>
      <c r="I50" s="25">
        <v>44</v>
      </c>
      <c r="J50" s="1">
        <f t="shared" si="6"/>
        <v>11110.936706060429</v>
      </c>
      <c r="K50" s="1">
        <f t="shared" si="7"/>
        <v>9675.9732245565992</v>
      </c>
      <c r="L50" s="1">
        <f t="shared" si="8"/>
        <v>6251.2934695489676</v>
      </c>
      <c r="M50" s="1">
        <f t="shared" si="9"/>
        <v>112.67901471032725</v>
      </c>
      <c r="N50" s="1">
        <f t="shared" si="10"/>
        <v>10061.69965750269</v>
      </c>
      <c r="O50" s="1">
        <f t="shared" si="2"/>
        <v>61.699657502689661</v>
      </c>
    </row>
    <row r="51" spans="1:15" x14ac:dyDescent="0.2">
      <c r="A51" s="1">
        <v>45</v>
      </c>
      <c r="B51" s="2">
        <v>39003</v>
      </c>
      <c r="C51" s="1">
        <v>11960.51</v>
      </c>
      <c r="D51" s="24">
        <v>11424.870150000001</v>
      </c>
      <c r="E51" s="24">
        <v>6688.1934032983499</v>
      </c>
      <c r="F51" s="24">
        <v>137.95395011262201</v>
      </c>
      <c r="G51" s="2"/>
      <c r="H51" s="2"/>
      <c r="I51" s="25">
        <v>45</v>
      </c>
      <c r="J51" s="1">
        <f t="shared" si="6"/>
        <v>11033.877553889031</v>
      </c>
      <c r="K51" s="1">
        <f t="shared" si="7"/>
        <v>9650.6351913494655</v>
      </c>
      <c r="L51" s="1">
        <f t="shared" si="8"/>
        <v>6169.1634990802331</v>
      </c>
      <c r="M51" s="1">
        <f t="shared" si="9"/>
        <v>113.63589449034689</v>
      </c>
      <c r="N51" s="1">
        <f t="shared" si="10"/>
        <v>10029.532715783611</v>
      </c>
      <c r="O51" s="1">
        <f t="shared" si="2"/>
        <v>29.532715783610911</v>
      </c>
    </row>
    <row r="52" spans="1:15" x14ac:dyDescent="0.2">
      <c r="A52" s="1">
        <v>46</v>
      </c>
      <c r="B52" s="2">
        <v>39006</v>
      </c>
      <c r="C52" s="1">
        <v>11980.59</v>
      </c>
      <c r="D52" s="24">
        <v>11481.89848</v>
      </c>
      <c r="E52" s="24">
        <v>6710.8510638297876</v>
      </c>
      <c r="F52" s="24">
        <v>139.98121593291404</v>
      </c>
      <c r="G52" s="2"/>
      <c r="H52" s="2"/>
      <c r="I52" s="25">
        <v>46</v>
      </c>
      <c r="J52" s="1">
        <f t="shared" si="6"/>
        <v>11040.564475544938</v>
      </c>
      <c r="K52" s="1">
        <f t="shared" si="7"/>
        <v>9647.8172092935729</v>
      </c>
      <c r="L52" s="1">
        <f t="shared" si="8"/>
        <v>6221.4012132122671</v>
      </c>
      <c r="M52" s="1">
        <f t="shared" si="9"/>
        <v>114.48006755266059</v>
      </c>
      <c r="N52" s="1">
        <f t="shared" si="10"/>
        <v>10054.468400729453</v>
      </c>
      <c r="O52" s="1">
        <f t="shared" si="2"/>
        <v>54.468400729452696</v>
      </c>
    </row>
    <row r="53" spans="1:15" x14ac:dyDescent="0.2">
      <c r="A53" s="1">
        <v>47</v>
      </c>
      <c r="B53" s="2">
        <v>39007</v>
      </c>
      <c r="C53" s="1">
        <v>11950.02</v>
      </c>
      <c r="D53" s="24">
        <v>11418.805980000001</v>
      </c>
      <c r="E53" s="24">
        <v>6649.5172413793098</v>
      </c>
      <c r="F53" s="24">
        <v>139.94599831508003</v>
      </c>
      <c r="G53" s="2"/>
      <c r="H53" s="2"/>
      <c r="I53" s="25">
        <v>47</v>
      </c>
      <c r="J53" s="1">
        <f t="shared" si="6"/>
        <v>10993.935811274736</v>
      </c>
      <c r="K53" s="1">
        <f t="shared" si="7"/>
        <v>9547.1474032151909</v>
      </c>
      <c r="L53" s="1">
        <f t="shared" si="8"/>
        <v>6143.7275495653939</v>
      </c>
      <c r="M53" s="1">
        <f t="shared" si="9"/>
        <v>112.79373519168652</v>
      </c>
      <c r="N53" s="1">
        <f t="shared" si="10"/>
        <v>9963.6659537995583</v>
      </c>
      <c r="O53" s="1">
        <f t="shared" si="2"/>
        <v>-36.334046200441662</v>
      </c>
    </row>
    <row r="54" spans="1:15" x14ac:dyDescent="0.2">
      <c r="A54" s="1">
        <v>48</v>
      </c>
      <c r="B54" s="2">
        <v>39008</v>
      </c>
      <c r="C54" s="1">
        <v>11992.68</v>
      </c>
      <c r="D54" s="24">
        <v>11482.7968</v>
      </c>
      <c r="E54" s="24">
        <v>6709.160305343511</v>
      </c>
      <c r="F54" s="24">
        <v>139.84716157205241</v>
      </c>
      <c r="G54" s="2"/>
      <c r="H54" s="2"/>
      <c r="I54" s="25">
        <v>48</v>
      </c>
      <c r="J54" s="1">
        <f t="shared" si="6"/>
        <v>11061.407304824595</v>
      </c>
      <c r="K54" s="1">
        <f t="shared" si="7"/>
        <v>9653.6960887958885</v>
      </c>
      <c r="L54" s="1">
        <f t="shared" si="8"/>
        <v>6256.010725461073</v>
      </c>
      <c r="M54" s="1">
        <f t="shared" si="9"/>
        <v>112.74243937545032</v>
      </c>
      <c r="N54" s="1">
        <f t="shared" si="10"/>
        <v>10038.648464319791</v>
      </c>
      <c r="O54" s="1">
        <f t="shared" si="2"/>
        <v>38.648464319790946</v>
      </c>
    </row>
    <row r="55" spans="1:15" x14ac:dyDescent="0.2">
      <c r="A55" s="1">
        <v>49</v>
      </c>
      <c r="B55" s="2">
        <v>39009</v>
      </c>
      <c r="C55" s="1">
        <v>12011.73</v>
      </c>
      <c r="D55" s="24">
        <v>11547.424799999999</v>
      </c>
      <c r="E55" s="24">
        <v>6752.0030234315946</v>
      </c>
      <c r="F55" s="24">
        <v>139.89823345448397</v>
      </c>
      <c r="G55" s="2"/>
      <c r="H55" s="2"/>
      <c r="I55" s="25">
        <v>49</v>
      </c>
      <c r="J55" s="1">
        <f t="shared" si="6"/>
        <v>11039.568200252152</v>
      </c>
      <c r="K55" s="1">
        <f t="shared" si="7"/>
        <v>9653.9289854576473</v>
      </c>
      <c r="L55" s="1">
        <f t="shared" si="8"/>
        <v>6239.989968441736</v>
      </c>
      <c r="M55" s="1">
        <f t="shared" si="9"/>
        <v>112.8633222976502</v>
      </c>
      <c r="N55" s="1">
        <f t="shared" si="10"/>
        <v>10030.354713149718</v>
      </c>
      <c r="O55" s="1">
        <f t="shared" si="2"/>
        <v>30.354713149718009</v>
      </c>
    </row>
    <row r="56" spans="1:15" x14ac:dyDescent="0.2">
      <c r="A56" s="1">
        <v>50</v>
      </c>
      <c r="B56" s="2">
        <v>39010</v>
      </c>
      <c r="C56" s="1">
        <v>12002.37</v>
      </c>
      <c r="D56" s="24">
        <v>11574.8536</v>
      </c>
      <c r="E56" s="24">
        <v>6774.2281033396348</v>
      </c>
      <c r="F56" s="24">
        <v>140.20063989222868</v>
      </c>
      <c r="G56" s="2"/>
      <c r="H56" s="2"/>
      <c r="I56" s="25">
        <v>50</v>
      </c>
      <c r="J56" s="1">
        <f t="shared" si="6"/>
        <v>11013.471188762986</v>
      </c>
      <c r="K56" s="1">
        <f t="shared" si="7"/>
        <v>9622.7012064953433</v>
      </c>
      <c r="L56" s="1">
        <f t="shared" si="8"/>
        <v>6220.8054638504891</v>
      </c>
      <c r="M56" s="1">
        <f t="shared" si="9"/>
        <v>113.0659981453081</v>
      </c>
      <c r="N56" s="1">
        <f t="shared" si="10"/>
        <v>10011.623861471038</v>
      </c>
      <c r="O56" s="1">
        <f t="shared" si="2"/>
        <v>11.623861471038254</v>
      </c>
    </row>
    <row r="57" spans="1:15" x14ac:dyDescent="0.2">
      <c r="A57" s="1">
        <v>51</v>
      </c>
      <c r="B57" s="2">
        <v>39013</v>
      </c>
      <c r="C57" s="1">
        <v>12116.91</v>
      </c>
      <c r="D57" s="24">
        <v>11542.939200000001</v>
      </c>
      <c r="E57" s="24">
        <v>6792.7827287561195</v>
      </c>
      <c r="F57" s="24">
        <v>140.71595004609838</v>
      </c>
      <c r="G57" s="2"/>
      <c r="H57" s="2"/>
      <c r="I57" s="25">
        <v>51</v>
      </c>
      <c r="J57" s="1">
        <f t="shared" si="6"/>
        <v>11127.244788704231</v>
      </c>
      <c r="K57" s="1">
        <f t="shared" si="7"/>
        <v>9573.4293829320904</v>
      </c>
      <c r="L57" s="1">
        <f t="shared" si="8"/>
        <v>6217.3789668851268</v>
      </c>
      <c r="M57" s="1">
        <f t="shared" si="9"/>
        <v>113.23679977828198</v>
      </c>
      <c r="N57" s="1">
        <f t="shared" si="10"/>
        <v>10039.990846268887</v>
      </c>
      <c r="O57" s="1">
        <f t="shared" si="2"/>
        <v>39.990846268887253</v>
      </c>
    </row>
    <row r="58" spans="1:15" x14ac:dyDescent="0.2">
      <c r="A58" s="1">
        <v>52</v>
      </c>
      <c r="B58" s="2">
        <v>39014</v>
      </c>
      <c r="C58" s="1">
        <v>12127.88</v>
      </c>
      <c r="D58" s="24">
        <v>11571.166999999999</v>
      </c>
      <c r="E58" s="24">
        <v>6780.2534186425792</v>
      </c>
      <c r="F58" s="24">
        <v>140.45760441951955</v>
      </c>
      <c r="G58" s="2"/>
      <c r="H58" s="2"/>
      <c r="I58" s="25">
        <v>52</v>
      </c>
      <c r="J58" s="1">
        <f t="shared" si="6"/>
        <v>11032.038781570547</v>
      </c>
      <c r="K58" s="1">
        <f t="shared" si="7"/>
        <v>9623.3745707880698</v>
      </c>
      <c r="L58" s="1">
        <f t="shared" si="8"/>
        <v>6188.9594176838018</v>
      </c>
      <c r="M58" s="1">
        <f t="shared" si="9"/>
        <v>112.61498559199464</v>
      </c>
      <c r="N58" s="1">
        <f t="shared" si="10"/>
        <v>10005.441388936406</v>
      </c>
      <c r="O58" s="1">
        <f t="shared" si="2"/>
        <v>5.4413889364059287</v>
      </c>
    </row>
    <row r="59" spans="1:15" x14ac:dyDescent="0.2">
      <c r="A59" s="1">
        <v>53</v>
      </c>
      <c r="B59" s="2">
        <v>39015</v>
      </c>
      <c r="C59" s="1">
        <v>12134.68</v>
      </c>
      <c r="D59" s="24">
        <v>11664.18274</v>
      </c>
      <c r="E59" s="24">
        <v>6825.6294058408857</v>
      </c>
      <c r="F59" s="24">
        <v>140.17711743473515</v>
      </c>
      <c r="G59" s="2"/>
      <c r="H59" s="2"/>
      <c r="I59" s="25">
        <v>53</v>
      </c>
      <c r="J59" s="1">
        <f t="shared" si="6"/>
        <v>11028.239976055173</v>
      </c>
      <c r="K59" s="1">
        <f t="shared" si="7"/>
        <v>9677.0679416374878</v>
      </c>
      <c r="L59" s="1">
        <f t="shared" si="8"/>
        <v>6241.8914339817566</v>
      </c>
      <c r="M59" s="1">
        <f t="shared" si="9"/>
        <v>112.59681963206681</v>
      </c>
      <c r="N59" s="1">
        <f t="shared" si="10"/>
        <v>10029.056974134075</v>
      </c>
      <c r="O59" s="1">
        <f t="shared" si="2"/>
        <v>29.056974134075062</v>
      </c>
    </row>
    <row r="60" spans="1:15" x14ac:dyDescent="0.2">
      <c r="A60" s="1">
        <v>54</v>
      </c>
      <c r="B60" s="2">
        <v>39016</v>
      </c>
      <c r="C60" s="1">
        <v>12163.66</v>
      </c>
      <c r="D60" s="24">
        <v>11672.573039999999</v>
      </c>
      <c r="E60" s="24">
        <v>6884.3152160141899</v>
      </c>
      <c r="F60" s="24">
        <v>141.75042158516018</v>
      </c>
      <c r="G60" s="2"/>
      <c r="H60" s="2"/>
      <c r="I60" s="25">
        <v>54</v>
      </c>
      <c r="J60" s="1">
        <f t="shared" si="6"/>
        <v>11048.382844838099</v>
      </c>
      <c r="K60" s="1">
        <f t="shared" si="7"/>
        <v>9606.8038154363767</v>
      </c>
      <c r="L60" s="1">
        <f t="shared" si="8"/>
        <v>6253.7062097464086</v>
      </c>
      <c r="M60" s="1">
        <f t="shared" si="9"/>
        <v>114.08840011084402</v>
      </c>
      <c r="N60" s="1">
        <f t="shared" si="10"/>
        <v>10042.755986519845</v>
      </c>
      <c r="O60" s="1">
        <f t="shared" si="2"/>
        <v>42.755986519845464</v>
      </c>
    </row>
    <row r="61" spans="1:15" x14ac:dyDescent="0.2">
      <c r="A61" s="1">
        <v>55</v>
      </c>
      <c r="B61" s="2">
        <v>39017</v>
      </c>
      <c r="C61" s="1">
        <v>12090.26</v>
      </c>
      <c r="D61" s="24">
        <v>11685.37903</v>
      </c>
      <c r="E61" s="24">
        <v>6865.1781170483455</v>
      </c>
      <c r="F61" s="24">
        <v>141.73174049825695</v>
      </c>
      <c r="G61" s="2"/>
      <c r="H61" s="2"/>
      <c r="I61" s="25">
        <v>55</v>
      </c>
      <c r="J61" s="1">
        <f t="shared" si="6"/>
        <v>10955.548834446212</v>
      </c>
      <c r="K61" s="1">
        <f t="shared" si="7"/>
        <v>9610.4304568558564</v>
      </c>
      <c r="L61" s="1">
        <f t="shared" si="8"/>
        <v>6183.1601360326031</v>
      </c>
      <c r="M61" s="1">
        <f t="shared" si="9"/>
        <v>112.80725123519753</v>
      </c>
      <c r="N61" s="1">
        <f t="shared" si="10"/>
        <v>9976.1104421057935</v>
      </c>
      <c r="O61" s="1">
        <f t="shared" si="2"/>
        <v>-23.889557894206519</v>
      </c>
    </row>
    <row r="62" spans="1:15" x14ac:dyDescent="0.2">
      <c r="A62" s="1">
        <v>56</v>
      </c>
      <c r="B62" s="2">
        <v>39020</v>
      </c>
      <c r="C62" s="1">
        <v>12086.49</v>
      </c>
      <c r="D62" s="24">
        <v>11656.237000000001</v>
      </c>
      <c r="E62" s="24">
        <v>6819.5726821823728</v>
      </c>
      <c r="F62" s="24">
        <v>139.18837248893428</v>
      </c>
      <c r="G62" s="2"/>
      <c r="H62" s="2"/>
      <c r="I62" s="25">
        <v>56</v>
      </c>
      <c r="J62" s="1">
        <f t="shared" si="6"/>
        <v>11018.623087460484</v>
      </c>
      <c r="K62" s="1">
        <f t="shared" si="7"/>
        <v>9575.957325735184</v>
      </c>
      <c r="L62" s="1">
        <f t="shared" si="8"/>
        <v>6159.2067864175579</v>
      </c>
      <c r="M62" s="1">
        <f t="shared" si="9"/>
        <v>110.79753338767505</v>
      </c>
      <c r="N62" s="1">
        <f t="shared" si="10"/>
        <v>9948.7381557895478</v>
      </c>
      <c r="O62" s="1">
        <f t="shared" si="2"/>
        <v>-51.261844210452182</v>
      </c>
    </row>
    <row r="63" spans="1:15" x14ac:dyDescent="0.2">
      <c r="A63" s="1">
        <v>57</v>
      </c>
      <c r="B63" s="2">
        <v>39021</v>
      </c>
      <c r="C63" s="1">
        <v>12080.73</v>
      </c>
      <c r="D63" s="24">
        <v>11690.22316</v>
      </c>
      <c r="E63" s="24">
        <v>6826.7134652201657</v>
      </c>
      <c r="F63" s="24">
        <v>139.98625693555269</v>
      </c>
      <c r="G63" s="2"/>
      <c r="H63" s="2"/>
      <c r="I63" s="25">
        <v>57</v>
      </c>
      <c r="J63" s="1">
        <f t="shared" si="6"/>
        <v>11016.807270249674</v>
      </c>
      <c r="K63" s="1">
        <f t="shared" si="7"/>
        <v>9627.8888812338773</v>
      </c>
      <c r="L63" s="1">
        <f t="shared" si="8"/>
        <v>6206.8885110875253</v>
      </c>
      <c r="M63" s="1">
        <f t="shared" si="9"/>
        <v>113.46886224931667</v>
      </c>
      <c r="N63" s="1">
        <f t="shared" si="10"/>
        <v>10019.352773235269</v>
      </c>
      <c r="O63" s="1">
        <f t="shared" si="2"/>
        <v>19.352773235268614</v>
      </c>
    </row>
    <row r="64" spans="1:15" x14ac:dyDescent="0.2">
      <c r="A64" s="1">
        <v>58</v>
      </c>
      <c r="B64" s="2">
        <v>39022</v>
      </c>
      <c r="C64" s="1">
        <v>12031.02</v>
      </c>
      <c r="D64" s="24">
        <v>11727.287200000001</v>
      </c>
      <c r="E64" s="24">
        <v>6861.0884006131828</v>
      </c>
      <c r="F64" s="24">
        <v>139.99538343164915</v>
      </c>
      <c r="G64" s="2"/>
      <c r="H64" s="2"/>
      <c r="I64" s="25">
        <v>58</v>
      </c>
      <c r="J64" s="1">
        <f t="shared" si="6"/>
        <v>10976.706233911362</v>
      </c>
      <c r="K64" s="1">
        <f t="shared" si="7"/>
        <v>9630.3350318267567</v>
      </c>
      <c r="L64" s="1">
        <f t="shared" si="8"/>
        <v>6231.6172727286339</v>
      </c>
      <c r="M64" s="1">
        <f t="shared" si="9"/>
        <v>112.82947541458947</v>
      </c>
      <c r="N64" s="1">
        <f t="shared" si="10"/>
        <v>9998.2180255739586</v>
      </c>
      <c r="O64" s="1">
        <f t="shared" si="2"/>
        <v>-1.7819744260414154</v>
      </c>
    </row>
    <row r="65" spans="1:15" x14ac:dyDescent="0.2">
      <c r="A65" s="1">
        <v>59</v>
      </c>
      <c r="B65" s="2">
        <v>39023</v>
      </c>
      <c r="C65" s="1">
        <v>12018.54</v>
      </c>
      <c r="D65" s="24">
        <v>11727.944960000001</v>
      </c>
      <c r="E65" s="24">
        <v>6779.9668028600609</v>
      </c>
      <c r="F65" s="24">
        <v>139.61250106737256</v>
      </c>
      <c r="G65" s="2"/>
      <c r="H65" s="2"/>
      <c r="I65" s="25">
        <v>59</v>
      </c>
      <c r="J65" s="1">
        <f t="shared" si="6"/>
        <v>11010.626612905638</v>
      </c>
      <c r="K65" s="1">
        <f t="shared" si="7"/>
        <v>9600.4368390323107</v>
      </c>
      <c r="L65" s="1">
        <f t="shared" si="8"/>
        <v>6127.086120372227</v>
      </c>
      <c r="M65" s="1">
        <f t="shared" si="9"/>
        <v>112.51355544141828</v>
      </c>
      <c r="N65" s="1">
        <f t="shared" si="10"/>
        <v>9978.7256315157829</v>
      </c>
      <c r="O65" s="1">
        <f t="shared" si="2"/>
        <v>-21.274368484217121</v>
      </c>
    </row>
    <row r="66" spans="1:15" x14ac:dyDescent="0.2">
      <c r="A66" s="1">
        <v>60</v>
      </c>
      <c r="B66" s="2">
        <v>39027</v>
      </c>
      <c r="C66" s="1">
        <v>12105.55</v>
      </c>
      <c r="D66" s="24">
        <v>11804.76425</v>
      </c>
      <c r="E66" s="24">
        <v>6867.9888126112382</v>
      </c>
      <c r="F66" s="24">
        <v>138.26258871240285</v>
      </c>
      <c r="G66" s="2"/>
      <c r="H66" s="2"/>
      <c r="I66" s="25">
        <v>60</v>
      </c>
      <c r="J66" s="1">
        <f t="shared" si="6"/>
        <v>11101.855835484175</v>
      </c>
      <c r="K66" s="1">
        <f t="shared" si="7"/>
        <v>9662.7787581254288</v>
      </c>
      <c r="L66" s="1">
        <f t="shared" si="8"/>
        <v>6280.8937081072754</v>
      </c>
      <c r="M66" s="1">
        <f t="shared" si="9"/>
        <v>111.73124356666234</v>
      </c>
      <c r="N66" s="1">
        <f t="shared" si="10"/>
        <v>10042.253586212713</v>
      </c>
      <c r="O66" s="1">
        <f t="shared" si="2"/>
        <v>42.253586212713344</v>
      </c>
    </row>
    <row r="67" spans="1:15" x14ac:dyDescent="0.2">
      <c r="A67" s="1">
        <v>61</v>
      </c>
      <c r="B67" s="2">
        <v>39028</v>
      </c>
      <c r="C67" s="1">
        <v>12156.77</v>
      </c>
      <c r="D67" s="24">
        <v>11919.796</v>
      </c>
      <c r="E67" s="24">
        <v>6960.8038914490526</v>
      </c>
      <c r="F67" s="24">
        <v>139.57777777777778</v>
      </c>
      <c r="G67" s="2"/>
      <c r="H67" s="2"/>
      <c r="I67" s="25">
        <v>61</v>
      </c>
      <c r="J67" s="1">
        <f t="shared" si="6"/>
        <v>11068.695626898409</v>
      </c>
      <c r="K67" s="1">
        <f t="shared" si="7"/>
        <v>9693.4447927434394</v>
      </c>
      <c r="L67" s="1">
        <f t="shared" si="8"/>
        <v>6284.189194360094</v>
      </c>
      <c r="M67" s="1">
        <f t="shared" si="9"/>
        <v>113.89531272912421</v>
      </c>
      <c r="N67" s="1">
        <f t="shared" si="10"/>
        <v>10078.696693547494</v>
      </c>
      <c r="O67" s="1">
        <f t="shared" si="2"/>
        <v>78.696693547493851</v>
      </c>
    </row>
    <row r="68" spans="1:15" x14ac:dyDescent="0.2">
      <c r="A68" s="1">
        <v>62</v>
      </c>
      <c r="B68" s="2">
        <v>39029</v>
      </c>
      <c r="C68" s="1">
        <v>12176.54</v>
      </c>
      <c r="D68" s="24">
        <v>11874.688700000001</v>
      </c>
      <c r="E68" s="24">
        <v>6936.0377599183566</v>
      </c>
      <c r="F68" s="24">
        <v>137.51475576662145</v>
      </c>
      <c r="G68" s="2"/>
      <c r="H68" s="2"/>
      <c r="I68" s="25">
        <v>62</v>
      </c>
      <c r="J68" s="1">
        <f t="shared" si="6"/>
        <v>11039.984672935327</v>
      </c>
      <c r="K68" s="1">
        <f t="shared" si="7"/>
        <v>9563.5701359006543</v>
      </c>
      <c r="L68" s="1">
        <f t="shared" si="8"/>
        <v>6178.3354235061179</v>
      </c>
      <c r="M68" s="1">
        <f t="shared" si="9"/>
        <v>111.1545584866289</v>
      </c>
      <c r="N68" s="1">
        <f t="shared" si="10"/>
        <v>9962.0334784832521</v>
      </c>
      <c r="O68" s="1">
        <f t="shared" si="2"/>
        <v>-37.966521516747889</v>
      </c>
    </row>
    <row r="69" spans="1:15" x14ac:dyDescent="0.2">
      <c r="A69" s="1">
        <v>63</v>
      </c>
      <c r="B69" s="2">
        <v>39030</v>
      </c>
      <c r="C69" s="1">
        <v>12103.3</v>
      </c>
      <c r="D69" s="24">
        <v>11832.3722</v>
      </c>
      <c r="E69" s="24">
        <v>6971.0849539406354</v>
      </c>
      <c r="F69" s="24">
        <v>136.93947079212106</v>
      </c>
      <c r="G69" s="2"/>
      <c r="H69" s="2"/>
      <c r="I69" s="25">
        <v>63</v>
      </c>
      <c r="J69" s="1">
        <f t="shared" si="6"/>
        <v>10955.764018185788</v>
      </c>
      <c r="K69" s="1">
        <f t="shared" si="7"/>
        <v>9565.6883157690263</v>
      </c>
      <c r="L69" s="1">
        <f t="shared" si="8"/>
        <v>6231.7261293515094</v>
      </c>
      <c r="M69" s="1">
        <f t="shared" si="9"/>
        <v>112.35013513228168</v>
      </c>
      <c r="N69" s="1">
        <f t="shared" si="10"/>
        <v>9961.9358850241406</v>
      </c>
      <c r="O69" s="1">
        <f t="shared" si="2"/>
        <v>-38.064114975859411</v>
      </c>
    </row>
    <row r="70" spans="1:15" x14ac:dyDescent="0.2">
      <c r="A70" s="1">
        <v>64</v>
      </c>
      <c r="B70" s="2">
        <v>39031</v>
      </c>
      <c r="C70" s="1">
        <v>12108.43</v>
      </c>
      <c r="D70" s="24">
        <v>11870.460799999999</v>
      </c>
      <c r="E70" s="24">
        <v>7004.6290343320052</v>
      </c>
      <c r="F70" s="24">
        <v>137.16208393632417</v>
      </c>
      <c r="G70" s="2"/>
      <c r="H70" s="2"/>
      <c r="I70" s="25">
        <v>64</v>
      </c>
      <c r="J70" s="1">
        <f t="shared" si="6"/>
        <v>11026.731714970298</v>
      </c>
      <c r="K70" s="1">
        <f t="shared" si="7"/>
        <v>9630.8006302559261</v>
      </c>
      <c r="L70" s="1">
        <f t="shared" si="8"/>
        <v>6230.2316804052216</v>
      </c>
      <c r="M70" s="1">
        <f t="shared" si="9"/>
        <v>113.00552711643824</v>
      </c>
      <c r="N70" s="1">
        <f t="shared" si="10"/>
        <v>10019.415605987642</v>
      </c>
      <c r="O70" s="1">
        <f t="shared" si="2"/>
        <v>19.415605987642266</v>
      </c>
    </row>
    <row r="71" spans="1:15" x14ac:dyDescent="0.2">
      <c r="A71" s="1">
        <v>65</v>
      </c>
      <c r="B71" s="2">
        <v>39034</v>
      </c>
      <c r="C71" s="1">
        <v>12131.88</v>
      </c>
      <c r="D71" s="24">
        <v>11788.801439999999</v>
      </c>
      <c r="E71" s="24">
        <v>7035.5715017939528</v>
      </c>
      <c r="F71" s="24">
        <v>135.65735331470663</v>
      </c>
      <c r="G71" s="2"/>
      <c r="H71" s="2"/>
      <c r="I71" s="25">
        <v>65</v>
      </c>
      <c r="J71" s="1">
        <f t="shared" si="6"/>
        <v>11043.406062784357</v>
      </c>
      <c r="K71" s="1">
        <f t="shared" si="7"/>
        <v>9533.8587093243841</v>
      </c>
      <c r="L71" s="1">
        <f t="shared" si="8"/>
        <v>6227.7858922478545</v>
      </c>
      <c r="M71" s="1">
        <f t="shared" si="9"/>
        <v>111.58440978778223</v>
      </c>
      <c r="N71" s="1">
        <f t="shared" si="10"/>
        <v>9969.5855663762832</v>
      </c>
      <c r="O71" s="1">
        <f t="shared" si="2"/>
        <v>-30.414433623716832</v>
      </c>
    </row>
    <row r="72" spans="1:15" x14ac:dyDescent="0.2">
      <c r="A72" s="1">
        <v>66</v>
      </c>
      <c r="B72" s="2">
        <v>39035</v>
      </c>
      <c r="C72" s="1">
        <v>12218.01</v>
      </c>
      <c r="D72" s="24">
        <v>11714.945760000001</v>
      </c>
      <c r="E72" s="24">
        <v>7014.5766619700271</v>
      </c>
      <c r="F72" s="24">
        <v>138.36362864180751</v>
      </c>
      <c r="G72" s="2"/>
      <c r="H72" s="2"/>
      <c r="I72" s="25">
        <v>66</v>
      </c>
      <c r="J72" s="1">
        <f t="shared" si="6"/>
        <v>11100.310858712746</v>
      </c>
      <c r="K72" s="1">
        <f t="shared" si="7"/>
        <v>9539.7559819712078</v>
      </c>
      <c r="L72" s="1">
        <f t="shared" si="8"/>
        <v>6181.893474758419</v>
      </c>
      <c r="M72" s="1">
        <f t="shared" si="9"/>
        <v>115.0728472825615</v>
      </c>
      <c r="N72" s="1">
        <f t="shared" ref="N72:N135" si="11">$C$2*(J72/C$506)+$D$2*(K72/D$506)+$E$2*(L72/E$506)+$F$2*(M72/F$506)</f>
        <v>10046.517793514769</v>
      </c>
      <c r="O72" s="1">
        <f t="shared" ref="O72:O135" si="12">N72-$G$2</f>
        <v>46.517793514769437</v>
      </c>
    </row>
    <row r="73" spans="1:15" x14ac:dyDescent="0.2">
      <c r="A73" s="1">
        <v>67</v>
      </c>
      <c r="B73" s="2">
        <v>39036</v>
      </c>
      <c r="C73" s="1">
        <v>12251.71</v>
      </c>
      <c r="D73" s="24">
        <v>11758.747499999999</v>
      </c>
      <c r="E73" s="24">
        <v>7058.8242827868844</v>
      </c>
      <c r="F73" s="24">
        <v>137.53996613039797</v>
      </c>
      <c r="G73" s="2"/>
      <c r="H73" s="2"/>
      <c r="I73" s="25">
        <v>67</v>
      </c>
      <c r="J73" s="1">
        <f t="shared" si="6"/>
        <v>11052.461302830819</v>
      </c>
      <c r="K73" s="1">
        <f t="shared" si="7"/>
        <v>9635.7920577563127</v>
      </c>
      <c r="L73" s="1">
        <f t="shared" si="8"/>
        <v>6239.5078764460131</v>
      </c>
      <c r="M73" s="1">
        <f t="shared" si="9"/>
        <v>112.15050300747701</v>
      </c>
      <c r="N73" s="1">
        <f t="shared" si="11"/>
        <v>10016.651966867534</v>
      </c>
      <c r="O73" s="1">
        <f t="shared" si="12"/>
        <v>16.651966867533702</v>
      </c>
    </row>
    <row r="74" spans="1:15" x14ac:dyDescent="0.2">
      <c r="A74" s="1">
        <v>68</v>
      </c>
      <c r="B74" s="2">
        <v>39037</v>
      </c>
      <c r="C74" s="1">
        <v>12305.82</v>
      </c>
      <c r="D74" s="24">
        <v>11816.131589999999</v>
      </c>
      <c r="E74" s="24">
        <v>7051.3831967213109</v>
      </c>
      <c r="F74" s="24">
        <v>136.84278699627498</v>
      </c>
      <c r="G74" s="2"/>
      <c r="H74" s="2"/>
      <c r="I74" s="25">
        <v>68</v>
      </c>
      <c r="J74" s="1">
        <f t="shared" ref="J74:J137" si="13">C$506*(C74/C73)</f>
        <v>11070.739218378496</v>
      </c>
      <c r="K74" s="1">
        <f t="shared" ref="K74:K137" si="14">D$506*(D74/D73)</f>
        <v>9646.7470489548705</v>
      </c>
      <c r="L74" s="1">
        <f t="shared" ref="L74:L137" si="15">E$506*(E74/E73)</f>
        <v>6193.8598979046001</v>
      </c>
      <c r="M74" s="1">
        <f t="shared" ref="M74:M137" si="16">F$506*(F74/F73)</f>
        <v>112.25023356206061</v>
      </c>
      <c r="N74" s="1">
        <f t="shared" si="11"/>
        <v>10021.114468667278</v>
      </c>
      <c r="O74" s="1">
        <f t="shared" si="12"/>
        <v>21.114468667277833</v>
      </c>
    </row>
    <row r="75" spans="1:15" x14ac:dyDescent="0.2">
      <c r="A75" s="1">
        <v>69</v>
      </c>
      <c r="B75" s="2">
        <v>39038</v>
      </c>
      <c r="C75" s="1">
        <v>12342.55</v>
      </c>
      <c r="D75" s="24">
        <v>11730.744000000001</v>
      </c>
      <c r="E75" s="24">
        <v>6978.4605516356642</v>
      </c>
      <c r="F75" s="24">
        <v>136.74141740312712</v>
      </c>
      <c r="G75" s="2"/>
      <c r="H75" s="2"/>
      <c r="I75" s="25">
        <v>69</v>
      </c>
      <c r="J75" s="1">
        <f t="shared" si="13"/>
        <v>11054.958276083998</v>
      </c>
      <c r="K75" s="1">
        <f t="shared" si="14"/>
        <v>9530.5261031211667</v>
      </c>
      <c r="L75" s="1">
        <f t="shared" si="15"/>
        <v>6136.2739993655541</v>
      </c>
      <c r="M75" s="1">
        <f t="shared" si="16"/>
        <v>112.73854419730912</v>
      </c>
      <c r="N75" s="1">
        <f t="shared" si="11"/>
        <v>9978.4368372110512</v>
      </c>
      <c r="O75" s="1">
        <f t="shared" si="12"/>
        <v>-21.56316278894883</v>
      </c>
    </row>
    <row r="76" spans="1:15" x14ac:dyDescent="0.2">
      <c r="A76" s="1">
        <v>70</v>
      </c>
      <c r="B76" s="2">
        <v>39041</v>
      </c>
      <c r="C76" s="1">
        <v>12316.54</v>
      </c>
      <c r="D76" s="24">
        <v>11771.797849999999</v>
      </c>
      <c r="E76" s="24">
        <v>6991.4637272494228</v>
      </c>
      <c r="F76" s="24">
        <v>133.06769334912843</v>
      </c>
      <c r="G76" s="2"/>
      <c r="H76" s="2"/>
      <c r="I76" s="25">
        <v>70</v>
      </c>
      <c r="J76" s="1">
        <f t="shared" si="13"/>
        <v>10998.832726819013</v>
      </c>
      <c r="K76" s="1">
        <f t="shared" si="14"/>
        <v>9633.4949723000027</v>
      </c>
      <c r="L76" s="1">
        <f t="shared" si="15"/>
        <v>6211.9494532929648</v>
      </c>
      <c r="M76" s="1">
        <f t="shared" si="16"/>
        <v>109.79101679116476</v>
      </c>
      <c r="N76" s="1">
        <f t="shared" si="11"/>
        <v>9950.2005675166347</v>
      </c>
      <c r="O76" s="1">
        <f t="shared" si="12"/>
        <v>-49.799432483365308</v>
      </c>
    </row>
    <row r="77" spans="1:15" x14ac:dyDescent="0.2">
      <c r="A77" s="1">
        <v>71</v>
      </c>
      <c r="B77" s="2">
        <v>39042</v>
      </c>
      <c r="C77" s="1">
        <v>12321.59</v>
      </c>
      <c r="D77" s="24">
        <v>11779.977920000001</v>
      </c>
      <c r="E77" s="24">
        <v>7002.7578245253981</v>
      </c>
      <c r="F77" s="24">
        <v>133.45326547921965</v>
      </c>
      <c r="G77" s="2"/>
      <c r="H77" s="2"/>
      <c r="I77" s="25">
        <v>71</v>
      </c>
      <c r="J77" s="1">
        <f t="shared" si="13"/>
        <v>11026.579240224932</v>
      </c>
      <c r="K77" s="1">
        <f t="shared" si="14"/>
        <v>9606.5692451763734</v>
      </c>
      <c r="L77" s="1">
        <f t="shared" si="15"/>
        <v>6210.4122654142457</v>
      </c>
      <c r="M77" s="1">
        <f t="shared" si="16"/>
        <v>113.14902919180376</v>
      </c>
      <c r="N77" s="1">
        <f t="shared" si="11"/>
        <v>10011.1352721686</v>
      </c>
      <c r="O77" s="1">
        <f t="shared" si="12"/>
        <v>11.13527216859984</v>
      </c>
    </row>
    <row r="78" spans="1:15" x14ac:dyDescent="0.2">
      <c r="A78" s="1">
        <v>72</v>
      </c>
      <c r="B78" s="2">
        <v>39043</v>
      </c>
      <c r="C78" s="1">
        <v>12326.95</v>
      </c>
      <c r="D78" s="24">
        <v>11790.814200000001</v>
      </c>
      <c r="E78" s="24">
        <v>7052.7616091061955</v>
      </c>
      <c r="F78" s="24">
        <v>136.46227062253473</v>
      </c>
      <c r="G78" s="2"/>
      <c r="H78" s="2"/>
      <c r="I78" s="25">
        <v>72</v>
      </c>
      <c r="J78" s="1">
        <f t="shared" si="13"/>
        <v>11026.854693022573</v>
      </c>
      <c r="K78" s="1">
        <f t="shared" si="14"/>
        <v>9608.72924737004</v>
      </c>
      <c r="L78" s="1">
        <f t="shared" si="15"/>
        <v>6244.6705212463694</v>
      </c>
      <c r="M78" s="1">
        <f t="shared" si="16"/>
        <v>115.36594929338409</v>
      </c>
      <c r="N78" s="1">
        <f t="shared" si="11"/>
        <v>10056.734803804653</v>
      </c>
      <c r="O78" s="1">
        <f t="shared" si="12"/>
        <v>56.734803804652984</v>
      </c>
    </row>
    <row r="79" spans="1:15" x14ac:dyDescent="0.2">
      <c r="A79" s="1">
        <v>73</v>
      </c>
      <c r="B79" s="2">
        <v>39045</v>
      </c>
      <c r="C79" s="1">
        <v>12280.17</v>
      </c>
      <c r="D79" s="24">
        <v>11827.897199999999</v>
      </c>
      <c r="E79" s="24">
        <v>7056.1141660120447</v>
      </c>
      <c r="F79" s="24">
        <v>135.80700845848438</v>
      </c>
      <c r="G79" s="2"/>
      <c r="H79" s="2"/>
      <c r="I79" s="25">
        <v>73</v>
      </c>
      <c r="J79" s="1">
        <f t="shared" si="13"/>
        <v>10980.231975484608</v>
      </c>
      <c r="K79" s="1">
        <f t="shared" si="14"/>
        <v>9630.0908045556735</v>
      </c>
      <c r="L79" s="1">
        <f t="shared" si="15"/>
        <v>6203.3434503742774</v>
      </c>
      <c r="M79" s="1">
        <f t="shared" si="16"/>
        <v>112.28037260389874</v>
      </c>
      <c r="N79" s="1">
        <f t="shared" si="11"/>
        <v>9985.1272663158998</v>
      </c>
      <c r="O79" s="1">
        <f t="shared" si="12"/>
        <v>-14.87273368410024</v>
      </c>
    </row>
    <row r="80" spans="1:15" x14ac:dyDescent="0.2">
      <c r="A80" s="1">
        <v>74</v>
      </c>
      <c r="B80" s="2">
        <v>39048</v>
      </c>
      <c r="C80" s="1">
        <v>12121.71</v>
      </c>
      <c r="D80" s="24">
        <v>11719.0437</v>
      </c>
      <c r="E80" s="24">
        <v>6966.7322834645665</v>
      </c>
      <c r="F80" s="24">
        <v>136.83676457920578</v>
      </c>
      <c r="G80" s="2"/>
      <c r="H80" s="2"/>
      <c r="I80" s="25">
        <v>74</v>
      </c>
      <c r="J80" s="1">
        <f t="shared" si="13"/>
        <v>10879.834311951707</v>
      </c>
      <c r="K80" s="1">
        <f t="shared" si="14"/>
        <v>9511.549429526669</v>
      </c>
      <c r="L80" s="1">
        <f t="shared" si="15"/>
        <v>6121.8538200265048</v>
      </c>
      <c r="M80" s="1">
        <f t="shared" si="16"/>
        <v>113.6775931936811</v>
      </c>
      <c r="N80" s="1">
        <f t="shared" si="11"/>
        <v>9923.2734308121053</v>
      </c>
      <c r="O80" s="1">
        <f t="shared" si="12"/>
        <v>-76.726569187894711</v>
      </c>
    </row>
    <row r="81" spans="1:15" x14ac:dyDescent="0.2">
      <c r="A81" s="1">
        <v>75</v>
      </c>
      <c r="B81" s="2">
        <v>39049</v>
      </c>
      <c r="C81" s="1">
        <v>12136.44</v>
      </c>
      <c r="D81" s="24">
        <v>11734.837659999999</v>
      </c>
      <c r="E81" s="24">
        <v>6978.2219884271435</v>
      </c>
      <c r="F81" s="24">
        <v>136.40106675843083</v>
      </c>
      <c r="G81" s="2"/>
      <c r="H81" s="2"/>
      <c r="I81" s="25">
        <v>75</v>
      </c>
      <c r="J81" s="1">
        <f t="shared" si="13"/>
        <v>11035.453732715929</v>
      </c>
      <c r="K81" s="1">
        <f t="shared" si="14"/>
        <v>9612.8363508443726</v>
      </c>
      <c r="L81" s="1">
        <f t="shared" si="15"/>
        <v>6210.6219132202377</v>
      </c>
      <c r="M81" s="1">
        <f t="shared" si="16"/>
        <v>112.46288638832917</v>
      </c>
      <c r="N81" s="1">
        <f t="shared" si="11"/>
        <v>10004.184937425947</v>
      </c>
      <c r="O81" s="1">
        <f t="shared" si="12"/>
        <v>4.1849374259472825</v>
      </c>
    </row>
    <row r="82" spans="1:15" x14ac:dyDescent="0.2">
      <c r="A82" s="1">
        <v>76</v>
      </c>
      <c r="B82" s="2">
        <v>39050</v>
      </c>
      <c r="C82" s="1">
        <v>12226.73</v>
      </c>
      <c r="D82" s="24">
        <v>11860.92936</v>
      </c>
      <c r="E82" s="24">
        <v>7077.7982375378142</v>
      </c>
      <c r="F82" s="24">
        <v>138.39703856749313</v>
      </c>
      <c r="G82" s="2"/>
      <c r="H82" s="2"/>
      <c r="I82" s="25">
        <v>76</v>
      </c>
      <c r="J82" s="1">
        <f t="shared" si="13"/>
        <v>11104.059482335841</v>
      </c>
      <c r="K82" s="1">
        <f t="shared" si="14"/>
        <v>9703.0500194901742</v>
      </c>
      <c r="L82" s="1">
        <f t="shared" si="15"/>
        <v>6288.8730739035009</v>
      </c>
      <c r="M82" s="1">
        <f t="shared" si="16"/>
        <v>114.47305838915845</v>
      </c>
      <c r="N82" s="1">
        <f t="shared" si="11"/>
        <v>10105.529329952356</v>
      </c>
      <c r="O82" s="1">
        <f t="shared" si="12"/>
        <v>105.52932995235642</v>
      </c>
    </row>
    <row r="83" spans="1:15" x14ac:dyDescent="0.2">
      <c r="A83" s="1">
        <v>77</v>
      </c>
      <c r="B83" s="2">
        <v>39051</v>
      </c>
      <c r="C83" s="1">
        <v>12221.93</v>
      </c>
      <c r="D83" s="24">
        <v>11897.989600000001</v>
      </c>
      <c r="E83" s="24">
        <v>7062.0890774125137</v>
      </c>
      <c r="F83" s="24">
        <v>140.72053610030264</v>
      </c>
      <c r="G83" s="2"/>
      <c r="H83" s="2"/>
      <c r="I83" s="25">
        <v>77</v>
      </c>
      <c r="J83" s="1">
        <f t="shared" si="13"/>
        <v>11017.732932337593</v>
      </c>
      <c r="K83" s="1">
        <f t="shared" si="14"/>
        <v>9629.8939027031392</v>
      </c>
      <c r="L83" s="1">
        <f t="shared" si="15"/>
        <v>6186.6343010210921</v>
      </c>
      <c r="M83" s="1">
        <f t="shared" si="16"/>
        <v>114.71624942955744</v>
      </c>
      <c r="N83" s="1">
        <f t="shared" si="11"/>
        <v>10039.161138137104</v>
      </c>
      <c r="O83" s="1">
        <f t="shared" si="12"/>
        <v>39.16113813710399</v>
      </c>
    </row>
    <row r="84" spans="1:15" x14ac:dyDescent="0.2">
      <c r="A84" s="1">
        <v>78</v>
      </c>
      <c r="B84" s="2">
        <v>39052</v>
      </c>
      <c r="C84" s="1">
        <v>12194.13</v>
      </c>
      <c r="D84" s="24">
        <v>11926.785049999999</v>
      </c>
      <c r="E84" s="24">
        <v>7006.3341778903859</v>
      </c>
      <c r="F84" s="24">
        <v>141.71902405140227</v>
      </c>
      <c r="G84" s="2"/>
      <c r="H84" s="2"/>
      <c r="I84" s="25">
        <v>78</v>
      </c>
      <c r="J84" s="1">
        <f t="shared" si="13"/>
        <v>10996.989224107812</v>
      </c>
      <c r="K84" s="1">
        <f t="shared" si="14"/>
        <v>9623.1320221223668</v>
      </c>
      <c r="L84" s="1">
        <f t="shared" si="15"/>
        <v>6151.4441995922507</v>
      </c>
      <c r="M84" s="1">
        <f t="shared" si="16"/>
        <v>113.62265357320634</v>
      </c>
      <c r="N84" s="1">
        <f t="shared" si="11"/>
        <v>10004.458302562214</v>
      </c>
      <c r="O84" s="1">
        <f t="shared" si="12"/>
        <v>4.4583025622141577</v>
      </c>
    </row>
    <row r="85" spans="1:15" x14ac:dyDescent="0.2">
      <c r="A85" s="1">
        <v>79</v>
      </c>
      <c r="B85" s="2">
        <v>39055</v>
      </c>
      <c r="C85" s="1">
        <v>12283.85</v>
      </c>
      <c r="D85" s="24">
        <v>11973.136559999999</v>
      </c>
      <c r="E85" s="24">
        <v>7056.7355096602269</v>
      </c>
      <c r="F85" s="24">
        <v>141.24222472494151</v>
      </c>
      <c r="G85" s="2"/>
      <c r="H85" s="2"/>
      <c r="I85" s="25">
        <v>79</v>
      </c>
      <c r="J85" s="1">
        <f t="shared" si="13"/>
        <v>11103.156332678102</v>
      </c>
      <c r="K85" s="1">
        <f t="shared" si="14"/>
        <v>9637.2068435429301</v>
      </c>
      <c r="L85" s="1">
        <f t="shared" si="15"/>
        <v>6244.9997389059845</v>
      </c>
      <c r="M85" s="1">
        <f t="shared" si="16"/>
        <v>112.44254128790415</v>
      </c>
      <c r="N85" s="1">
        <f t="shared" si="11"/>
        <v>10041.55444892676</v>
      </c>
      <c r="O85" s="1">
        <f t="shared" si="12"/>
        <v>41.554448926759505</v>
      </c>
    </row>
    <row r="86" spans="1:15" x14ac:dyDescent="0.2">
      <c r="A86" s="1">
        <v>80</v>
      </c>
      <c r="B86" s="2">
        <v>39056</v>
      </c>
      <c r="C86" s="1">
        <v>12331.6</v>
      </c>
      <c r="D86" s="24">
        <v>11996.294400000001</v>
      </c>
      <c r="E86" s="24">
        <v>7132.9385147724242</v>
      </c>
      <c r="F86" s="24">
        <v>141.33078460335389</v>
      </c>
      <c r="G86" s="2"/>
      <c r="H86" s="2"/>
      <c r="I86" s="25">
        <v>80</v>
      </c>
      <c r="J86" s="1">
        <f t="shared" si="13"/>
        <v>11064.905147490403</v>
      </c>
      <c r="K86" s="1">
        <f t="shared" si="14"/>
        <v>9618.4660418246312</v>
      </c>
      <c r="L86" s="1">
        <f t="shared" si="15"/>
        <v>6267.3517895614241</v>
      </c>
      <c r="M86" s="1">
        <f t="shared" si="16"/>
        <v>112.89286017304099</v>
      </c>
      <c r="N86" s="1">
        <f t="shared" si="11"/>
        <v>10033.403954754154</v>
      </c>
      <c r="O86" s="1">
        <f t="shared" si="12"/>
        <v>33.403954754154256</v>
      </c>
    </row>
    <row r="87" spans="1:15" x14ac:dyDescent="0.2">
      <c r="A87" s="1">
        <v>81</v>
      </c>
      <c r="B87" s="2">
        <v>39057</v>
      </c>
      <c r="C87" s="1">
        <v>12309.25</v>
      </c>
      <c r="D87" s="24">
        <v>11999.71809</v>
      </c>
      <c r="E87" s="24">
        <v>7125.6092688773469</v>
      </c>
      <c r="F87" s="24">
        <v>142.4828546562228</v>
      </c>
      <c r="G87" s="2"/>
      <c r="H87" s="2"/>
      <c r="I87" s="25">
        <v>81</v>
      </c>
      <c r="J87" s="1">
        <f t="shared" si="13"/>
        <v>11002.08343240131</v>
      </c>
      <c r="K87" s="1">
        <f t="shared" si="14"/>
        <v>9602.6381690534399</v>
      </c>
      <c r="L87" s="1">
        <f t="shared" si="15"/>
        <v>6194.0250299362424</v>
      </c>
      <c r="M87" s="1">
        <f t="shared" si="16"/>
        <v>113.74179912152822</v>
      </c>
      <c r="N87" s="1">
        <f t="shared" si="11"/>
        <v>10008.882170229552</v>
      </c>
      <c r="O87" s="1">
        <f t="shared" si="12"/>
        <v>8.8821702295517753</v>
      </c>
    </row>
    <row r="88" spans="1:15" x14ac:dyDescent="0.2">
      <c r="A88" s="1">
        <v>82</v>
      </c>
      <c r="B88" s="2">
        <v>39058</v>
      </c>
      <c r="C88" s="1">
        <v>12278.41</v>
      </c>
      <c r="D88" s="24">
        <v>12044.7186</v>
      </c>
      <c r="E88" s="24">
        <v>7153.2047872340427</v>
      </c>
      <c r="F88" s="24">
        <v>143.04758596734979</v>
      </c>
      <c r="G88" s="2"/>
      <c r="H88" s="2"/>
      <c r="I88" s="25">
        <v>82</v>
      </c>
      <c r="J88" s="1">
        <f t="shared" si="13"/>
        <v>10994.444968182464</v>
      </c>
      <c r="K88" s="1">
        <f t="shared" si="14"/>
        <v>9635.8992727461846</v>
      </c>
      <c r="L88" s="1">
        <f t="shared" si="15"/>
        <v>6224.4084916005741</v>
      </c>
      <c r="M88" s="1">
        <f t="shared" si="16"/>
        <v>113.26929078364262</v>
      </c>
      <c r="N88" s="1">
        <f t="shared" si="11"/>
        <v>10013.028391473819</v>
      </c>
      <c r="O88" s="1">
        <f t="shared" si="12"/>
        <v>13.028391473819283</v>
      </c>
    </row>
    <row r="89" spans="1:15" x14ac:dyDescent="0.2">
      <c r="A89" s="1">
        <v>83</v>
      </c>
      <c r="B89" s="2">
        <v>39059</v>
      </c>
      <c r="C89" s="1">
        <v>12307.48</v>
      </c>
      <c r="D89" s="24">
        <v>12099.925079999999</v>
      </c>
      <c r="E89" s="24">
        <v>7169.3209054593872</v>
      </c>
      <c r="F89" s="24">
        <v>142.15793575201317</v>
      </c>
      <c r="G89" s="2"/>
      <c r="H89" s="2"/>
      <c r="I89" s="25">
        <v>83</v>
      </c>
      <c r="J89" s="1">
        <f t="shared" si="13"/>
        <v>11048.15550293564</v>
      </c>
      <c r="K89" s="1">
        <f t="shared" si="14"/>
        <v>9643.899145606596</v>
      </c>
      <c r="L89" s="1">
        <f t="shared" si="15"/>
        <v>6214.3655157820431</v>
      </c>
      <c r="M89" s="1">
        <f t="shared" si="16"/>
        <v>112.12044973715356</v>
      </c>
      <c r="N89" s="1">
        <f t="shared" si="11"/>
        <v>10013.035131610503</v>
      </c>
      <c r="O89" s="1">
        <f t="shared" si="12"/>
        <v>13.035131610502503</v>
      </c>
    </row>
    <row r="90" spans="1:15" x14ac:dyDescent="0.2">
      <c r="A90" s="1">
        <v>84</v>
      </c>
      <c r="B90" s="2">
        <v>39062</v>
      </c>
      <c r="C90" s="1">
        <v>12328.48</v>
      </c>
      <c r="D90" s="24">
        <v>12035.63322</v>
      </c>
      <c r="E90" s="24">
        <v>7172.6708074534163</v>
      </c>
      <c r="F90" s="24">
        <v>141.19246540235778</v>
      </c>
      <c r="G90" s="2"/>
      <c r="H90" s="2"/>
      <c r="I90" s="25">
        <v>84</v>
      </c>
      <c r="J90" s="1">
        <f t="shared" si="13"/>
        <v>11040.866714290822</v>
      </c>
      <c r="K90" s="1">
        <f t="shared" si="14"/>
        <v>9548.8902061586032</v>
      </c>
      <c r="L90" s="1">
        <f t="shared" si="15"/>
        <v>6203.2932355423291</v>
      </c>
      <c r="M90" s="1">
        <f t="shared" si="16"/>
        <v>112.05588472184112</v>
      </c>
      <c r="N90" s="1">
        <f t="shared" si="11"/>
        <v>9977.7690770586269</v>
      </c>
      <c r="O90" s="1">
        <f t="shared" si="12"/>
        <v>-22.230922941373137</v>
      </c>
    </row>
    <row r="91" spans="1:15" x14ac:dyDescent="0.2">
      <c r="A91" s="1">
        <v>85</v>
      </c>
      <c r="B91" s="2">
        <v>39063</v>
      </c>
      <c r="C91" s="1">
        <v>12315.58</v>
      </c>
      <c r="D91" s="24">
        <v>12105.944959999999</v>
      </c>
      <c r="E91" s="24">
        <v>7184.9860982391101</v>
      </c>
      <c r="F91" s="24">
        <v>142.10608131192348</v>
      </c>
      <c r="G91" s="2"/>
      <c r="H91" s="2"/>
      <c r="I91" s="25">
        <v>85</v>
      </c>
      <c r="J91" s="1">
        <f t="shared" si="13"/>
        <v>11010.526982628839</v>
      </c>
      <c r="K91" s="1">
        <f t="shared" si="14"/>
        <v>9655.9806640561656</v>
      </c>
      <c r="L91" s="1">
        <f t="shared" si="15"/>
        <v>6211.0419887870576</v>
      </c>
      <c r="M91" s="1">
        <f t="shared" si="16"/>
        <v>113.55215945077192</v>
      </c>
      <c r="N91" s="1">
        <f t="shared" si="11"/>
        <v>10027.998862234137</v>
      </c>
      <c r="O91" s="1">
        <f t="shared" si="12"/>
        <v>27.99886223413705</v>
      </c>
    </row>
    <row r="92" spans="1:15" x14ac:dyDescent="0.2">
      <c r="A92" s="1">
        <v>86</v>
      </c>
      <c r="B92" s="2">
        <v>39064</v>
      </c>
      <c r="C92" s="1">
        <v>12317.5</v>
      </c>
      <c r="D92" s="24">
        <v>12181.886</v>
      </c>
      <c r="E92" s="24">
        <v>7240.3146899378562</v>
      </c>
      <c r="F92" s="24">
        <v>142.35826368753197</v>
      </c>
      <c r="G92" s="2"/>
      <c r="H92" s="2"/>
      <c r="I92" s="25">
        <v>86</v>
      </c>
      <c r="J92" s="1">
        <f t="shared" si="13"/>
        <v>11023.778340118775</v>
      </c>
      <c r="K92" s="1">
        <f t="shared" si="14"/>
        <v>9660.1189173407929</v>
      </c>
      <c r="L92" s="1">
        <f t="shared" si="15"/>
        <v>6248.1427417508266</v>
      </c>
      <c r="M92" s="1">
        <f t="shared" si="16"/>
        <v>113.0223347696145</v>
      </c>
      <c r="N92" s="1">
        <f t="shared" si="11"/>
        <v>10030.692508565602</v>
      </c>
      <c r="O92" s="1">
        <f t="shared" si="12"/>
        <v>30.692508565602111</v>
      </c>
    </row>
    <row r="93" spans="1:15" x14ac:dyDescent="0.2">
      <c r="A93" s="1">
        <v>87</v>
      </c>
      <c r="B93" s="2">
        <v>39065</v>
      </c>
      <c r="C93" s="1">
        <v>12416.76</v>
      </c>
      <c r="D93" s="24">
        <v>12223.695599999999</v>
      </c>
      <c r="E93" s="24">
        <v>7257.0864067439406</v>
      </c>
      <c r="F93" s="24">
        <v>143.06894499702457</v>
      </c>
      <c r="G93" s="2"/>
      <c r="H93" s="2"/>
      <c r="I93" s="25">
        <v>87</v>
      </c>
      <c r="J93" s="1">
        <f t="shared" si="13"/>
        <v>11110.880757101684</v>
      </c>
      <c r="K93" s="1">
        <f t="shared" si="14"/>
        <v>9632.8463287644481</v>
      </c>
      <c r="L93" s="1">
        <f t="shared" si="15"/>
        <v>6214.7588817894994</v>
      </c>
      <c r="M93" s="1">
        <f t="shared" si="16"/>
        <v>113.38535079477683</v>
      </c>
      <c r="N93" s="1">
        <f t="shared" si="11"/>
        <v>10054.830990589804</v>
      </c>
      <c r="O93" s="1">
        <f t="shared" si="12"/>
        <v>54.83099058980406</v>
      </c>
    </row>
    <row r="94" spans="1:15" x14ac:dyDescent="0.2">
      <c r="A94" s="1">
        <v>88</v>
      </c>
      <c r="B94" s="2">
        <v>39066</v>
      </c>
      <c r="C94" s="1">
        <v>12445.52</v>
      </c>
      <c r="D94" s="24">
        <v>12219.52</v>
      </c>
      <c r="E94" s="24">
        <v>7254.3788453986117</v>
      </c>
      <c r="F94" s="24">
        <v>143.70696686491081</v>
      </c>
      <c r="G94" s="2"/>
      <c r="H94" s="2"/>
      <c r="I94" s="25">
        <v>88</v>
      </c>
      <c r="J94" s="1">
        <f t="shared" si="13"/>
        <v>11047.589562107989</v>
      </c>
      <c r="K94" s="1">
        <f t="shared" si="14"/>
        <v>9596.6190860289425</v>
      </c>
      <c r="L94" s="1">
        <f t="shared" si="15"/>
        <v>6198.082750085704</v>
      </c>
      <c r="M94" s="1">
        <f t="shared" si="16"/>
        <v>113.32525480468369</v>
      </c>
      <c r="N94" s="1">
        <f t="shared" si="11"/>
        <v>10016.786090860132</v>
      </c>
      <c r="O94" s="1">
        <f t="shared" si="12"/>
        <v>16.78609086013239</v>
      </c>
    </row>
    <row r="95" spans="1:15" x14ac:dyDescent="0.2">
      <c r="A95" s="1">
        <v>89</v>
      </c>
      <c r="B95" s="2">
        <v>39069</v>
      </c>
      <c r="C95" s="1">
        <v>12441.27</v>
      </c>
      <c r="D95" s="24">
        <v>12156.190919999999</v>
      </c>
      <c r="E95" s="24">
        <v>7226.3426107408859</v>
      </c>
      <c r="F95" s="24">
        <v>143.60066034541146</v>
      </c>
      <c r="G95" s="2"/>
      <c r="H95" s="2"/>
      <c r="I95" s="25">
        <v>89</v>
      </c>
      <c r="J95" s="1">
        <f t="shared" si="13"/>
        <v>11018.296094996433</v>
      </c>
      <c r="K95" s="1">
        <f t="shared" si="14"/>
        <v>9550.1458128471913</v>
      </c>
      <c r="L95" s="1">
        <f t="shared" si="15"/>
        <v>6176.433195626345</v>
      </c>
      <c r="M95" s="1">
        <f t="shared" si="16"/>
        <v>112.73866029588885</v>
      </c>
      <c r="N95" s="1">
        <f t="shared" si="11"/>
        <v>9977.7419758328997</v>
      </c>
      <c r="O95" s="1">
        <f t="shared" si="12"/>
        <v>-22.258024167100302</v>
      </c>
    </row>
    <row r="96" spans="1:15" x14ac:dyDescent="0.2">
      <c r="A96" s="1">
        <v>90</v>
      </c>
      <c r="B96" s="2">
        <v>39070</v>
      </c>
      <c r="C96" s="1">
        <v>12471.32</v>
      </c>
      <c r="D96" s="24">
        <v>12176.394529999998</v>
      </c>
      <c r="E96" s="24">
        <v>7222.4914406110092</v>
      </c>
      <c r="F96" s="24">
        <v>142.03250931256349</v>
      </c>
      <c r="G96" s="2"/>
      <c r="H96" s="2"/>
      <c r="I96" s="25">
        <v>90</v>
      </c>
      <c r="J96" s="1">
        <f t="shared" si="13"/>
        <v>11048.682113578436</v>
      </c>
      <c r="K96" s="1">
        <f t="shared" si="14"/>
        <v>9615.8534474807129</v>
      </c>
      <c r="L96" s="1">
        <f t="shared" si="15"/>
        <v>6197.0916612332003</v>
      </c>
      <c r="M96" s="1">
        <f t="shared" si="16"/>
        <v>111.59007735158319</v>
      </c>
      <c r="N96" s="1">
        <f t="shared" si="11"/>
        <v>9992.274020102459</v>
      </c>
      <c r="O96" s="1">
        <f t="shared" si="12"/>
        <v>-7.7259798975410376</v>
      </c>
    </row>
    <row r="97" spans="1:15" x14ac:dyDescent="0.2">
      <c r="A97" s="1">
        <v>91</v>
      </c>
      <c r="B97" s="2">
        <v>39071</v>
      </c>
      <c r="C97" s="1">
        <v>12463.87</v>
      </c>
      <c r="D97" s="24">
        <v>12183.96816</v>
      </c>
      <c r="E97" s="24">
        <v>7271.1234177215192</v>
      </c>
      <c r="F97" s="24">
        <v>143.7471691735677</v>
      </c>
      <c r="G97" s="2"/>
      <c r="H97" s="2"/>
      <c r="I97" s="25">
        <v>91</v>
      </c>
      <c r="J97" s="1">
        <f t="shared" si="13"/>
        <v>11015.475745326077</v>
      </c>
      <c r="K97" s="1">
        <f t="shared" si="14"/>
        <v>9605.8694679002801</v>
      </c>
      <c r="L97" s="1">
        <f t="shared" si="15"/>
        <v>6242.1458612499609</v>
      </c>
      <c r="M97" s="1">
        <f t="shared" si="16"/>
        <v>114.18414301491308</v>
      </c>
      <c r="N97" s="1">
        <f t="shared" si="11"/>
        <v>10030.354514659193</v>
      </c>
      <c r="O97" s="1">
        <f t="shared" si="12"/>
        <v>30.354514659193228</v>
      </c>
    </row>
    <row r="98" spans="1:15" x14ac:dyDescent="0.2">
      <c r="A98" s="1">
        <v>92</v>
      </c>
      <c r="B98" s="2">
        <v>39072</v>
      </c>
      <c r="C98" s="1">
        <v>12421.25</v>
      </c>
      <c r="D98" s="24">
        <v>12131.801029999999</v>
      </c>
      <c r="E98" s="24">
        <v>7254.331226961559</v>
      </c>
      <c r="F98" s="24">
        <v>143.92427184466021</v>
      </c>
      <c r="G98" s="2"/>
      <c r="H98" s="2"/>
      <c r="I98" s="25">
        <v>92</v>
      </c>
      <c r="J98" s="1">
        <f t="shared" si="13"/>
        <v>10984.370245758339</v>
      </c>
      <c r="K98" s="1">
        <f t="shared" si="14"/>
        <v>9558.7952765148511</v>
      </c>
      <c r="L98" s="1">
        <f t="shared" si="15"/>
        <v>6186.076653674244</v>
      </c>
      <c r="M98" s="1">
        <f t="shared" si="16"/>
        <v>112.96112158771859</v>
      </c>
      <c r="N98" s="1">
        <f t="shared" si="11"/>
        <v>9973.6318534250531</v>
      </c>
      <c r="O98" s="1">
        <f t="shared" si="12"/>
        <v>-26.368146574946877</v>
      </c>
    </row>
    <row r="99" spans="1:15" x14ac:dyDescent="0.2">
      <c r="A99" s="1">
        <v>93</v>
      </c>
      <c r="B99" s="2">
        <v>39073</v>
      </c>
      <c r="C99" s="1">
        <v>12343.21</v>
      </c>
      <c r="D99" s="24">
        <v>12133.637999999999</v>
      </c>
      <c r="E99" s="24">
        <v>7175.2927246414938</v>
      </c>
      <c r="F99" s="24">
        <v>143.96902617624778</v>
      </c>
      <c r="G99" s="2"/>
      <c r="H99" s="2"/>
      <c r="I99" s="25">
        <v>93</v>
      </c>
      <c r="J99" s="1">
        <f t="shared" si="13"/>
        <v>10952.810805080002</v>
      </c>
      <c r="K99" s="1">
        <f t="shared" si="14"/>
        <v>9601.3519950037626</v>
      </c>
      <c r="L99" s="1">
        <f t="shared" si="15"/>
        <v>6132.8405623309227</v>
      </c>
      <c r="M99" s="1">
        <f t="shared" si="16"/>
        <v>112.8572027864867</v>
      </c>
      <c r="N99" s="1">
        <f t="shared" si="11"/>
        <v>9965.0496887601676</v>
      </c>
      <c r="O99" s="1">
        <f t="shared" si="12"/>
        <v>-34.950311239832445</v>
      </c>
    </row>
    <row r="100" spans="1:15" x14ac:dyDescent="0.2">
      <c r="A100" s="1">
        <v>94</v>
      </c>
      <c r="B100" s="2">
        <v>39078</v>
      </c>
      <c r="C100" s="1">
        <v>12510.57</v>
      </c>
      <c r="D100" s="24">
        <v>12210.615040000001</v>
      </c>
      <c r="E100" s="24">
        <v>7272.263061170911</v>
      </c>
      <c r="F100" s="24">
        <v>145.32504844553037</v>
      </c>
      <c r="G100" s="2"/>
      <c r="H100" s="2"/>
      <c r="I100" s="25">
        <v>94</v>
      </c>
      <c r="J100" s="1">
        <f t="shared" si="13"/>
        <v>11171.506696734481</v>
      </c>
      <c r="K100" s="1">
        <f t="shared" si="14"/>
        <v>9660.801136931228</v>
      </c>
      <c r="L100" s="1">
        <f t="shared" si="15"/>
        <v>6284.1911856550041</v>
      </c>
      <c r="M100" s="1">
        <f t="shared" si="16"/>
        <v>113.88477421840354</v>
      </c>
      <c r="N100" s="1">
        <f t="shared" si="11"/>
        <v>10105.619965932521</v>
      </c>
      <c r="O100" s="1">
        <f t="shared" si="12"/>
        <v>105.61996593252115</v>
      </c>
    </row>
    <row r="101" spans="1:15" x14ac:dyDescent="0.2">
      <c r="A101" s="1">
        <v>95</v>
      </c>
      <c r="B101" s="2">
        <v>39079</v>
      </c>
      <c r="C101" s="1">
        <v>12501.52</v>
      </c>
      <c r="D101" s="24">
        <v>12231.53991</v>
      </c>
      <c r="E101" s="24">
        <v>7274.0370711187052</v>
      </c>
      <c r="F101" s="24">
        <v>144.77063371995294</v>
      </c>
      <c r="G101" s="2"/>
      <c r="H101" s="2"/>
      <c r="I101" s="25">
        <v>95</v>
      </c>
      <c r="J101" s="1">
        <f t="shared" si="13"/>
        <v>11014.086770722677</v>
      </c>
      <c r="K101" s="1">
        <f t="shared" si="14"/>
        <v>9616.3493834578476</v>
      </c>
      <c r="L101" s="1">
        <f t="shared" si="15"/>
        <v>6201.9086052878183</v>
      </c>
      <c r="M101" s="1">
        <f t="shared" si="16"/>
        <v>112.39170377433356</v>
      </c>
      <c r="N101" s="1">
        <f t="shared" si="11"/>
        <v>9994.8613800662897</v>
      </c>
      <c r="O101" s="1">
        <f t="shared" si="12"/>
        <v>-5.138619933710288</v>
      </c>
    </row>
    <row r="102" spans="1:15" x14ac:dyDescent="0.2">
      <c r="A102" s="1">
        <v>96</v>
      </c>
      <c r="B102" s="2">
        <v>39080</v>
      </c>
      <c r="C102" s="1">
        <v>12463.15</v>
      </c>
      <c r="D102" s="24">
        <v>12174.105600000001</v>
      </c>
      <c r="E102" s="24">
        <v>7307.172995780591</v>
      </c>
      <c r="F102" s="24">
        <v>144.56050688150387</v>
      </c>
      <c r="G102" s="2"/>
      <c r="H102" s="2"/>
      <c r="I102" s="25">
        <v>96</v>
      </c>
      <c r="J102" s="1">
        <f t="shared" si="13"/>
        <v>10988.230798254932</v>
      </c>
      <c r="K102" s="1">
        <f t="shared" si="14"/>
        <v>9554.8212024655077</v>
      </c>
      <c r="L102" s="1">
        <f t="shared" si="15"/>
        <v>6228.641162125572</v>
      </c>
      <c r="M102" s="1">
        <f t="shared" si="16"/>
        <v>112.65836462433522</v>
      </c>
      <c r="N102" s="1">
        <f t="shared" si="11"/>
        <v>9975.2887956667328</v>
      </c>
      <c r="O102" s="1">
        <f t="shared" si="12"/>
        <v>-24.711204333267233</v>
      </c>
    </row>
    <row r="103" spans="1:15" x14ac:dyDescent="0.2">
      <c r="A103" s="1">
        <v>97</v>
      </c>
      <c r="B103" s="2">
        <v>39086</v>
      </c>
      <c r="C103" s="1">
        <v>12480.69</v>
      </c>
      <c r="D103" s="24">
        <v>12226.3289</v>
      </c>
      <c r="E103" s="24">
        <v>7297.4996727320331</v>
      </c>
      <c r="F103" s="24">
        <v>145.53564240187856</v>
      </c>
      <c r="G103" s="2"/>
      <c r="H103" s="2"/>
      <c r="I103" s="25">
        <v>97</v>
      </c>
      <c r="J103" s="1">
        <f t="shared" si="13"/>
        <v>11037.571883624925</v>
      </c>
      <c r="K103" s="1">
        <f t="shared" si="14"/>
        <v>9641.0791150837213</v>
      </c>
      <c r="L103" s="1">
        <f t="shared" si="15"/>
        <v>6192.1879101430341</v>
      </c>
      <c r="M103" s="1">
        <f t="shared" si="16"/>
        <v>113.58316355779233</v>
      </c>
      <c r="N103" s="1">
        <f t="shared" si="11"/>
        <v>10030.665729418146</v>
      </c>
      <c r="O103" s="1">
        <f t="shared" si="12"/>
        <v>30.665729418145929</v>
      </c>
    </row>
    <row r="104" spans="1:15" x14ac:dyDescent="0.2">
      <c r="A104" s="1">
        <v>98</v>
      </c>
      <c r="B104" s="2">
        <v>39087</v>
      </c>
      <c r="C104" s="1">
        <v>12398.01</v>
      </c>
      <c r="D104" s="24">
        <v>11989.242750000001</v>
      </c>
      <c r="E104" s="24">
        <v>7167.2512340867761</v>
      </c>
      <c r="F104" s="24">
        <v>143.94130032002695</v>
      </c>
      <c r="G104" s="2"/>
      <c r="H104" s="2"/>
      <c r="I104" s="25">
        <v>98</v>
      </c>
      <c r="J104" s="1">
        <f t="shared" si="13"/>
        <v>10949.042889503704</v>
      </c>
      <c r="K104" s="1">
        <f t="shared" si="14"/>
        <v>9413.7425251938548</v>
      </c>
      <c r="L104" s="1">
        <f t="shared" si="15"/>
        <v>6089.7291357102295</v>
      </c>
      <c r="M104" s="1">
        <f t="shared" si="16"/>
        <v>111.58615426145047</v>
      </c>
      <c r="N104" s="1">
        <f t="shared" si="11"/>
        <v>9875.5687854871721</v>
      </c>
      <c r="O104" s="1">
        <f t="shared" si="12"/>
        <v>-124.43121451282786</v>
      </c>
    </row>
    <row r="105" spans="1:15" x14ac:dyDescent="0.2">
      <c r="A105" s="1">
        <v>99</v>
      </c>
      <c r="B105" s="2">
        <v>39091</v>
      </c>
      <c r="C105" s="1">
        <v>12416.6</v>
      </c>
      <c r="D105" s="24">
        <v>12024.151660000001</v>
      </c>
      <c r="E105" s="24">
        <v>7194.162007541282</v>
      </c>
      <c r="F105" s="24">
        <v>144.36993299832494</v>
      </c>
      <c r="G105" s="2"/>
      <c r="H105" s="2"/>
      <c r="I105" s="25">
        <v>99</v>
      </c>
      <c r="J105" s="1">
        <f t="shared" si="13"/>
        <v>11038.586853535366</v>
      </c>
      <c r="K105" s="1">
        <f t="shared" si="14"/>
        <v>9627.850289559894</v>
      </c>
      <c r="L105" s="1">
        <f t="shared" si="15"/>
        <v>6223.6766051479754</v>
      </c>
      <c r="M105" s="1">
        <f t="shared" si="16"/>
        <v>113.15808496106847</v>
      </c>
      <c r="N105" s="1">
        <f t="shared" si="11"/>
        <v>10024.44313943956</v>
      </c>
      <c r="O105" s="1">
        <f t="shared" si="12"/>
        <v>24.443139439559673</v>
      </c>
    </row>
    <row r="106" spans="1:15" x14ac:dyDescent="0.2">
      <c r="A106" s="1">
        <v>100</v>
      </c>
      <c r="B106" s="2">
        <v>39092</v>
      </c>
      <c r="C106" s="1">
        <v>12442.16</v>
      </c>
      <c r="D106" s="24">
        <v>11921.57057</v>
      </c>
      <c r="E106" s="24">
        <v>7123.1874676333509</v>
      </c>
      <c r="F106" s="24">
        <v>141.62333862743461</v>
      </c>
      <c r="G106" s="2"/>
      <c r="H106" s="2"/>
      <c r="I106" s="25">
        <v>100</v>
      </c>
      <c r="J106" s="1">
        <f t="shared" si="13"/>
        <v>11044.749291239146</v>
      </c>
      <c r="K106" s="1">
        <f t="shared" si="14"/>
        <v>9517.9992299290479</v>
      </c>
      <c r="L106" s="1">
        <f t="shared" si="15"/>
        <v>6139.225600464194</v>
      </c>
      <c r="M106" s="1">
        <f t="shared" si="16"/>
        <v>110.67571314707315</v>
      </c>
      <c r="N106" s="1">
        <f t="shared" si="11"/>
        <v>9934.7254064068766</v>
      </c>
      <c r="O106" s="1">
        <f t="shared" si="12"/>
        <v>-65.274593593123427</v>
      </c>
    </row>
    <row r="107" spans="1:15" x14ac:dyDescent="0.2">
      <c r="A107" s="1">
        <v>101</v>
      </c>
      <c r="B107" s="2">
        <v>39093</v>
      </c>
      <c r="C107" s="1">
        <v>12514.98</v>
      </c>
      <c r="D107" s="24">
        <v>12095.739150000001</v>
      </c>
      <c r="E107" s="24">
        <v>7230.9873678783188</v>
      </c>
      <c r="F107" s="24">
        <v>139.79385637193855</v>
      </c>
      <c r="G107" s="2"/>
      <c r="H107" s="2"/>
      <c r="I107" s="25">
        <v>101</v>
      </c>
      <c r="J107" s="1">
        <f t="shared" si="13"/>
        <v>11086.568606962135</v>
      </c>
      <c r="K107" s="1">
        <f t="shared" si="14"/>
        <v>9740.1484335551231</v>
      </c>
      <c r="L107" s="1">
        <f t="shared" si="15"/>
        <v>6294.2307572259524</v>
      </c>
      <c r="M107" s="1">
        <f t="shared" si="16"/>
        <v>111.36469015666093</v>
      </c>
      <c r="N107" s="1">
        <f t="shared" si="11"/>
        <v>10056.537099311017</v>
      </c>
      <c r="O107" s="1">
        <f t="shared" si="12"/>
        <v>56.5370993110173</v>
      </c>
    </row>
    <row r="108" spans="1:15" x14ac:dyDescent="0.2">
      <c r="A108" s="1">
        <v>102</v>
      </c>
      <c r="B108" s="2">
        <v>39094</v>
      </c>
      <c r="C108" s="1">
        <v>12556.08</v>
      </c>
      <c r="D108" s="24">
        <v>12230.935599999999</v>
      </c>
      <c r="E108" s="24">
        <v>7265.4164511122608</v>
      </c>
      <c r="F108" s="24">
        <v>141.72837557125052</v>
      </c>
      <c r="G108" s="2"/>
      <c r="H108" s="2"/>
      <c r="I108" s="25">
        <v>102</v>
      </c>
      <c r="J108" s="1">
        <f t="shared" si="13"/>
        <v>11058.257154609915</v>
      </c>
      <c r="K108" s="1">
        <f t="shared" si="14"/>
        <v>9707.1983481838724</v>
      </c>
      <c r="L108" s="1">
        <f t="shared" si="15"/>
        <v>6229.9181714395945</v>
      </c>
      <c r="M108" s="1">
        <f t="shared" si="16"/>
        <v>114.38339421519753</v>
      </c>
      <c r="N108" s="1">
        <f t="shared" si="11"/>
        <v>10079.105912814644</v>
      </c>
      <c r="O108" s="1">
        <f t="shared" si="12"/>
        <v>79.105912814644398</v>
      </c>
    </row>
    <row r="109" spans="1:15" x14ac:dyDescent="0.2">
      <c r="A109" s="1">
        <v>103</v>
      </c>
      <c r="B109" s="2">
        <v>39098</v>
      </c>
      <c r="C109" s="1">
        <v>12582.59</v>
      </c>
      <c r="D109" s="24">
        <v>12188.9877</v>
      </c>
      <c r="E109" s="24">
        <v>7230.7513254881678</v>
      </c>
      <c r="F109" s="24">
        <v>142.47523604439291</v>
      </c>
      <c r="G109" s="2"/>
      <c r="H109" s="2"/>
      <c r="I109" s="25">
        <v>103</v>
      </c>
      <c r="J109" s="1">
        <f t="shared" si="13"/>
        <v>11045.331181021465</v>
      </c>
      <c r="K109" s="1">
        <f t="shared" si="14"/>
        <v>9566.974052160791</v>
      </c>
      <c r="L109" s="1">
        <f t="shared" si="15"/>
        <v>6170.8124226096916</v>
      </c>
      <c r="M109" s="1">
        <f t="shared" si="16"/>
        <v>113.41665421138121</v>
      </c>
      <c r="N109" s="1">
        <f t="shared" si="11"/>
        <v>10003.924414064553</v>
      </c>
      <c r="O109" s="1">
        <f t="shared" si="12"/>
        <v>3.9244140645532752</v>
      </c>
    </row>
    <row r="110" spans="1:15" x14ac:dyDescent="0.2">
      <c r="A110" s="1">
        <v>104</v>
      </c>
      <c r="B110" s="2">
        <v>39099</v>
      </c>
      <c r="C110" s="1">
        <v>12577.15</v>
      </c>
      <c r="D110" s="24">
        <v>12231.551300000001</v>
      </c>
      <c r="E110" s="24">
        <v>7202.5123025123021</v>
      </c>
      <c r="F110" s="24">
        <v>143.21206338670868</v>
      </c>
      <c r="G110" s="2"/>
      <c r="H110" s="2"/>
      <c r="I110" s="25">
        <v>104</v>
      </c>
      <c r="J110" s="1">
        <f t="shared" si="13"/>
        <v>11017.294684878072</v>
      </c>
      <c r="K110" s="1">
        <f t="shared" si="14"/>
        <v>9633.4209734568794</v>
      </c>
      <c r="L110" s="1">
        <f t="shared" si="15"/>
        <v>6176.1810017576854</v>
      </c>
      <c r="M110" s="1">
        <f t="shared" si="16"/>
        <v>113.40559268722959</v>
      </c>
      <c r="N110" s="1">
        <f t="shared" si="11"/>
        <v>10015.184368780563</v>
      </c>
      <c r="O110" s="1">
        <f t="shared" si="12"/>
        <v>15.184368780563091</v>
      </c>
    </row>
    <row r="111" spans="1:15" x14ac:dyDescent="0.2">
      <c r="A111" s="1">
        <v>105</v>
      </c>
      <c r="B111" s="2">
        <v>39100</v>
      </c>
      <c r="C111" s="1">
        <v>12567.93</v>
      </c>
      <c r="D111" s="24">
        <v>12247.953659999999</v>
      </c>
      <c r="E111" s="24">
        <v>7194.7157104002072</v>
      </c>
      <c r="F111" s="24">
        <v>143.19454290660292</v>
      </c>
      <c r="G111" s="2"/>
      <c r="H111" s="2"/>
      <c r="I111" s="25">
        <v>105</v>
      </c>
      <c r="J111" s="1">
        <f t="shared" si="13"/>
        <v>11013.979998314404</v>
      </c>
      <c r="K111" s="1">
        <f t="shared" si="14"/>
        <v>9612.7717457971266</v>
      </c>
      <c r="L111" s="1">
        <f t="shared" si="15"/>
        <v>6193.6842496295503</v>
      </c>
      <c r="M111" s="1">
        <f t="shared" si="16"/>
        <v>112.80831731008665</v>
      </c>
      <c r="N111" s="1">
        <f t="shared" si="11"/>
        <v>9999.7635001701365</v>
      </c>
      <c r="O111" s="1">
        <f t="shared" si="12"/>
        <v>-0.2364998298635328</v>
      </c>
    </row>
    <row r="112" spans="1:15" x14ac:dyDescent="0.2">
      <c r="A112" s="1">
        <v>106</v>
      </c>
      <c r="B112" s="2">
        <v>39101</v>
      </c>
      <c r="C112" s="1">
        <v>12565.53</v>
      </c>
      <c r="D112" s="24">
        <v>12312.2328</v>
      </c>
      <c r="E112" s="24">
        <v>7268.2200647249192</v>
      </c>
      <c r="F112" s="24">
        <v>142.61361014994233</v>
      </c>
      <c r="G112" s="2"/>
      <c r="H112" s="2"/>
      <c r="I112" s="25">
        <v>106</v>
      </c>
      <c r="J112" s="1">
        <f t="shared" si="13"/>
        <v>11019.955202789957</v>
      </c>
      <c r="K112" s="1">
        <f t="shared" si="14"/>
        <v>9650.2801397068251</v>
      </c>
      <c r="L112" s="1">
        <f t="shared" si="15"/>
        <v>6263.7420197538913</v>
      </c>
      <c r="M112" s="1">
        <f t="shared" si="16"/>
        <v>112.36440647411726</v>
      </c>
      <c r="N112" s="1">
        <f t="shared" si="11"/>
        <v>10017.08315239578</v>
      </c>
      <c r="O112" s="1">
        <f t="shared" si="12"/>
        <v>17.083152395780417</v>
      </c>
    </row>
    <row r="113" spans="1:15" x14ac:dyDescent="0.2">
      <c r="A113" s="1">
        <v>107</v>
      </c>
      <c r="B113" s="2">
        <v>39104</v>
      </c>
      <c r="C113" s="1">
        <v>12477.16</v>
      </c>
      <c r="D113" s="24">
        <v>12289.423919999999</v>
      </c>
      <c r="E113" s="24">
        <v>7230.5040818971092</v>
      </c>
      <c r="F113" s="24">
        <v>143.31452541536439</v>
      </c>
      <c r="G113" s="2"/>
      <c r="H113" s="2"/>
      <c r="I113" s="25">
        <v>107</v>
      </c>
      <c r="J113" s="1">
        <f t="shared" si="13"/>
        <v>10944.54481025472</v>
      </c>
      <c r="K113" s="1">
        <f t="shared" si="14"/>
        <v>9582.1142227370601</v>
      </c>
      <c r="L113" s="1">
        <f t="shared" si="15"/>
        <v>6168.2211992109123</v>
      </c>
      <c r="M113" s="1">
        <f t="shared" si="16"/>
        <v>113.37661639130924</v>
      </c>
      <c r="N113" s="1">
        <f t="shared" si="11"/>
        <v>9970.9518662484588</v>
      </c>
      <c r="O113" s="1">
        <f t="shared" si="12"/>
        <v>-29.048133751541172</v>
      </c>
    </row>
    <row r="114" spans="1:15" x14ac:dyDescent="0.2">
      <c r="A114" s="1">
        <v>108</v>
      </c>
      <c r="B114" s="2">
        <v>39105</v>
      </c>
      <c r="C114" s="1">
        <v>12533.8</v>
      </c>
      <c r="D114" s="24">
        <v>12371.127399999999</v>
      </c>
      <c r="E114" s="24">
        <v>7265.8282288544242</v>
      </c>
      <c r="F114" s="24">
        <v>143.4220629428242</v>
      </c>
      <c r="G114" s="2"/>
      <c r="H114" s="2"/>
      <c r="I114" s="25">
        <v>108</v>
      </c>
      <c r="J114" s="1">
        <f t="shared" si="13"/>
        <v>11072.094581459241</v>
      </c>
      <c r="K114" s="1">
        <f t="shared" si="14"/>
        <v>9663.7211724938315</v>
      </c>
      <c r="L114" s="1">
        <f t="shared" si="15"/>
        <v>6230.6876913993356</v>
      </c>
      <c r="M114" s="1">
        <f t="shared" si="16"/>
        <v>112.9067771397864</v>
      </c>
      <c r="N114" s="1">
        <f t="shared" si="11"/>
        <v>10044.488959818489</v>
      </c>
      <c r="O114" s="1">
        <f t="shared" si="12"/>
        <v>44.488959818489093</v>
      </c>
    </row>
    <row r="115" spans="1:15" x14ac:dyDescent="0.2">
      <c r="A115" s="1">
        <v>109</v>
      </c>
      <c r="B115" s="2">
        <v>39106</v>
      </c>
      <c r="C115" s="1">
        <v>12621.77</v>
      </c>
      <c r="D115" s="24">
        <v>12411.7394</v>
      </c>
      <c r="E115" s="24">
        <v>7308.8929219600732</v>
      </c>
      <c r="F115" s="24">
        <v>144.71317573152587</v>
      </c>
      <c r="G115" s="2"/>
      <c r="H115" s="2"/>
      <c r="I115" s="25">
        <v>109</v>
      </c>
      <c r="J115" s="1">
        <f t="shared" si="13"/>
        <v>11099.419668911265</v>
      </c>
      <c r="K115" s="1">
        <f t="shared" si="14"/>
        <v>9631.4129953327429</v>
      </c>
      <c r="L115" s="1">
        <f t="shared" si="15"/>
        <v>6237.1459263996476</v>
      </c>
      <c r="M115" s="1">
        <f t="shared" si="16"/>
        <v>113.83776616244758</v>
      </c>
      <c r="N115" s="1">
        <f t="shared" si="11"/>
        <v>10061.854301423271</v>
      </c>
      <c r="O115" s="1">
        <f t="shared" si="12"/>
        <v>61.854301423270954</v>
      </c>
    </row>
    <row r="116" spans="1:15" x14ac:dyDescent="0.2">
      <c r="A116" s="1">
        <v>110</v>
      </c>
      <c r="B116" s="2">
        <v>39107</v>
      </c>
      <c r="C116" s="1">
        <v>12502.56</v>
      </c>
      <c r="D116" s="24">
        <v>12355.536440000002</v>
      </c>
      <c r="E116" s="24">
        <v>7279.0033739942901</v>
      </c>
      <c r="F116" s="24">
        <v>144.34311699049192</v>
      </c>
      <c r="G116" s="2"/>
      <c r="H116" s="2"/>
      <c r="I116" s="25">
        <v>110</v>
      </c>
      <c r="J116" s="1">
        <f t="shared" si="13"/>
        <v>10917.958929183465</v>
      </c>
      <c r="K116" s="1">
        <f t="shared" si="14"/>
        <v>9556.4280459753863</v>
      </c>
      <c r="L116" s="1">
        <f t="shared" si="15"/>
        <v>6175.0396928396349</v>
      </c>
      <c r="M116" s="1">
        <f t="shared" si="16"/>
        <v>112.53361257430774</v>
      </c>
      <c r="N116" s="1">
        <f t="shared" si="11"/>
        <v>9939.4323481387219</v>
      </c>
      <c r="O116" s="1">
        <f t="shared" si="12"/>
        <v>-60.567651861278136</v>
      </c>
    </row>
    <row r="117" spans="1:15" x14ac:dyDescent="0.2">
      <c r="A117" s="1">
        <v>111</v>
      </c>
      <c r="B117" s="2">
        <v>39108</v>
      </c>
      <c r="C117" s="1">
        <v>12487.02</v>
      </c>
      <c r="D117" s="24">
        <v>12204.388800000001</v>
      </c>
      <c r="E117" s="24">
        <v>7204.8270521424884</v>
      </c>
      <c r="F117" s="24">
        <v>143.40217301835543</v>
      </c>
      <c r="G117" s="2"/>
      <c r="H117" s="2"/>
      <c r="I117" s="25">
        <v>111</v>
      </c>
      <c r="J117" s="1">
        <f t="shared" si="13"/>
        <v>11008.360180730986</v>
      </c>
      <c r="K117" s="1">
        <f t="shared" si="14"/>
        <v>9482.461007099575</v>
      </c>
      <c r="L117" s="1">
        <f t="shared" si="15"/>
        <v>6137.2112408992252</v>
      </c>
      <c r="M117" s="1">
        <f t="shared" si="16"/>
        <v>112.08665501929869</v>
      </c>
      <c r="N117" s="1">
        <f t="shared" si="11"/>
        <v>9935.1005934254536</v>
      </c>
      <c r="O117" s="1">
        <f t="shared" si="12"/>
        <v>-64.899406574546447</v>
      </c>
    </row>
    <row r="118" spans="1:15" x14ac:dyDescent="0.2">
      <c r="A118" s="1">
        <v>112</v>
      </c>
      <c r="B118" s="2">
        <v>39111</v>
      </c>
      <c r="C118" s="1">
        <v>12490.78</v>
      </c>
      <c r="D118" s="24">
        <v>12217.100209999999</v>
      </c>
      <c r="E118" s="24">
        <v>7269.9870633893916</v>
      </c>
      <c r="F118" s="24">
        <v>143.3062094988106</v>
      </c>
      <c r="G118" s="2"/>
      <c r="H118" s="2"/>
      <c r="I118" s="25">
        <v>112</v>
      </c>
      <c r="J118" s="1">
        <f t="shared" si="13"/>
        <v>11025.378881975043</v>
      </c>
      <c r="K118" s="1">
        <f t="shared" si="14"/>
        <v>9609.897118208708</v>
      </c>
      <c r="L118" s="1">
        <f t="shared" si="15"/>
        <v>6256.4720680679402</v>
      </c>
      <c r="M118" s="1">
        <f t="shared" si="16"/>
        <v>112.74662029525659</v>
      </c>
      <c r="N118" s="1">
        <f t="shared" si="11"/>
        <v>10012.034638440786</v>
      </c>
      <c r="O118" s="1">
        <f t="shared" si="12"/>
        <v>12.034638440785784</v>
      </c>
    </row>
    <row r="119" spans="1:15" x14ac:dyDescent="0.2">
      <c r="A119" s="1">
        <v>113</v>
      </c>
      <c r="B119" s="2">
        <v>39112</v>
      </c>
      <c r="C119" s="1">
        <v>12523.31</v>
      </c>
      <c r="D119" s="24">
        <v>12243.058800000001</v>
      </c>
      <c r="E119" s="24">
        <v>7314.8354495983413</v>
      </c>
      <c r="F119" s="24">
        <v>143.91664609561423</v>
      </c>
      <c r="G119" s="2"/>
      <c r="H119" s="2"/>
      <c r="I119" s="25">
        <v>113</v>
      </c>
      <c r="J119" s="1">
        <f t="shared" si="13"/>
        <v>11050.764981738528</v>
      </c>
      <c r="K119" s="1">
        <f t="shared" si="14"/>
        <v>9620.2960248310792</v>
      </c>
      <c r="L119" s="1">
        <f t="shared" si="15"/>
        <v>6238.6461721404903</v>
      </c>
      <c r="M119" s="1">
        <f t="shared" si="16"/>
        <v>113.30270445725023</v>
      </c>
      <c r="N119" s="1">
        <f t="shared" si="11"/>
        <v>10031.479918573592</v>
      </c>
      <c r="O119" s="1">
        <f t="shared" si="12"/>
        <v>31.479918573591931</v>
      </c>
    </row>
    <row r="120" spans="1:15" x14ac:dyDescent="0.2">
      <c r="A120" s="1">
        <v>114</v>
      </c>
      <c r="B120" s="2">
        <v>39113</v>
      </c>
      <c r="C120" s="1">
        <v>12621.69</v>
      </c>
      <c r="D120" s="24">
        <v>12141.94794</v>
      </c>
      <c r="E120" s="24">
        <v>7288.2521117608849</v>
      </c>
      <c r="F120" s="24">
        <v>143.72401818933443</v>
      </c>
      <c r="G120" s="2"/>
      <c r="H120" s="2"/>
      <c r="I120" s="25">
        <v>114</v>
      </c>
      <c r="J120" s="1">
        <f t="shared" si="13"/>
        <v>11108.646554417324</v>
      </c>
      <c r="K120" s="1">
        <f t="shared" si="14"/>
        <v>9520.6164167151819</v>
      </c>
      <c r="L120" s="1">
        <f t="shared" si="15"/>
        <v>6177.8627902815633</v>
      </c>
      <c r="M120" s="1">
        <f t="shared" si="16"/>
        <v>112.67111104173966</v>
      </c>
      <c r="N120" s="1">
        <f t="shared" si="11"/>
        <v>10000.336015695058</v>
      </c>
      <c r="O120" s="1">
        <f t="shared" si="12"/>
        <v>0.33601569505844964</v>
      </c>
    </row>
    <row r="121" spans="1:15" x14ac:dyDescent="0.2">
      <c r="A121" s="1">
        <v>115</v>
      </c>
      <c r="B121" s="2">
        <v>39114</v>
      </c>
      <c r="C121" s="1">
        <v>12673.68</v>
      </c>
      <c r="D121" s="24">
        <v>12379.0751</v>
      </c>
      <c r="E121" s="24">
        <v>7373.6814689412686</v>
      </c>
      <c r="F121" s="24">
        <v>145.39004149377593</v>
      </c>
      <c r="G121" s="2"/>
      <c r="H121" s="2"/>
      <c r="I121" s="25">
        <v>115</v>
      </c>
      <c r="J121" s="1">
        <f t="shared" si="13"/>
        <v>11067.460964482569</v>
      </c>
      <c r="K121" s="1">
        <f t="shared" si="14"/>
        <v>9787.3803967215699</v>
      </c>
      <c r="L121" s="1">
        <f t="shared" si="15"/>
        <v>6273.0741047963902</v>
      </c>
      <c r="M121" s="1">
        <f t="shared" si="16"/>
        <v>114.12993388758903</v>
      </c>
      <c r="N121" s="1">
        <f t="shared" si="11"/>
        <v>10109.970303053246</v>
      </c>
      <c r="O121" s="1">
        <f t="shared" si="12"/>
        <v>109.97030305324552</v>
      </c>
    </row>
    <row r="122" spans="1:15" x14ac:dyDescent="0.2">
      <c r="A122" s="1">
        <v>116</v>
      </c>
      <c r="B122" s="2">
        <v>39115</v>
      </c>
      <c r="C122" s="1">
        <v>12653.49</v>
      </c>
      <c r="D122" s="24">
        <v>12422.375559999999</v>
      </c>
      <c r="E122" s="24">
        <v>7366.4201375373032</v>
      </c>
      <c r="F122" s="24">
        <v>144.84984315667822</v>
      </c>
      <c r="G122" s="2"/>
      <c r="H122" s="2"/>
      <c r="I122" s="25">
        <v>116</v>
      </c>
      <c r="J122" s="1">
        <f t="shared" si="13"/>
        <v>11004.501138532769</v>
      </c>
      <c r="K122" s="1">
        <f t="shared" si="14"/>
        <v>9633.4776466977801</v>
      </c>
      <c r="L122" s="1">
        <f t="shared" si="15"/>
        <v>6194.2901457313119</v>
      </c>
      <c r="M122" s="1">
        <f t="shared" si="16"/>
        <v>112.40292804475153</v>
      </c>
      <c r="N122" s="1">
        <f t="shared" si="11"/>
        <v>9995.7055784970344</v>
      </c>
      <c r="O122" s="1">
        <f t="shared" si="12"/>
        <v>-4.2944215029656334</v>
      </c>
    </row>
    <row r="123" spans="1:15" x14ac:dyDescent="0.2">
      <c r="A123" s="1">
        <v>117</v>
      </c>
      <c r="B123" s="2">
        <v>39118</v>
      </c>
      <c r="C123" s="1">
        <v>12661.74</v>
      </c>
      <c r="D123" s="24">
        <v>12383.715789999998</v>
      </c>
      <c r="E123" s="24">
        <v>7343.7306101344366</v>
      </c>
      <c r="F123" s="24">
        <v>144.19153711862995</v>
      </c>
      <c r="G123" s="2"/>
      <c r="H123" s="2"/>
      <c r="I123" s="25">
        <v>117</v>
      </c>
      <c r="J123" s="1">
        <f t="shared" si="13"/>
        <v>11029.246317371728</v>
      </c>
      <c r="K123" s="1">
        <f t="shared" si="14"/>
        <v>9570.0224827589846</v>
      </c>
      <c r="L123" s="1">
        <f t="shared" si="15"/>
        <v>6181.2980462907517</v>
      </c>
      <c r="M123" s="1">
        <f t="shared" si="16"/>
        <v>112.3093717961077</v>
      </c>
      <c r="N123" s="1">
        <f t="shared" si="11"/>
        <v>9981.1020277275511</v>
      </c>
      <c r="O123" s="1">
        <f t="shared" si="12"/>
        <v>-18.897972272448897</v>
      </c>
    </row>
    <row r="124" spans="1:15" x14ac:dyDescent="0.2">
      <c r="A124" s="1">
        <v>118</v>
      </c>
      <c r="B124" s="2">
        <v>39119</v>
      </c>
      <c r="C124" s="1">
        <v>12666.31</v>
      </c>
      <c r="D124" s="24">
        <v>12493.96081</v>
      </c>
      <c r="E124" s="24">
        <v>7353.3419689119164</v>
      </c>
      <c r="F124" s="24">
        <v>144.50323758924125</v>
      </c>
      <c r="G124" s="2"/>
      <c r="H124" s="2"/>
      <c r="I124" s="25">
        <v>118</v>
      </c>
      <c r="J124" s="1">
        <f t="shared" si="13"/>
        <v>11026.038190533054</v>
      </c>
      <c r="K124" s="1">
        <f t="shared" si="14"/>
        <v>9685.3607126897514</v>
      </c>
      <c r="L124" s="1">
        <f t="shared" si="15"/>
        <v>6208.5110492172334</v>
      </c>
      <c r="M124" s="1">
        <f t="shared" si="16"/>
        <v>113.06600875020251</v>
      </c>
      <c r="N124" s="1">
        <f t="shared" si="11"/>
        <v>10033.783181555247</v>
      </c>
      <c r="O124" s="1">
        <f t="shared" si="12"/>
        <v>33.783181555247211</v>
      </c>
    </row>
    <row r="125" spans="1:15" x14ac:dyDescent="0.2">
      <c r="A125" s="1">
        <v>119</v>
      </c>
      <c r="B125" s="2">
        <v>39120</v>
      </c>
      <c r="C125" s="1">
        <v>12666.87</v>
      </c>
      <c r="D125" s="24">
        <v>12548.551949999999</v>
      </c>
      <c r="E125" s="24">
        <v>7423.8479562613902</v>
      </c>
      <c r="F125" s="24">
        <v>143.31443726172716</v>
      </c>
      <c r="G125" s="2"/>
      <c r="H125" s="2"/>
      <c r="I125" s="25">
        <v>119</v>
      </c>
      <c r="J125" s="1">
        <f t="shared" si="13"/>
        <v>11022.547304795162</v>
      </c>
      <c r="K125" s="1">
        <f t="shared" si="14"/>
        <v>9641.8442173040457</v>
      </c>
      <c r="L125" s="1">
        <f t="shared" si="15"/>
        <v>6259.8472744609498</v>
      </c>
      <c r="M125" s="1">
        <f t="shared" si="16"/>
        <v>111.89395403327177</v>
      </c>
      <c r="N125" s="1">
        <f t="shared" si="11"/>
        <v>10006.419730243078</v>
      </c>
      <c r="O125" s="1">
        <f t="shared" si="12"/>
        <v>6.4197302430784475</v>
      </c>
    </row>
    <row r="126" spans="1:15" x14ac:dyDescent="0.2">
      <c r="A126" s="1">
        <v>120</v>
      </c>
      <c r="B126" s="2">
        <v>39121</v>
      </c>
      <c r="C126" s="1">
        <v>12637.63</v>
      </c>
      <c r="D126" s="24">
        <v>12428.155119999999</v>
      </c>
      <c r="E126" s="24">
        <v>7386.0495436766623</v>
      </c>
      <c r="F126" s="24">
        <v>142.70077570556197</v>
      </c>
      <c r="G126" s="2"/>
      <c r="H126" s="2"/>
      <c r="I126" s="25">
        <v>120</v>
      </c>
      <c r="J126" s="1">
        <f t="shared" si="13"/>
        <v>10996.616853082094</v>
      </c>
      <c r="K126" s="1">
        <f t="shared" si="14"/>
        <v>9507.7923673448076</v>
      </c>
      <c r="L126" s="1">
        <f t="shared" si="15"/>
        <v>6168.826843342812</v>
      </c>
      <c r="M126" s="1">
        <f t="shared" si="16"/>
        <v>112.33902413752111</v>
      </c>
      <c r="N126" s="1">
        <f t="shared" si="11"/>
        <v>9948.3276905166149</v>
      </c>
      <c r="O126" s="1">
        <f t="shared" si="12"/>
        <v>-51.672309483385106</v>
      </c>
    </row>
    <row r="127" spans="1:15" x14ac:dyDescent="0.2">
      <c r="A127" s="1">
        <v>121</v>
      </c>
      <c r="B127" s="2">
        <v>39122</v>
      </c>
      <c r="C127" s="1">
        <v>12580.83</v>
      </c>
      <c r="D127" s="24">
        <v>12436.247519999999</v>
      </c>
      <c r="E127" s="24">
        <v>7398.5573173901739</v>
      </c>
      <c r="F127" s="24">
        <v>143.8317995069844</v>
      </c>
      <c r="G127" s="2"/>
      <c r="H127" s="2"/>
      <c r="I127" s="25">
        <v>121</v>
      </c>
      <c r="J127" s="1">
        <f t="shared" si="13"/>
        <v>10972.521201348671</v>
      </c>
      <c r="K127" s="1">
        <f t="shared" si="14"/>
        <v>9606.1492246044618</v>
      </c>
      <c r="L127" s="1">
        <f t="shared" si="15"/>
        <v>6210.8960186593076</v>
      </c>
      <c r="M127" s="1">
        <f t="shared" si="16"/>
        <v>113.71633019864757</v>
      </c>
      <c r="N127" s="1">
        <f t="shared" si="11"/>
        <v>10001.520465075415</v>
      </c>
      <c r="O127" s="1">
        <f t="shared" si="12"/>
        <v>1.5204650754149043</v>
      </c>
    </row>
    <row r="128" spans="1:15" x14ac:dyDescent="0.2">
      <c r="A128" s="1">
        <v>122</v>
      </c>
      <c r="B128" s="2">
        <v>39126</v>
      </c>
      <c r="C128" s="1">
        <v>12654.85</v>
      </c>
      <c r="D128" s="24">
        <v>12399.19922</v>
      </c>
      <c r="E128" s="24">
        <v>7395.4841228526802</v>
      </c>
      <c r="F128" s="24">
        <v>145.27164056059357</v>
      </c>
      <c r="G128" s="2"/>
      <c r="H128" s="2"/>
      <c r="I128" s="25">
        <v>122</v>
      </c>
      <c r="J128" s="1">
        <f t="shared" si="13"/>
        <v>11086.908891623207</v>
      </c>
      <c r="K128" s="1">
        <f t="shared" si="14"/>
        <v>9571.2997479290498</v>
      </c>
      <c r="L128" s="1">
        <f t="shared" si="15"/>
        <v>6197.8205633863417</v>
      </c>
      <c r="M128" s="1">
        <f t="shared" si="16"/>
        <v>113.95153579324757</v>
      </c>
      <c r="N128" s="1">
        <f t="shared" si="11"/>
        <v>10034.202845761765</v>
      </c>
      <c r="O128" s="1">
        <f t="shared" si="12"/>
        <v>34.202845761765275</v>
      </c>
    </row>
    <row r="129" spans="1:15" x14ac:dyDescent="0.2">
      <c r="A129" s="1">
        <v>123</v>
      </c>
      <c r="B129" s="2">
        <v>39127</v>
      </c>
      <c r="C129" s="1">
        <v>12741.86</v>
      </c>
      <c r="D129" s="24">
        <v>12590.046840000001</v>
      </c>
      <c r="E129" s="24">
        <v>7515.2119700748126</v>
      </c>
      <c r="F129" s="24">
        <v>146.98327537671798</v>
      </c>
      <c r="G129" s="2"/>
      <c r="H129" s="2"/>
      <c r="I129" s="25">
        <v>123</v>
      </c>
      <c r="J129" s="1">
        <f t="shared" si="13"/>
        <v>11097.843548647355</v>
      </c>
      <c r="K129" s="1">
        <f t="shared" si="14"/>
        <v>9747.659374670573</v>
      </c>
      <c r="L129" s="1">
        <f t="shared" si="15"/>
        <v>6300.7762548428645</v>
      </c>
      <c r="M129" s="1">
        <f t="shared" si="16"/>
        <v>114.15142456014458</v>
      </c>
      <c r="N129" s="1">
        <f t="shared" si="11"/>
        <v>10113.432221264513</v>
      </c>
      <c r="O129" s="1">
        <f t="shared" si="12"/>
        <v>113.43222126451292</v>
      </c>
    </row>
    <row r="130" spans="1:15" x14ac:dyDescent="0.2">
      <c r="A130" s="1">
        <v>124</v>
      </c>
      <c r="B130" s="2">
        <v>39128</v>
      </c>
      <c r="C130" s="1">
        <v>12765.01</v>
      </c>
      <c r="D130" s="24">
        <v>12571.95486</v>
      </c>
      <c r="E130" s="24">
        <v>7518.5701143382839</v>
      </c>
      <c r="F130" s="24">
        <v>149.79268496819552</v>
      </c>
      <c r="G130" s="2"/>
      <c r="H130" s="2"/>
      <c r="I130" s="25">
        <v>124</v>
      </c>
      <c r="J130" s="1">
        <f t="shared" si="13"/>
        <v>11042.085387894702</v>
      </c>
      <c r="K130" s="1">
        <f t="shared" si="14"/>
        <v>9586.1032829474534</v>
      </c>
      <c r="L130" s="1">
        <f t="shared" si="15"/>
        <v>6203.1666923644589</v>
      </c>
      <c r="M130" s="1">
        <f t="shared" si="16"/>
        <v>114.97857984624996</v>
      </c>
      <c r="N130" s="1">
        <f t="shared" si="11"/>
        <v>10041.630820383272</v>
      </c>
      <c r="O130" s="1">
        <f t="shared" si="12"/>
        <v>41.630820383272294</v>
      </c>
    </row>
    <row r="131" spans="1:15" x14ac:dyDescent="0.2">
      <c r="A131" s="1">
        <v>125</v>
      </c>
      <c r="B131" s="2">
        <v>39129</v>
      </c>
      <c r="C131" s="1">
        <v>12767.57</v>
      </c>
      <c r="D131" s="24">
        <v>12518.025</v>
      </c>
      <c r="E131" s="24">
        <v>7498.1496062992128</v>
      </c>
      <c r="F131" s="24">
        <v>149.8252451596681</v>
      </c>
      <c r="G131" s="2"/>
      <c r="H131" s="2"/>
      <c r="I131" s="25">
        <v>125</v>
      </c>
      <c r="J131" s="1">
        <f t="shared" si="13"/>
        <v>11024.270454484562</v>
      </c>
      <c r="K131" s="1">
        <f t="shared" si="14"/>
        <v>9558.7177576503</v>
      </c>
      <c r="L131" s="1">
        <f t="shared" si="15"/>
        <v>6183.5557338754952</v>
      </c>
      <c r="M131" s="1">
        <f t="shared" si="16"/>
        <v>112.8466438623535</v>
      </c>
      <c r="N131" s="1">
        <f t="shared" si="11"/>
        <v>9985.6518331491097</v>
      </c>
      <c r="O131" s="1">
        <f t="shared" si="12"/>
        <v>-14.348166850890266</v>
      </c>
    </row>
    <row r="132" spans="1:15" x14ac:dyDescent="0.2">
      <c r="A132" s="1">
        <v>126</v>
      </c>
      <c r="B132" s="2">
        <v>39133</v>
      </c>
      <c r="C132" s="1">
        <v>12786.64</v>
      </c>
      <c r="D132" s="24">
        <v>12549.512330000001</v>
      </c>
      <c r="E132" s="24">
        <v>7515.7195474875034</v>
      </c>
      <c r="F132" s="24">
        <v>149.355757222546</v>
      </c>
      <c r="G132" s="2"/>
      <c r="H132" s="2"/>
      <c r="I132" s="25">
        <v>126</v>
      </c>
      <c r="J132" s="1">
        <f t="shared" si="13"/>
        <v>11038.52285739573</v>
      </c>
      <c r="K132" s="1">
        <f t="shared" si="14"/>
        <v>9624.0455932583045</v>
      </c>
      <c r="L132" s="1">
        <f t="shared" si="15"/>
        <v>6214.9250658032506</v>
      </c>
      <c r="M132" s="1">
        <f t="shared" si="16"/>
        <v>112.46858385914447</v>
      </c>
      <c r="N132" s="1">
        <f t="shared" si="11"/>
        <v>10009.596686106021</v>
      </c>
      <c r="O132" s="1">
        <f t="shared" si="12"/>
        <v>9.5966861060205702</v>
      </c>
    </row>
    <row r="133" spans="1:15" x14ac:dyDescent="0.2">
      <c r="A133" s="1">
        <v>127</v>
      </c>
      <c r="B133" s="2">
        <v>39134</v>
      </c>
      <c r="C133" s="1">
        <v>12738.41</v>
      </c>
      <c r="D133" s="24">
        <v>12410.966330000001</v>
      </c>
      <c r="E133" s="24">
        <v>7477.1008403361348</v>
      </c>
      <c r="F133" s="24">
        <v>148.05529382593602</v>
      </c>
      <c r="G133" s="2"/>
      <c r="H133" s="2"/>
      <c r="I133" s="25">
        <v>127</v>
      </c>
      <c r="J133" s="1">
        <f t="shared" si="13"/>
        <v>10980.485829318726</v>
      </c>
      <c r="K133" s="1">
        <f t="shared" si="14"/>
        <v>9493.9159929747548</v>
      </c>
      <c r="L133" s="1">
        <f t="shared" si="15"/>
        <v>6168.5360080835399</v>
      </c>
      <c r="M133" s="1">
        <f t="shared" si="16"/>
        <v>111.83976046739645</v>
      </c>
      <c r="N133" s="1">
        <f t="shared" si="11"/>
        <v>9929.239827825706</v>
      </c>
      <c r="O133" s="1">
        <f t="shared" si="12"/>
        <v>-70.760172174293984</v>
      </c>
    </row>
    <row r="134" spans="1:15" x14ac:dyDescent="0.2">
      <c r="A134" s="1">
        <v>128</v>
      </c>
      <c r="B134" s="2">
        <v>39135</v>
      </c>
      <c r="C134" s="1">
        <v>12686.02</v>
      </c>
      <c r="D134" s="24">
        <v>12458.707249999999</v>
      </c>
      <c r="E134" s="24">
        <v>7481.79315768777</v>
      </c>
      <c r="F134" s="24">
        <v>149.11717720685112</v>
      </c>
      <c r="G134" s="2"/>
      <c r="H134" s="2"/>
      <c r="I134" s="25">
        <v>128</v>
      </c>
      <c r="J134" s="1">
        <f t="shared" si="13"/>
        <v>10976.728932511985</v>
      </c>
      <c r="K134" s="1">
        <f t="shared" si="14"/>
        <v>9636.8260629503602</v>
      </c>
      <c r="L134" s="1">
        <f t="shared" si="15"/>
        <v>6204.2871792148326</v>
      </c>
      <c r="M134" s="1">
        <f t="shared" si="16"/>
        <v>113.63130362700247</v>
      </c>
      <c r="N134" s="1">
        <f t="shared" si="11"/>
        <v>10010.060958693735</v>
      </c>
      <c r="O134" s="1">
        <f t="shared" si="12"/>
        <v>10.060958693735301</v>
      </c>
    </row>
    <row r="135" spans="1:15" x14ac:dyDescent="0.2">
      <c r="A135" s="1">
        <v>129</v>
      </c>
      <c r="B135" s="2">
        <v>39136</v>
      </c>
      <c r="C135" s="1">
        <v>12647.48</v>
      </c>
      <c r="D135" s="24">
        <v>12564.8642</v>
      </c>
      <c r="E135" s="24">
        <v>7526.5042791310079</v>
      </c>
      <c r="F135" s="24">
        <v>150.2182028410968</v>
      </c>
      <c r="G135" s="2"/>
      <c r="H135" s="2"/>
      <c r="I135" s="25">
        <v>129</v>
      </c>
      <c r="J135" s="1">
        <f t="shared" si="13"/>
        <v>10988.575093591213</v>
      </c>
      <c r="K135" s="1">
        <f t="shared" si="14"/>
        <v>9681.6962875339486</v>
      </c>
      <c r="L135" s="1">
        <f t="shared" si="15"/>
        <v>6237.449573844945</v>
      </c>
      <c r="M135" s="1">
        <f t="shared" si="16"/>
        <v>113.65515636694654</v>
      </c>
      <c r="N135" s="1">
        <f t="shared" si="11"/>
        <v>10034.153395280162</v>
      </c>
      <c r="O135" s="1">
        <f t="shared" si="12"/>
        <v>34.153395280161931</v>
      </c>
    </row>
    <row r="136" spans="1:15" x14ac:dyDescent="0.2">
      <c r="A136" s="1">
        <v>130</v>
      </c>
      <c r="B136" s="2">
        <v>39139</v>
      </c>
      <c r="C136" s="1">
        <v>12632.26</v>
      </c>
      <c r="D136" s="24">
        <v>12631.959570000001</v>
      </c>
      <c r="E136" s="24">
        <v>7590.2792413066391</v>
      </c>
      <c r="F136" s="24">
        <v>151.11456777833084</v>
      </c>
      <c r="G136" s="2"/>
      <c r="H136" s="2"/>
      <c r="I136" s="25">
        <v>130</v>
      </c>
      <c r="J136" s="1">
        <f t="shared" si="13"/>
        <v>11008.796033328379</v>
      </c>
      <c r="K136" s="1">
        <f t="shared" si="14"/>
        <v>9651.161089740046</v>
      </c>
      <c r="L136" s="1">
        <f t="shared" si="15"/>
        <v>6252.9344065159503</v>
      </c>
      <c r="M136" s="1">
        <f t="shared" si="16"/>
        <v>113.49533919602224</v>
      </c>
      <c r="N136" s="1">
        <f t="shared" ref="N136:N199" si="17">$C$2*(J136/C$506)+$D$2*(K136/D$506)+$E$2*(L136/E$506)+$F$2*(M136/F$506)</f>
        <v>10031.613709141719</v>
      </c>
      <c r="O136" s="1">
        <f t="shared" ref="O136:O199" si="18">N136-$G$2</f>
        <v>31.613709141718573</v>
      </c>
    </row>
    <row r="137" spans="1:15" x14ac:dyDescent="0.2">
      <c r="A137" s="1">
        <v>131</v>
      </c>
      <c r="B137" s="2">
        <v>39140</v>
      </c>
      <c r="C137" s="1">
        <v>12216.24</v>
      </c>
      <c r="D137" s="24">
        <v>12355.95816</v>
      </c>
      <c r="E137" s="24">
        <v>7401.8410596026497</v>
      </c>
      <c r="F137" s="24">
        <v>152.61450349532552</v>
      </c>
      <c r="G137" s="2"/>
      <c r="H137" s="2"/>
      <c r="I137" s="25">
        <v>131</v>
      </c>
      <c r="J137" s="1">
        <f t="shared" si="13"/>
        <v>10659.068943672786</v>
      </c>
      <c r="K137" s="1">
        <f t="shared" si="14"/>
        <v>9390.1458687657068</v>
      </c>
      <c r="L137" s="1">
        <f t="shared" si="15"/>
        <v>6046.4634762035366</v>
      </c>
      <c r="M137" s="1">
        <f t="shared" si="16"/>
        <v>113.94197174578862</v>
      </c>
      <c r="N137" s="1">
        <f t="shared" si="17"/>
        <v>9797.7444609088961</v>
      </c>
      <c r="O137" s="1">
        <f t="shared" si="18"/>
        <v>-202.25553909110386</v>
      </c>
    </row>
    <row r="138" spans="1:15" x14ac:dyDescent="0.2">
      <c r="A138" s="1">
        <v>132</v>
      </c>
      <c r="B138" s="2">
        <v>39141</v>
      </c>
      <c r="C138" s="1">
        <v>12268.63</v>
      </c>
      <c r="D138" s="24">
        <v>12096.14</v>
      </c>
      <c r="E138" s="24">
        <v>7288.0433346545115</v>
      </c>
      <c r="F138" s="24">
        <v>148.59559382122055</v>
      </c>
      <c r="G138" s="2"/>
      <c r="H138" s="2"/>
      <c r="I138" s="25">
        <v>132</v>
      </c>
      <c r="J138" s="1">
        <f t="shared" ref="J138:J201" si="19">C$506*(C138/C137)</f>
        <v>11069.328695064927</v>
      </c>
      <c r="K138" s="1">
        <f t="shared" ref="K138:K201" si="20">D$506*(D138/D137)</f>
        <v>9398.0340114858391</v>
      </c>
      <c r="L138" s="1">
        <f t="shared" ref="L138:L201" si="21">E$506*(E138/E137)</f>
        <v>6105.0696544924695</v>
      </c>
      <c r="M138" s="1">
        <f t="shared" ref="M138:M201" si="22">F$506*(F138/F137)</f>
        <v>109.85109225586052</v>
      </c>
      <c r="N138" s="1">
        <f t="shared" si="17"/>
        <v>9886.0292122539977</v>
      </c>
      <c r="O138" s="1">
        <f t="shared" si="18"/>
        <v>-113.97078774600232</v>
      </c>
    </row>
    <row r="139" spans="1:15" x14ac:dyDescent="0.2">
      <c r="A139" s="1">
        <v>133</v>
      </c>
      <c r="B139" s="2">
        <v>39142</v>
      </c>
      <c r="C139" s="1">
        <v>12234.34</v>
      </c>
      <c r="D139" s="24">
        <v>11972.6816</v>
      </c>
      <c r="E139" s="24">
        <v>7184.9414242464118</v>
      </c>
      <c r="F139" s="24">
        <v>148.36373682420944</v>
      </c>
      <c r="G139" s="2"/>
      <c r="H139" s="2"/>
      <c r="I139" s="25">
        <v>133</v>
      </c>
      <c r="J139" s="1">
        <f t="shared" si="19"/>
        <v>10991.254079746475</v>
      </c>
      <c r="K139" s="1">
        <f t="shared" si="20"/>
        <v>9501.9177138780997</v>
      </c>
      <c r="L139" s="1">
        <f t="shared" si="21"/>
        <v>6112.6807998739068</v>
      </c>
      <c r="M139" s="1">
        <f t="shared" si="22"/>
        <v>112.64608104914058</v>
      </c>
      <c r="N139" s="1">
        <f t="shared" si="17"/>
        <v>9940.9336145755224</v>
      </c>
      <c r="O139" s="1">
        <f t="shared" si="18"/>
        <v>-59.06638542447763</v>
      </c>
    </row>
    <row r="140" spans="1:15" x14ac:dyDescent="0.2">
      <c r="A140" s="1">
        <v>134</v>
      </c>
      <c r="B140" s="2">
        <v>39143</v>
      </c>
      <c r="C140" s="1">
        <v>12114.1</v>
      </c>
      <c r="D140" s="24">
        <v>11891.116039999999</v>
      </c>
      <c r="E140" s="24">
        <v>7144.3434742526015</v>
      </c>
      <c r="F140" s="24">
        <v>147.13664330883611</v>
      </c>
      <c r="G140" s="2"/>
      <c r="H140" s="2"/>
      <c r="I140" s="25">
        <v>134</v>
      </c>
      <c r="J140" s="1">
        <f t="shared" si="19"/>
        <v>10913.734377661565</v>
      </c>
      <c r="K140" s="1">
        <f t="shared" si="20"/>
        <v>9534.4977558419596</v>
      </c>
      <c r="L140" s="1">
        <f t="shared" si="21"/>
        <v>6165.3612152448177</v>
      </c>
      <c r="M140" s="1">
        <f t="shared" si="22"/>
        <v>111.88898560216677</v>
      </c>
      <c r="N140" s="1">
        <f t="shared" si="17"/>
        <v>9918.0576735802588</v>
      </c>
      <c r="O140" s="1">
        <f t="shared" si="18"/>
        <v>-81.942326419741221</v>
      </c>
    </row>
    <row r="141" spans="1:15" x14ac:dyDescent="0.2">
      <c r="A141" s="1">
        <v>135</v>
      </c>
      <c r="B141" s="2">
        <v>39146</v>
      </c>
      <c r="C141" s="1">
        <v>12050.41</v>
      </c>
      <c r="D141" s="24">
        <v>11669.056199999999</v>
      </c>
      <c r="E141" s="24">
        <v>7054.0083835472888</v>
      </c>
      <c r="F141" s="24">
        <v>143.45530557710541</v>
      </c>
      <c r="G141" s="2"/>
      <c r="H141" s="2"/>
      <c r="I141" s="25">
        <v>135</v>
      </c>
      <c r="J141" s="1">
        <f t="shared" si="19"/>
        <v>10964.111411049933</v>
      </c>
      <c r="K141" s="1">
        <f t="shared" si="20"/>
        <v>9420.6257484213475</v>
      </c>
      <c r="L141" s="1">
        <f t="shared" si="21"/>
        <v>6121.9965147545945</v>
      </c>
      <c r="M141" s="1">
        <f t="shared" si="22"/>
        <v>109.9993266290966</v>
      </c>
      <c r="N141" s="1">
        <f t="shared" si="17"/>
        <v>9860.2626690858724</v>
      </c>
      <c r="O141" s="1">
        <f t="shared" si="18"/>
        <v>-139.7373309141276</v>
      </c>
    </row>
    <row r="142" spans="1:15" x14ac:dyDescent="0.2">
      <c r="A142" s="1">
        <v>136</v>
      </c>
      <c r="B142" s="2">
        <v>39147</v>
      </c>
      <c r="C142" s="1">
        <v>12207.59</v>
      </c>
      <c r="D142" s="24">
        <v>11819.68175</v>
      </c>
      <c r="E142" s="24">
        <v>7125.989515072084</v>
      </c>
      <c r="F142" s="24">
        <v>144.8989247311828</v>
      </c>
      <c r="G142" s="2"/>
      <c r="H142" s="2"/>
      <c r="I142" s="25">
        <v>136</v>
      </c>
      <c r="J142" s="1">
        <f t="shared" si="19"/>
        <v>11165.826676055007</v>
      </c>
      <c r="K142" s="1">
        <f t="shared" si="20"/>
        <v>9723.8150177333282</v>
      </c>
      <c r="L142" s="1">
        <f t="shared" si="21"/>
        <v>6263.6666944657891</v>
      </c>
      <c r="M142" s="1">
        <f t="shared" si="22"/>
        <v>113.95747124141982</v>
      </c>
      <c r="N142" s="1">
        <f t="shared" si="17"/>
        <v>10121.22919517879</v>
      </c>
      <c r="O142" s="1">
        <f t="shared" si="18"/>
        <v>121.22919517879018</v>
      </c>
    </row>
    <row r="143" spans="1:15" x14ac:dyDescent="0.2">
      <c r="A143" s="1">
        <v>137</v>
      </c>
      <c r="B143" s="2">
        <v>39148</v>
      </c>
      <c r="C143" s="1">
        <v>12192.45</v>
      </c>
      <c r="D143" s="24">
        <v>11885.123250000001</v>
      </c>
      <c r="E143" s="24">
        <v>7171.1187064545802</v>
      </c>
      <c r="F143" s="24">
        <v>143.82824296499655</v>
      </c>
      <c r="G143" s="2"/>
      <c r="H143" s="2"/>
      <c r="I143" s="25">
        <v>137</v>
      </c>
      <c r="J143" s="1">
        <f t="shared" si="19"/>
        <v>11008.390308570324</v>
      </c>
      <c r="K143" s="1">
        <f t="shared" si="20"/>
        <v>9653.0497254274906</v>
      </c>
      <c r="L143" s="1">
        <f t="shared" si="21"/>
        <v>6239.6634377993887</v>
      </c>
      <c r="M143" s="1">
        <f t="shared" si="22"/>
        <v>111.98845887389891</v>
      </c>
      <c r="N143" s="1">
        <f t="shared" si="17"/>
        <v>10003.203833024902</v>
      </c>
      <c r="O143" s="1">
        <f t="shared" si="18"/>
        <v>3.2038330249015416</v>
      </c>
    </row>
    <row r="144" spans="1:15" x14ac:dyDescent="0.2">
      <c r="A144" s="1">
        <v>138</v>
      </c>
      <c r="B144" s="2">
        <v>39149</v>
      </c>
      <c r="C144" s="1">
        <v>12260.7</v>
      </c>
      <c r="D144" s="24">
        <v>12020.083769999999</v>
      </c>
      <c r="E144" s="24">
        <v>7251.5883433972167</v>
      </c>
      <c r="F144" s="24">
        <v>145.64777569456282</v>
      </c>
      <c r="G144" s="2"/>
      <c r="H144" s="2"/>
      <c r="I144" s="25">
        <v>138</v>
      </c>
      <c r="J144" s="1">
        <f t="shared" si="19"/>
        <v>11083.758476926294</v>
      </c>
      <c r="K144" s="1">
        <f t="shared" si="20"/>
        <v>9708.9092409276418</v>
      </c>
      <c r="L144" s="1">
        <f t="shared" si="21"/>
        <v>6269.9728865751458</v>
      </c>
      <c r="M144" s="1">
        <f t="shared" si="22"/>
        <v>114.24940244115059</v>
      </c>
      <c r="N144" s="1">
        <f t="shared" si="17"/>
        <v>10092.979971152588</v>
      </c>
      <c r="O144" s="1">
        <f t="shared" si="18"/>
        <v>92.979971152588405</v>
      </c>
    </row>
    <row r="145" spans="1:15" x14ac:dyDescent="0.2">
      <c r="A145" s="1">
        <v>139</v>
      </c>
      <c r="B145" s="2">
        <v>39150</v>
      </c>
      <c r="C145" s="1">
        <v>12276.32</v>
      </c>
      <c r="D145" s="24">
        <v>12065.10188</v>
      </c>
      <c r="E145" s="24">
        <v>7262.7409836065581</v>
      </c>
      <c r="F145" s="24">
        <v>145.33480101608808</v>
      </c>
      <c r="G145" s="2"/>
      <c r="H145" s="2"/>
      <c r="I145" s="25">
        <v>139</v>
      </c>
      <c r="J145" s="1">
        <f t="shared" si="19"/>
        <v>11036.101985955123</v>
      </c>
      <c r="K145" s="1">
        <f t="shared" si="20"/>
        <v>9635.852332637196</v>
      </c>
      <c r="L145" s="1">
        <f t="shared" si="21"/>
        <v>6209.9320190167682</v>
      </c>
      <c r="M145" s="1">
        <f t="shared" si="22"/>
        <v>112.57968251156986</v>
      </c>
      <c r="N145" s="1">
        <f t="shared" si="17"/>
        <v>10013.571945598456</v>
      </c>
      <c r="O145" s="1">
        <f t="shared" si="18"/>
        <v>13.571945598456296</v>
      </c>
    </row>
    <row r="146" spans="1:15" x14ac:dyDescent="0.2">
      <c r="A146" s="1">
        <v>140</v>
      </c>
      <c r="B146" s="2">
        <v>39153</v>
      </c>
      <c r="C146" s="1">
        <v>12318.62</v>
      </c>
      <c r="D146" s="24">
        <v>12024.659030000001</v>
      </c>
      <c r="E146" s="24">
        <v>7246.9277426160334</v>
      </c>
      <c r="F146" s="24">
        <v>147.09416468186458</v>
      </c>
      <c r="G146" s="2"/>
      <c r="H146" s="2"/>
      <c r="I146" s="25">
        <v>140</v>
      </c>
      <c r="J146" s="1">
        <f t="shared" si="19"/>
        <v>11060.03824901925</v>
      </c>
      <c r="K146" s="1">
        <f t="shared" si="20"/>
        <v>9567.7190404829435</v>
      </c>
      <c r="L146" s="1">
        <f t="shared" si="21"/>
        <v>6186.8958822220648</v>
      </c>
      <c r="M146" s="1">
        <f t="shared" si="22"/>
        <v>114.18789834669469</v>
      </c>
      <c r="N146" s="1">
        <f t="shared" si="17"/>
        <v>10025.760347409867</v>
      </c>
      <c r="O146" s="1">
        <f t="shared" si="18"/>
        <v>25.760347409866881</v>
      </c>
    </row>
    <row r="147" spans="1:15" x14ac:dyDescent="0.2">
      <c r="A147" s="1">
        <v>141</v>
      </c>
      <c r="B147" s="2">
        <v>39154</v>
      </c>
      <c r="C147" s="1">
        <v>12075.96</v>
      </c>
      <c r="D147" s="24">
        <v>11904.05452</v>
      </c>
      <c r="E147" s="24">
        <v>7171.2513199577606</v>
      </c>
      <c r="F147" s="24">
        <v>146.8527953496324</v>
      </c>
      <c r="G147" s="2"/>
      <c r="H147" s="2"/>
      <c r="I147" s="25">
        <v>141</v>
      </c>
      <c r="J147" s="1">
        <f t="shared" si="19"/>
        <v>10804.940462292039</v>
      </c>
      <c r="K147" s="1">
        <f t="shared" si="20"/>
        <v>9503.6136704543842</v>
      </c>
      <c r="L147" s="1">
        <f t="shared" si="21"/>
        <v>6135.6481078324914</v>
      </c>
      <c r="M147" s="1">
        <f t="shared" si="22"/>
        <v>112.63698815486086</v>
      </c>
      <c r="N147" s="1">
        <f t="shared" si="17"/>
        <v>9877.3917766504692</v>
      </c>
      <c r="O147" s="1">
        <f t="shared" si="18"/>
        <v>-122.60822334953082</v>
      </c>
    </row>
    <row r="148" spans="1:15" x14ac:dyDescent="0.2">
      <c r="A148" s="1">
        <v>142</v>
      </c>
      <c r="B148" s="2">
        <v>39155</v>
      </c>
      <c r="C148" s="1">
        <v>12133.4</v>
      </c>
      <c r="D148" s="24">
        <v>11603.55359</v>
      </c>
      <c r="E148" s="24">
        <v>7004.655468853327</v>
      </c>
      <c r="F148" s="24">
        <v>143.3461406223139</v>
      </c>
      <c r="G148" s="2"/>
      <c r="H148" s="2"/>
      <c r="I148" s="25">
        <v>142</v>
      </c>
      <c r="J148" s="1">
        <f t="shared" si="19"/>
        <v>11074.487063885603</v>
      </c>
      <c r="K148" s="1">
        <f t="shared" si="20"/>
        <v>9357.5626149732434</v>
      </c>
      <c r="L148" s="1">
        <f t="shared" si="21"/>
        <v>6056.3542251640147</v>
      </c>
      <c r="M148" s="1">
        <f t="shared" si="22"/>
        <v>110.12807366938156</v>
      </c>
      <c r="N148" s="1">
        <f t="shared" si="17"/>
        <v>9872.3070129436128</v>
      </c>
      <c r="O148" s="1">
        <f t="shared" si="18"/>
        <v>-127.69298705638721</v>
      </c>
    </row>
    <row r="149" spans="1:15" x14ac:dyDescent="0.2">
      <c r="A149" s="1">
        <v>143</v>
      </c>
      <c r="B149" s="2">
        <v>39156</v>
      </c>
      <c r="C149" s="1">
        <v>12159.68</v>
      </c>
      <c r="D149" s="24">
        <v>11876.941800000001</v>
      </c>
      <c r="E149" s="24">
        <v>7140.7657657657664</v>
      </c>
      <c r="F149" s="24">
        <v>143.76185197817188</v>
      </c>
      <c r="G149" s="2"/>
      <c r="H149" s="2"/>
      <c r="I149" s="25">
        <v>143</v>
      </c>
      <c r="J149" s="1">
        <f t="shared" si="19"/>
        <v>11045.932924060857</v>
      </c>
      <c r="K149" s="1">
        <f t="shared" si="20"/>
        <v>9826.079028149954</v>
      </c>
      <c r="L149" s="1">
        <f t="shared" si="21"/>
        <v>6320.8784754785547</v>
      </c>
      <c r="M149" s="1">
        <f t="shared" si="22"/>
        <v>113.14930999076702</v>
      </c>
      <c r="N149" s="1">
        <f t="shared" si="17"/>
        <v>10104.577393267964</v>
      </c>
      <c r="O149" s="1">
        <f t="shared" si="18"/>
        <v>104.577393267964</v>
      </c>
    </row>
    <row r="150" spans="1:15" x14ac:dyDescent="0.2">
      <c r="A150" s="1">
        <v>144</v>
      </c>
      <c r="B150" s="2">
        <v>39157</v>
      </c>
      <c r="C150" s="1">
        <v>12110.41</v>
      </c>
      <c r="D150" s="24">
        <v>11908.077440000001</v>
      </c>
      <c r="E150" s="24">
        <v>7163.7960867829097</v>
      </c>
      <c r="F150" s="24">
        <v>143.406560465913</v>
      </c>
      <c r="G150" s="2"/>
      <c r="H150" s="2"/>
      <c r="I150" s="25">
        <v>144</v>
      </c>
      <c r="J150" s="1">
        <f t="shared" si="19"/>
        <v>10977.399540497776</v>
      </c>
      <c r="K150" s="1">
        <f t="shared" si="20"/>
        <v>9625.064725275668</v>
      </c>
      <c r="L150" s="1">
        <f t="shared" si="21"/>
        <v>6220.3935194265896</v>
      </c>
      <c r="M150" s="1">
        <f t="shared" si="22"/>
        <v>112.54329251486377</v>
      </c>
      <c r="N150" s="1">
        <f t="shared" si="17"/>
        <v>9989.9393070443057</v>
      </c>
      <c r="O150" s="1">
        <f t="shared" si="18"/>
        <v>-10.060692955694321</v>
      </c>
    </row>
    <row r="151" spans="1:15" x14ac:dyDescent="0.2">
      <c r="A151" s="1">
        <v>145</v>
      </c>
      <c r="B151" s="2">
        <v>39160</v>
      </c>
      <c r="C151" s="1">
        <v>12226.17</v>
      </c>
      <c r="D151" s="24">
        <v>12045.191339999999</v>
      </c>
      <c r="E151" s="24">
        <v>7260.2074743981912</v>
      </c>
      <c r="F151" s="24">
        <v>144.65133089548431</v>
      </c>
      <c r="G151" s="2"/>
      <c r="H151" s="2"/>
      <c r="I151" s="25">
        <v>145</v>
      </c>
      <c r="J151" s="1">
        <f t="shared" si="19"/>
        <v>11127.416768730372</v>
      </c>
      <c r="K151" s="1">
        <f t="shared" si="20"/>
        <v>9710.4350937576564</v>
      </c>
      <c r="L151" s="1">
        <f t="shared" si="21"/>
        <v>6283.8418816679878</v>
      </c>
      <c r="M151" s="1">
        <f t="shared" si="22"/>
        <v>113.80141707110387</v>
      </c>
      <c r="N151" s="1">
        <f t="shared" si="17"/>
        <v>10103.596119416343</v>
      </c>
      <c r="O151" s="1">
        <f t="shared" si="18"/>
        <v>103.59611941634284</v>
      </c>
    </row>
    <row r="152" spans="1:15" x14ac:dyDescent="0.2">
      <c r="A152" s="1">
        <v>146</v>
      </c>
      <c r="B152" s="2">
        <v>39161</v>
      </c>
      <c r="C152" s="1">
        <v>12288.1</v>
      </c>
      <c r="D152" s="24">
        <v>12178.72537</v>
      </c>
      <c r="E152" s="24">
        <v>7314.2876129718243</v>
      </c>
      <c r="F152" s="24">
        <v>146.28142844967186</v>
      </c>
      <c r="G152" s="2"/>
      <c r="H152" s="2"/>
      <c r="I152" s="25">
        <v>146</v>
      </c>
      <c r="J152" s="1">
        <f t="shared" si="19"/>
        <v>11077.890744689466</v>
      </c>
      <c r="K152" s="1">
        <f t="shared" si="20"/>
        <v>9706.3237015795221</v>
      </c>
      <c r="L152" s="1">
        <f t="shared" si="21"/>
        <v>6246.5818394837324</v>
      </c>
      <c r="M152" s="1">
        <f t="shared" si="22"/>
        <v>114.09352930149922</v>
      </c>
      <c r="N152" s="1">
        <f t="shared" si="17"/>
        <v>10083.506856424847</v>
      </c>
      <c r="O152" s="1">
        <f t="shared" si="18"/>
        <v>83.506856424846774</v>
      </c>
    </row>
    <row r="153" spans="1:15" x14ac:dyDescent="0.2">
      <c r="A153" s="1">
        <v>147</v>
      </c>
      <c r="B153" s="2">
        <v>39163</v>
      </c>
      <c r="C153" s="1">
        <v>12461.14</v>
      </c>
      <c r="D153" s="24">
        <v>12429.401400000001</v>
      </c>
      <c r="E153" s="24">
        <v>7478.4531124766227</v>
      </c>
      <c r="F153" s="24">
        <v>147.92119565217391</v>
      </c>
      <c r="G153" s="2"/>
      <c r="H153" s="2"/>
      <c r="I153" s="25">
        <v>147</v>
      </c>
      <c r="J153" s="1">
        <f t="shared" si="19"/>
        <v>11177.271730243079</v>
      </c>
      <c r="K153" s="1">
        <f t="shared" si="20"/>
        <v>9797.4941537595223</v>
      </c>
      <c r="L153" s="1">
        <f t="shared" si="21"/>
        <v>6339.5608337798949</v>
      </c>
      <c r="M153" s="1">
        <f t="shared" si="22"/>
        <v>114.08681914600713</v>
      </c>
      <c r="N153" s="1">
        <f t="shared" si="17"/>
        <v>10162.940838284212</v>
      </c>
      <c r="O153" s="1">
        <f t="shared" si="18"/>
        <v>162.94083828421208</v>
      </c>
    </row>
    <row r="154" spans="1:15" x14ac:dyDescent="0.2">
      <c r="A154" s="1">
        <v>148</v>
      </c>
      <c r="B154" s="2">
        <v>39164</v>
      </c>
      <c r="C154" s="1">
        <v>12481.01</v>
      </c>
      <c r="D154" s="24">
        <v>12445.51008</v>
      </c>
      <c r="E154" s="24">
        <v>7495.0119712689539</v>
      </c>
      <c r="F154" s="24">
        <v>148.35449376219978</v>
      </c>
      <c r="G154" s="2"/>
      <c r="H154" s="2"/>
      <c r="I154" s="25">
        <v>148</v>
      </c>
      <c r="J154" s="1">
        <f t="shared" si="19"/>
        <v>11039.635304683199</v>
      </c>
      <c r="K154" s="1">
        <f t="shared" si="20"/>
        <v>9612.3400040951183</v>
      </c>
      <c r="L154" s="1">
        <f t="shared" si="21"/>
        <v>6214.1250419319549</v>
      </c>
      <c r="M154" s="1">
        <f t="shared" si="22"/>
        <v>113.15260405707843</v>
      </c>
      <c r="N154" s="1">
        <f t="shared" si="17"/>
        <v>10018.338979438557</v>
      </c>
      <c r="O154" s="1">
        <f t="shared" si="18"/>
        <v>18.338979438556635</v>
      </c>
    </row>
    <row r="155" spans="1:15" x14ac:dyDescent="0.2">
      <c r="A155" s="1">
        <v>149</v>
      </c>
      <c r="B155" s="2">
        <v>39167</v>
      </c>
      <c r="C155" s="1">
        <v>12469.07</v>
      </c>
      <c r="D155" s="24">
        <v>12385.605149999999</v>
      </c>
      <c r="E155" s="24">
        <v>7435.0666666666666</v>
      </c>
      <c r="F155" s="24">
        <v>148.65495885297361</v>
      </c>
      <c r="G155" s="2"/>
      <c r="H155" s="2"/>
      <c r="I155" s="25">
        <v>149</v>
      </c>
      <c r="J155" s="1">
        <f t="shared" si="19"/>
        <v>11011.515709401723</v>
      </c>
      <c r="K155" s="1">
        <f t="shared" si="20"/>
        <v>9553.6904713604763</v>
      </c>
      <c r="L155" s="1">
        <f t="shared" si="21"/>
        <v>6150.805136387221</v>
      </c>
      <c r="M155" s="1">
        <f t="shared" si="22"/>
        <v>113.05062062131572</v>
      </c>
      <c r="N155" s="1">
        <f t="shared" si="17"/>
        <v>9977.7858664177566</v>
      </c>
      <c r="O155" s="1">
        <f t="shared" si="18"/>
        <v>-22.214133582243448</v>
      </c>
    </row>
    <row r="156" spans="1:15" x14ac:dyDescent="0.2">
      <c r="A156" s="1">
        <v>150</v>
      </c>
      <c r="B156" s="2">
        <v>39168</v>
      </c>
      <c r="C156" s="1">
        <v>12397.29</v>
      </c>
      <c r="D156" s="24">
        <v>12366.846780000002</v>
      </c>
      <c r="E156" s="24">
        <v>7457.3678590496538</v>
      </c>
      <c r="F156" s="24">
        <v>147.24879165606714</v>
      </c>
      <c r="G156" s="2"/>
      <c r="H156" s="2"/>
      <c r="I156" s="25">
        <v>150</v>
      </c>
      <c r="J156" s="1">
        <f t="shared" si="19"/>
        <v>10958.609921782459</v>
      </c>
      <c r="K156" s="1">
        <f t="shared" si="20"/>
        <v>9585.359066316365</v>
      </c>
      <c r="L156" s="1">
        <f t="shared" si="21"/>
        <v>6218.9939147475716</v>
      </c>
      <c r="M156" s="1">
        <f t="shared" si="22"/>
        <v>111.75490515669036</v>
      </c>
      <c r="N156" s="1">
        <f t="shared" si="17"/>
        <v>9956.5107567931391</v>
      </c>
      <c r="O156" s="1">
        <f t="shared" si="18"/>
        <v>-43.48924320686092</v>
      </c>
    </row>
    <row r="157" spans="1:15" x14ac:dyDescent="0.2">
      <c r="A157" s="1">
        <v>151</v>
      </c>
      <c r="B157" s="2">
        <v>39169</v>
      </c>
      <c r="C157" s="1">
        <v>12300.36</v>
      </c>
      <c r="D157" s="24">
        <v>12317.55488</v>
      </c>
      <c r="E157" s="24">
        <v>7422.3900548055071</v>
      </c>
      <c r="F157" s="24">
        <v>148.1601408208827</v>
      </c>
      <c r="G157" s="2"/>
      <c r="H157" s="2"/>
      <c r="I157" s="25">
        <v>151</v>
      </c>
      <c r="J157" s="1">
        <f t="shared" si="19"/>
        <v>10935.882434112616</v>
      </c>
      <c r="K157" s="1">
        <f t="shared" si="20"/>
        <v>9561.6350301725161</v>
      </c>
      <c r="L157" s="1">
        <f t="shared" si="21"/>
        <v>6171.3139254581329</v>
      </c>
      <c r="M157" s="1">
        <f t="shared" si="22"/>
        <v>113.52039622487921</v>
      </c>
      <c r="N157" s="1">
        <f t="shared" si="17"/>
        <v>9964.4559832940758</v>
      </c>
      <c r="O157" s="1">
        <f t="shared" si="18"/>
        <v>-35.54401670592415</v>
      </c>
    </row>
    <row r="158" spans="1:15" x14ac:dyDescent="0.2">
      <c r="A158" s="1">
        <v>152</v>
      </c>
      <c r="B158" s="2">
        <v>39170</v>
      </c>
      <c r="C158" s="1">
        <v>12348.75</v>
      </c>
      <c r="D158" s="24">
        <v>12414.4046</v>
      </c>
      <c r="E158" s="24">
        <v>7508.706666666666</v>
      </c>
      <c r="F158" s="24">
        <v>146.42866836301948</v>
      </c>
      <c r="G158" s="2"/>
      <c r="H158" s="2"/>
      <c r="I158" s="25">
        <v>152</v>
      </c>
      <c r="J158" s="1">
        <f t="shared" si="19"/>
        <v>11065.421127918205</v>
      </c>
      <c r="K158" s="1">
        <f t="shared" si="20"/>
        <v>9675.3798962162728</v>
      </c>
      <c r="L158" s="1">
        <f t="shared" si="21"/>
        <v>6272.5018427881942</v>
      </c>
      <c r="M158" s="1">
        <f t="shared" si="22"/>
        <v>111.5036249807236</v>
      </c>
      <c r="N158" s="1">
        <f t="shared" si="17"/>
        <v>10027.580576552638</v>
      </c>
      <c r="O158" s="1">
        <f t="shared" si="18"/>
        <v>27.580576552638377</v>
      </c>
    </row>
    <row r="159" spans="1:15" x14ac:dyDescent="0.2">
      <c r="A159" s="1">
        <v>153</v>
      </c>
      <c r="B159" s="2">
        <v>39171</v>
      </c>
      <c r="C159" s="1">
        <v>12354.35</v>
      </c>
      <c r="D159" s="24">
        <v>12371.8804</v>
      </c>
      <c r="E159" s="24">
        <v>7500.2129925452609</v>
      </c>
      <c r="F159" s="24">
        <v>146.43105200745384</v>
      </c>
      <c r="G159" s="2"/>
      <c r="H159" s="2"/>
      <c r="I159" s="25">
        <v>153</v>
      </c>
      <c r="J159" s="1">
        <f t="shared" si="19"/>
        <v>11027.058363073185</v>
      </c>
      <c r="K159" s="1">
        <f t="shared" si="20"/>
        <v>9567.0149865222993</v>
      </c>
      <c r="L159" s="1">
        <f t="shared" si="21"/>
        <v>6193.3823250115256</v>
      </c>
      <c r="M159" s="1">
        <f t="shared" si="22"/>
        <v>112.82395648127991</v>
      </c>
      <c r="N159" s="1">
        <f t="shared" si="17"/>
        <v>9990.4391536730527</v>
      </c>
      <c r="O159" s="1">
        <f t="shared" si="18"/>
        <v>-9.560846326947285</v>
      </c>
    </row>
    <row r="160" spans="1:15" x14ac:dyDescent="0.2">
      <c r="A160" s="1">
        <v>154</v>
      </c>
      <c r="B160" s="2">
        <v>39174</v>
      </c>
      <c r="C160" s="1">
        <v>12382.3</v>
      </c>
      <c r="D160" s="24">
        <v>12490.164350000001</v>
      </c>
      <c r="E160" s="24">
        <v>7550.568409790023</v>
      </c>
      <c r="F160" s="24">
        <v>144.52902732982517</v>
      </c>
      <c r="G160" s="2"/>
      <c r="H160" s="2"/>
      <c r="I160" s="25">
        <v>154</v>
      </c>
      <c r="J160" s="1">
        <f t="shared" si="19"/>
        <v>11046.995879022366</v>
      </c>
      <c r="K160" s="1">
        <f t="shared" si="20"/>
        <v>9691.6802363610022</v>
      </c>
      <c r="L160" s="1">
        <f t="shared" si="21"/>
        <v>6242.0246905897138</v>
      </c>
      <c r="M160" s="1">
        <f t="shared" si="22"/>
        <v>111.35664892945343</v>
      </c>
      <c r="N160" s="1">
        <f t="shared" si="17"/>
        <v>10018.467002946791</v>
      </c>
      <c r="O160" s="1">
        <f t="shared" si="18"/>
        <v>18.467002946790672</v>
      </c>
    </row>
    <row r="161" spans="1:15" x14ac:dyDescent="0.2">
      <c r="A161" s="1">
        <v>155</v>
      </c>
      <c r="B161" s="2">
        <v>39175</v>
      </c>
      <c r="C161" s="1">
        <v>12510.93</v>
      </c>
      <c r="D161" s="24">
        <v>12595.32885</v>
      </c>
      <c r="E161" s="24">
        <v>7638.2856378710885</v>
      </c>
      <c r="F161" s="24">
        <v>145.17637649435932</v>
      </c>
      <c r="G161" s="2"/>
      <c r="H161" s="2"/>
      <c r="I161" s="25">
        <v>155</v>
      </c>
      <c r="J161" s="1">
        <f t="shared" si="19"/>
        <v>11136.559533834587</v>
      </c>
      <c r="K161" s="1">
        <f t="shared" si="20"/>
        <v>9680.7274817475754</v>
      </c>
      <c r="L161" s="1">
        <f t="shared" si="21"/>
        <v>6272.4279378608053</v>
      </c>
      <c r="M161" s="1">
        <f t="shared" si="22"/>
        <v>113.32745302745333</v>
      </c>
      <c r="N161" s="1">
        <f t="shared" si="17"/>
        <v>10087.387568928814</v>
      </c>
      <c r="O161" s="1">
        <f t="shared" si="18"/>
        <v>87.387568928814289</v>
      </c>
    </row>
    <row r="162" spans="1:15" x14ac:dyDescent="0.2">
      <c r="A162" s="1">
        <v>156</v>
      </c>
      <c r="B162" s="2">
        <v>39176</v>
      </c>
      <c r="C162" s="1">
        <v>12530.05</v>
      </c>
      <c r="D162" s="24">
        <v>12584.28484</v>
      </c>
      <c r="E162" s="24">
        <v>7675.551691855022</v>
      </c>
      <c r="F162" s="24">
        <v>147.9016186140617</v>
      </c>
      <c r="G162" s="2"/>
      <c r="H162" s="2"/>
      <c r="I162" s="25">
        <v>156</v>
      </c>
      <c r="J162" s="1">
        <f t="shared" si="19"/>
        <v>11038.904614045476</v>
      </c>
      <c r="K162" s="1">
        <f t="shared" si="20"/>
        <v>9591.4808846503638</v>
      </c>
      <c r="L162" s="1">
        <f t="shared" si="21"/>
        <v>6230.6468743393079</v>
      </c>
      <c r="M162" s="1">
        <f t="shared" si="22"/>
        <v>114.94000988283663</v>
      </c>
      <c r="N162" s="1">
        <f t="shared" si="17"/>
        <v>10045.905282390111</v>
      </c>
      <c r="O162" s="1">
        <f t="shared" si="18"/>
        <v>45.905282390111097</v>
      </c>
    </row>
    <row r="163" spans="1:15" x14ac:dyDescent="0.2">
      <c r="A163" s="1">
        <v>157</v>
      </c>
      <c r="B163" s="2">
        <v>39177</v>
      </c>
      <c r="C163" s="1">
        <v>12560.83</v>
      </c>
      <c r="D163" s="24">
        <v>12614.19614</v>
      </c>
      <c r="E163" s="24">
        <v>7713.7981996506787</v>
      </c>
      <c r="F163" s="24">
        <v>147.54466469843948</v>
      </c>
      <c r="G163" s="2"/>
      <c r="H163" s="2"/>
      <c r="I163" s="25">
        <v>157</v>
      </c>
      <c r="J163" s="1">
        <f t="shared" si="19"/>
        <v>11049.135630727731</v>
      </c>
      <c r="K163" s="1">
        <f t="shared" si="20"/>
        <v>9622.7161798470679</v>
      </c>
      <c r="L163" s="1">
        <f t="shared" si="21"/>
        <v>6231.2920232485585</v>
      </c>
      <c r="M163" s="1">
        <f t="shared" si="22"/>
        <v>112.5498287816947</v>
      </c>
      <c r="N163" s="1">
        <f t="shared" si="17"/>
        <v>10017.112599983237</v>
      </c>
      <c r="O163" s="1">
        <f t="shared" si="18"/>
        <v>17.112599983236578</v>
      </c>
    </row>
    <row r="164" spans="1:15" x14ac:dyDescent="0.2">
      <c r="A164" s="1">
        <v>158</v>
      </c>
      <c r="B164" s="2">
        <v>39182</v>
      </c>
      <c r="C164" s="1">
        <v>12573.85</v>
      </c>
      <c r="D164" s="24">
        <v>12658.468720000001</v>
      </c>
      <c r="E164" s="24">
        <v>7750.3629032258068</v>
      </c>
      <c r="F164" s="24">
        <v>148.34304669129995</v>
      </c>
      <c r="G164" s="2"/>
      <c r="H164" s="2"/>
      <c r="I164" s="25">
        <v>158</v>
      </c>
      <c r="J164" s="1">
        <f t="shared" si="19"/>
        <v>11033.48497917733</v>
      </c>
      <c r="K164" s="1">
        <f t="shared" si="20"/>
        <v>9633.5915711849757</v>
      </c>
      <c r="L164" s="1">
        <f t="shared" si="21"/>
        <v>6229.7869910523486</v>
      </c>
      <c r="M164" s="1">
        <f t="shared" si="22"/>
        <v>113.43261401339907</v>
      </c>
      <c r="N164" s="1">
        <f t="shared" si="17"/>
        <v>10030.237860242096</v>
      </c>
      <c r="O164" s="1">
        <f t="shared" si="18"/>
        <v>30.237860242095849</v>
      </c>
    </row>
    <row r="165" spans="1:15" x14ac:dyDescent="0.2">
      <c r="A165" s="1">
        <v>159</v>
      </c>
      <c r="B165" s="2">
        <v>39183</v>
      </c>
      <c r="C165" s="1">
        <v>12484.62</v>
      </c>
      <c r="D165" s="24">
        <v>12691.27937</v>
      </c>
      <c r="E165" s="24">
        <v>7730.0362854455052</v>
      </c>
      <c r="F165" s="24">
        <v>148.07734852928851</v>
      </c>
      <c r="G165" s="2"/>
      <c r="H165" s="2"/>
      <c r="I165" s="25">
        <v>159</v>
      </c>
      <c r="J165" s="1">
        <f t="shared" si="19"/>
        <v>10943.84223743722</v>
      </c>
      <c r="K165" s="1">
        <f t="shared" si="20"/>
        <v>9624.7812601156402</v>
      </c>
      <c r="L165" s="1">
        <f t="shared" si="21"/>
        <v>6184.1344970909722</v>
      </c>
      <c r="M165" s="1">
        <f t="shared" si="22"/>
        <v>112.6200434951833</v>
      </c>
      <c r="N165" s="1">
        <f t="shared" si="17"/>
        <v>9973.1852008216556</v>
      </c>
      <c r="O165" s="1">
        <f t="shared" si="18"/>
        <v>-26.814799178344401</v>
      </c>
    </row>
    <row r="166" spans="1:15" x14ac:dyDescent="0.2">
      <c r="A166" s="1">
        <v>160</v>
      </c>
      <c r="B166" s="2">
        <v>39184</v>
      </c>
      <c r="C166" s="1">
        <v>12552.96</v>
      </c>
      <c r="D166" s="24">
        <v>12699.980519999999</v>
      </c>
      <c r="E166" s="24">
        <v>7758.3535762483125</v>
      </c>
      <c r="F166" s="24">
        <v>147.46044556536359</v>
      </c>
      <c r="G166" s="2"/>
      <c r="H166" s="2"/>
      <c r="I166" s="25">
        <v>160</v>
      </c>
      <c r="J166" s="1">
        <f t="shared" si="19"/>
        <v>11082.394041436581</v>
      </c>
      <c r="K166" s="1">
        <f t="shared" si="20"/>
        <v>9606.4800970478645</v>
      </c>
      <c r="L166" s="1">
        <f t="shared" si="21"/>
        <v>6223.1098583528865</v>
      </c>
      <c r="M166" s="1">
        <f t="shared" si="22"/>
        <v>112.35209325163987</v>
      </c>
      <c r="N166" s="1">
        <f t="shared" si="17"/>
        <v>10019.283651127966</v>
      </c>
      <c r="O166" s="1">
        <f t="shared" si="18"/>
        <v>19.283651127965641</v>
      </c>
    </row>
    <row r="167" spans="1:15" x14ac:dyDescent="0.2">
      <c r="A167" s="1">
        <v>161</v>
      </c>
      <c r="B167" s="2">
        <v>39185</v>
      </c>
      <c r="C167" s="1">
        <v>12612.13</v>
      </c>
      <c r="D167" s="24">
        <v>12813.646719999999</v>
      </c>
      <c r="E167" s="24">
        <v>7823.4324324324325</v>
      </c>
      <c r="F167" s="24">
        <v>145.54861693210395</v>
      </c>
      <c r="G167" s="2"/>
      <c r="H167" s="2"/>
      <c r="I167" s="25">
        <v>161</v>
      </c>
      <c r="J167" s="1">
        <f t="shared" si="19"/>
        <v>11074.01390491167</v>
      </c>
      <c r="K167" s="1">
        <f t="shared" si="20"/>
        <v>9685.8185295463154</v>
      </c>
      <c r="L167" s="1">
        <f t="shared" si="21"/>
        <v>6252.4064185374382</v>
      </c>
      <c r="M167" s="1">
        <f t="shared" si="22"/>
        <v>111.35937809061572</v>
      </c>
      <c r="N167" s="1">
        <f t="shared" si="17"/>
        <v>10028.163018422158</v>
      </c>
      <c r="O167" s="1">
        <f t="shared" si="18"/>
        <v>28.16301842215762</v>
      </c>
    </row>
    <row r="168" spans="1:15" x14ac:dyDescent="0.2">
      <c r="A168" s="1">
        <v>162</v>
      </c>
      <c r="B168" s="2">
        <v>39188</v>
      </c>
      <c r="C168" s="1">
        <v>12720.46</v>
      </c>
      <c r="D168" s="24">
        <v>12967.88962</v>
      </c>
      <c r="E168" s="24">
        <v>7941.9726324346302</v>
      </c>
      <c r="F168" s="24">
        <v>147.13546448543525</v>
      </c>
      <c r="G168" s="2"/>
      <c r="H168" s="2"/>
      <c r="I168" s="25">
        <v>162</v>
      </c>
      <c r="J168" s="1">
        <f t="shared" si="19"/>
        <v>11116.732332096164</v>
      </c>
      <c r="K168" s="1">
        <f t="shared" si="20"/>
        <v>9715.4561488030959</v>
      </c>
      <c r="L168" s="1">
        <f t="shared" si="21"/>
        <v>6294.3441146558353</v>
      </c>
      <c r="M168" s="1">
        <f t="shared" si="22"/>
        <v>114.05216597692747</v>
      </c>
      <c r="N168" s="1">
        <f t="shared" si="17"/>
        <v>10107.426573401146</v>
      </c>
      <c r="O168" s="1">
        <f t="shared" si="18"/>
        <v>107.42657340114602</v>
      </c>
    </row>
    <row r="169" spans="1:15" x14ac:dyDescent="0.2">
      <c r="A169" s="1">
        <v>163</v>
      </c>
      <c r="B169" s="2">
        <v>39189</v>
      </c>
      <c r="C169" s="1">
        <v>12773.04</v>
      </c>
      <c r="D169" s="24">
        <v>13028.738780000001</v>
      </c>
      <c r="E169" s="24">
        <v>7948.6295793758482</v>
      </c>
      <c r="F169" s="24">
        <v>146.95606606858391</v>
      </c>
      <c r="G169" s="2"/>
      <c r="H169" s="2"/>
      <c r="I169" s="25">
        <v>163</v>
      </c>
      <c r="J169" s="1">
        <f t="shared" si="19"/>
        <v>11067.619666458602</v>
      </c>
      <c r="K169" s="1">
        <f t="shared" si="20"/>
        <v>9644.9439525796915</v>
      </c>
      <c r="L169" s="1">
        <f t="shared" si="21"/>
        <v>6205.5932293012565</v>
      </c>
      <c r="M169" s="1">
        <f t="shared" si="22"/>
        <v>112.68455884745242</v>
      </c>
      <c r="N169" s="1">
        <f t="shared" si="17"/>
        <v>10029.010528001512</v>
      </c>
      <c r="O169" s="1">
        <f t="shared" si="18"/>
        <v>29.010528001512284</v>
      </c>
    </row>
    <row r="170" spans="1:15" x14ac:dyDescent="0.2">
      <c r="A170" s="1">
        <v>164</v>
      </c>
      <c r="B170" s="2">
        <v>39190</v>
      </c>
      <c r="C170" s="1">
        <v>12803.84</v>
      </c>
      <c r="D170" s="24">
        <v>12933.626759999999</v>
      </c>
      <c r="E170" s="24">
        <v>7927.125781037762</v>
      </c>
      <c r="F170" s="24">
        <v>149.40659619450318</v>
      </c>
      <c r="G170" s="2"/>
      <c r="H170" s="2"/>
      <c r="I170" s="25">
        <v>164</v>
      </c>
      <c r="J170" s="1">
        <f t="shared" si="19"/>
        <v>11048.637811390239</v>
      </c>
      <c r="K170" s="1">
        <f t="shared" si="20"/>
        <v>9529.8175008403359</v>
      </c>
      <c r="L170" s="1">
        <f t="shared" si="21"/>
        <v>6183.6218479708277</v>
      </c>
      <c r="M170" s="1">
        <f t="shared" si="22"/>
        <v>114.7034577135459</v>
      </c>
      <c r="N170" s="1">
        <f t="shared" si="17"/>
        <v>10018.389969444423</v>
      </c>
      <c r="O170" s="1">
        <f t="shared" si="18"/>
        <v>18.389969444422604</v>
      </c>
    </row>
    <row r="171" spans="1:15" x14ac:dyDescent="0.2">
      <c r="A171" s="1">
        <v>165</v>
      </c>
      <c r="B171" s="2">
        <v>39191</v>
      </c>
      <c r="C171" s="1">
        <v>12808.63</v>
      </c>
      <c r="D171" s="24">
        <v>12897.945560000002</v>
      </c>
      <c r="E171" s="24">
        <v>7931.7458157572455</v>
      </c>
      <c r="F171" s="24">
        <v>146.88399425044392</v>
      </c>
      <c r="G171" s="2"/>
      <c r="H171" s="2"/>
      <c r="I171" s="25">
        <v>165</v>
      </c>
      <c r="J171" s="1">
        <f t="shared" si="19"/>
        <v>11026.183424488278</v>
      </c>
      <c r="K171" s="1">
        <f t="shared" si="20"/>
        <v>9573.4142667289361</v>
      </c>
      <c r="L171" s="1">
        <f t="shared" si="21"/>
        <v>6204.0097422459594</v>
      </c>
      <c r="M171" s="1">
        <f t="shared" si="22"/>
        <v>110.91721539171375</v>
      </c>
      <c r="N171" s="1">
        <f t="shared" si="17"/>
        <v>9960.0345794188161</v>
      </c>
      <c r="O171" s="1">
        <f t="shared" si="18"/>
        <v>-39.965420581183935</v>
      </c>
    </row>
    <row r="172" spans="1:15" x14ac:dyDescent="0.2">
      <c r="A172" s="1">
        <v>166</v>
      </c>
      <c r="B172" s="2">
        <v>39192</v>
      </c>
      <c r="C172" s="1">
        <v>12961.98</v>
      </c>
      <c r="D172" s="24">
        <v>12996.3038</v>
      </c>
      <c r="E172" s="24">
        <v>8072.4480086991971</v>
      </c>
      <c r="F172" s="24">
        <v>146.79636638909915</v>
      </c>
      <c r="G172" s="2"/>
      <c r="H172" s="2"/>
      <c r="I172" s="25">
        <v>166</v>
      </c>
      <c r="J172" s="1">
        <f t="shared" si="19"/>
        <v>11154.02047516401</v>
      </c>
      <c r="K172" s="1">
        <f t="shared" si="20"/>
        <v>9673.1061140820857</v>
      </c>
      <c r="L172" s="1">
        <f t="shared" si="21"/>
        <v>6310.3856402081201</v>
      </c>
      <c r="M172" s="1">
        <f t="shared" si="22"/>
        <v>112.75481262941648</v>
      </c>
      <c r="N172" s="1">
        <f t="shared" si="17"/>
        <v>10087.3132025942</v>
      </c>
      <c r="O172" s="1">
        <f t="shared" si="18"/>
        <v>87.313202594199538</v>
      </c>
    </row>
    <row r="173" spans="1:15" x14ac:dyDescent="0.2">
      <c r="A173" s="1">
        <v>167</v>
      </c>
      <c r="B173" s="2">
        <v>39195</v>
      </c>
      <c r="C173" s="1">
        <v>12919.4</v>
      </c>
      <c r="D173" s="24">
        <v>12961.343910000001</v>
      </c>
      <c r="E173" s="24">
        <v>8027.8388278388275</v>
      </c>
      <c r="F173" s="24">
        <v>147.01735029057525</v>
      </c>
      <c r="G173" s="2"/>
      <c r="H173" s="2"/>
      <c r="I173" s="25">
        <v>167</v>
      </c>
      <c r="J173" s="1">
        <f t="shared" si="19"/>
        <v>10985.85262159022</v>
      </c>
      <c r="K173" s="1">
        <f t="shared" si="20"/>
        <v>9574.0747968248288</v>
      </c>
      <c r="L173" s="1">
        <f t="shared" si="21"/>
        <v>6166.1320400283221</v>
      </c>
      <c r="M173" s="1">
        <f t="shared" si="22"/>
        <v>112.99195974805552</v>
      </c>
      <c r="N173" s="1">
        <f t="shared" si="17"/>
        <v>9976.2747219554185</v>
      </c>
      <c r="O173" s="1">
        <f t="shared" si="18"/>
        <v>-23.725278044581501</v>
      </c>
    </row>
    <row r="174" spans="1:15" x14ac:dyDescent="0.2">
      <c r="A174" s="1">
        <v>168</v>
      </c>
      <c r="B174" s="2">
        <v>39196</v>
      </c>
      <c r="C174" s="1">
        <v>12953.94</v>
      </c>
      <c r="D174" s="24">
        <v>12877.002600000002</v>
      </c>
      <c r="E174" s="24">
        <v>8018.0220678381693</v>
      </c>
      <c r="F174" s="24">
        <v>147.3842580863103</v>
      </c>
      <c r="G174" s="2"/>
      <c r="H174" s="2"/>
      <c r="I174" s="25">
        <v>168</v>
      </c>
      <c r="J174" s="1">
        <f t="shared" si="19"/>
        <v>11051.52746384507</v>
      </c>
      <c r="K174" s="1">
        <f t="shared" si="20"/>
        <v>9537.4304944691376</v>
      </c>
      <c r="L174" s="1">
        <f t="shared" si="21"/>
        <v>6192.8139782013668</v>
      </c>
      <c r="M174" s="1">
        <f t="shared" si="22"/>
        <v>113.10368745359828</v>
      </c>
      <c r="N174" s="1">
        <f t="shared" si="17"/>
        <v>9994.9410819735967</v>
      </c>
      <c r="O174" s="1">
        <f t="shared" si="18"/>
        <v>-5.058918026403262</v>
      </c>
    </row>
    <row r="175" spans="1:15" x14ac:dyDescent="0.2">
      <c r="A175" s="1">
        <v>169</v>
      </c>
      <c r="B175" s="2">
        <v>39197</v>
      </c>
      <c r="C175" s="1">
        <v>13089.89</v>
      </c>
      <c r="D175" s="24">
        <v>12960.632829999999</v>
      </c>
      <c r="E175" s="24">
        <v>8123.6579702226472</v>
      </c>
      <c r="F175" s="24">
        <v>145.47738014854826</v>
      </c>
      <c r="G175" s="2"/>
      <c r="H175" s="2"/>
      <c r="I175" s="25">
        <v>169</v>
      </c>
      <c r="J175" s="1">
        <f t="shared" si="19"/>
        <v>11137.735158060017</v>
      </c>
      <c r="K175" s="1">
        <f t="shared" si="20"/>
        <v>9662.2453402086321</v>
      </c>
      <c r="L175" s="1">
        <f t="shared" si="21"/>
        <v>6282.0850972317148</v>
      </c>
      <c r="M175" s="1">
        <f t="shared" si="22"/>
        <v>111.36241169376778</v>
      </c>
      <c r="N175" s="1">
        <f t="shared" si="17"/>
        <v>10048.761662085873</v>
      </c>
      <c r="O175" s="1">
        <f t="shared" si="18"/>
        <v>48.761662085873468</v>
      </c>
    </row>
    <row r="176" spans="1:15" x14ac:dyDescent="0.2">
      <c r="A176" s="1">
        <v>170</v>
      </c>
      <c r="B176" s="2">
        <v>39198</v>
      </c>
      <c r="C176" s="1">
        <v>13105.5</v>
      </c>
      <c r="D176" s="24">
        <v>12886.397859999999</v>
      </c>
      <c r="E176" s="24">
        <v>8087.6734693877543</v>
      </c>
      <c r="F176" s="24">
        <v>145.98517463774184</v>
      </c>
      <c r="G176" s="2"/>
      <c r="H176" s="2"/>
      <c r="I176" s="25">
        <v>170</v>
      </c>
      <c r="J176" s="1">
        <f t="shared" si="19"/>
        <v>11035.204064358066</v>
      </c>
      <c r="K176" s="1">
        <f t="shared" si="20"/>
        <v>9544.9128002168254</v>
      </c>
      <c r="L176" s="1">
        <f t="shared" si="21"/>
        <v>6172.9308358310564</v>
      </c>
      <c r="M176" s="1">
        <f t="shared" si="22"/>
        <v>113.21592992749588</v>
      </c>
      <c r="N176" s="1">
        <f t="shared" si="17"/>
        <v>9990.1383967604615</v>
      </c>
      <c r="O176" s="1">
        <f t="shared" si="18"/>
        <v>-9.8616032395384536</v>
      </c>
    </row>
    <row r="177" spans="1:15" x14ac:dyDescent="0.2">
      <c r="A177" s="1">
        <v>171</v>
      </c>
      <c r="B177" s="2">
        <v>39199</v>
      </c>
      <c r="C177" s="1">
        <v>13120.94</v>
      </c>
      <c r="D177" s="24">
        <v>12850.237399999998</v>
      </c>
      <c r="E177" s="24">
        <v>8099.9317126468186</v>
      </c>
      <c r="F177" s="24">
        <v>145.65888163401976</v>
      </c>
      <c r="G177" s="2"/>
      <c r="H177" s="2"/>
      <c r="I177" s="25">
        <v>171</v>
      </c>
      <c r="J177" s="1">
        <f t="shared" si="19"/>
        <v>11035.045434084925</v>
      </c>
      <c r="K177" s="1">
        <f t="shared" si="20"/>
        <v>9572.9601705685764</v>
      </c>
      <c r="L177" s="1">
        <f t="shared" si="21"/>
        <v>6209.7938223569399</v>
      </c>
      <c r="M177" s="1">
        <f t="shared" si="22"/>
        <v>112.56994999200364</v>
      </c>
      <c r="N177" s="1">
        <f t="shared" si="17"/>
        <v>9993.33968829082</v>
      </c>
      <c r="O177" s="1">
        <f t="shared" si="18"/>
        <v>-6.6603117091799504</v>
      </c>
    </row>
    <row r="178" spans="1:15" x14ac:dyDescent="0.2">
      <c r="A178" s="1">
        <v>172</v>
      </c>
      <c r="B178" s="2">
        <v>39204</v>
      </c>
      <c r="C178" s="1">
        <v>13211.88</v>
      </c>
      <c r="D178" s="24">
        <v>12905.4519</v>
      </c>
      <c r="E178" s="24">
        <v>8144.2963970088376</v>
      </c>
      <c r="F178" s="24">
        <v>144.8249104987095</v>
      </c>
      <c r="G178" s="2"/>
      <c r="H178" s="2"/>
      <c r="I178" s="25">
        <v>172</v>
      </c>
      <c r="J178" s="1">
        <f t="shared" si="19"/>
        <v>11098.452860298117</v>
      </c>
      <c r="K178" s="1">
        <f t="shared" si="20"/>
        <v>9641.1469445760576</v>
      </c>
      <c r="L178" s="1">
        <f t="shared" si="21"/>
        <v>6234.3566777365122</v>
      </c>
      <c r="M178" s="1">
        <f t="shared" si="22"/>
        <v>112.17615591870162</v>
      </c>
      <c r="N178" s="1">
        <f t="shared" si="17"/>
        <v>10034.64008117021</v>
      </c>
      <c r="O178" s="1">
        <f t="shared" si="18"/>
        <v>34.640081170209669</v>
      </c>
    </row>
    <row r="179" spans="1:15" x14ac:dyDescent="0.2">
      <c r="A179" s="1">
        <v>173</v>
      </c>
      <c r="B179" s="2">
        <v>39210</v>
      </c>
      <c r="C179" s="1">
        <v>13309.07</v>
      </c>
      <c r="D179" s="24">
        <v>13036.60608</v>
      </c>
      <c r="E179" s="24">
        <v>8163.2169913419921</v>
      </c>
      <c r="F179" s="24">
        <v>147.29990823392006</v>
      </c>
      <c r="G179" s="2"/>
      <c r="H179" s="2"/>
      <c r="I179" s="25">
        <v>173</v>
      </c>
      <c r="J179" s="1">
        <f t="shared" si="19"/>
        <v>11103.141118765838</v>
      </c>
      <c r="K179" s="1">
        <f t="shared" si="20"/>
        <v>9697.4592457953568</v>
      </c>
      <c r="L179" s="1">
        <f t="shared" si="21"/>
        <v>6214.80064984604</v>
      </c>
      <c r="M179" s="1">
        <f t="shared" si="22"/>
        <v>114.75020320146771</v>
      </c>
      <c r="N179" s="1">
        <f t="shared" si="17"/>
        <v>10096.415462354798</v>
      </c>
      <c r="O179" s="1">
        <f t="shared" si="18"/>
        <v>96.415462354798365</v>
      </c>
    </row>
    <row r="180" spans="1:15" x14ac:dyDescent="0.2">
      <c r="A180" s="1">
        <v>174</v>
      </c>
      <c r="B180" s="2">
        <v>39211</v>
      </c>
      <c r="C180" s="1">
        <v>13362.87</v>
      </c>
      <c r="D180" s="24">
        <v>13078.89624</v>
      </c>
      <c r="E180" s="24">
        <v>8201.151917604011</v>
      </c>
      <c r="F180" s="24">
        <v>148.25929329212263</v>
      </c>
      <c r="G180" s="2"/>
      <c r="H180" s="2"/>
      <c r="I180" s="25">
        <v>174</v>
      </c>
      <c r="J180" s="1">
        <f t="shared" si="19"/>
        <v>11066.615091227261</v>
      </c>
      <c r="K180" s="1">
        <f t="shared" si="20"/>
        <v>9631.0400358543338</v>
      </c>
      <c r="L180" s="1">
        <f t="shared" si="21"/>
        <v>6229.2096562251681</v>
      </c>
      <c r="M180" s="1">
        <f t="shared" si="22"/>
        <v>113.55694626684371</v>
      </c>
      <c r="N180" s="1">
        <f t="shared" si="17"/>
        <v>10043.574626298807</v>
      </c>
      <c r="O180" s="1">
        <f t="shared" si="18"/>
        <v>43.574626298806834</v>
      </c>
    </row>
    <row r="181" spans="1:15" x14ac:dyDescent="0.2">
      <c r="A181" s="1">
        <v>175</v>
      </c>
      <c r="B181" s="2">
        <v>39212</v>
      </c>
      <c r="C181" s="1">
        <v>13215.13</v>
      </c>
      <c r="D181" s="24">
        <v>12935.985479999999</v>
      </c>
      <c r="E181" s="24">
        <v>8124.2534792595598</v>
      </c>
      <c r="F181" s="24">
        <v>147.28024578593372</v>
      </c>
      <c r="G181" s="2"/>
      <c r="H181" s="2"/>
      <c r="I181" s="25">
        <v>175</v>
      </c>
      <c r="J181" s="1">
        <f t="shared" si="19"/>
        <v>10900.200014502871</v>
      </c>
      <c r="K181" s="1">
        <f t="shared" si="20"/>
        <v>9495.0020271645826</v>
      </c>
      <c r="L181" s="1">
        <f t="shared" si="21"/>
        <v>6142.2577998346942</v>
      </c>
      <c r="M181" s="1">
        <f t="shared" si="22"/>
        <v>112.07708589677914</v>
      </c>
      <c r="N181" s="1">
        <f t="shared" si="17"/>
        <v>9900.4117298366946</v>
      </c>
      <c r="O181" s="1">
        <f t="shared" si="18"/>
        <v>-99.588270163305424</v>
      </c>
    </row>
    <row r="182" spans="1:15" x14ac:dyDescent="0.2">
      <c r="A182" s="1">
        <v>176</v>
      </c>
      <c r="B182" s="2">
        <v>39213</v>
      </c>
      <c r="C182" s="1">
        <v>13326.22</v>
      </c>
      <c r="D182" s="24">
        <v>13016.500249999999</v>
      </c>
      <c r="E182" s="24">
        <v>8182.055442866802</v>
      </c>
      <c r="F182" s="24">
        <v>146.15920066611159</v>
      </c>
      <c r="G182" s="2"/>
      <c r="H182" s="2"/>
      <c r="I182" s="25">
        <v>176</v>
      </c>
      <c r="J182" s="1">
        <f t="shared" si="19"/>
        <v>11114.714453297092</v>
      </c>
      <c r="K182" s="1">
        <f t="shared" si="20"/>
        <v>9659.6490554791962</v>
      </c>
      <c r="L182" s="1">
        <f t="shared" si="21"/>
        <v>6244.5102840472782</v>
      </c>
      <c r="M182" s="1">
        <f t="shared" si="22"/>
        <v>111.96335784460972</v>
      </c>
      <c r="N182" s="1">
        <f t="shared" si="17"/>
        <v>10044.188821497291</v>
      </c>
      <c r="O182" s="1">
        <f t="shared" si="18"/>
        <v>44.188821497291428</v>
      </c>
    </row>
    <row r="183" spans="1:15" x14ac:dyDescent="0.2">
      <c r="A183" s="1">
        <v>177</v>
      </c>
      <c r="B183" s="2">
        <v>39216</v>
      </c>
      <c r="C183" s="1">
        <v>13346.78</v>
      </c>
      <c r="D183" s="24">
        <v>12983.167749999999</v>
      </c>
      <c r="E183" s="24">
        <v>8159.2472244787432</v>
      </c>
      <c r="F183" s="24">
        <v>146.87554004652708</v>
      </c>
      <c r="G183" s="2"/>
      <c r="H183" s="2"/>
      <c r="I183" s="25">
        <v>177</v>
      </c>
      <c r="J183" s="1">
        <f t="shared" si="19"/>
        <v>11039.06508873484</v>
      </c>
      <c r="K183" s="1">
        <f t="shared" si="20"/>
        <v>9575.3150936371385</v>
      </c>
      <c r="L183" s="1">
        <f t="shared" si="21"/>
        <v>6183.1119047136608</v>
      </c>
      <c r="M183" s="1">
        <f t="shared" si="22"/>
        <v>113.37507125326411</v>
      </c>
      <c r="N183" s="1">
        <f t="shared" si="17"/>
        <v>10005.503517316789</v>
      </c>
      <c r="O183" s="1">
        <f t="shared" si="18"/>
        <v>5.5035173167889297</v>
      </c>
    </row>
    <row r="184" spans="1:15" x14ac:dyDescent="0.2">
      <c r="A184" s="1">
        <v>178</v>
      </c>
      <c r="B184" s="2">
        <v>39217</v>
      </c>
      <c r="C184" s="1">
        <v>13383.84</v>
      </c>
      <c r="D184" s="24">
        <v>13032.1024</v>
      </c>
      <c r="E184" s="24">
        <v>8225.3704962610464</v>
      </c>
      <c r="F184" s="24">
        <v>145.61386879521078</v>
      </c>
      <c r="G184" s="2"/>
      <c r="H184" s="2"/>
      <c r="I184" s="25">
        <v>178</v>
      </c>
      <c r="J184" s="1">
        <f t="shared" si="19"/>
        <v>11052.664950677243</v>
      </c>
      <c r="K184" s="1">
        <f t="shared" si="20"/>
        <v>9636.0812235824469</v>
      </c>
      <c r="L184" s="1">
        <f t="shared" si="21"/>
        <v>6250.6446348646477</v>
      </c>
      <c r="M184" s="1">
        <f t="shared" si="22"/>
        <v>111.85296993252297</v>
      </c>
      <c r="N184" s="1">
        <f t="shared" si="17"/>
        <v>10013.337999475862</v>
      </c>
      <c r="O184" s="1">
        <f t="shared" si="18"/>
        <v>13.337999475861579</v>
      </c>
    </row>
    <row r="185" spans="1:15" x14ac:dyDescent="0.2">
      <c r="A185" s="1">
        <v>179</v>
      </c>
      <c r="B185" s="2">
        <v>39218</v>
      </c>
      <c r="C185" s="1">
        <v>13487.53</v>
      </c>
      <c r="D185" s="24">
        <v>13006.176599999999</v>
      </c>
      <c r="E185" s="24">
        <v>8169.8479500407275</v>
      </c>
      <c r="F185" s="24">
        <v>145.23987074322645</v>
      </c>
      <c r="G185" s="2"/>
      <c r="H185" s="2"/>
      <c r="I185" s="25">
        <v>179</v>
      </c>
      <c r="J185" s="1">
        <f t="shared" si="19"/>
        <v>11107.452338925152</v>
      </c>
      <c r="K185" s="1">
        <f t="shared" si="20"/>
        <v>9580.8005569736342</v>
      </c>
      <c r="L185" s="1">
        <f t="shared" si="21"/>
        <v>6158.5424187205699</v>
      </c>
      <c r="M185" s="1">
        <f t="shared" si="22"/>
        <v>112.53234494187147</v>
      </c>
      <c r="N185" s="1">
        <f t="shared" si="17"/>
        <v>10013.134468178559</v>
      </c>
      <c r="O185" s="1">
        <f t="shared" si="18"/>
        <v>13.134468178559473</v>
      </c>
    </row>
    <row r="186" spans="1:15" x14ac:dyDescent="0.2">
      <c r="A186" s="1">
        <v>180</v>
      </c>
      <c r="B186" s="2">
        <v>39219</v>
      </c>
      <c r="C186" s="1">
        <v>13476.72</v>
      </c>
      <c r="D186" s="24">
        <v>12995.433360000001</v>
      </c>
      <c r="E186" s="24">
        <v>8131.4085267134378</v>
      </c>
      <c r="F186" s="24">
        <v>144.29454935268407</v>
      </c>
      <c r="G186" s="2"/>
      <c r="H186" s="2"/>
      <c r="I186" s="25">
        <v>180</v>
      </c>
      <c r="J186" s="1">
        <f t="shared" si="19"/>
        <v>11013.226027538029</v>
      </c>
      <c r="K186" s="1">
        <f t="shared" si="20"/>
        <v>9591.9687819686096</v>
      </c>
      <c r="L186" s="1">
        <f t="shared" si="21"/>
        <v>6171.2229860269563</v>
      </c>
      <c r="M186" s="1">
        <f t="shared" si="22"/>
        <v>112.08779562393235</v>
      </c>
      <c r="N186" s="1">
        <f t="shared" si="17"/>
        <v>9976.5936271870796</v>
      </c>
      <c r="O186" s="1">
        <f t="shared" si="18"/>
        <v>-23.406372812920381</v>
      </c>
    </row>
    <row r="187" spans="1:15" x14ac:dyDescent="0.2">
      <c r="A187" s="1">
        <v>181</v>
      </c>
      <c r="B187" s="2">
        <v>39220</v>
      </c>
      <c r="C187" s="1">
        <v>13556.53</v>
      </c>
      <c r="D187" s="24">
        <v>13111.128869999999</v>
      </c>
      <c r="E187" s="24">
        <v>8233.6572199730108</v>
      </c>
      <c r="F187" s="24">
        <v>143.54904710832443</v>
      </c>
      <c r="G187" s="2"/>
      <c r="H187" s="2"/>
      <c r="I187" s="25">
        <v>181</v>
      </c>
      <c r="J187" s="1">
        <f t="shared" si="19"/>
        <v>11087.333346081243</v>
      </c>
      <c r="K187" s="1">
        <f t="shared" si="20"/>
        <v>9685.3642025298941</v>
      </c>
      <c r="L187" s="1">
        <f t="shared" si="21"/>
        <v>6278.3631752889214</v>
      </c>
      <c r="M187" s="1">
        <f t="shared" si="22"/>
        <v>112.23922093638876</v>
      </c>
      <c r="N187" s="1">
        <f t="shared" si="17"/>
        <v>10052.638077186262</v>
      </c>
      <c r="O187" s="1">
        <f t="shared" si="18"/>
        <v>52.638077186262308</v>
      </c>
    </row>
    <row r="188" spans="1:15" x14ac:dyDescent="0.2">
      <c r="A188" s="1">
        <v>182</v>
      </c>
      <c r="B188" s="2">
        <v>39223</v>
      </c>
      <c r="C188" s="1">
        <v>13542.88</v>
      </c>
      <c r="D188" s="24">
        <v>13069.850240000002</v>
      </c>
      <c r="E188" s="24">
        <v>8196.3795423956926</v>
      </c>
      <c r="F188" s="24">
        <v>144.38215460526317</v>
      </c>
      <c r="G188" s="2"/>
      <c r="H188" s="2"/>
      <c r="I188" s="25">
        <v>182</v>
      </c>
      <c r="J188" s="1">
        <f t="shared" si="19"/>
        <v>11010.961944745446</v>
      </c>
      <c r="K188" s="1">
        <f t="shared" si="20"/>
        <v>9569.674407998984</v>
      </c>
      <c r="L188" s="1">
        <f t="shared" si="21"/>
        <v>6172.3239301934045</v>
      </c>
      <c r="M188" s="1">
        <f t="shared" si="22"/>
        <v>113.47689926726817</v>
      </c>
      <c r="N188" s="1">
        <f t="shared" si="17"/>
        <v>9993.6071352054005</v>
      </c>
      <c r="O188" s="1">
        <f t="shared" si="18"/>
        <v>-6.3928647945995181</v>
      </c>
    </row>
    <row r="189" spans="1:15" x14ac:dyDescent="0.2">
      <c r="A189" s="1">
        <v>183</v>
      </c>
      <c r="B189" s="2">
        <v>39224</v>
      </c>
      <c r="C189" s="1">
        <v>13539.95</v>
      </c>
      <c r="D189" s="24">
        <v>13046.053019999999</v>
      </c>
      <c r="E189" s="24">
        <v>8198.3306408185254</v>
      </c>
      <c r="F189" s="24">
        <v>145.61069016636466</v>
      </c>
      <c r="G189" s="2"/>
      <c r="H189" s="2"/>
      <c r="I189" s="25">
        <v>183</v>
      </c>
      <c r="J189" s="1">
        <f t="shared" si="19"/>
        <v>11019.675379018348</v>
      </c>
      <c r="K189" s="1">
        <f t="shared" si="20"/>
        <v>9582.4191718522052</v>
      </c>
      <c r="L189" s="1">
        <f t="shared" si="21"/>
        <v>6201.8720353183917</v>
      </c>
      <c r="M189" s="1">
        <f t="shared" si="22"/>
        <v>113.78211379319319</v>
      </c>
      <c r="N189" s="1">
        <f t="shared" si="17"/>
        <v>10010.928159052872</v>
      </c>
      <c r="O189" s="1">
        <f t="shared" si="18"/>
        <v>10.928159052871706</v>
      </c>
    </row>
    <row r="190" spans="1:15" x14ac:dyDescent="0.2">
      <c r="A190" s="1">
        <v>184</v>
      </c>
      <c r="B190" s="2">
        <v>39225</v>
      </c>
      <c r="C190" s="1">
        <v>13525.65</v>
      </c>
      <c r="D190" s="24">
        <v>13160.0196</v>
      </c>
      <c r="E190" s="24">
        <v>8256.0366922973153</v>
      </c>
      <c r="F190" s="24">
        <v>145.79314888010541</v>
      </c>
      <c r="G190" s="2"/>
      <c r="H190" s="2"/>
      <c r="I190" s="25">
        <v>184</v>
      </c>
      <c r="J190" s="1">
        <f t="shared" si="19"/>
        <v>11010.419228948407</v>
      </c>
      <c r="K190" s="1">
        <f t="shared" si="20"/>
        <v>9683.7603609561775</v>
      </c>
      <c r="L190" s="1">
        <f t="shared" si="21"/>
        <v>6244.0391455662502</v>
      </c>
      <c r="M190" s="1">
        <f t="shared" si="22"/>
        <v>112.96349261917653</v>
      </c>
      <c r="N190" s="1">
        <f t="shared" si="17"/>
        <v>10031.527477930516</v>
      </c>
      <c r="O190" s="1">
        <f t="shared" si="18"/>
        <v>31.527477930516397</v>
      </c>
    </row>
    <row r="191" spans="1:15" x14ac:dyDescent="0.2">
      <c r="A191" s="1">
        <v>185</v>
      </c>
      <c r="B191" s="2">
        <v>39226</v>
      </c>
      <c r="C191" s="1">
        <v>13441.13</v>
      </c>
      <c r="D191" s="24">
        <v>13035.601699999999</v>
      </c>
      <c r="E191" s="24">
        <v>8126.1722423753872</v>
      </c>
      <c r="F191" s="24">
        <v>145.73803837601912</v>
      </c>
      <c r="G191" s="2"/>
      <c r="H191" s="2"/>
      <c r="I191" s="25">
        <v>185</v>
      </c>
      <c r="J191" s="1">
        <f t="shared" si="19"/>
        <v>10953.184603165097</v>
      </c>
      <c r="K191" s="1">
        <f t="shared" si="20"/>
        <v>9509.1387176100616</v>
      </c>
      <c r="L191" s="1">
        <f t="shared" si="21"/>
        <v>6102.8660969761677</v>
      </c>
      <c r="M191" s="1">
        <f t="shared" si="22"/>
        <v>112.77947260404595</v>
      </c>
      <c r="N191" s="1">
        <f t="shared" si="17"/>
        <v>9930.1561822448857</v>
      </c>
      <c r="O191" s="1">
        <f t="shared" si="18"/>
        <v>-69.843817755114287</v>
      </c>
    </row>
    <row r="192" spans="1:15" x14ac:dyDescent="0.2">
      <c r="A192" s="1">
        <v>186</v>
      </c>
      <c r="B192" s="2">
        <v>39227</v>
      </c>
      <c r="C192" s="1">
        <v>13507.28</v>
      </c>
      <c r="D192" s="24">
        <v>13041.1284</v>
      </c>
      <c r="E192" s="24">
        <v>8150.5516684607101</v>
      </c>
      <c r="F192" s="24">
        <v>143.71267675106873</v>
      </c>
      <c r="G192" s="2"/>
      <c r="H192" s="2"/>
      <c r="I192" s="25">
        <v>186</v>
      </c>
      <c r="J192" s="1">
        <f t="shared" si="19"/>
        <v>11076.304640815169</v>
      </c>
      <c r="K192" s="1">
        <f t="shared" si="20"/>
        <v>9603.9684659400536</v>
      </c>
      <c r="L192" s="1">
        <f t="shared" si="21"/>
        <v>6218.9979507123335</v>
      </c>
      <c r="M192" s="1">
        <f t="shared" si="22"/>
        <v>111.25419985448217</v>
      </c>
      <c r="N192" s="1">
        <f t="shared" si="17"/>
        <v>9996.1633154580541</v>
      </c>
      <c r="O192" s="1">
        <f t="shared" si="18"/>
        <v>-3.8366845419459423</v>
      </c>
    </row>
    <row r="193" spans="1:15" x14ac:dyDescent="0.2">
      <c r="A193" s="1">
        <v>187</v>
      </c>
      <c r="B193" s="2">
        <v>39231</v>
      </c>
      <c r="C193" s="1">
        <v>13521.34</v>
      </c>
      <c r="D193" s="24">
        <v>13091.440399999999</v>
      </c>
      <c r="E193" s="24">
        <v>8165.5521100175274</v>
      </c>
      <c r="F193" s="24">
        <v>145.16642023985546</v>
      </c>
      <c r="G193" s="2"/>
      <c r="H193" s="2"/>
      <c r="I193" s="25">
        <v>187</v>
      </c>
      <c r="J193" s="1">
        <f t="shared" si="19"/>
        <v>11033.533084410776</v>
      </c>
      <c r="K193" s="1">
        <f t="shared" si="20"/>
        <v>9636.9343123448853</v>
      </c>
      <c r="L193" s="1">
        <f t="shared" si="21"/>
        <v>6211.807404060869</v>
      </c>
      <c r="M193" s="1">
        <f t="shared" si="22"/>
        <v>113.96338611418336</v>
      </c>
      <c r="N193" s="1">
        <f t="shared" si="17"/>
        <v>10037.809195326734</v>
      </c>
      <c r="O193" s="1">
        <f t="shared" si="18"/>
        <v>37.80919532673397</v>
      </c>
    </row>
    <row r="194" spans="1:15" x14ac:dyDescent="0.2">
      <c r="A194" s="1">
        <v>188</v>
      </c>
      <c r="B194" s="2">
        <v>39232</v>
      </c>
      <c r="C194" s="1">
        <v>13633.08</v>
      </c>
      <c r="D194" s="24">
        <v>13038.487290000001</v>
      </c>
      <c r="E194" s="24">
        <v>8114.6253021756638</v>
      </c>
      <c r="F194" s="24">
        <v>144.7355167873601</v>
      </c>
      <c r="G194" s="2"/>
      <c r="H194" s="2"/>
      <c r="I194" s="25">
        <v>188</v>
      </c>
      <c r="J194" s="1">
        <f t="shared" si="19"/>
        <v>11113.146015468879</v>
      </c>
      <c r="K194" s="1">
        <f t="shared" si="20"/>
        <v>9561.0681062789208</v>
      </c>
      <c r="L194" s="1">
        <f t="shared" si="21"/>
        <v>6161.7255201234921</v>
      </c>
      <c r="M194" s="1">
        <f t="shared" si="22"/>
        <v>112.48722536603478</v>
      </c>
      <c r="N194" s="1">
        <f t="shared" si="17"/>
        <v>10008.747831094308</v>
      </c>
      <c r="O194" s="1">
        <f t="shared" si="18"/>
        <v>8.7478310943079123</v>
      </c>
    </row>
    <row r="195" spans="1:15" x14ac:dyDescent="0.2">
      <c r="A195" s="1">
        <v>189</v>
      </c>
      <c r="B195" s="2">
        <v>39233</v>
      </c>
      <c r="C195" s="1">
        <v>13627.64</v>
      </c>
      <c r="D195" s="24">
        <v>13098.453479999998</v>
      </c>
      <c r="E195" s="24">
        <v>8213.1324004305716</v>
      </c>
      <c r="F195" s="24">
        <v>146.75108775962565</v>
      </c>
      <c r="G195" s="2"/>
      <c r="H195" s="2"/>
      <c r="I195" s="25">
        <v>189</v>
      </c>
      <c r="J195" s="1">
        <f t="shared" si="19"/>
        <v>11017.661873795209</v>
      </c>
      <c r="K195" s="1">
        <f t="shared" si="20"/>
        <v>9644.0499429383126</v>
      </c>
      <c r="L195" s="1">
        <f t="shared" si="21"/>
        <v>6275.6654744481575</v>
      </c>
      <c r="M195" s="1">
        <f t="shared" si="22"/>
        <v>114.39326840094263</v>
      </c>
      <c r="N195" s="1">
        <f t="shared" si="17"/>
        <v>10052.192617955527</v>
      </c>
      <c r="O195" s="1">
        <f t="shared" si="18"/>
        <v>52.192617955526657</v>
      </c>
    </row>
    <row r="196" spans="1:15" x14ac:dyDescent="0.2">
      <c r="A196" s="1">
        <v>190</v>
      </c>
      <c r="B196" s="2">
        <v>39234</v>
      </c>
      <c r="C196" s="1">
        <v>13668.11</v>
      </c>
      <c r="D196" s="24">
        <v>13213.1893</v>
      </c>
      <c r="E196" s="24">
        <v>8277.173913043478</v>
      </c>
      <c r="F196" s="24">
        <v>147.16774563631895</v>
      </c>
      <c r="G196" s="2"/>
      <c r="H196" s="2"/>
      <c r="I196" s="25">
        <v>190</v>
      </c>
      <c r="J196" s="1">
        <f t="shared" si="19"/>
        <v>11054.792209553525</v>
      </c>
      <c r="K196" s="1">
        <f t="shared" si="20"/>
        <v>9683.9886490147019</v>
      </c>
      <c r="L196" s="1">
        <f t="shared" si="21"/>
        <v>6248.7433646256959</v>
      </c>
      <c r="M196" s="1">
        <f t="shared" si="22"/>
        <v>113.14244614748398</v>
      </c>
      <c r="N196" s="1">
        <f t="shared" si="17"/>
        <v>10051.633162864828</v>
      </c>
      <c r="O196" s="1">
        <f t="shared" si="18"/>
        <v>51.633162864827682</v>
      </c>
    </row>
    <row r="197" spans="1:15" x14ac:dyDescent="0.2">
      <c r="A197" s="1">
        <v>191</v>
      </c>
      <c r="B197" s="2">
        <v>39237</v>
      </c>
      <c r="C197" s="1">
        <v>13676.32</v>
      </c>
      <c r="D197" s="24">
        <v>13269.555920000001</v>
      </c>
      <c r="E197" s="24">
        <v>8260.2615965480036</v>
      </c>
      <c r="F197" s="24">
        <v>147.62562628336755</v>
      </c>
      <c r="G197" s="2"/>
      <c r="H197" s="2"/>
      <c r="I197" s="25">
        <v>191</v>
      </c>
      <c r="J197" s="1">
        <f t="shared" si="19"/>
        <v>11028.680601721817</v>
      </c>
      <c r="K197" s="1">
        <f t="shared" si="20"/>
        <v>9640.850952246521</v>
      </c>
      <c r="L197" s="1">
        <f t="shared" si="21"/>
        <v>6187.7271236941187</v>
      </c>
      <c r="M197" s="1">
        <f t="shared" si="22"/>
        <v>113.17314155473518</v>
      </c>
      <c r="N197" s="1">
        <f t="shared" si="17"/>
        <v>10019.37980134033</v>
      </c>
      <c r="O197" s="1">
        <f t="shared" si="18"/>
        <v>19.379801340330232</v>
      </c>
    </row>
    <row r="198" spans="1:15" x14ac:dyDescent="0.2">
      <c r="A198" s="1">
        <v>192</v>
      </c>
      <c r="B198" s="2">
        <v>39238</v>
      </c>
      <c r="C198" s="1">
        <v>13595.46</v>
      </c>
      <c r="D198" s="24">
        <v>13218.50712</v>
      </c>
      <c r="E198" s="24">
        <v>8219.7971602434063</v>
      </c>
      <c r="F198" s="24">
        <v>148.4078092889437</v>
      </c>
      <c r="G198" s="2"/>
      <c r="H198" s="2"/>
      <c r="I198" s="25">
        <v>192</v>
      </c>
      <c r="J198" s="1">
        <f t="shared" si="19"/>
        <v>10956.893071206288</v>
      </c>
      <c r="K198" s="1">
        <f t="shared" si="20"/>
        <v>9562.9669987989018</v>
      </c>
      <c r="L198" s="1">
        <f t="shared" si="21"/>
        <v>6170.0222688816739</v>
      </c>
      <c r="M198" s="1">
        <f t="shared" si="22"/>
        <v>113.41989921107262</v>
      </c>
      <c r="N198" s="1">
        <f t="shared" si="17"/>
        <v>9970.5073371013314</v>
      </c>
      <c r="O198" s="1">
        <f t="shared" si="18"/>
        <v>-29.492662898668641</v>
      </c>
    </row>
    <row r="199" spans="1:15" x14ac:dyDescent="0.2">
      <c r="A199" s="1">
        <v>193</v>
      </c>
      <c r="B199" s="2">
        <v>39239</v>
      </c>
      <c r="C199" s="1">
        <v>13465.67</v>
      </c>
      <c r="D199" s="24">
        <v>12991.26159</v>
      </c>
      <c r="E199" s="24">
        <v>8066.2123869923089</v>
      </c>
      <c r="F199" s="24">
        <v>149.03700950020652</v>
      </c>
      <c r="G199" s="2"/>
      <c r="H199" s="2"/>
      <c r="I199" s="25">
        <v>193</v>
      </c>
      <c r="J199" s="1">
        <f t="shared" si="19"/>
        <v>10916.837141236854</v>
      </c>
      <c r="K199" s="1">
        <f t="shared" si="20"/>
        <v>9434.8620626852189</v>
      </c>
      <c r="L199" s="1">
        <f t="shared" si="21"/>
        <v>6084.543279865723</v>
      </c>
      <c r="M199" s="1">
        <f t="shared" si="22"/>
        <v>113.30044851596185</v>
      </c>
      <c r="N199" s="1">
        <f t="shared" si="17"/>
        <v>9900.0339228180746</v>
      </c>
      <c r="O199" s="1">
        <f t="shared" si="18"/>
        <v>-99.966077181925357</v>
      </c>
    </row>
    <row r="200" spans="1:15" x14ac:dyDescent="0.2">
      <c r="A200" s="1">
        <v>194</v>
      </c>
      <c r="B200" s="2">
        <v>39240</v>
      </c>
      <c r="C200" s="1">
        <v>13266.73</v>
      </c>
      <c r="D200" s="24">
        <v>12884.001060000001</v>
      </c>
      <c r="E200" s="24">
        <v>7929.0483241351458</v>
      </c>
      <c r="F200" s="24">
        <v>148.64866200082338</v>
      </c>
      <c r="G200" s="2"/>
      <c r="H200" s="2"/>
      <c r="I200" s="25">
        <v>194</v>
      </c>
      <c r="J200" s="1">
        <f t="shared" si="19"/>
        <v>10859.221565937676</v>
      </c>
      <c r="K200" s="1">
        <f t="shared" si="20"/>
        <v>9520.6381847240064</v>
      </c>
      <c r="L200" s="1">
        <f t="shared" si="21"/>
        <v>6094.9597777018434</v>
      </c>
      <c r="M200" s="1">
        <f t="shared" si="22"/>
        <v>112.52813796928916</v>
      </c>
      <c r="N200" s="1">
        <f t="shared" ref="N200:N263" si="23">$C$2*(J200/C$506)+$D$2*(K200/D$506)+$E$2*(L200/E$506)+$F$2*(M200/F$506)</f>
        <v>9893.9192670804205</v>
      </c>
      <c r="O200" s="1">
        <f t="shared" ref="O200:O263" si="24">N200-$G$2</f>
        <v>-106.08073291957953</v>
      </c>
    </row>
    <row r="201" spans="1:15" x14ac:dyDescent="0.2">
      <c r="A201" s="1">
        <v>195</v>
      </c>
      <c r="B201" s="2">
        <v>39241</v>
      </c>
      <c r="C201" s="1">
        <v>13424.39</v>
      </c>
      <c r="D201" s="24">
        <v>12798.784250000001</v>
      </c>
      <c r="E201" s="24">
        <v>7859.0569062249524</v>
      </c>
      <c r="F201" s="24">
        <v>146.25773280684436</v>
      </c>
      <c r="G201" s="2"/>
      <c r="H201" s="2"/>
      <c r="I201" s="25">
        <v>195</v>
      </c>
      <c r="J201" s="1">
        <f t="shared" si="19"/>
        <v>11153.044649540616</v>
      </c>
      <c r="K201" s="1">
        <f t="shared" si="20"/>
        <v>9536.4031616681805</v>
      </c>
      <c r="L201" s="1">
        <f t="shared" si="21"/>
        <v>6145.6638366476172</v>
      </c>
      <c r="M201" s="1">
        <f t="shared" si="22"/>
        <v>111.00744026392344</v>
      </c>
      <c r="N201" s="1">
        <f t="shared" si="23"/>
        <v>9986.6969014012793</v>
      </c>
      <c r="O201" s="1">
        <f t="shared" si="24"/>
        <v>-13.30309859872068</v>
      </c>
    </row>
    <row r="202" spans="1:15" x14ac:dyDescent="0.2">
      <c r="A202" s="1">
        <v>196</v>
      </c>
      <c r="B202" s="2">
        <v>39244</v>
      </c>
      <c r="C202" s="1">
        <v>13424.96</v>
      </c>
      <c r="D202" s="24">
        <v>12919.586000000001</v>
      </c>
      <c r="E202" s="24">
        <v>7927.5190177499007</v>
      </c>
      <c r="F202" s="24">
        <v>146.50850242339604</v>
      </c>
      <c r="G202" s="2"/>
      <c r="H202" s="2"/>
      <c r="I202" s="25">
        <v>196</v>
      </c>
      <c r="J202" s="1">
        <f t="shared" ref="J202:J265" si="25">C$506*(C202/C201)</f>
        <v>11022.52799699651</v>
      </c>
      <c r="K202" s="1">
        <f t="shared" ref="K202:K265" si="26">D$506*(D202/D201)</f>
        <v>9690.5073597175779</v>
      </c>
      <c r="L202" s="1">
        <f t="shared" ref="L202:L265" si="27">E$506*(E202/E201)</f>
        <v>6254.4091916278485</v>
      </c>
      <c r="M202" s="1">
        <f t="shared" ref="M202:M265" si="28">F$506*(F202/F201)</f>
        <v>113.01556170670703</v>
      </c>
      <c r="N202" s="1">
        <f t="shared" si="23"/>
        <v>10040.625824018542</v>
      </c>
      <c r="O202" s="1">
        <f t="shared" si="24"/>
        <v>40.625824018541607</v>
      </c>
    </row>
    <row r="203" spans="1:15" x14ac:dyDescent="0.2">
      <c r="A203" s="1">
        <v>197</v>
      </c>
      <c r="B203" s="2">
        <v>39245</v>
      </c>
      <c r="C203" s="1">
        <v>13295.01</v>
      </c>
      <c r="D203" s="24">
        <v>12868.009399999999</v>
      </c>
      <c r="E203" s="24">
        <v>7853.7416777629824</v>
      </c>
      <c r="F203" s="24">
        <v>145.86818331143232</v>
      </c>
      <c r="G203" s="2"/>
      <c r="H203" s="2"/>
      <c r="I203" s="25">
        <v>197</v>
      </c>
      <c r="J203" s="1">
        <f t="shared" si="25"/>
        <v>10915.369425353967</v>
      </c>
      <c r="K203" s="1">
        <f t="shared" si="26"/>
        <v>9561.5744072793768</v>
      </c>
      <c r="L203" s="1">
        <f t="shared" si="27"/>
        <v>6142.6921731725906</v>
      </c>
      <c r="M203" s="1">
        <f t="shared" si="28"/>
        <v>112.3290279763398</v>
      </c>
      <c r="N203" s="1">
        <f t="shared" si="23"/>
        <v>9931.257166030804</v>
      </c>
      <c r="O203" s="1">
        <f t="shared" si="24"/>
        <v>-68.742833969195999</v>
      </c>
    </row>
    <row r="204" spans="1:15" x14ac:dyDescent="0.2">
      <c r="A204" s="1">
        <v>198</v>
      </c>
      <c r="B204" s="2">
        <v>39246</v>
      </c>
      <c r="C204" s="1">
        <v>13482.35</v>
      </c>
      <c r="D204" s="24">
        <v>12940.778880000002</v>
      </c>
      <c r="E204" s="24">
        <v>7895.5162320383188</v>
      </c>
      <c r="F204" s="24">
        <v>144.95847298291508</v>
      </c>
      <c r="G204" s="2"/>
      <c r="H204" s="2"/>
      <c r="I204" s="25">
        <v>198</v>
      </c>
      <c r="J204" s="1">
        <f t="shared" si="25"/>
        <v>11177.371859141136</v>
      </c>
      <c r="K204" s="1">
        <f t="shared" si="26"/>
        <v>9654.1864870619247</v>
      </c>
      <c r="L204" s="1">
        <f t="shared" si="27"/>
        <v>6233.3763718915488</v>
      </c>
      <c r="M204" s="1">
        <f t="shared" si="28"/>
        <v>112.11850211921586</v>
      </c>
      <c r="N204" s="1">
        <f t="shared" si="23"/>
        <v>10066.17522828753</v>
      </c>
      <c r="O204" s="1">
        <f t="shared" si="24"/>
        <v>66.175228287529535</v>
      </c>
    </row>
    <row r="205" spans="1:15" x14ac:dyDescent="0.2">
      <c r="A205" s="1">
        <v>199</v>
      </c>
      <c r="B205" s="2">
        <v>39247</v>
      </c>
      <c r="C205" s="1">
        <v>13553.73</v>
      </c>
      <c r="D205" s="24">
        <v>13096.31306</v>
      </c>
      <c r="E205" s="24">
        <v>8051.1649580615094</v>
      </c>
      <c r="F205" s="24">
        <v>145.15367718841523</v>
      </c>
      <c r="G205" s="2"/>
      <c r="H205" s="2"/>
      <c r="I205" s="25">
        <v>199</v>
      </c>
      <c r="J205" s="1">
        <f t="shared" si="25"/>
        <v>11080.414414682898</v>
      </c>
      <c r="K205" s="1">
        <f t="shared" si="26"/>
        <v>9715.2788063552089</v>
      </c>
      <c r="L205" s="1">
        <f t="shared" si="27"/>
        <v>6322.6279431186722</v>
      </c>
      <c r="M205" s="1">
        <f t="shared" si="28"/>
        <v>112.97404860175033</v>
      </c>
      <c r="N205" s="1">
        <f t="shared" si="23"/>
        <v>10079.640877844031</v>
      </c>
      <c r="O205" s="1">
        <f t="shared" si="24"/>
        <v>79.640877844030911</v>
      </c>
    </row>
    <row r="206" spans="1:15" x14ac:dyDescent="0.2">
      <c r="A206" s="1">
        <v>200</v>
      </c>
      <c r="B206" s="2">
        <v>39248</v>
      </c>
      <c r="C206" s="1">
        <v>13639.48</v>
      </c>
      <c r="D206" s="24">
        <v>13309.281559999999</v>
      </c>
      <c r="E206" s="24">
        <v>8159.9572306869823</v>
      </c>
      <c r="F206" s="24">
        <v>145.4945757772021</v>
      </c>
      <c r="G206" s="2"/>
      <c r="H206" s="2"/>
      <c r="I206" s="25">
        <v>200</v>
      </c>
      <c r="J206" s="1">
        <f t="shared" si="25"/>
        <v>11091.792955061077</v>
      </c>
      <c r="K206" s="1">
        <f t="shared" si="26"/>
        <v>9756.0092040891923</v>
      </c>
      <c r="L206" s="1">
        <f t="shared" si="27"/>
        <v>6284.1796183618417</v>
      </c>
      <c r="M206" s="1">
        <f t="shared" si="28"/>
        <v>113.08708667544576</v>
      </c>
      <c r="N206" s="1">
        <f t="shared" si="23"/>
        <v>10092.301513271503</v>
      </c>
      <c r="O206" s="1">
        <f t="shared" si="24"/>
        <v>92.301513271502699</v>
      </c>
    </row>
    <row r="207" spans="1:15" x14ac:dyDescent="0.2">
      <c r="A207" s="1">
        <v>201</v>
      </c>
      <c r="B207" s="2">
        <v>39251</v>
      </c>
      <c r="C207" s="1">
        <v>13612.98</v>
      </c>
      <c r="D207" s="24">
        <v>13278.292799999999</v>
      </c>
      <c r="E207" s="24">
        <v>8154.2531815137299</v>
      </c>
      <c r="F207" s="24">
        <v>146.76952935468219</v>
      </c>
      <c r="G207" s="2"/>
      <c r="H207" s="2"/>
      <c r="I207" s="25">
        <v>201</v>
      </c>
      <c r="J207" s="1">
        <f t="shared" si="25"/>
        <v>11000.645357359665</v>
      </c>
      <c r="K207" s="1">
        <f t="shared" si="26"/>
        <v>9577.5464085569711</v>
      </c>
      <c r="L207" s="1">
        <f t="shared" si="27"/>
        <v>6196.0618101417913</v>
      </c>
      <c r="M207" s="1">
        <f t="shared" si="28"/>
        <v>113.8107682049335</v>
      </c>
      <c r="N207" s="1">
        <f t="shared" si="23"/>
        <v>10002.070130622404</v>
      </c>
      <c r="O207" s="1">
        <f t="shared" si="24"/>
        <v>2.0701306224036671</v>
      </c>
    </row>
    <row r="208" spans="1:15" x14ac:dyDescent="0.2">
      <c r="A208" s="1">
        <v>202</v>
      </c>
      <c r="B208" s="2">
        <v>39252</v>
      </c>
      <c r="C208" s="1">
        <v>13635.42</v>
      </c>
      <c r="D208" s="24">
        <v>13215.94246</v>
      </c>
      <c r="E208" s="24">
        <v>8141.1504424778759</v>
      </c>
      <c r="F208" s="24">
        <v>147.21680985573028</v>
      </c>
      <c r="G208" s="2"/>
      <c r="H208" s="2"/>
      <c r="I208" s="25">
        <v>202</v>
      </c>
      <c r="J208" s="1">
        <f t="shared" si="25"/>
        <v>11040.229058237066</v>
      </c>
      <c r="K208" s="1">
        <f t="shared" si="26"/>
        <v>9554.8205471298297</v>
      </c>
      <c r="L208" s="1">
        <f t="shared" si="27"/>
        <v>6190.4329034425273</v>
      </c>
      <c r="M208" s="1">
        <f t="shared" si="28"/>
        <v>113.16594558967026</v>
      </c>
      <c r="N208" s="1">
        <f t="shared" si="23"/>
        <v>9996.9948742086581</v>
      </c>
      <c r="O208" s="1">
        <f t="shared" si="24"/>
        <v>-3.0051257913419249</v>
      </c>
    </row>
    <row r="209" spans="1:15" x14ac:dyDescent="0.2">
      <c r="A209" s="1">
        <v>203</v>
      </c>
      <c r="B209" s="2">
        <v>39253</v>
      </c>
      <c r="C209" s="1">
        <v>13489.42</v>
      </c>
      <c r="D209" s="24">
        <v>13251.38997</v>
      </c>
      <c r="E209" s="24">
        <v>8176.7176596886748</v>
      </c>
      <c r="F209" s="24">
        <v>147.28410837040033</v>
      </c>
      <c r="G209" s="2"/>
      <c r="H209" s="2"/>
      <c r="I209" s="25">
        <v>203</v>
      </c>
      <c r="J209" s="1">
        <f t="shared" si="25"/>
        <v>10904.042310775905</v>
      </c>
      <c r="K209" s="1">
        <f t="shared" si="26"/>
        <v>9625.6470362068339</v>
      </c>
      <c r="L209" s="1">
        <f t="shared" si="27"/>
        <v>6227.4844802130074</v>
      </c>
      <c r="M209" s="1">
        <f t="shared" si="28"/>
        <v>112.87369526991573</v>
      </c>
      <c r="N209" s="1">
        <f t="shared" si="23"/>
        <v>9970.5000006311566</v>
      </c>
      <c r="O209" s="1">
        <f t="shared" si="24"/>
        <v>-29.499999368843419</v>
      </c>
    </row>
    <row r="210" spans="1:15" x14ac:dyDescent="0.2">
      <c r="A210" s="1">
        <v>204</v>
      </c>
      <c r="B210" s="2">
        <v>39254</v>
      </c>
      <c r="C210" s="1">
        <v>13545.84</v>
      </c>
      <c r="D210" s="24">
        <v>13142.529999999999</v>
      </c>
      <c r="E210" s="24">
        <v>8079.5792576711783</v>
      </c>
      <c r="F210" s="24">
        <v>147.50363901018923</v>
      </c>
      <c r="G210" s="2"/>
      <c r="H210" s="2"/>
      <c r="I210" s="25">
        <v>204</v>
      </c>
      <c r="J210" s="1">
        <f t="shared" si="25"/>
        <v>11068.160175189149</v>
      </c>
      <c r="K210" s="1">
        <f t="shared" si="26"/>
        <v>9521.0353785212756</v>
      </c>
      <c r="L210" s="1">
        <f t="shared" si="27"/>
        <v>6126.7361245212933</v>
      </c>
      <c r="M210" s="1">
        <f t="shared" si="28"/>
        <v>112.99028408806788</v>
      </c>
      <c r="N210" s="1">
        <f t="shared" si="23"/>
        <v>9983.1863661599182</v>
      </c>
      <c r="O210" s="1">
        <f t="shared" si="24"/>
        <v>-16.81363384008182</v>
      </c>
    </row>
    <row r="211" spans="1:15" x14ac:dyDescent="0.2">
      <c r="A211" s="1">
        <v>205</v>
      </c>
      <c r="B211" s="2">
        <v>39255</v>
      </c>
      <c r="C211" s="1">
        <v>13360.26</v>
      </c>
      <c r="D211" s="24">
        <v>13107.216919999999</v>
      </c>
      <c r="E211" s="24">
        <v>8088.156304552168</v>
      </c>
      <c r="F211" s="24">
        <v>146.57611411072608</v>
      </c>
      <c r="G211" s="2"/>
      <c r="H211" s="2"/>
      <c r="I211" s="25">
        <v>205</v>
      </c>
      <c r="J211" s="1">
        <f t="shared" si="25"/>
        <v>10871.05615713754</v>
      </c>
      <c r="K211" s="1">
        <f t="shared" si="26"/>
        <v>9574.1041290193698</v>
      </c>
      <c r="L211" s="1">
        <f t="shared" si="27"/>
        <v>6206.978229190895</v>
      </c>
      <c r="M211" s="1">
        <f t="shared" si="28"/>
        <v>112.11267757175396</v>
      </c>
      <c r="N211" s="1">
        <f t="shared" si="23"/>
        <v>9925.6238892316869</v>
      </c>
      <c r="O211" s="1">
        <f t="shared" si="24"/>
        <v>-74.376110768313083</v>
      </c>
    </row>
    <row r="212" spans="1:15" x14ac:dyDescent="0.2">
      <c r="A212" s="1">
        <v>206</v>
      </c>
      <c r="B212" s="2">
        <v>39258</v>
      </c>
      <c r="C212" s="1">
        <v>13352.05</v>
      </c>
      <c r="D212" s="24">
        <v>13154.399439999999</v>
      </c>
      <c r="E212" s="24">
        <v>8075.9451096461735</v>
      </c>
      <c r="F212" s="24">
        <v>146.17326652658801</v>
      </c>
      <c r="G212" s="2"/>
      <c r="H212" s="2"/>
      <c r="I212" s="25">
        <v>206</v>
      </c>
      <c r="J212" s="1">
        <f t="shared" si="25"/>
        <v>11015.286844941638</v>
      </c>
      <c r="K212" s="1">
        <f t="shared" si="26"/>
        <v>9634.4554994224436</v>
      </c>
      <c r="L212" s="1">
        <f t="shared" si="27"/>
        <v>6191.0349433178044</v>
      </c>
      <c r="M212" s="1">
        <f t="shared" si="28"/>
        <v>112.51204128738023</v>
      </c>
      <c r="N212" s="1">
        <f t="shared" si="23"/>
        <v>10001.334639512785</v>
      </c>
      <c r="O212" s="1">
        <f t="shared" si="24"/>
        <v>1.3346395127846336</v>
      </c>
    </row>
    <row r="213" spans="1:15" x14ac:dyDescent="0.2">
      <c r="A213" s="1">
        <v>207</v>
      </c>
      <c r="B213" s="2">
        <v>39259</v>
      </c>
      <c r="C213" s="1">
        <v>13337.66</v>
      </c>
      <c r="D213" s="24">
        <v>13114.664420000001</v>
      </c>
      <c r="E213" s="24">
        <v>8014.7549811523959</v>
      </c>
      <c r="F213" s="24">
        <v>146.77154927288976</v>
      </c>
      <c r="G213" s="2"/>
      <c r="H213" s="2"/>
      <c r="I213" s="25">
        <v>207</v>
      </c>
      <c r="J213" s="1">
        <f t="shared" si="25"/>
        <v>11010.181116727394</v>
      </c>
      <c r="K213" s="1">
        <f t="shared" si="26"/>
        <v>9570.9003331052063</v>
      </c>
      <c r="L213" s="1">
        <f t="shared" si="27"/>
        <v>6153.4166715656138</v>
      </c>
      <c r="M213" s="1">
        <f t="shared" si="28"/>
        <v>113.28389741701841</v>
      </c>
      <c r="N213" s="1">
        <f t="shared" si="23"/>
        <v>9987.2361609343097</v>
      </c>
      <c r="O213" s="1">
        <f t="shared" si="24"/>
        <v>-12.763839065690263</v>
      </c>
    </row>
    <row r="214" spans="1:15" x14ac:dyDescent="0.2">
      <c r="A214" s="1">
        <v>208</v>
      </c>
      <c r="B214" s="2">
        <v>39260</v>
      </c>
      <c r="C214" s="1">
        <v>13427.73</v>
      </c>
      <c r="D214" s="24">
        <v>13034.311680000001</v>
      </c>
      <c r="E214" s="24">
        <v>7980.7521826729344</v>
      </c>
      <c r="F214" s="24">
        <v>145.73220117570213</v>
      </c>
      <c r="G214" s="2"/>
      <c r="H214" s="2"/>
      <c r="I214" s="25">
        <v>208</v>
      </c>
      <c r="J214" s="1">
        <f t="shared" si="25"/>
        <v>11096.492617430644</v>
      </c>
      <c r="K214" s="1">
        <f t="shared" si="26"/>
        <v>9541.0804146167629</v>
      </c>
      <c r="L214" s="1">
        <f t="shared" si="27"/>
        <v>6174.0907332410225</v>
      </c>
      <c r="M214" s="1">
        <f t="shared" si="28"/>
        <v>112.02318130537277</v>
      </c>
      <c r="N214" s="1">
        <f t="shared" si="23"/>
        <v>9990.2260938981381</v>
      </c>
      <c r="O214" s="1">
        <f t="shared" si="24"/>
        <v>-9.7739061018619395</v>
      </c>
    </row>
    <row r="215" spans="1:15" x14ac:dyDescent="0.2">
      <c r="A215" s="1">
        <v>209</v>
      </c>
      <c r="B215" s="2">
        <v>39261</v>
      </c>
      <c r="C215" s="1">
        <v>13422.28</v>
      </c>
      <c r="D215" s="24">
        <v>13159.685380000001</v>
      </c>
      <c r="E215" s="24">
        <v>8087.1280463174908</v>
      </c>
      <c r="F215" s="24">
        <v>145.82638041798813</v>
      </c>
      <c r="G215" s="2"/>
      <c r="H215" s="2"/>
      <c r="I215" s="25">
        <v>209</v>
      </c>
      <c r="J215" s="1">
        <f t="shared" si="25"/>
        <v>11017.58640490984</v>
      </c>
      <c r="K215" s="1">
        <f t="shared" si="26"/>
        <v>9692.2373597840342</v>
      </c>
      <c r="L215" s="1">
        <f t="shared" si="27"/>
        <v>6283.0414724489456</v>
      </c>
      <c r="M215" s="1">
        <f t="shared" si="28"/>
        <v>112.89503104805905</v>
      </c>
      <c r="N215" s="1">
        <f t="shared" si="23"/>
        <v>10041.854274050369</v>
      </c>
      <c r="O215" s="1">
        <f t="shared" si="24"/>
        <v>41.854274050368986</v>
      </c>
    </row>
    <row r="216" spans="1:15" x14ac:dyDescent="0.2">
      <c r="A216" s="1">
        <v>210</v>
      </c>
      <c r="B216" s="2">
        <v>39262</v>
      </c>
      <c r="C216" s="1">
        <v>13408.62</v>
      </c>
      <c r="D216" s="24">
        <v>13258.090560000001</v>
      </c>
      <c r="E216" s="24">
        <v>8176.812964213369</v>
      </c>
      <c r="F216" s="24">
        <v>146.85742045178529</v>
      </c>
      <c r="G216" s="2"/>
      <c r="H216" s="2"/>
      <c r="I216" s="25">
        <v>210</v>
      </c>
      <c r="J216" s="1">
        <f t="shared" si="25"/>
        <v>11010.84272993858</v>
      </c>
      <c r="K216" s="1">
        <f t="shared" si="26"/>
        <v>9671.6842902211629</v>
      </c>
      <c r="L216" s="1">
        <f t="shared" si="27"/>
        <v>6269.1574397040367</v>
      </c>
      <c r="M216" s="1">
        <f t="shared" si="28"/>
        <v>113.6198090582668</v>
      </c>
      <c r="N216" s="1">
        <f t="shared" si="23"/>
        <v>10043.592971778737</v>
      </c>
      <c r="O216" s="1">
        <f t="shared" si="24"/>
        <v>43.592971778736683</v>
      </c>
    </row>
    <row r="217" spans="1:15" x14ac:dyDescent="0.2">
      <c r="A217" s="1">
        <v>211</v>
      </c>
      <c r="B217" s="2">
        <v>39265</v>
      </c>
      <c r="C217" s="1">
        <v>13535.43</v>
      </c>
      <c r="D217" s="24">
        <v>13270.83216</v>
      </c>
      <c r="E217" s="24">
        <v>8214.4609513425094</v>
      </c>
      <c r="F217" s="24">
        <v>148.36317553756845</v>
      </c>
      <c r="G217" s="2"/>
      <c r="H217" s="2"/>
      <c r="I217" s="25">
        <v>211</v>
      </c>
      <c r="J217" s="1">
        <f t="shared" si="25"/>
        <v>11126.299468983385</v>
      </c>
      <c r="K217" s="1">
        <f t="shared" si="26"/>
        <v>9609.1243186871488</v>
      </c>
      <c r="L217" s="1">
        <f t="shared" si="27"/>
        <v>6228.9441634181394</v>
      </c>
      <c r="M217" s="1">
        <f t="shared" si="28"/>
        <v>113.97890503651556</v>
      </c>
      <c r="N217" s="1">
        <f t="shared" si="23"/>
        <v>10065.823117159403</v>
      </c>
      <c r="O217" s="1">
        <f t="shared" si="24"/>
        <v>65.823117159403409</v>
      </c>
    </row>
    <row r="218" spans="1:15" x14ac:dyDescent="0.2">
      <c r="A218" s="1">
        <v>212</v>
      </c>
      <c r="B218" s="2">
        <v>39266</v>
      </c>
      <c r="C218" s="1">
        <v>13577.3</v>
      </c>
      <c r="D218" s="24">
        <v>13389.156700000001</v>
      </c>
      <c r="E218" s="24">
        <v>8262.7824666485158</v>
      </c>
      <c r="F218" s="24">
        <v>148.36834791138725</v>
      </c>
      <c r="G218" s="2"/>
      <c r="H218" s="2"/>
      <c r="I218" s="25">
        <v>212</v>
      </c>
      <c r="J218" s="1">
        <f t="shared" si="25"/>
        <v>11056.155233930505</v>
      </c>
      <c r="K218" s="1">
        <f t="shared" si="26"/>
        <v>9685.4923965581438</v>
      </c>
      <c r="L218" s="1">
        <f t="shared" si="27"/>
        <v>6236.8698598488381</v>
      </c>
      <c r="M218" s="1">
        <f t="shared" si="28"/>
        <v>112.82605321104184</v>
      </c>
      <c r="N218" s="1">
        <f t="shared" si="23"/>
        <v>10045.074079105234</v>
      </c>
      <c r="O218" s="1">
        <f t="shared" si="24"/>
        <v>45.074079105233977</v>
      </c>
    </row>
    <row r="219" spans="1:15" x14ac:dyDescent="0.2">
      <c r="A219" s="1">
        <v>213</v>
      </c>
      <c r="B219" s="2">
        <v>39268</v>
      </c>
      <c r="C219" s="1">
        <v>13565.84</v>
      </c>
      <c r="D219" s="24">
        <v>13339.406080000001</v>
      </c>
      <c r="E219" s="24">
        <v>8240.8948728410178</v>
      </c>
      <c r="F219" s="24">
        <v>148.35922488194106</v>
      </c>
      <c r="G219" s="2"/>
      <c r="H219" s="2"/>
      <c r="I219" s="25">
        <v>213</v>
      </c>
      <c r="J219" s="1">
        <f t="shared" si="25"/>
        <v>11012.756765365721</v>
      </c>
      <c r="K219" s="1">
        <f t="shared" si="26"/>
        <v>9564.227677187635</v>
      </c>
      <c r="L219" s="1">
        <f t="shared" si="27"/>
        <v>6183.9716073830668</v>
      </c>
      <c r="M219" s="1">
        <f t="shared" si="28"/>
        <v>112.81518257678283</v>
      </c>
      <c r="N219" s="1">
        <f t="shared" si="23"/>
        <v>9982.7046420508595</v>
      </c>
      <c r="O219" s="1">
        <f t="shared" si="24"/>
        <v>-17.295357949140453</v>
      </c>
    </row>
    <row r="220" spans="1:15" x14ac:dyDescent="0.2">
      <c r="A220" s="1">
        <v>214</v>
      </c>
      <c r="B220" s="2">
        <v>39269</v>
      </c>
      <c r="C220" s="1">
        <v>13611.68</v>
      </c>
      <c r="D220" s="24">
        <v>13467.840310000001</v>
      </c>
      <c r="E220" s="24">
        <v>8318.8249727371858</v>
      </c>
      <c r="F220" s="24">
        <v>147.24788961038959</v>
      </c>
      <c r="G220" s="2"/>
      <c r="H220" s="2"/>
      <c r="I220" s="25">
        <v>214</v>
      </c>
      <c r="J220" s="1">
        <f t="shared" si="25"/>
        <v>11059.304374870999</v>
      </c>
      <c r="K220" s="1">
        <f t="shared" si="26"/>
        <v>9692.3279693292388</v>
      </c>
      <c r="L220" s="1">
        <f t="shared" si="27"/>
        <v>6259.0301724090414</v>
      </c>
      <c r="M220" s="1">
        <f t="shared" si="28"/>
        <v>111.97698741146745</v>
      </c>
      <c r="N220" s="1">
        <f t="shared" si="23"/>
        <v>10036.875677484219</v>
      </c>
      <c r="O220" s="1">
        <f t="shared" si="24"/>
        <v>36.875677484218613</v>
      </c>
    </row>
    <row r="221" spans="1:15" x14ac:dyDescent="0.2">
      <c r="A221" s="1">
        <v>215</v>
      </c>
      <c r="B221" s="2">
        <v>39272</v>
      </c>
      <c r="C221" s="1">
        <v>13649.97</v>
      </c>
      <c r="D221" s="24">
        <v>13526.761769999999</v>
      </c>
      <c r="E221" s="24">
        <v>8319.242300354319</v>
      </c>
      <c r="F221" s="24">
        <v>148.09812667261374</v>
      </c>
      <c r="G221" s="2"/>
      <c r="H221" s="2"/>
      <c r="I221" s="25">
        <v>215</v>
      </c>
      <c r="J221" s="1">
        <f t="shared" si="25"/>
        <v>11053.065333463612</v>
      </c>
      <c r="K221" s="1">
        <f t="shared" si="26"/>
        <v>9641.8977121807093</v>
      </c>
      <c r="L221" s="1">
        <f t="shared" si="27"/>
        <v>6200.7071217784041</v>
      </c>
      <c r="M221" s="1">
        <f t="shared" si="28"/>
        <v>113.4735760829597</v>
      </c>
      <c r="N221" s="1">
        <f t="shared" si="23"/>
        <v>10035.97556863596</v>
      </c>
      <c r="O221" s="1">
        <f t="shared" si="24"/>
        <v>35.975568635960371</v>
      </c>
    </row>
    <row r="222" spans="1:15" x14ac:dyDescent="0.2">
      <c r="A222" s="1">
        <v>216</v>
      </c>
      <c r="B222" s="2">
        <v>39273</v>
      </c>
      <c r="C222" s="1">
        <v>13501.7</v>
      </c>
      <c r="D222" s="24">
        <v>13419.61542</v>
      </c>
      <c r="E222" s="24">
        <v>8257.9503361229254</v>
      </c>
      <c r="F222" s="24">
        <v>149.51400720838794</v>
      </c>
      <c r="G222" s="2"/>
      <c r="H222" s="2"/>
      <c r="I222" s="25">
        <v>216</v>
      </c>
      <c r="J222" s="1">
        <f t="shared" si="25"/>
        <v>10902.33513348381</v>
      </c>
      <c r="K222" s="1">
        <f t="shared" si="26"/>
        <v>9523.8569873233846</v>
      </c>
      <c r="L222" s="1">
        <f t="shared" si="27"/>
        <v>6154.7146904278161</v>
      </c>
      <c r="M222" s="1">
        <f t="shared" si="28"/>
        <v>113.90074693938395</v>
      </c>
      <c r="N222" s="1">
        <f t="shared" si="23"/>
        <v>9944.5409770131282</v>
      </c>
      <c r="O222" s="1">
        <f t="shared" si="24"/>
        <v>-55.459022986871787</v>
      </c>
    </row>
    <row r="223" spans="1:15" x14ac:dyDescent="0.2">
      <c r="A223" s="1">
        <v>217</v>
      </c>
      <c r="B223" s="2">
        <v>39274</v>
      </c>
      <c r="C223" s="1">
        <v>13577.87</v>
      </c>
      <c r="D223" s="24">
        <v>13457.09793</v>
      </c>
      <c r="E223" s="24">
        <v>8267.1029067364652</v>
      </c>
      <c r="F223" s="24">
        <v>148.14108667104398</v>
      </c>
      <c r="G223" s="2"/>
      <c r="H223" s="2"/>
      <c r="I223" s="25">
        <v>217</v>
      </c>
      <c r="J223" s="1">
        <f t="shared" si="25"/>
        <v>11084.241081656384</v>
      </c>
      <c r="K223" s="1">
        <f t="shared" si="26"/>
        <v>9626.7120065390318</v>
      </c>
      <c r="L223" s="1">
        <f t="shared" si="27"/>
        <v>6207.2681810454578</v>
      </c>
      <c r="M223" s="1">
        <f t="shared" si="28"/>
        <v>111.78612462415518</v>
      </c>
      <c r="N223" s="1">
        <f t="shared" si="23"/>
        <v>10013.688613149443</v>
      </c>
      <c r="O223" s="1">
        <f t="shared" si="24"/>
        <v>13.688613149442972</v>
      </c>
    </row>
    <row r="224" spans="1:15" x14ac:dyDescent="0.2">
      <c r="A224" s="1">
        <v>218</v>
      </c>
      <c r="B224" s="2">
        <v>39275</v>
      </c>
      <c r="C224" s="1">
        <v>13861.73</v>
      </c>
      <c r="D224" s="24">
        <v>13588.963530000001</v>
      </c>
      <c r="E224" s="24">
        <v>8404.0897824290842</v>
      </c>
      <c r="F224" s="24">
        <v>146.85725951331048</v>
      </c>
      <c r="G224" s="2"/>
      <c r="H224" s="2"/>
      <c r="I224" s="25">
        <v>218</v>
      </c>
      <c r="J224" s="1">
        <f t="shared" si="25"/>
        <v>11252.488038536234</v>
      </c>
      <c r="K224" s="1">
        <f t="shared" si="26"/>
        <v>9693.9674458700592</v>
      </c>
      <c r="L224" s="1">
        <f t="shared" si="27"/>
        <v>6303.1373669136292</v>
      </c>
      <c r="M224" s="1">
        <f t="shared" si="28"/>
        <v>111.84437561283701</v>
      </c>
      <c r="N224" s="1">
        <f t="shared" si="23"/>
        <v>10112.258823037355</v>
      </c>
      <c r="O224" s="1">
        <f t="shared" si="24"/>
        <v>112.25882303735489</v>
      </c>
    </row>
    <row r="225" spans="1:15" x14ac:dyDescent="0.2">
      <c r="A225" s="1">
        <v>219</v>
      </c>
      <c r="B225" s="2">
        <v>39276</v>
      </c>
      <c r="C225" s="1">
        <v>13907.25</v>
      </c>
      <c r="D225" s="24">
        <v>13652.36442</v>
      </c>
      <c r="E225" s="24">
        <v>8426.9421487603304</v>
      </c>
      <c r="F225" s="24">
        <v>149.20607002617803</v>
      </c>
      <c r="G225" s="2"/>
      <c r="H225" s="2"/>
      <c r="I225" s="25">
        <v>219</v>
      </c>
      <c r="J225" s="1">
        <f t="shared" si="25"/>
        <v>11058.254917315515</v>
      </c>
      <c r="K225" s="1">
        <f t="shared" si="26"/>
        <v>9644.6878426330513</v>
      </c>
      <c r="L225" s="1">
        <f t="shared" si="27"/>
        <v>6217.2561601106918</v>
      </c>
      <c r="M225" s="1">
        <f t="shared" si="28"/>
        <v>114.62657806926335</v>
      </c>
      <c r="N225" s="1">
        <f t="shared" si="23"/>
        <v>10061.839156814223</v>
      </c>
      <c r="O225" s="1">
        <f t="shared" si="24"/>
        <v>61.839156814223315</v>
      </c>
    </row>
    <row r="226" spans="1:15" x14ac:dyDescent="0.2">
      <c r="A226" s="1">
        <v>220</v>
      </c>
      <c r="B226" s="2">
        <v>39280</v>
      </c>
      <c r="C226" s="1">
        <v>13971.55</v>
      </c>
      <c r="D226" s="24">
        <v>13615.19586</v>
      </c>
      <c r="E226" s="24">
        <v>8408.0645161290322</v>
      </c>
      <c r="F226" s="24">
        <v>149.05310096547211</v>
      </c>
      <c r="G226" s="2"/>
      <c r="H226" s="2"/>
      <c r="I226" s="25">
        <v>220</v>
      </c>
      <c r="J226" s="1">
        <f t="shared" si="25"/>
        <v>11073.020359380898</v>
      </c>
      <c r="K226" s="1">
        <f t="shared" si="26"/>
        <v>9573.7626781061717</v>
      </c>
      <c r="L226" s="1">
        <f t="shared" si="27"/>
        <v>6186.5062380245745</v>
      </c>
      <c r="M226" s="1">
        <f t="shared" si="28"/>
        <v>112.70645239822895</v>
      </c>
      <c r="N226" s="1">
        <f t="shared" si="23"/>
        <v>10006.035859126398</v>
      </c>
      <c r="O226" s="1">
        <f t="shared" si="24"/>
        <v>6.0358591263975541</v>
      </c>
    </row>
    <row r="227" spans="1:15" x14ac:dyDescent="0.2">
      <c r="A227" s="1">
        <v>221</v>
      </c>
      <c r="B227" s="2">
        <v>39281</v>
      </c>
      <c r="C227" s="1">
        <v>13918.22</v>
      </c>
      <c r="D227" s="24">
        <v>13477.002620000001</v>
      </c>
      <c r="E227" s="24">
        <v>8279.4393813863589</v>
      </c>
      <c r="F227" s="24">
        <v>147.87474349503407</v>
      </c>
      <c r="G227" s="2"/>
      <c r="H227" s="2"/>
      <c r="I227" s="25">
        <v>221</v>
      </c>
      <c r="J227" s="1">
        <f t="shared" si="25"/>
        <v>10979.988328653584</v>
      </c>
      <c r="K227" s="1">
        <f t="shared" si="26"/>
        <v>9502.4601349020795</v>
      </c>
      <c r="L227" s="1">
        <f t="shared" si="27"/>
        <v>6105.5434687154448</v>
      </c>
      <c r="M227" s="1">
        <f t="shared" si="28"/>
        <v>111.93019087190585</v>
      </c>
      <c r="N227" s="1">
        <f t="shared" si="23"/>
        <v>9923.1729768021942</v>
      </c>
      <c r="O227" s="1">
        <f t="shared" si="24"/>
        <v>-76.827023197805829</v>
      </c>
    </row>
    <row r="228" spans="1:15" x14ac:dyDescent="0.2">
      <c r="A228" s="1">
        <v>222</v>
      </c>
      <c r="B228" s="2">
        <v>39282</v>
      </c>
      <c r="C228" s="1">
        <v>14000.41</v>
      </c>
      <c r="D228" s="24">
        <v>13611.74598</v>
      </c>
      <c r="E228" s="24">
        <v>8384.7110865358027</v>
      </c>
      <c r="F228" s="24">
        <v>148.48430456519955</v>
      </c>
      <c r="G228" s="2"/>
      <c r="H228" s="2"/>
      <c r="I228" s="25">
        <v>222</v>
      </c>
      <c r="J228" s="1">
        <f t="shared" si="25"/>
        <v>11087.147569488054</v>
      </c>
      <c r="K228" s="1">
        <f t="shared" si="26"/>
        <v>9695.8783892117717</v>
      </c>
      <c r="L228" s="1">
        <f t="shared" si="27"/>
        <v>6279.2330812419477</v>
      </c>
      <c r="M228" s="1">
        <f t="shared" si="28"/>
        <v>113.28718899061552</v>
      </c>
      <c r="N228" s="1">
        <f t="shared" si="23"/>
        <v>10074.574024710239</v>
      </c>
      <c r="O228" s="1">
        <f t="shared" si="24"/>
        <v>74.574024710238518</v>
      </c>
    </row>
    <row r="229" spans="1:15" x14ac:dyDescent="0.2">
      <c r="A229" s="1">
        <v>223</v>
      </c>
      <c r="B229" s="2">
        <v>39283</v>
      </c>
      <c r="C229" s="1">
        <v>13851.08</v>
      </c>
      <c r="D229" s="24">
        <v>13533.903040000001</v>
      </c>
      <c r="E229" s="24">
        <v>8241.7819590481467</v>
      </c>
      <c r="F229" s="24">
        <v>149.81790429042906</v>
      </c>
      <c r="G229" s="2"/>
      <c r="H229" s="2"/>
      <c r="I229" s="25">
        <v>223</v>
      </c>
      <c r="J229" s="1">
        <f t="shared" si="25"/>
        <v>10904.497427203916</v>
      </c>
      <c r="K229" s="1">
        <f t="shared" si="26"/>
        <v>9544.9984396087857</v>
      </c>
      <c r="L229" s="1">
        <f t="shared" si="27"/>
        <v>6094.7016456689307</v>
      </c>
      <c r="M229" s="1">
        <f t="shared" si="28"/>
        <v>113.83542261155407</v>
      </c>
      <c r="N229" s="1">
        <f t="shared" si="23"/>
        <v>9941.0955549695518</v>
      </c>
      <c r="O229" s="1">
        <f t="shared" si="24"/>
        <v>-58.904445030448187</v>
      </c>
    </row>
    <row r="230" spans="1:15" x14ac:dyDescent="0.2">
      <c r="A230" s="1">
        <v>224</v>
      </c>
      <c r="B230" s="2">
        <v>39286</v>
      </c>
      <c r="C230" s="1">
        <v>13943.42</v>
      </c>
      <c r="D230" s="24">
        <v>13633.015199999998</v>
      </c>
      <c r="E230" s="24">
        <v>8303.3853806826028</v>
      </c>
      <c r="F230" s="24">
        <v>148.03164400494438</v>
      </c>
      <c r="G230" s="2"/>
      <c r="H230" s="2"/>
      <c r="I230" s="25">
        <v>224</v>
      </c>
      <c r="J230" s="1">
        <f t="shared" si="25"/>
        <v>11095.53997559757</v>
      </c>
      <c r="K230" s="1">
        <f t="shared" si="26"/>
        <v>9670.2008591939521</v>
      </c>
      <c r="L230" s="1">
        <f t="shared" si="27"/>
        <v>6246.741096367472</v>
      </c>
      <c r="M230" s="1">
        <f t="shared" si="28"/>
        <v>111.476955764115</v>
      </c>
      <c r="N230" s="1">
        <f t="shared" si="23"/>
        <v>10032.265038773741</v>
      </c>
      <c r="O230" s="1">
        <f t="shared" si="24"/>
        <v>32.265038773741253</v>
      </c>
    </row>
    <row r="231" spans="1:15" x14ac:dyDescent="0.2">
      <c r="A231" s="1">
        <v>225</v>
      </c>
      <c r="B231" s="2">
        <v>39287</v>
      </c>
      <c r="C231" s="1">
        <v>13716.95</v>
      </c>
      <c r="D231" s="24">
        <v>13395.77031</v>
      </c>
      <c r="E231" s="24">
        <v>8167.3855938061661</v>
      </c>
      <c r="F231" s="24">
        <v>149.19633681418861</v>
      </c>
      <c r="G231" s="2"/>
      <c r="H231" s="2"/>
      <c r="I231" s="25">
        <v>225</v>
      </c>
      <c r="J231" s="1">
        <f t="shared" si="25"/>
        <v>10843.038932844309</v>
      </c>
      <c r="K231" s="1">
        <f t="shared" si="26"/>
        <v>9432.8387432397594</v>
      </c>
      <c r="L231" s="1">
        <f t="shared" si="27"/>
        <v>6098.8407986956317</v>
      </c>
      <c r="M231" s="1">
        <f t="shared" si="28"/>
        <v>113.70978897233769</v>
      </c>
      <c r="N231" s="1">
        <f t="shared" si="23"/>
        <v>9882.1819174071643</v>
      </c>
      <c r="O231" s="1">
        <f t="shared" si="24"/>
        <v>-117.81808259283571</v>
      </c>
    </row>
    <row r="232" spans="1:15" x14ac:dyDescent="0.2">
      <c r="A232" s="1">
        <v>226</v>
      </c>
      <c r="B232" s="2">
        <v>39288</v>
      </c>
      <c r="C232" s="1">
        <v>13785.79</v>
      </c>
      <c r="D232" s="24">
        <v>13228.087850000002</v>
      </c>
      <c r="E232" s="24">
        <v>7999.3284911607507</v>
      </c>
      <c r="F232" s="24">
        <v>148.51076923076923</v>
      </c>
      <c r="G232" s="2"/>
      <c r="H232" s="2"/>
      <c r="I232" s="25">
        <v>226</v>
      </c>
      <c r="J232" s="1">
        <f t="shared" si="25"/>
        <v>11077.375402505657</v>
      </c>
      <c r="K232" s="1">
        <f t="shared" si="26"/>
        <v>9479.731023118331</v>
      </c>
      <c r="L232" s="1">
        <f t="shared" si="27"/>
        <v>6072.8129410300216</v>
      </c>
      <c r="M232" s="1">
        <f t="shared" si="28"/>
        <v>112.30369438493719</v>
      </c>
      <c r="N232" s="1">
        <f t="shared" si="23"/>
        <v>9952.7549817890849</v>
      </c>
      <c r="O232" s="1">
        <f t="shared" si="24"/>
        <v>-47.245018210915077</v>
      </c>
    </row>
    <row r="233" spans="1:15" x14ac:dyDescent="0.2">
      <c r="A233" s="1">
        <v>227</v>
      </c>
      <c r="B233" s="2">
        <v>39289</v>
      </c>
      <c r="C233" s="1">
        <v>13473.57</v>
      </c>
      <c r="D233" s="24">
        <v>12792.455680000001</v>
      </c>
      <c r="E233" s="24">
        <v>7785.7730827273981</v>
      </c>
      <c r="F233" s="24">
        <v>148.37054731372055</v>
      </c>
      <c r="G233" s="2"/>
      <c r="H233" s="2"/>
      <c r="I233" s="25">
        <v>227</v>
      </c>
      <c r="J233" s="1">
        <f t="shared" si="25"/>
        <v>10772.43284238335</v>
      </c>
      <c r="K233" s="1">
        <f t="shared" si="26"/>
        <v>9283.75107627539</v>
      </c>
      <c r="L233" s="1">
        <f t="shared" si="27"/>
        <v>6034.8661599411043</v>
      </c>
      <c r="M233" s="1">
        <f t="shared" si="28"/>
        <v>112.71559473901389</v>
      </c>
      <c r="N233" s="1">
        <f t="shared" si="23"/>
        <v>9782.0260410209012</v>
      </c>
      <c r="O233" s="1">
        <f t="shared" si="24"/>
        <v>-217.97395897909882</v>
      </c>
    </row>
    <row r="234" spans="1:15" x14ac:dyDescent="0.2">
      <c r="A234" s="1">
        <v>228</v>
      </c>
      <c r="B234" s="2">
        <v>39290</v>
      </c>
      <c r="C234" s="1">
        <v>13265.47</v>
      </c>
      <c r="D234" s="24">
        <v>12620.585120000002</v>
      </c>
      <c r="E234" s="24">
        <v>7707.1691929537083</v>
      </c>
      <c r="F234" s="24">
        <v>145.48661616161618</v>
      </c>
      <c r="G234" s="2"/>
      <c r="H234" s="2"/>
      <c r="I234" s="25">
        <v>228</v>
      </c>
      <c r="J234" s="1">
        <f t="shared" si="25"/>
        <v>10851.823701379812</v>
      </c>
      <c r="K234" s="1">
        <f t="shared" si="26"/>
        <v>9470.9208248397717</v>
      </c>
      <c r="L234" s="1">
        <f t="shared" si="27"/>
        <v>6137.7978855357278</v>
      </c>
      <c r="M234" s="1">
        <f t="shared" si="28"/>
        <v>110.6291561899771</v>
      </c>
      <c r="N234" s="1">
        <f t="shared" si="23"/>
        <v>9848.9433217478509</v>
      </c>
      <c r="O234" s="1">
        <f t="shared" si="24"/>
        <v>-151.05667825214914</v>
      </c>
    </row>
    <row r="235" spans="1:15" x14ac:dyDescent="0.2">
      <c r="A235" s="1">
        <v>229</v>
      </c>
      <c r="B235" s="2">
        <v>39293</v>
      </c>
      <c r="C235" s="1">
        <v>13358.31</v>
      </c>
      <c r="D235" s="24">
        <v>12562.387620000001</v>
      </c>
      <c r="E235" s="24">
        <v>7725.2154877548228</v>
      </c>
      <c r="F235" s="24">
        <v>145.95053182508863</v>
      </c>
      <c r="G235" s="2"/>
      <c r="H235" s="2"/>
      <c r="I235" s="25">
        <v>229</v>
      </c>
      <c r="J235" s="1">
        <f t="shared" si="25"/>
        <v>11099.199223140982</v>
      </c>
      <c r="K235" s="1">
        <f t="shared" si="26"/>
        <v>9555.6302395445364</v>
      </c>
      <c r="L235" s="1">
        <f t="shared" si="27"/>
        <v>6214.9142623670286</v>
      </c>
      <c r="M235" s="1">
        <f t="shared" si="28"/>
        <v>113.18187772735592</v>
      </c>
      <c r="N235" s="1">
        <f t="shared" si="23"/>
        <v>10022.879467183293</v>
      </c>
      <c r="O235" s="1">
        <f t="shared" si="24"/>
        <v>22.879467183292945</v>
      </c>
    </row>
    <row r="236" spans="1:15" x14ac:dyDescent="0.2">
      <c r="A236" s="1">
        <v>230</v>
      </c>
      <c r="B236" s="2">
        <v>39294</v>
      </c>
      <c r="C236" s="1">
        <v>13211.99</v>
      </c>
      <c r="D236" s="24">
        <v>12924.995220000001</v>
      </c>
      <c r="E236" s="24">
        <v>7873.8773274917849</v>
      </c>
      <c r="F236" s="24">
        <v>144.86344167296548</v>
      </c>
      <c r="G236" s="2"/>
      <c r="H236" s="2"/>
      <c r="I236" s="25">
        <v>230</v>
      </c>
      <c r="J236" s="1">
        <f t="shared" si="25"/>
        <v>10901.330070899687</v>
      </c>
      <c r="K236" s="1">
        <f t="shared" si="26"/>
        <v>9876.995097249328</v>
      </c>
      <c r="L236" s="1">
        <f t="shared" si="27"/>
        <v>6319.7147191315789</v>
      </c>
      <c r="M236" s="1">
        <f t="shared" si="28"/>
        <v>111.98178164551175</v>
      </c>
      <c r="N236" s="1">
        <f t="shared" si="23"/>
        <v>10047.126729810268</v>
      </c>
      <c r="O236" s="1">
        <f t="shared" si="24"/>
        <v>47.126729810268444</v>
      </c>
    </row>
    <row r="237" spans="1:15" x14ac:dyDescent="0.2">
      <c r="A237" s="1">
        <v>231</v>
      </c>
      <c r="B237" s="2">
        <v>39295</v>
      </c>
      <c r="C237" s="1">
        <v>13362.37</v>
      </c>
      <c r="D237" s="24">
        <v>12684.342580000002</v>
      </c>
      <c r="E237" s="24">
        <v>7732.9048140043769</v>
      </c>
      <c r="F237" s="24">
        <v>142.31109236609026</v>
      </c>
      <c r="G237" s="2"/>
      <c r="H237" s="2"/>
      <c r="I237" s="25">
        <v>231</v>
      </c>
      <c r="J237" s="1">
        <f t="shared" si="25"/>
        <v>11147.514029468688</v>
      </c>
      <c r="K237" s="1">
        <f t="shared" si="26"/>
        <v>9421.1562918314085</v>
      </c>
      <c r="L237" s="1">
        <f t="shared" si="27"/>
        <v>6089.385269008957</v>
      </c>
      <c r="M237" s="1">
        <f t="shared" si="28"/>
        <v>110.83430671623329</v>
      </c>
      <c r="N237" s="1">
        <f t="shared" si="23"/>
        <v>9936.5290136172862</v>
      </c>
      <c r="O237" s="1">
        <f t="shared" si="24"/>
        <v>-63.470986382713818</v>
      </c>
    </row>
    <row r="238" spans="1:15" x14ac:dyDescent="0.2">
      <c r="A238" s="1">
        <v>232</v>
      </c>
      <c r="B238" s="2">
        <v>39296</v>
      </c>
      <c r="C238" s="1">
        <v>13463.33</v>
      </c>
      <c r="D238" s="24">
        <v>12805.98978</v>
      </c>
      <c r="E238" s="24">
        <v>7769.8208669492687</v>
      </c>
      <c r="F238" s="24">
        <v>142.73560803428862</v>
      </c>
      <c r="G238" s="2"/>
      <c r="H238" s="2"/>
      <c r="I238" s="25">
        <v>232</v>
      </c>
      <c r="J238" s="1">
        <f t="shared" si="25"/>
        <v>11105.337680351613</v>
      </c>
      <c r="K238" s="1">
        <f t="shared" si="26"/>
        <v>9691.9647213942026</v>
      </c>
      <c r="L238" s="1">
        <f t="shared" si="27"/>
        <v>6229.9960902550538</v>
      </c>
      <c r="M238" s="1">
        <f t="shared" si="28"/>
        <v>113.15866961756016</v>
      </c>
      <c r="N238" s="1">
        <f t="shared" si="23"/>
        <v>10069.73312924108</v>
      </c>
      <c r="O238" s="1">
        <f t="shared" si="24"/>
        <v>69.733129241079951</v>
      </c>
    </row>
    <row r="239" spans="1:15" x14ac:dyDescent="0.2">
      <c r="A239" s="1">
        <v>233</v>
      </c>
      <c r="B239" s="2">
        <v>39297</v>
      </c>
      <c r="C239" s="1">
        <v>13181.91</v>
      </c>
      <c r="D239" s="24">
        <v>12690.725270000001</v>
      </c>
      <c r="E239" s="24">
        <v>7706.3463656387667</v>
      </c>
      <c r="F239" s="24">
        <v>143.44732618062008</v>
      </c>
      <c r="G239" s="2"/>
      <c r="H239" s="2"/>
      <c r="I239" s="25">
        <v>233</v>
      </c>
      <c r="J239" s="1">
        <f t="shared" si="25"/>
        <v>10791.669143859654</v>
      </c>
      <c r="K239" s="1">
        <f t="shared" si="26"/>
        <v>9513.4913667182846</v>
      </c>
      <c r="L239" s="1">
        <f t="shared" si="27"/>
        <v>6149.7427710888369</v>
      </c>
      <c r="M239" s="1">
        <f t="shared" si="28"/>
        <v>113.38468134820798</v>
      </c>
      <c r="N239" s="1">
        <f t="shared" si="23"/>
        <v>9891.1898741663281</v>
      </c>
      <c r="O239" s="1">
        <f t="shared" si="24"/>
        <v>-108.81012583367192</v>
      </c>
    </row>
    <row r="240" spans="1:15" x14ac:dyDescent="0.2">
      <c r="A240" s="1">
        <v>234</v>
      </c>
      <c r="B240" s="2">
        <v>39300</v>
      </c>
      <c r="C240" s="1">
        <v>13468.78</v>
      </c>
      <c r="D240" s="24">
        <v>12572.537740000002</v>
      </c>
      <c r="E240" s="24">
        <v>7633.8162251655622</v>
      </c>
      <c r="F240" s="24">
        <v>143.58624787775892</v>
      </c>
      <c r="G240" s="2"/>
      <c r="H240" s="2"/>
      <c r="I240" s="25">
        <v>234</v>
      </c>
      <c r="J240" s="1">
        <f t="shared" si="25"/>
        <v>11261.926480062448</v>
      </c>
      <c r="K240" s="1">
        <f t="shared" si="26"/>
        <v>9510.4954497344988</v>
      </c>
      <c r="L240" s="1">
        <f t="shared" si="27"/>
        <v>6142.0395431972402</v>
      </c>
      <c r="M240" s="1">
        <f t="shared" si="28"/>
        <v>112.93138258976315</v>
      </c>
      <c r="N240" s="1">
        <f t="shared" si="23"/>
        <v>10051.636043203982</v>
      </c>
      <c r="O240" s="1">
        <f t="shared" si="24"/>
        <v>51.636043203981899</v>
      </c>
    </row>
    <row r="241" spans="1:15" x14ac:dyDescent="0.2">
      <c r="A241" s="1">
        <v>235</v>
      </c>
      <c r="B241" s="2">
        <v>39301</v>
      </c>
      <c r="C241" s="1">
        <v>13504.3</v>
      </c>
      <c r="D241" s="24">
        <v>12751.34656</v>
      </c>
      <c r="E241" s="24">
        <v>7736.2697866483131</v>
      </c>
      <c r="F241" s="24">
        <v>142.92035472972972</v>
      </c>
      <c r="G241" s="2"/>
      <c r="H241" s="2"/>
      <c r="I241" s="25">
        <v>235</v>
      </c>
      <c r="J241" s="1">
        <f t="shared" si="25"/>
        <v>11051.127485785644</v>
      </c>
      <c r="K241" s="1">
        <f t="shared" si="26"/>
        <v>9736.4298259159168</v>
      </c>
      <c r="L241" s="1">
        <f t="shared" si="27"/>
        <v>6283.6116768221445</v>
      </c>
      <c r="M241" s="1">
        <f t="shared" si="28"/>
        <v>112.29889795240447</v>
      </c>
      <c r="N241" s="1">
        <f t="shared" si="23"/>
        <v>10057.361210607934</v>
      </c>
      <c r="O241" s="1">
        <f t="shared" si="24"/>
        <v>57.361210607934481</v>
      </c>
    </row>
    <row r="242" spans="1:15" x14ac:dyDescent="0.2">
      <c r="A242" s="1">
        <v>236</v>
      </c>
      <c r="B242" s="2">
        <v>39302</v>
      </c>
      <c r="C242" s="1">
        <v>13657.86</v>
      </c>
      <c r="D242" s="24">
        <v>13034.60454</v>
      </c>
      <c r="E242" s="24">
        <v>7945.3980099502487</v>
      </c>
      <c r="F242" s="24">
        <v>142.33767970578401</v>
      </c>
      <c r="G242" s="2"/>
      <c r="H242" s="2"/>
      <c r="I242" s="25">
        <v>236</v>
      </c>
      <c r="J242" s="1">
        <f t="shared" si="25"/>
        <v>11147.393970187275</v>
      </c>
      <c r="K242" s="1">
        <f t="shared" si="26"/>
        <v>9813.150217460543</v>
      </c>
      <c r="L242" s="1">
        <f t="shared" si="27"/>
        <v>6368.0062799508078</v>
      </c>
      <c r="M242" s="1">
        <f t="shared" si="28"/>
        <v>112.36215300994451</v>
      </c>
      <c r="N242" s="1">
        <f t="shared" si="23"/>
        <v>10131.005005546856</v>
      </c>
      <c r="O242" s="1">
        <f t="shared" si="24"/>
        <v>131.00500554685641</v>
      </c>
    </row>
    <row r="243" spans="1:15" x14ac:dyDescent="0.2">
      <c r="A243" s="1">
        <v>237</v>
      </c>
      <c r="B243" s="2">
        <v>39303</v>
      </c>
      <c r="C243" s="1">
        <v>13270.68</v>
      </c>
      <c r="D243" s="24">
        <v>12729.908879999999</v>
      </c>
      <c r="E243" s="24">
        <v>7708.3458955735232</v>
      </c>
      <c r="F243" s="24">
        <v>144.70419686499241</v>
      </c>
      <c r="G243" s="2"/>
      <c r="H243" s="2"/>
      <c r="I243" s="25">
        <v>237</v>
      </c>
      <c r="J243" s="1">
        <f t="shared" si="25"/>
        <v>10709.601006365565</v>
      </c>
      <c r="K243" s="1">
        <f t="shared" si="26"/>
        <v>9375.4920998361013</v>
      </c>
      <c r="L243" s="1">
        <f t="shared" si="27"/>
        <v>6015.4063430011056</v>
      </c>
      <c r="M243" s="1">
        <f t="shared" si="28"/>
        <v>114.69790910467556</v>
      </c>
      <c r="N243" s="1">
        <f t="shared" si="23"/>
        <v>9819.8952498997041</v>
      </c>
      <c r="O243" s="1">
        <f t="shared" si="24"/>
        <v>-180.10475010029586</v>
      </c>
    </row>
    <row r="244" spans="1:15" x14ac:dyDescent="0.2">
      <c r="A244" s="1">
        <v>238</v>
      </c>
      <c r="B244" s="2">
        <v>39304</v>
      </c>
      <c r="C244" s="1">
        <v>13239.54</v>
      </c>
      <c r="D244" s="24">
        <v>12194.95068</v>
      </c>
      <c r="E244" s="24">
        <v>7452.6466967583101</v>
      </c>
      <c r="F244" s="24">
        <v>142.33392766174222</v>
      </c>
      <c r="G244" s="2"/>
      <c r="H244" s="2"/>
      <c r="I244" s="25">
        <v>238</v>
      </c>
      <c r="J244" s="1">
        <f t="shared" si="25"/>
        <v>10996.196446029895</v>
      </c>
      <c r="K244" s="1">
        <f t="shared" si="26"/>
        <v>9196.4749021055777</v>
      </c>
      <c r="L244" s="1">
        <f t="shared" si="27"/>
        <v>5994.7181802216837</v>
      </c>
      <c r="M244" s="1">
        <f t="shared" si="28"/>
        <v>110.97408230527702</v>
      </c>
      <c r="N244" s="1">
        <f t="shared" si="23"/>
        <v>9798.6107836146311</v>
      </c>
      <c r="O244" s="1">
        <f t="shared" si="24"/>
        <v>-201.38921638536885</v>
      </c>
    </row>
    <row r="245" spans="1:15" x14ac:dyDescent="0.2">
      <c r="A245" s="1">
        <v>239</v>
      </c>
      <c r="B245" s="2">
        <v>39307</v>
      </c>
      <c r="C245" s="1">
        <v>13236.53</v>
      </c>
      <c r="D245" s="24">
        <v>12510.1404</v>
      </c>
      <c r="E245" s="24">
        <v>7582.4098025867934</v>
      </c>
      <c r="F245" s="24">
        <v>141.92827574554363</v>
      </c>
      <c r="G245" s="2"/>
      <c r="H245" s="2"/>
      <c r="I245" s="25">
        <v>239</v>
      </c>
      <c r="J245" s="1">
        <f t="shared" si="25"/>
        <v>11019.554142500418</v>
      </c>
      <c r="K245" s="1">
        <f t="shared" si="26"/>
        <v>9848.0166063070428</v>
      </c>
      <c r="L245" s="1">
        <f t="shared" si="27"/>
        <v>6308.3553861900518</v>
      </c>
      <c r="M245" s="1">
        <f t="shared" si="28"/>
        <v>112.50057668429501</v>
      </c>
      <c r="N245" s="1">
        <f t="shared" si="23"/>
        <v>10088.34004065772</v>
      </c>
      <c r="O245" s="1">
        <f t="shared" si="24"/>
        <v>88.340040657720238</v>
      </c>
    </row>
    <row r="246" spans="1:15" x14ac:dyDescent="0.2">
      <c r="A246" s="1">
        <v>240</v>
      </c>
      <c r="B246" s="2">
        <v>39308</v>
      </c>
      <c r="C246" s="1">
        <v>13028.92</v>
      </c>
      <c r="D246" s="24">
        <v>12287</v>
      </c>
      <c r="E246" s="24">
        <v>7434.7401275614056</v>
      </c>
      <c r="F246" s="24">
        <v>142.83566522513354</v>
      </c>
      <c r="G246" s="2"/>
      <c r="H246" s="2"/>
      <c r="I246" s="25">
        <v>240</v>
      </c>
      <c r="J246" s="1">
        <f t="shared" si="25"/>
        <v>10849.183129959285</v>
      </c>
      <c r="K246" s="1">
        <f t="shared" si="26"/>
        <v>9428.6672946372364</v>
      </c>
      <c r="L246" s="1">
        <f t="shared" si="27"/>
        <v>6079.6415201211485</v>
      </c>
      <c r="M246" s="1">
        <f t="shared" si="28"/>
        <v>113.54342511172992</v>
      </c>
      <c r="N246" s="1">
        <f t="shared" si="23"/>
        <v>9877.0625121467565</v>
      </c>
      <c r="O246" s="1">
        <f t="shared" si="24"/>
        <v>-122.93748785324351</v>
      </c>
    </row>
    <row r="247" spans="1:15" x14ac:dyDescent="0.2">
      <c r="A247" s="1">
        <v>241</v>
      </c>
      <c r="B247" s="2">
        <v>39309</v>
      </c>
      <c r="C247" s="1">
        <v>12861.47</v>
      </c>
      <c r="D247" s="24">
        <v>12163.616300000002</v>
      </c>
      <c r="E247" s="24">
        <v>7331.2500000000009</v>
      </c>
      <c r="F247" s="24">
        <v>140.51692963752666</v>
      </c>
      <c r="G247" s="2"/>
      <c r="H247" s="2"/>
      <c r="I247" s="25">
        <v>241</v>
      </c>
      <c r="J247" s="1">
        <f t="shared" si="25"/>
        <v>10880.402522096996</v>
      </c>
      <c r="K247" s="1">
        <f t="shared" si="26"/>
        <v>9503.498059459911</v>
      </c>
      <c r="L247" s="1">
        <f t="shared" si="27"/>
        <v>6114.0877688234723</v>
      </c>
      <c r="M247" s="1">
        <f t="shared" si="28"/>
        <v>110.99061189568253</v>
      </c>
      <c r="N247" s="1">
        <f t="shared" si="23"/>
        <v>9872.0788786944031</v>
      </c>
      <c r="O247" s="1">
        <f t="shared" si="24"/>
        <v>-127.9211213055969</v>
      </c>
    </row>
    <row r="248" spans="1:15" x14ac:dyDescent="0.2">
      <c r="A248" s="1">
        <v>242</v>
      </c>
      <c r="B248" s="2">
        <v>39310</v>
      </c>
      <c r="C248" s="1">
        <v>12845.78</v>
      </c>
      <c r="D248" s="24">
        <v>11609.996239999999</v>
      </c>
      <c r="E248" s="24">
        <v>7056.3789868667927</v>
      </c>
      <c r="F248" s="24">
        <v>141.3682044996936</v>
      </c>
      <c r="G248" s="2"/>
      <c r="H248" s="2"/>
      <c r="I248" s="25">
        <v>242</v>
      </c>
      <c r="J248" s="1">
        <f t="shared" si="25"/>
        <v>11008.613938126824</v>
      </c>
      <c r="K248" s="1">
        <f t="shared" si="26"/>
        <v>9162.964498344294</v>
      </c>
      <c r="L248" s="1">
        <f t="shared" si="27"/>
        <v>5967.9242324414981</v>
      </c>
      <c r="M248" s="1">
        <f t="shared" si="28"/>
        <v>113.50561501433589</v>
      </c>
      <c r="N248" s="1">
        <f t="shared" si="23"/>
        <v>9833.2002889504074</v>
      </c>
      <c r="O248" s="1">
        <f t="shared" si="24"/>
        <v>-166.79971104959259</v>
      </c>
    </row>
    <row r="249" spans="1:15" x14ac:dyDescent="0.2">
      <c r="A249" s="1">
        <v>243</v>
      </c>
      <c r="B249" s="2">
        <v>39311</v>
      </c>
      <c r="C249" s="1">
        <v>13079.08</v>
      </c>
      <c r="D249" s="24">
        <v>12043.501199999999</v>
      </c>
      <c r="E249" s="24">
        <v>7247.1693014457505</v>
      </c>
      <c r="F249" s="24">
        <v>134.23870627526807</v>
      </c>
      <c r="G249" s="2"/>
      <c r="H249" s="2"/>
      <c r="I249" s="25">
        <v>243</v>
      </c>
      <c r="J249" s="1">
        <f t="shared" si="25"/>
        <v>11222.238315213244</v>
      </c>
      <c r="K249" s="1">
        <f t="shared" si="26"/>
        <v>9958.348436147131</v>
      </c>
      <c r="L249" s="1">
        <f t="shared" si="27"/>
        <v>6368.0423244233043</v>
      </c>
      <c r="M249" s="1">
        <f t="shared" si="28"/>
        <v>107.13226123592213</v>
      </c>
      <c r="N249" s="1">
        <f t="shared" si="23"/>
        <v>10110.836999168327</v>
      </c>
      <c r="O249" s="1">
        <f t="shared" si="24"/>
        <v>110.83699916832666</v>
      </c>
    </row>
    <row r="250" spans="1:15" x14ac:dyDescent="0.2">
      <c r="A250" s="1">
        <v>244</v>
      </c>
      <c r="B250" s="2">
        <v>39314</v>
      </c>
      <c r="C250" s="1">
        <v>13121.35</v>
      </c>
      <c r="D250" s="24">
        <v>12070.47459</v>
      </c>
      <c r="E250" s="24">
        <v>7278.754381234834</v>
      </c>
      <c r="F250" s="24">
        <v>137.00670556474788</v>
      </c>
      <c r="G250" s="2"/>
      <c r="H250" s="2"/>
      <c r="I250" s="25">
        <v>244</v>
      </c>
      <c r="J250" s="1">
        <f t="shared" si="25"/>
        <v>11057.681960887157</v>
      </c>
      <c r="K250" s="1">
        <f t="shared" si="26"/>
        <v>9621.3989420104572</v>
      </c>
      <c r="L250" s="1">
        <f t="shared" si="27"/>
        <v>6227.4190339513625</v>
      </c>
      <c r="M250" s="1">
        <f t="shared" si="28"/>
        <v>115.1485096328687</v>
      </c>
      <c r="N250" s="1">
        <f t="shared" si="23"/>
        <v>10065.244727420282</v>
      </c>
      <c r="O250" s="1">
        <f t="shared" si="24"/>
        <v>65.244727420282288</v>
      </c>
    </row>
    <row r="251" spans="1:15" x14ac:dyDescent="0.2">
      <c r="A251" s="1">
        <v>245</v>
      </c>
      <c r="B251" s="2">
        <v>39315</v>
      </c>
      <c r="C251" s="1">
        <v>13090.86</v>
      </c>
      <c r="D251" s="24">
        <v>12071.170740000001</v>
      </c>
      <c r="E251" s="24">
        <v>7310.8202914193198</v>
      </c>
      <c r="F251" s="24">
        <v>139.0706664334441</v>
      </c>
      <c r="G251" s="2"/>
      <c r="H251" s="2"/>
      <c r="I251" s="25">
        <v>245</v>
      </c>
      <c r="J251" s="1">
        <f t="shared" si="25"/>
        <v>10996.448107214577</v>
      </c>
      <c r="K251" s="1">
        <f t="shared" si="26"/>
        <v>9600.4520625110581</v>
      </c>
      <c r="L251" s="1">
        <f t="shared" si="27"/>
        <v>6227.7113664394183</v>
      </c>
      <c r="M251" s="1">
        <f t="shared" si="28"/>
        <v>114.52174795800885</v>
      </c>
      <c r="N251" s="1">
        <f t="shared" si="23"/>
        <v>10025.412998720625</v>
      </c>
      <c r="O251" s="1">
        <f t="shared" si="24"/>
        <v>25.412998720625183</v>
      </c>
    </row>
    <row r="252" spans="1:15" x14ac:dyDescent="0.2">
      <c r="A252" s="1">
        <v>246</v>
      </c>
      <c r="B252" s="2">
        <v>39316</v>
      </c>
      <c r="C252" s="1">
        <v>13236.13</v>
      </c>
      <c r="D252" s="24">
        <v>12338.094800000001</v>
      </c>
      <c r="E252" s="24">
        <v>7459.0024330900242</v>
      </c>
      <c r="F252" s="24">
        <v>138.23037468486481</v>
      </c>
      <c r="G252" s="2"/>
      <c r="H252" s="2"/>
      <c r="I252" s="25">
        <v>246</v>
      </c>
      <c r="J252" s="1">
        <f t="shared" si="25"/>
        <v>11144.372411575709</v>
      </c>
      <c r="K252" s="1">
        <f t="shared" si="26"/>
        <v>9812.1763895759723</v>
      </c>
      <c r="L252" s="1">
        <f t="shared" si="27"/>
        <v>6326.0711546251978</v>
      </c>
      <c r="M252" s="1">
        <f t="shared" si="28"/>
        <v>112.14042692673574</v>
      </c>
      <c r="N252" s="1">
        <f t="shared" si="23"/>
        <v>10118.910291009539</v>
      </c>
      <c r="O252" s="1">
        <f t="shared" si="24"/>
        <v>118.91029100953892</v>
      </c>
    </row>
    <row r="253" spans="1:15" x14ac:dyDescent="0.2">
      <c r="A253" s="1">
        <v>247</v>
      </c>
      <c r="B253" s="2">
        <v>39317</v>
      </c>
      <c r="C253" s="1">
        <v>13235.88</v>
      </c>
      <c r="D253" s="24">
        <v>12429.12233</v>
      </c>
      <c r="E253" s="24">
        <v>7498.411620961173</v>
      </c>
      <c r="F253" s="24">
        <v>140.35544086021505</v>
      </c>
      <c r="G253" s="2"/>
      <c r="H253" s="2"/>
      <c r="I253" s="25">
        <v>247</v>
      </c>
      <c r="J253" s="1">
        <f t="shared" si="25"/>
        <v>11021.85181868114</v>
      </c>
      <c r="K253" s="1">
        <f t="shared" si="26"/>
        <v>9670.724167978613</v>
      </c>
      <c r="L253" s="1">
        <f t="shared" si="27"/>
        <v>6233.1554859784083</v>
      </c>
      <c r="M253" s="1">
        <f t="shared" si="28"/>
        <v>114.55657567136397</v>
      </c>
      <c r="N253" s="1">
        <f t="shared" si="23"/>
        <v>10058.087907901918</v>
      </c>
      <c r="O253" s="1">
        <f t="shared" si="24"/>
        <v>58.087907901917788</v>
      </c>
    </row>
    <row r="254" spans="1:15" x14ac:dyDescent="0.2">
      <c r="A254" s="1">
        <v>248</v>
      </c>
      <c r="B254" s="2">
        <v>39318</v>
      </c>
      <c r="C254" s="1">
        <v>13378.87</v>
      </c>
      <c r="D254" s="24">
        <v>12499.91296</v>
      </c>
      <c r="E254" s="24">
        <v>7595.9901800327334</v>
      </c>
      <c r="F254" s="24">
        <v>140.18609265809681</v>
      </c>
      <c r="G254" s="2"/>
      <c r="H254" s="2"/>
      <c r="I254" s="25">
        <v>248</v>
      </c>
      <c r="J254" s="1">
        <f t="shared" si="25"/>
        <v>11141.133636161707</v>
      </c>
      <c r="K254" s="1">
        <f t="shared" si="26"/>
        <v>9654.5750567766172</v>
      </c>
      <c r="L254" s="1">
        <f t="shared" si="27"/>
        <v>6281.0832521029561</v>
      </c>
      <c r="M254" s="1">
        <f t="shared" si="28"/>
        <v>112.68599248856265</v>
      </c>
      <c r="N254" s="1">
        <f t="shared" si="23"/>
        <v>10070.899575864107</v>
      </c>
      <c r="O254" s="1">
        <f t="shared" si="24"/>
        <v>70.899575864106737</v>
      </c>
    </row>
    <row r="255" spans="1:15" x14ac:dyDescent="0.2">
      <c r="A255" s="1">
        <v>249</v>
      </c>
      <c r="B255" s="2">
        <v>39322</v>
      </c>
      <c r="C255" s="1">
        <v>13041.85</v>
      </c>
      <c r="D255" s="24">
        <v>12262.3709</v>
      </c>
      <c r="E255" s="24">
        <v>7469.1908855232641</v>
      </c>
      <c r="F255" s="24">
        <v>141.69195302305349</v>
      </c>
      <c r="G255" s="2"/>
      <c r="H255" s="2"/>
      <c r="I255" s="25">
        <v>249</v>
      </c>
      <c r="J255" s="1">
        <f t="shared" si="25"/>
        <v>10744.409147484053</v>
      </c>
      <c r="K255" s="1">
        <f t="shared" si="26"/>
        <v>9417.4667583538576</v>
      </c>
      <c r="L255" s="1">
        <f t="shared" si="27"/>
        <v>6096.8933219986702</v>
      </c>
      <c r="M255" s="1">
        <f t="shared" si="28"/>
        <v>114.03404011083266</v>
      </c>
      <c r="N255" s="1">
        <f t="shared" si="23"/>
        <v>9847.0184446276508</v>
      </c>
      <c r="O255" s="1">
        <f t="shared" si="24"/>
        <v>-152.98155537234925</v>
      </c>
    </row>
    <row r="256" spans="1:15" x14ac:dyDescent="0.2">
      <c r="A256" s="1">
        <v>250</v>
      </c>
      <c r="B256" s="2">
        <v>39323</v>
      </c>
      <c r="C256" s="1">
        <v>13289.29</v>
      </c>
      <c r="D256" s="24">
        <v>12352.703680000001</v>
      </c>
      <c r="E256" s="24">
        <v>7534.8348348348354</v>
      </c>
      <c r="F256" s="24">
        <v>139.1331132157442</v>
      </c>
      <c r="G256" s="2"/>
      <c r="H256" s="2"/>
      <c r="I256" s="25">
        <v>250</v>
      </c>
      <c r="J256" s="1">
        <f t="shared" si="25"/>
        <v>11231.178992044841</v>
      </c>
      <c r="K256" s="1">
        <f t="shared" si="26"/>
        <v>9670.6176367007574</v>
      </c>
      <c r="L256" s="1">
        <f t="shared" si="27"/>
        <v>6254.8890507540364</v>
      </c>
      <c r="M256" s="1">
        <f t="shared" si="28"/>
        <v>110.78464546994694</v>
      </c>
      <c r="N256" s="1">
        <f t="shared" si="23"/>
        <v>10070.661347876701</v>
      </c>
      <c r="O256" s="1">
        <f t="shared" si="24"/>
        <v>70.661347876701257</v>
      </c>
    </row>
    <row r="257" spans="1:15" x14ac:dyDescent="0.2">
      <c r="A257" s="1">
        <v>251</v>
      </c>
      <c r="B257" s="2">
        <v>39324</v>
      </c>
      <c r="C257" s="1">
        <v>13238.73</v>
      </c>
      <c r="D257" s="24">
        <v>12519.6648</v>
      </c>
      <c r="E257" s="24">
        <v>7627.5641025641025</v>
      </c>
      <c r="F257" s="24">
        <v>139.49758203799655</v>
      </c>
      <c r="G257" s="2"/>
      <c r="H257" s="2"/>
      <c r="I257" s="25">
        <v>251</v>
      </c>
      <c r="J257" s="1">
        <f t="shared" si="25"/>
        <v>10980.125829431066</v>
      </c>
      <c r="K257" s="1">
        <f t="shared" si="26"/>
        <v>9729.6521632466065</v>
      </c>
      <c r="L257" s="1">
        <f t="shared" si="27"/>
        <v>6276.7027428764486</v>
      </c>
      <c r="M257" s="1">
        <f t="shared" si="28"/>
        <v>113.11766525603197</v>
      </c>
      <c r="N257" s="1">
        <f t="shared" si="23"/>
        <v>10042.876090784017</v>
      </c>
      <c r="O257" s="1">
        <f t="shared" si="24"/>
        <v>42.876090784016924</v>
      </c>
    </row>
    <row r="258" spans="1:15" x14ac:dyDescent="0.2">
      <c r="A258" s="1">
        <v>252</v>
      </c>
      <c r="B258" s="2">
        <v>39325</v>
      </c>
      <c r="C258" s="1">
        <v>13357.74</v>
      </c>
      <c r="D258" s="24">
        <v>12714.38643</v>
      </c>
      <c r="E258" s="24">
        <v>7720.1090661213357</v>
      </c>
      <c r="F258" s="24">
        <v>142.93555900621118</v>
      </c>
      <c r="G258" s="2"/>
      <c r="H258" s="2"/>
      <c r="I258" s="25">
        <v>252</v>
      </c>
      <c r="J258" s="1">
        <f t="shared" si="25"/>
        <v>11121.143171920568</v>
      </c>
      <c r="K258" s="1">
        <f t="shared" si="26"/>
        <v>9749.2081374525878</v>
      </c>
      <c r="L258" s="1">
        <f t="shared" si="27"/>
        <v>6275.6252532904018</v>
      </c>
      <c r="M258" s="1">
        <f t="shared" si="28"/>
        <v>115.60266881260219</v>
      </c>
      <c r="N258" s="1">
        <f t="shared" si="23"/>
        <v>10144.041729822013</v>
      </c>
      <c r="O258" s="1">
        <f t="shared" si="24"/>
        <v>144.04172982201271</v>
      </c>
    </row>
    <row r="259" spans="1:15" x14ac:dyDescent="0.2">
      <c r="A259" s="1">
        <v>253</v>
      </c>
      <c r="B259" s="2">
        <v>39329</v>
      </c>
      <c r="C259" s="1">
        <v>13448.86</v>
      </c>
      <c r="D259" s="24">
        <v>12818.643360000002</v>
      </c>
      <c r="E259" s="24">
        <v>7707.5000000000009</v>
      </c>
      <c r="F259" s="24">
        <v>141.31213425129087</v>
      </c>
      <c r="G259" s="2"/>
      <c r="H259" s="2"/>
      <c r="I259" s="25">
        <v>253</v>
      </c>
      <c r="J259" s="1">
        <f t="shared" si="25"/>
        <v>11097.247128002193</v>
      </c>
      <c r="K259" s="1">
        <f t="shared" si="26"/>
        <v>9678.6167825980283</v>
      </c>
      <c r="L259" s="1">
        <f t="shared" si="27"/>
        <v>6190.2691127580802</v>
      </c>
      <c r="M259" s="1">
        <f t="shared" si="28"/>
        <v>111.54071572527717</v>
      </c>
      <c r="N259" s="1">
        <f t="shared" si="23"/>
        <v>10027.53705439674</v>
      </c>
      <c r="O259" s="1">
        <f t="shared" si="24"/>
        <v>27.537054396740132</v>
      </c>
    </row>
    <row r="260" spans="1:15" x14ac:dyDescent="0.2">
      <c r="A260" s="1">
        <v>254</v>
      </c>
      <c r="B260" s="2">
        <v>39330</v>
      </c>
      <c r="C260" s="1">
        <v>13305.47</v>
      </c>
      <c r="D260" s="24">
        <v>12666.186929999998</v>
      </c>
      <c r="E260" s="24">
        <v>7578.9078498293511</v>
      </c>
      <c r="F260" s="24">
        <v>140.08192457737323</v>
      </c>
      <c r="G260" s="2"/>
      <c r="H260" s="2"/>
      <c r="I260" s="25">
        <v>254</v>
      </c>
      <c r="J260" s="1">
        <f t="shared" si="25"/>
        <v>10904.544226663076</v>
      </c>
      <c r="K260" s="1">
        <f t="shared" si="26"/>
        <v>9485.7235846686253</v>
      </c>
      <c r="L260" s="1">
        <f t="shared" si="27"/>
        <v>6096.9484835234416</v>
      </c>
      <c r="M260" s="1">
        <f t="shared" si="28"/>
        <v>111.83993345331091</v>
      </c>
      <c r="N260" s="1">
        <f t="shared" si="23"/>
        <v>9887.577244094171</v>
      </c>
      <c r="O260" s="1">
        <f t="shared" si="24"/>
        <v>-112.42275590582904</v>
      </c>
    </row>
    <row r="261" spans="1:15" x14ac:dyDescent="0.2">
      <c r="A261" s="1">
        <v>255</v>
      </c>
      <c r="B261" s="2">
        <v>39331</v>
      </c>
      <c r="C261" s="1">
        <v>13363.35</v>
      </c>
      <c r="D261" s="24">
        <v>12763.598610000001</v>
      </c>
      <c r="E261" s="24">
        <v>7635.0219058050379</v>
      </c>
      <c r="F261" s="24">
        <v>141.05856832971801</v>
      </c>
      <c r="G261" s="2"/>
      <c r="H261" s="2"/>
      <c r="I261" s="25">
        <v>255</v>
      </c>
      <c r="J261" s="1">
        <f t="shared" si="25"/>
        <v>11070.006959618864</v>
      </c>
      <c r="K261" s="1">
        <f t="shared" si="26"/>
        <v>9673.7282144612436</v>
      </c>
      <c r="L261" s="1">
        <f t="shared" si="27"/>
        <v>6246.3036557293181</v>
      </c>
      <c r="M261" s="1">
        <f t="shared" si="28"/>
        <v>113.60870974147906</v>
      </c>
      <c r="N261" s="1">
        <f t="shared" si="23"/>
        <v>10061.82029413234</v>
      </c>
      <c r="O261" s="1">
        <f t="shared" si="24"/>
        <v>61.820294132339768</v>
      </c>
    </row>
    <row r="262" spans="1:15" x14ac:dyDescent="0.2">
      <c r="A262" s="1">
        <v>256</v>
      </c>
      <c r="B262" s="2">
        <v>39332</v>
      </c>
      <c r="C262" s="1">
        <v>13113.38</v>
      </c>
      <c r="D262" s="24">
        <v>12538.418239999999</v>
      </c>
      <c r="E262" s="24">
        <v>7474.3289745354441</v>
      </c>
      <c r="F262" s="24">
        <v>142.10806522697223</v>
      </c>
      <c r="G262" s="2"/>
      <c r="H262" s="2"/>
      <c r="I262" s="25">
        <v>256</v>
      </c>
      <c r="J262" s="1">
        <f t="shared" si="25"/>
        <v>10815.885325371257</v>
      </c>
      <c r="K262" s="1">
        <f t="shared" si="26"/>
        <v>9430.5332593584899</v>
      </c>
      <c r="L262" s="1">
        <f t="shared" si="27"/>
        <v>6069.8974490544124</v>
      </c>
      <c r="M262" s="1">
        <f t="shared" si="28"/>
        <v>113.66153338974335</v>
      </c>
      <c r="N262" s="1">
        <f t="shared" si="23"/>
        <v>9866.0837576044214</v>
      </c>
      <c r="O262" s="1">
        <f t="shared" si="24"/>
        <v>-133.91624239557859</v>
      </c>
    </row>
    <row r="263" spans="1:15" x14ac:dyDescent="0.2">
      <c r="A263" s="1">
        <v>257</v>
      </c>
      <c r="B263" s="2">
        <v>39335</v>
      </c>
      <c r="C263" s="1">
        <v>13127.85</v>
      </c>
      <c r="D263" s="24">
        <v>12443.021850000003</v>
      </c>
      <c r="E263" s="24">
        <v>7429.558620689656</v>
      </c>
      <c r="F263" s="24">
        <v>139.15588313178566</v>
      </c>
      <c r="G263" s="2"/>
      <c r="H263" s="2"/>
      <c r="I263" s="25">
        <v>257</v>
      </c>
      <c r="J263" s="1">
        <f t="shared" si="25"/>
        <v>11034.222326433002</v>
      </c>
      <c r="K263" s="1">
        <f t="shared" si="26"/>
        <v>9526.8592307684958</v>
      </c>
      <c r="L263" s="1">
        <f t="shared" si="27"/>
        <v>6163.2564234846459</v>
      </c>
      <c r="M263" s="1">
        <f t="shared" si="28"/>
        <v>110.47833004218049</v>
      </c>
      <c r="N263" s="1">
        <f t="shared" si="23"/>
        <v>9934.0505375790417</v>
      </c>
      <c r="O263" s="1">
        <f t="shared" si="24"/>
        <v>-65.949462420958298</v>
      </c>
    </row>
    <row r="264" spans="1:15" x14ac:dyDescent="0.2">
      <c r="A264" s="1">
        <v>258</v>
      </c>
      <c r="B264" s="2">
        <v>39336</v>
      </c>
      <c r="C264" s="1">
        <v>13308.39</v>
      </c>
      <c r="D264" s="24">
        <v>12751.077139999998</v>
      </c>
      <c r="E264" s="24">
        <v>7580.1604869950188</v>
      </c>
      <c r="F264" s="24">
        <v>139.15574057843997</v>
      </c>
      <c r="G264" s="2"/>
      <c r="H264" s="2"/>
      <c r="I264" s="25">
        <v>258</v>
      </c>
      <c r="J264" s="1">
        <f t="shared" si="25"/>
        <v>11173.640244472628</v>
      </c>
      <c r="K264" s="1">
        <f t="shared" si="26"/>
        <v>9837.565706320971</v>
      </c>
      <c r="L264" s="1">
        <f t="shared" si="27"/>
        <v>6326.0820302877646</v>
      </c>
      <c r="M264" s="1">
        <f t="shared" si="28"/>
        <v>112.82200432562503</v>
      </c>
      <c r="N264" s="1">
        <f t="shared" ref="N264:N327" si="29">$C$2*(J264/C$506)+$D$2*(K264/D$506)+$E$2*(L264/E$506)+$F$2*(M264/F$506)</f>
        <v>10149.550174112985</v>
      </c>
      <c r="O264" s="1">
        <f t="shared" ref="O264:O327" si="30">N264-$G$2</f>
        <v>149.55017411298468</v>
      </c>
    </row>
    <row r="265" spans="1:15" x14ac:dyDescent="0.2">
      <c r="A265" s="1">
        <v>259</v>
      </c>
      <c r="B265" s="2">
        <v>39337</v>
      </c>
      <c r="C265" s="1">
        <v>13291.65</v>
      </c>
      <c r="D265" s="24">
        <v>12806.000339999999</v>
      </c>
      <c r="E265" s="24">
        <v>7648.9515345090967</v>
      </c>
      <c r="F265" s="24">
        <v>138.33274956217164</v>
      </c>
      <c r="G265" s="2"/>
      <c r="H265" s="2"/>
      <c r="I265" s="25">
        <v>259</v>
      </c>
      <c r="J265" s="1">
        <f t="shared" si="25"/>
        <v>11008.195867343833</v>
      </c>
      <c r="K265" s="1">
        <f t="shared" si="26"/>
        <v>9641.2484078474845</v>
      </c>
      <c r="L265" s="1">
        <f t="shared" si="27"/>
        <v>6256.6655554650779</v>
      </c>
      <c r="M265" s="1">
        <f t="shared" si="28"/>
        <v>112.15487045406614</v>
      </c>
      <c r="N265" s="1">
        <f t="shared" si="29"/>
        <v>10005.137401180586</v>
      </c>
      <c r="O265" s="1">
        <f t="shared" si="30"/>
        <v>5.1374011805855844</v>
      </c>
    </row>
    <row r="266" spans="1:15" x14ac:dyDescent="0.2">
      <c r="A266" s="1">
        <v>260</v>
      </c>
      <c r="B266" s="2">
        <v>39338</v>
      </c>
      <c r="C266" s="1">
        <v>13424.88</v>
      </c>
      <c r="D266" s="24">
        <v>12901.534469999999</v>
      </c>
      <c r="E266" s="24">
        <v>7726.2215435868957</v>
      </c>
      <c r="F266" s="24">
        <v>137.08682089940214</v>
      </c>
      <c r="G266" s="2"/>
      <c r="H266" s="2"/>
      <c r="I266" s="25">
        <v>260</v>
      </c>
      <c r="J266" s="1">
        <f t="shared" ref="J266:J329" si="31">C$506*(C266/C265)</f>
        <v>11132.540568913564</v>
      </c>
      <c r="K266" s="1">
        <f t="shared" ref="K266:K329" si="32">D$506*(D266/D265)</f>
        <v>9671.5146671703005</v>
      </c>
      <c r="L266" s="1">
        <f t="shared" ref="L266:L329" si="33">E$506*(E266/E265)</f>
        <v>6263.0327134716708</v>
      </c>
      <c r="M266" s="1">
        <f t="shared" ref="M266:M329" si="34">F$506*(F266/F265)</f>
        <v>111.80595913466429</v>
      </c>
      <c r="N266" s="1">
        <f t="shared" si="29"/>
        <v>10054.563202137215</v>
      </c>
      <c r="O266" s="1">
        <f t="shared" si="30"/>
        <v>54.56320213721483</v>
      </c>
    </row>
    <row r="267" spans="1:15" x14ac:dyDescent="0.2">
      <c r="A267" s="1">
        <v>261</v>
      </c>
      <c r="B267" s="2">
        <v>39339</v>
      </c>
      <c r="C267" s="1">
        <v>13442.52</v>
      </c>
      <c r="D267" s="24">
        <v>12652.184809999999</v>
      </c>
      <c r="E267" s="24">
        <v>7682.2746185852984</v>
      </c>
      <c r="F267" s="24">
        <v>140.15312418527853</v>
      </c>
      <c r="G267" s="2"/>
      <c r="H267" s="2"/>
      <c r="I267" s="25">
        <v>261</v>
      </c>
      <c r="J267" s="1">
        <f t="shared" si="31"/>
        <v>11036.542746840196</v>
      </c>
      <c r="K267" s="1">
        <f t="shared" si="32"/>
        <v>9414.3598962165397</v>
      </c>
      <c r="L267" s="1">
        <f t="shared" si="33"/>
        <v>6165.1280738795494</v>
      </c>
      <c r="M267" s="1">
        <f t="shared" si="34"/>
        <v>115.3456800425281</v>
      </c>
      <c r="N267" s="1">
        <f t="shared" si="29"/>
        <v>9986.3216955575735</v>
      </c>
      <c r="O267" s="1">
        <f t="shared" si="30"/>
        <v>-13.678304442426452</v>
      </c>
    </row>
    <row r="268" spans="1:15" x14ac:dyDescent="0.2">
      <c r="A268" s="1">
        <v>262</v>
      </c>
      <c r="B268" s="2">
        <v>39343</v>
      </c>
      <c r="C268" s="1">
        <v>13739.39</v>
      </c>
      <c r="D268" s="24">
        <v>12546.49344</v>
      </c>
      <c r="E268" s="24">
        <v>7696.7406380027751</v>
      </c>
      <c r="F268" s="24">
        <v>136.44590277178136</v>
      </c>
      <c r="G268" s="2"/>
      <c r="H268" s="2"/>
      <c r="I268" s="25">
        <v>262</v>
      </c>
      <c r="J268" s="1">
        <f t="shared" si="31"/>
        <v>11265.47559113916</v>
      </c>
      <c r="K268" s="1">
        <f t="shared" si="32"/>
        <v>9519.7046288060428</v>
      </c>
      <c r="L268" s="1">
        <f t="shared" si="33"/>
        <v>6212.0716536027658</v>
      </c>
      <c r="M268" s="1">
        <f t="shared" si="34"/>
        <v>109.837836952827</v>
      </c>
      <c r="N268" s="1">
        <f t="shared" si="29"/>
        <v>10012.257379044964</v>
      </c>
      <c r="O268" s="1">
        <f t="shared" si="30"/>
        <v>12.257379044964182</v>
      </c>
    </row>
    <row r="269" spans="1:15" x14ac:dyDescent="0.2">
      <c r="A269" s="1">
        <v>263</v>
      </c>
      <c r="B269" s="2">
        <v>39344</v>
      </c>
      <c r="C269" s="1">
        <v>13815.56</v>
      </c>
      <c r="D269" s="24">
        <v>12915.478000000001</v>
      </c>
      <c r="E269" s="24">
        <v>7999.4695700725842</v>
      </c>
      <c r="F269" s="24">
        <v>140.89223359422036</v>
      </c>
      <c r="G269" s="2"/>
      <c r="H269" s="2"/>
      <c r="I269" s="25">
        <v>263</v>
      </c>
      <c r="J269" s="1">
        <f t="shared" si="31"/>
        <v>11083.165355492492</v>
      </c>
      <c r="K269" s="1">
        <f t="shared" si="32"/>
        <v>9882.225434570124</v>
      </c>
      <c r="L269" s="1">
        <f t="shared" si="33"/>
        <v>6444.2706343355767</v>
      </c>
      <c r="M269" s="1">
        <f t="shared" si="34"/>
        <v>116.49862802002554</v>
      </c>
      <c r="N269" s="1">
        <f t="shared" si="29"/>
        <v>10214.909417519881</v>
      </c>
      <c r="O269" s="1">
        <f t="shared" si="30"/>
        <v>214.90941751988066</v>
      </c>
    </row>
    <row r="270" spans="1:15" x14ac:dyDescent="0.2">
      <c r="A270" s="1">
        <v>264</v>
      </c>
      <c r="B270" s="2">
        <v>39345</v>
      </c>
      <c r="C270" s="1">
        <v>13766.7</v>
      </c>
      <c r="D270" s="24">
        <v>12947.3631</v>
      </c>
      <c r="E270" s="24">
        <v>8013.466685448655</v>
      </c>
      <c r="F270" s="24">
        <v>143.28930597992144</v>
      </c>
      <c r="G270" s="2"/>
      <c r="H270" s="2"/>
      <c r="I270" s="25">
        <v>264</v>
      </c>
      <c r="J270" s="1">
        <f t="shared" si="31"/>
        <v>10983.079469959959</v>
      </c>
      <c r="K270" s="1">
        <f t="shared" si="32"/>
        <v>9623.5981593487322</v>
      </c>
      <c r="L270" s="1">
        <f t="shared" si="33"/>
        <v>6211.2452453866854</v>
      </c>
      <c r="M270" s="1">
        <f t="shared" si="34"/>
        <v>114.74162093660989</v>
      </c>
      <c r="N270" s="1">
        <f t="shared" si="29"/>
        <v>10029.036673953759</v>
      </c>
      <c r="O270" s="1">
        <f t="shared" si="30"/>
        <v>29.036673953758509</v>
      </c>
    </row>
    <row r="271" spans="1:15" x14ac:dyDescent="0.2">
      <c r="A271" s="1">
        <v>265</v>
      </c>
      <c r="B271" s="2">
        <v>39346</v>
      </c>
      <c r="C271" s="1">
        <v>13820.19</v>
      </c>
      <c r="D271" s="24">
        <v>13046.408019999999</v>
      </c>
      <c r="E271" s="24">
        <v>8034.7427766032406</v>
      </c>
      <c r="F271" s="24">
        <v>141.3448574646911</v>
      </c>
      <c r="G271" s="2"/>
      <c r="H271" s="2"/>
      <c r="I271" s="25">
        <v>265</v>
      </c>
      <c r="J271" s="1">
        <f t="shared" si="31"/>
        <v>11064.885803525898</v>
      </c>
      <c r="K271" s="1">
        <f t="shared" si="32"/>
        <v>9673.3358375455737</v>
      </c>
      <c r="L271" s="1">
        <f t="shared" si="33"/>
        <v>6216.8583810479477</v>
      </c>
      <c r="M271" s="1">
        <f t="shared" si="34"/>
        <v>111.2911137882528</v>
      </c>
      <c r="N271" s="1">
        <f t="shared" si="29"/>
        <v>10014.006158840381</v>
      </c>
      <c r="O271" s="1">
        <f t="shared" si="30"/>
        <v>14.006158840380522</v>
      </c>
    </row>
    <row r="272" spans="1:15" x14ac:dyDescent="0.2">
      <c r="A272" s="1">
        <v>266</v>
      </c>
      <c r="B272" s="2">
        <v>39350</v>
      </c>
      <c r="C272" s="1">
        <v>13778.65</v>
      </c>
      <c r="D272" s="24">
        <v>12896.790089999999</v>
      </c>
      <c r="E272" s="24">
        <v>7968.3474576271192</v>
      </c>
      <c r="F272" s="24">
        <v>143.42191325638333</v>
      </c>
      <c r="G272" s="2"/>
      <c r="H272" s="2"/>
      <c r="I272" s="25">
        <v>266</v>
      </c>
      <c r="J272" s="1">
        <f t="shared" si="31"/>
        <v>10988.930471939964</v>
      </c>
      <c r="K272" s="1">
        <f t="shared" si="32"/>
        <v>9489.8054974465576</v>
      </c>
      <c r="L272" s="1">
        <f t="shared" si="33"/>
        <v>6149.1589243894587</v>
      </c>
      <c r="M272" s="1">
        <f t="shared" si="34"/>
        <v>114.48003545560464</v>
      </c>
      <c r="N272" s="1">
        <f t="shared" si="29"/>
        <v>9974.6989891755911</v>
      </c>
      <c r="O272" s="1">
        <f t="shared" si="30"/>
        <v>-25.301010824408877</v>
      </c>
    </row>
    <row r="273" spans="1:15" x14ac:dyDescent="0.2">
      <c r="A273" s="1">
        <v>267</v>
      </c>
      <c r="B273" s="2">
        <v>39351</v>
      </c>
      <c r="C273" s="1">
        <v>13878.15</v>
      </c>
      <c r="D273" s="24">
        <v>12964.4249</v>
      </c>
      <c r="E273" s="24">
        <v>8036.675610789438</v>
      </c>
      <c r="F273" s="24">
        <v>142.05479688850477</v>
      </c>
      <c r="G273" s="2"/>
      <c r="H273" s="2"/>
      <c r="I273" s="25">
        <v>267</v>
      </c>
      <c r="J273" s="1">
        <f t="shared" si="31"/>
        <v>11101.653789667347</v>
      </c>
      <c r="K273" s="1">
        <f t="shared" si="32"/>
        <v>9650.2432764981259</v>
      </c>
      <c r="L273" s="1">
        <f t="shared" si="33"/>
        <v>6253.5641332347723</v>
      </c>
      <c r="M273" s="1">
        <f t="shared" si="34"/>
        <v>111.74668475240655</v>
      </c>
      <c r="N273" s="1">
        <f t="shared" si="29"/>
        <v>10034.128894425809</v>
      </c>
      <c r="O273" s="1">
        <f t="shared" si="30"/>
        <v>34.128894425808539</v>
      </c>
    </row>
    <row r="274" spans="1:15" x14ac:dyDescent="0.2">
      <c r="A274" s="1">
        <v>268</v>
      </c>
      <c r="B274" s="2">
        <v>39352</v>
      </c>
      <c r="C274" s="1">
        <v>13912.94</v>
      </c>
      <c r="D274" s="24">
        <v>13127.824959999998</v>
      </c>
      <c r="E274" s="24">
        <v>8114.0249080101894</v>
      </c>
      <c r="F274" s="24">
        <v>145.51932220973461</v>
      </c>
      <c r="G274" s="2"/>
      <c r="H274" s="2"/>
      <c r="I274" s="25">
        <v>268</v>
      </c>
      <c r="J274" s="1">
        <f t="shared" si="31"/>
        <v>11049.690301401844</v>
      </c>
      <c r="K274" s="1">
        <f t="shared" si="32"/>
        <v>9720.892889663317</v>
      </c>
      <c r="L274" s="1">
        <f t="shared" si="33"/>
        <v>6260.0720219473978</v>
      </c>
      <c r="M274" s="1">
        <f t="shared" si="34"/>
        <v>115.57369957263914</v>
      </c>
      <c r="N274" s="1">
        <f t="shared" si="29"/>
        <v>10106.240298632496</v>
      </c>
      <c r="O274" s="1">
        <f t="shared" si="30"/>
        <v>106.24029863249598</v>
      </c>
    </row>
    <row r="275" spans="1:15" x14ac:dyDescent="0.2">
      <c r="A275" s="1">
        <v>269</v>
      </c>
      <c r="B275" s="2">
        <v>39353</v>
      </c>
      <c r="C275" s="1">
        <v>13895.63</v>
      </c>
      <c r="D275" s="24">
        <v>13175.45832</v>
      </c>
      <c r="E275" s="24">
        <v>8130.4267425320058</v>
      </c>
      <c r="F275" s="24">
        <v>145.93714136671883</v>
      </c>
      <c r="G275" s="2"/>
      <c r="H275" s="2"/>
      <c r="I275" s="25">
        <v>269</v>
      </c>
      <c r="J275" s="1">
        <f t="shared" si="31"/>
        <v>11008.346733170702</v>
      </c>
      <c r="K275" s="1">
        <f t="shared" si="32"/>
        <v>9634.7309345473404</v>
      </c>
      <c r="L275" s="1">
        <f t="shared" si="33"/>
        <v>6212.9296597414905</v>
      </c>
      <c r="M275" s="1">
        <f t="shared" si="34"/>
        <v>113.14605793545698</v>
      </c>
      <c r="N275" s="1">
        <f t="shared" si="29"/>
        <v>10013.672494114377</v>
      </c>
      <c r="O275" s="1">
        <f t="shared" si="30"/>
        <v>13.672494114376605</v>
      </c>
    </row>
    <row r="276" spans="1:15" x14ac:dyDescent="0.2">
      <c r="A276" s="1">
        <v>270</v>
      </c>
      <c r="B276" s="2">
        <v>39356</v>
      </c>
      <c r="C276" s="1">
        <v>14087.55</v>
      </c>
      <c r="D276" s="24">
        <v>13292.1666</v>
      </c>
      <c r="E276" s="24">
        <v>8222.8457484688806</v>
      </c>
      <c r="F276" s="24">
        <v>145.65070032854919</v>
      </c>
      <c r="G276" s="2"/>
      <c r="H276" s="2"/>
      <c r="I276" s="25">
        <v>270</v>
      </c>
      <c r="J276" s="1">
        <f t="shared" si="31"/>
        <v>11174.291583253151</v>
      </c>
      <c r="K276" s="1">
        <f t="shared" si="32"/>
        <v>9684.9343511773532</v>
      </c>
      <c r="L276" s="1">
        <f t="shared" si="33"/>
        <v>6270.8763102463608</v>
      </c>
      <c r="M276" s="1">
        <f t="shared" si="34"/>
        <v>112.60067603369706</v>
      </c>
      <c r="N276" s="1">
        <f t="shared" si="29"/>
        <v>10089.261676532631</v>
      </c>
      <c r="O276" s="1">
        <f t="shared" si="30"/>
        <v>89.2616765326311</v>
      </c>
    </row>
    <row r="277" spans="1:15" x14ac:dyDescent="0.2">
      <c r="A277" s="1">
        <v>271</v>
      </c>
      <c r="B277" s="2">
        <v>39357</v>
      </c>
      <c r="C277" s="1">
        <v>14047.31</v>
      </c>
      <c r="D277" s="24">
        <v>13266.016319999999</v>
      </c>
      <c r="E277" s="24">
        <v>8207.2884234361736</v>
      </c>
      <c r="F277" s="24">
        <v>147.08179465056082</v>
      </c>
      <c r="G277" s="2"/>
      <c r="H277" s="2"/>
      <c r="I277" s="25">
        <v>271</v>
      </c>
      <c r="J277" s="1">
        <f t="shared" si="31"/>
        <v>10990.576335743262</v>
      </c>
      <c r="K277" s="1">
        <f t="shared" si="32"/>
        <v>9581.0120860764619</v>
      </c>
      <c r="L277" s="1">
        <f t="shared" si="33"/>
        <v>6188.6651448425246</v>
      </c>
      <c r="M277" s="1">
        <f t="shared" si="34"/>
        <v>113.930656248651</v>
      </c>
      <c r="N277" s="1">
        <f t="shared" si="29"/>
        <v>10000.431355552699</v>
      </c>
      <c r="O277" s="1">
        <f t="shared" si="30"/>
        <v>0.43135555269873294</v>
      </c>
    </row>
    <row r="278" spans="1:15" x14ac:dyDescent="0.2">
      <c r="A278" s="1">
        <v>272</v>
      </c>
      <c r="B278" s="2">
        <v>39358</v>
      </c>
      <c r="C278" s="1">
        <v>13968.05</v>
      </c>
      <c r="D278" s="24">
        <v>13312.202399999998</v>
      </c>
      <c r="E278" s="24">
        <v>8213.5804215589196</v>
      </c>
      <c r="F278" s="24">
        <v>147.3223982869379</v>
      </c>
      <c r="G278" s="2"/>
      <c r="H278" s="2"/>
      <c r="I278" s="25">
        <v>272</v>
      </c>
      <c r="J278" s="1">
        <f t="shared" si="31"/>
        <v>10959.869553886116</v>
      </c>
      <c r="K278" s="1">
        <f t="shared" si="32"/>
        <v>9633.3207677100272</v>
      </c>
      <c r="L278" s="1">
        <f t="shared" si="33"/>
        <v>6205.1495119831761</v>
      </c>
      <c r="M278" s="1">
        <f t="shared" si="34"/>
        <v>113.00667987706048</v>
      </c>
      <c r="N278" s="1">
        <f t="shared" si="29"/>
        <v>9991.9134886053398</v>
      </c>
      <c r="O278" s="1">
        <f t="shared" si="30"/>
        <v>-8.0865113946601923</v>
      </c>
    </row>
    <row r="279" spans="1:15" x14ac:dyDescent="0.2">
      <c r="A279" s="1">
        <v>273</v>
      </c>
      <c r="B279" s="2">
        <v>39359</v>
      </c>
      <c r="C279" s="1">
        <v>13974.31</v>
      </c>
      <c r="D279" s="24">
        <v>13366.22827</v>
      </c>
      <c r="E279" s="24">
        <v>8204.0848056537106</v>
      </c>
      <c r="F279" s="24">
        <v>146.76704447879104</v>
      </c>
      <c r="G279" s="2"/>
      <c r="H279" s="2"/>
      <c r="I279" s="25">
        <v>273</v>
      </c>
      <c r="J279" s="1">
        <f t="shared" si="31"/>
        <v>11026.999708520518</v>
      </c>
      <c r="K279" s="1">
        <f t="shared" si="32"/>
        <v>9638.8583592454816</v>
      </c>
      <c r="L279" s="1">
        <f t="shared" si="33"/>
        <v>6193.227869583252</v>
      </c>
      <c r="M279" s="1">
        <f t="shared" si="34"/>
        <v>112.39682005201705</v>
      </c>
      <c r="N279" s="1">
        <f t="shared" si="29"/>
        <v>10005.272392329058</v>
      </c>
      <c r="O279" s="1">
        <f t="shared" si="30"/>
        <v>5.2723923290577659</v>
      </c>
    </row>
    <row r="280" spans="1:15" x14ac:dyDescent="0.2">
      <c r="A280" s="1">
        <v>274</v>
      </c>
      <c r="B280" s="2">
        <v>39360</v>
      </c>
      <c r="C280" s="1">
        <v>14066.01</v>
      </c>
      <c r="D280" s="24">
        <v>13466.64486</v>
      </c>
      <c r="E280" s="24">
        <v>8263.6685051619297</v>
      </c>
      <c r="F280" s="24">
        <v>146.22999143101973</v>
      </c>
      <c r="G280" s="2"/>
      <c r="H280" s="2"/>
      <c r="I280" s="25">
        <v>274</v>
      </c>
      <c r="J280" s="1">
        <f t="shared" si="31"/>
        <v>11094.387213436657</v>
      </c>
      <c r="K280" s="1">
        <f t="shared" si="32"/>
        <v>9672.019647834597</v>
      </c>
      <c r="L280" s="1">
        <f t="shared" si="33"/>
        <v>6245.4276041538124</v>
      </c>
      <c r="M280" s="1">
        <f t="shared" si="34"/>
        <v>112.40927883454853</v>
      </c>
      <c r="N280" s="1">
        <f t="shared" si="29"/>
        <v>10048.730538840065</v>
      </c>
      <c r="O280" s="1">
        <f t="shared" si="30"/>
        <v>48.730538840065492</v>
      </c>
    </row>
    <row r="281" spans="1:15" x14ac:dyDescent="0.2">
      <c r="A281" s="1">
        <v>275</v>
      </c>
      <c r="B281" s="2">
        <v>39364</v>
      </c>
      <c r="C281" s="1">
        <v>14164.53</v>
      </c>
      <c r="D281" s="24">
        <v>13453.077439999999</v>
      </c>
      <c r="E281" s="24">
        <v>8258.5657931811784</v>
      </c>
      <c r="F281" s="24">
        <v>146.67834857680145</v>
      </c>
      <c r="G281" s="2"/>
      <c r="H281" s="2"/>
      <c r="I281" s="25">
        <v>275</v>
      </c>
      <c r="J281" s="1">
        <f t="shared" si="31"/>
        <v>11099.259813678505</v>
      </c>
      <c r="K281" s="1">
        <f t="shared" si="32"/>
        <v>9590.2266625402117</v>
      </c>
      <c r="L281" s="1">
        <f t="shared" si="33"/>
        <v>6196.5674016034645</v>
      </c>
      <c r="M281" s="1">
        <f t="shared" si="34"/>
        <v>113.16804486038555</v>
      </c>
      <c r="N281" s="1">
        <f t="shared" si="29"/>
        <v>10030.508755038787</v>
      </c>
      <c r="O281" s="1">
        <f t="shared" si="30"/>
        <v>30.508755038787058</v>
      </c>
    </row>
    <row r="282" spans="1:15" x14ac:dyDescent="0.2">
      <c r="A282" s="1">
        <v>276</v>
      </c>
      <c r="B282" s="2">
        <v>39365</v>
      </c>
      <c r="C282" s="1">
        <v>14078.69</v>
      </c>
      <c r="D282" s="24">
        <v>13555.862099999998</v>
      </c>
      <c r="E282" s="24">
        <v>8269.8158640226629</v>
      </c>
      <c r="F282" s="24">
        <v>146.71925179364536</v>
      </c>
      <c r="G282" s="2"/>
      <c r="H282" s="2"/>
      <c r="I282" s="25">
        <v>276</v>
      </c>
      <c r="J282" s="1">
        <f t="shared" si="31"/>
        <v>10955.264022272535</v>
      </c>
      <c r="K282" s="1">
        <f t="shared" si="32"/>
        <v>9673.2438703936168</v>
      </c>
      <c r="L282" s="1">
        <f t="shared" si="33"/>
        <v>6208.8424377630099</v>
      </c>
      <c r="M282" s="1">
        <f t="shared" si="34"/>
        <v>112.8535818574973</v>
      </c>
      <c r="N282" s="1">
        <f t="shared" si="29"/>
        <v>10000.599826809612</v>
      </c>
      <c r="O282" s="1">
        <f t="shared" si="30"/>
        <v>0.59982680961184087</v>
      </c>
    </row>
    <row r="283" spans="1:15" x14ac:dyDescent="0.2">
      <c r="A283" s="1">
        <v>277</v>
      </c>
      <c r="B283" s="2">
        <v>39366</v>
      </c>
      <c r="C283" s="1">
        <v>14015.12</v>
      </c>
      <c r="D283" s="24">
        <v>13707.893249999999</v>
      </c>
      <c r="E283" s="24">
        <v>8348.0421472305279</v>
      </c>
      <c r="F283" s="24">
        <v>148.48596700119069</v>
      </c>
      <c r="G283" s="2"/>
      <c r="H283" s="2"/>
      <c r="I283" s="25">
        <v>277</v>
      </c>
      <c r="J283" s="1">
        <f t="shared" si="31"/>
        <v>10972.291708049541</v>
      </c>
      <c r="K283" s="1">
        <f t="shared" si="32"/>
        <v>9707.5627877658771</v>
      </c>
      <c r="L283" s="1">
        <f t="shared" si="33"/>
        <v>6259.047185779842</v>
      </c>
      <c r="M283" s="1">
        <f t="shared" si="34"/>
        <v>114.18066387344416</v>
      </c>
      <c r="N283" s="1">
        <f t="shared" si="29"/>
        <v>10049.12632750659</v>
      </c>
      <c r="O283" s="1">
        <f t="shared" si="30"/>
        <v>49.126327506590314</v>
      </c>
    </row>
    <row r="284" spans="1:15" x14ac:dyDescent="0.2">
      <c r="A284" s="1">
        <v>278</v>
      </c>
      <c r="B284" s="2">
        <v>39367</v>
      </c>
      <c r="C284" s="1">
        <v>14093.08</v>
      </c>
      <c r="D284" s="24">
        <v>13694.95529</v>
      </c>
      <c r="E284" s="24">
        <v>8281.0684426810258</v>
      </c>
      <c r="F284" s="24">
        <v>147.5872434641914</v>
      </c>
      <c r="G284" s="2"/>
      <c r="H284" s="2"/>
      <c r="I284" s="25">
        <v>278</v>
      </c>
      <c r="J284" s="1">
        <f t="shared" si="31"/>
        <v>11083.370912614377</v>
      </c>
      <c r="K284" s="1">
        <f t="shared" si="32"/>
        <v>9590.8377005009534</v>
      </c>
      <c r="L284" s="1">
        <f t="shared" si="33"/>
        <v>6150.6522500333576</v>
      </c>
      <c r="M284" s="1">
        <f t="shared" si="34"/>
        <v>112.13925473529486</v>
      </c>
      <c r="N284" s="1">
        <f t="shared" si="29"/>
        <v>9999.2909082144106</v>
      </c>
      <c r="O284" s="1">
        <f t="shared" si="30"/>
        <v>-0.70909178558940766</v>
      </c>
    </row>
    <row r="285" spans="1:15" x14ac:dyDescent="0.2">
      <c r="A285" s="1">
        <v>279</v>
      </c>
      <c r="B285" s="2">
        <v>39370</v>
      </c>
      <c r="C285" s="1">
        <v>13984.8</v>
      </c>
      <c r="D285" s="24">
        <v>13569.397899999998</v>
      </c>
      <c r="E285" s="24">
        <v>8260.9388335704116</v>
      </c>
      <c r="F285" s="24">
        <v>147.77924399795677</v>
      </c>
      <c r="G285" s="2"/>
      <c r="H285" s="2"/>
      <c r="I285" s="25">
        <v>279</v>
      </c>
      <c r="J285" s="1">
        <f t="shared" si="31"/>
        <v>10937.375271267883</v>
      </c>
      <c r="K285" s="1">
        <f t="shared" si="32"/>
        <v>9511.885101537513</v>
      </c>
      <c r="L285" s="1">
        <f t="shared" si="33"/>
        <v>6185.3241549179593</v>
      </c>
      <c r="M285" s="1">
        <f t="shared" si="34"/>
        <v>112.96889347655674</v>
      </c>
      <c r="N285" s="1">
        <f t="shared" si="29"/>
        <v>9941.9337991650809</v>
      </c>
      <c r="O285" s="1">
        <f t="shared" si="30"/>
        <v>-58.066200834919073</v>
      </c>
    </row>
    <row r="286" spans="1:15" x14ac:dyDescent="0.2">
      <c r="A286" s="1">
        <v>280</v>
      </c>
      <c r="B286" s="2">
        <v>39371</v>
      </c>
      <c r="C286" s="1">
        <v>13912.94</v>
      </c>
      <c r="D286" s="24">
        <v>13439.596169999999</v>
      </c>
      <c r="E286" s="24">
        <v>8174.3488108720267</v>
      </c>
      <c r="F286" s="24">
        <v>147.01827228274857</v>
      </c>
      <c r="G286" s="2"/>
      <c r="H286" s="2"/>
      <c r="I286" s="25">
        <v>280</v>
      </c>
      <c r="J286" s="1">
        <f t="shared" si="31"/>
        <v>10965.423849922774</v>
      </c>
      <c r="K286" s="1">
        <f t="shared" si="32"/>
        <v>9508.0679864969643</v>
      </c>
      <c r="L286" s="1">
        <f t="shared" si="33"/>
        <v>6135.4043713230512</v>
      </c>
      <c r="M286" s="1">
        <f t="shared" si="34"/>
        <v>112.24115575756201</v>
      </c>
      <c r="N286" s="1">
        <f t="shared" si="29"/>
        <v>9929.9683226412199</v>
      </c>
      <c r="O286" s="1">
        <f t="shared" si="30"/>
        <v>-70.031677358780144</v>
      </c>
    </row>
    <row r="287" spans="1:15" x14ac:dyDescent="0.2">
      <c r="A287" s="1">
        <v>281</v>
      </c>
      <c r="B287" s="2">
        <v>39372</v>
      </c>
      <c r="C287" s="1">
        <v>13892.54</v>
      </c>
      <c r="D287" s="24">
        <v>13607.149289999999</v>
      </c>
      <c r="E287" s="24">
        <v>8260.6473594548552</v>
      </c>
      <c r="F287" s="24">
        <v>145.31462118615016</v>
      </c>
      <c r="G287" s="2"/>
      <c r="H287" s="2"/>
      <c r="I287" s="25">
        <v>281</v>
      </c>
      <c r="J287" s="1">
        <f t="shared" si="31"/>
        <v>11005.898784325958</v>
      </c>
      <c r="K287" s="1">
        <f t="shared" si="32"/>
        <v>9719.5815294822314</v>
      </c>
      <c r="L287" s="1">
        <f t="shared" si="33"/>
        <v>6265.8551276844273</v>
      </c>
      <c r="M287" s="1">
        <f t="shared" si="34"/>
        <v>111.5147346003817</v>
      </c>
      <c r="N287" s="1">
        <f t="shared" si="29"/>
        <v>10018.917522829352</v>
      </c>
      <c r="O287" s="1">
        <f t="shared" si="30"/>
        <v>18.917522829351583</v>
      </c>
    </row>
    <row r="288" spans="1:15" x14ac:dyDescent="0.2">
      <c r="A288" s="1">
        <v>282</v>
      </c>
      <c r="B288" s="2">
        <v>39373</v>
      </c>
      <c r="C288" s="1">
        <v>13888.96</v>
      </c>
      <c r="D288" s="24">
        <v>13525.47616</v>
      </c>
      <c r="E288" s="24">
        <v>8236.5609825764059</v>
      </c>
      <c r="F288" s="24">
        <v>147.88700613815163</v>
      </c>
      <c r="G288" s="2"/>
      <c r="H288" s="2"/>
      <c r="I288" s="25">
        <v>282</v>
      </c>
      <c r="J288" s="1">
        <f t="shared" si="31"/>
        <v>11019.219700472337</v>
      </c>
      <c r="K288" s="1">
        <f t="shared" si="32"/>
        <v>9542.2776792083059</v>
      </c>
      <c r="L288" s="1">
        <f t="shared" si="33"/>
        <v>6182.3169678252234</v>
      </c>
      <c r="M288" s="1">
        <f t="shared" si="34"/>
        <v>114.81931688851351</v>
      </c>
      <c r="N288" s="1">
        <f t="shared" si="29"/>
        <v>10013.451118758163</v>
      </c>
      <c r="O288" s="1">
        <f t="shared" si="30"/>
        <v>13.45111875816292</v>
      </c>
    </row>
    <row r="289" spans="1:15" x14ac:dyDescent="0.2">
      <c r="A289" s="1">
        <v>283</v>
      </c>
      <c r="B289" s="2">
        <v>39374</v>
      </c>
      <c r="C289" s="1">
        <v>13522.02</v>
      </c>
      <c r="D289" s="24">
        <v>13354.777819999998</v>
      </c>
      <c r="E289" s="24">
        <v>8178.4869639549788</v>
      </c>
      <c r="F289" s="24">
        <v>146.2882373412215</v>
      </c>
      <c r="G289" s="2"/>
      <c r="H289" s="2"/>
      <c r="I289" s="25">
        <v>283</v>
      </c>
      <c r="J289" s="1">
        <f t="shared" si="31"/>
        <v>10730.862192791974</v>
      </c>
      <c r="K289" s="1">
        <f t="shared" si="32"/>
        <v>9478.7428338917325</v>
      </c>
      <c r="L289" s="1">
        <f t="shared" si="33"/>
        <v>6156.6785611250543</v>
      </c>
      <c r="M289" s="1">
        <f t="shared" si="34"/>
        <v>111.60242866899038</v>
      </c>
      <c r="N289" s="1">
        <f t="shared" si="29"/>
        <v>9827.7880543417068</v>
      </c>
      <c r="O289" s="1">
        <f t="shared" si="30"/>
        <v>-172.21194565829319</v>
      </c>
    </row>
    <row r="290" spans="1:15" x14ac:dyDescent="0.2">
      <c r="A290" s="1">
        <v>284</v>
      </c>
      <c r="B290" s="2">
        <v>39377</v>
      </c>
      <c r="C290" s="1">
        <v>13566.97</v>
      </c>
      <c r="D290" s="24">
        <v>13096.876680000001</v>
      </c>
      <c r="E290" s="24">
        <v>8008.5867873815259</v>
      </c>
      <c r="F290" s="24">
        <v>144.12125197264598</v>
      </c>
      <c r="G290" s="2"/>
      <c r="H290" s="2"/>
      <c r="I290" s="25">
        <v>284</v>
      </c>
      <c r="J290" s="1">
        <f t="shared" si="31"/>
        <v>11058.699614273606</v>
      </c>
      <c r="K290" s="1">
        <f t="shared" si="32"/>
        <v>9414.5097118006088</v>
      </c>
      <c r="L290" s="1">
        <f t="shared" si="33"/>
        <v>6071.5888220875713</v>
      </c>
      <c r="M290" s="1">
        <f t="shared" si="34"/>
        <v>111.15087218254357</v>
      </c>
      <c r="N290" s="1">
        <f t="shared" si="29"/>
        <v>9904.9619743380517</v>
      </c>
      <c r="O290" s="1">
        <f t="shared" si="30"/>
        <v>-95.038025661948268</v>
      </c>
    </row>
    <row r="291" spans="1:15" x14ac:dyDescent="0.2">
      <c r="A291" s="1">
        <v>285</v>
      </c>
      <c r="B291" s="2">
        <v>39378</v>
      </c>
      <c r="C291" s="1">
        <v>13676.23</v>
      </c>
      <c r="D291" s="24">
        <v>13343.277599999999</v>
      </c>
      <c r="E291" s="24">
        <v>8126.8518518518522</v>
      </c>
      <c r="F291" s="24">
        <v>143.46019011075262</v>
      </c>
      <c r="G291" s="2"/>
      <c r="H291" s="2"/>
      <c r="I291" s="25">
        <v>285</v>
      </c>
      <c r="J291" s="1">
        <f t="shared" si="31"/>
        <v>11110.824866112331</v>
      </c>
      <c r="K291" s="1">
        <f t="shared" si="32"/>
        <v>9780.5081633398895</v>
      </c>
      <c r="L291" s="1">
        <f t="shared" si="33"/>
        <v>6291.9590697491803</v>
      </c>
      <c r="M291" s="1">
        <f t="shared" si="34"/>
        <v>112.30462231170695</v>
      </c>
      <c r="N291" s="1">
        <f t="shared" si="29"/>
        <v>10094.248271111108</v>
      </c>
      <c r="O291" s="1">
        <f t="shared" si="30"/>
        <v>94.248271111107897</v>
      </c>
    </row>
    <row r="292" spans="1:15" x14ac:dyDescent="0.2">
      <c r="A292" s="1">
        <v>286</v>
      </c>
      <c r="B292" s="2">
        <v>39379</v>
      </c>
      <c r="C292" s="1">
        <v>13675.25</v>
      </c>
      <c r="D292" s="24">
        <v>13267.357600000001</v>
      </c>
      <c r="E292" s="24">
        <v>8073.2252098449289</v>
      </c>
      <c r="F292" s="24">
        <v>143.39402173913044</v>
      </c>
      <c r="G292" s="2"/>
      <c r="H292" s="2"/>
      <c r="I292" s="25">
        <v>286</v>
      </c>
      <c r="J292" s="1">
        <f t="shared" si="31"/>
        <v>11021.270190322919</v>
      </c>
      <c r="K292" s="1">
        <f t="shared" si="32"/>
        <v>9545.2773160072647</v>
      </c>
      <c r="L292" s="1">
        <f t="shared" si="33"/>
        <v>6159.4815267928698</v>
      </c>
      <c r="M292" s="1">
        <f t="shared" si="34"/>
        <v>112.77008277649624</v>
      </c>
      <c r="N292" s="1">
        <f t="shared" si="29"/>
        <v>9975.1229406075108</v>
      </c>
      <c r="O292" s="1">
        <f t="shared" si="30"/>
        <v>-24.877059392489173</v>
      </c>
    </row>
    <row r="293" spans="1:15" x14ac:dyDescent="0.2">
      <c r="A293" s="1">
        <v>287</v>
      </c>
      <c r="B293" s="2">
        <v>39380</v>
      </c>
      <c r="C293" s="1">
        <v>13671.92</v>
      </c>
      <c r="D293" s="24">
        <v>13479.442110000002</v>
      </c>
      <c r="E293" s="24">
        <v>8240.7725321888429</v>
      </c>
      <c r="F293" s="24">
        <v>142.53102844638948</v>
      </c>
      <c r="G293" s="2"/>
      <c r="H293" s="2"/>
      <c r="I293" s="25">
        <v>287</v>
      </c>
      <c r="J293" s="1">
        <f t="shared" si="31"/>
        <v>11019.376066631323</v>
      </c>
      <c r="K293" s="1">
        <f t="shared" si="32"/>
        <v>9753.3569717516039</v>
      </c>
      <c r="L293" s="1">
        <f t="shared" si="33"/>
        <v>6329.0757142423035</v>
      </c>
      <c r="M293" s="1">
        <f t="shared" si="34"/>
        <v>112.14311856339246</v>
      </c>
      <c r="N293" s="1">
        <f t="shared" si="29"/>
        <v>10055.699074111864</v>
      </c>
      <c r="O293" s="1">
        <f t="shared" si="30"/>
        <v>55.69907411186432</v>
      </c>
    </row>
    <row r="294" spans="1:15" x14ac:dyDescent="0.2">
      <c r="A294" s="1">
        <v>288</v>
      </c>
      <c r="B294" s="2">
        <v>39381</v>
      </c>
      <c r="C294" s="1">
        <v>13806.7</v>
      </c>
      <c r="D294" s="24">
        <v>13670.985989999999</v>
      </c>
      <c r="E294" s="24">
        <v>8337.9424460431655</v>
      </c>
      <c r="F294" s="24">
        <v>144.59597021462989</v>
      </c>
      <c r="G294" s="2"/>
      <c r="H294" s="2"/>
      <c r="I294" s="25">
        <v>288</v>
      </c>
      <c r="J294" s="1">
        <f t="shared" si="31"/>
        <v>11130.717251271217</v>
      </c>
      <c r="K294" s="1">
        <f t="shared" si="32"/>
        <v>9736.3136738767735</v>
      </c>
      <c r="L294" s="1">
        <f t="shared" si="33"/>
        <v>6273.5071695226279</v>
      </c>
      <c r="M294" s="1">
        <f t="shared" si="34"/>
        <v>114.4566489610134</v>
      </c>
      <c r="N294" s="1">
        <f t="shared" si="29"/>
        <v>10122.829561060302</v>
      </c>
      <c r="O294" s="1">
        <f t="shared" si="30"/>
        <v>122.82956106030178</v>
      </c>
    </row>
    <row r="295" spans="1:15" x14ac:dyDescent="0.2">
      <c r="A295" s="1">
        <v>289</v>
      </c>
      <c r="B295" s="2">
        <v>39384</v>
      </c>
      <c r="C295" s="1">
        <v>13870.26</v>
      </c>
      <c r="D295" s="24">
        <v>13820.395400000001</v>
      </c>
      <c r="E295" s="24">
        <v>8407.0728896571582</v>
      </c>
      <c r="F295" s="24">
        <v>145.58047079337402</v>
      </c>
      <c r="G295" s="2"/>
      <c r="H295" s="2"/>
      <c r="I295" s="25">
        <v>289</v>
      </c>
      <c r="J295" s="1">
        <f t="shared" si="31"/>
        <v>11072.800737004498</v>
      </c>
      <c r="K295" s="1">
        <f t="shared" si="32"/>
        <v>9704.8151307356711</v>
      </c>
      <c r="L295" s="1">
        <f t="shared" si="33"/>
        <v>6251.8039709709874</v>
      </c>
      <c r="M295" s="1">
        <f t="shared" si="34"/>
        <v>113.59028406462278</v>
      </c>
      <c r="N295" s="1">
        <f t="shared" si="29"/>
        <v>10073.109402634596</v>
      </c>
      <c r="O295" s="1">
        <f t="shared" si="30"/>
        <v>73.109402634596336</v>
      </c>
    </row>
    <row r="296" spans="1:15" x14ac:dyDescent="0.2">
      <c r="A296" s="1">
        <v>290</v>
      </c>
      <c r="B296" s="2">
        <v>39385</v>
      </c>
      <c r="C296" s="1">
        <v>13792.47</v>
      </c>
      <c r="D296" s="24">
        <v>13764.8189</v>
      </c>
      <c r="E296" s="24">
        <v>8371.4553584306941</v>
      </c>
      <c r="F296" s="24">
        <v>145.14478730822873</v>
      </c>
      <c r="G296" s="2"/>
      <c r="H296" s="2"/>
      <c r="I296" s="25">
        <v>290</v>
      </c>
      <c r="J296" s="1">
        <f t="shared" si="31"/>
        <v>10960.243851823972</v>
      </c>
      <c r="K296" s="1">
        <f t="shared" si="32"/>
        <v>9561.293950707066</v>
      </c>
      <c r="L296" s="1">
        <f t="shared" si="33"/>
        <v>6174.12737757592</v>
      </c>
      <c r="M296" s="1">
        <f t="shared" si="34"/>
        <v>112.48447341622665</v>
      </c>
      <c r="N296" s="1">
        <f t="shared" si="29"/>
        <v>9955.2802910694736</v>
      </c>
      <c r="O296" s="1">
        <f t="shared" si="30"/>
        <v>-44.719708930526394</v>
      </c>
    </row>
    <row r="297" spans="1:15" x14ac:dyDescent="0.2">
      <c r="A297" s="1">
        <v>291</v>
      </c>
      <c r="B297" s="2">
        <v>39386</v>
      </c>
      <c r="C297" s="1">
        <v>13930.01</v>
      </c>
      <c r="D297" s="24">
        <v>13963.45184</v>
      </c>
      <c r="E297" s="24">
        <v>8461.8000289393713</v>
      </c>
      <c r="F297" s="24">
        <v>145.1785063752277</v>
      </c>
      <c r="G297" s="2"/>
      <c r="H297" s="2"/>
      <c r="I297" s="25">
        <v>291</v>
      </c>
      <c r="J297" s="1">
        <f t="shared" si="31"/>
        <v>11131.97317236144</v>
      </c>
      <c r="K297" s="1">
        <f t="shared" si="32"/>
        <v>9738.4295391850774</v>
      </c>
      <c r="L297" s="1">
        <f t="shared" si="33"/>
        <v>6267.3106869424364</v>
      </c>
      <c r="M297" s="1">
        <f t="shared" si="34"/>
        <v>112.84832998319047</v>
      </c>
      <c r="N297" s="1">
        <f t="shared" si="29"/>
        <v>10094.436488628533</v>
      </c>
      <c r="O297" s="1">
        <f t="shared" si="30"/>
        <v>94.43648862853297</v>
      </c>
    </row>
    <row r="298" spans="1:15" x14ac:dyDescent="0.2">
      <c r="A298" s="1">
        <v>292</v>
      </c>
      <c r="B298" s="2">
        <v>39387</v>
      </c>
      <c r="C298" s="1">
        <v>13567.87</v>
      </c>
      <c r="D298" s="24">
        <v>13710.284370000001</v>
      </c>
      <c r="E298" s="24">
        <v>8273.3073480583225</v>
      </c>
      <c r="F298" s="24">
        <v>146.8523676880223</v>
      </c>
      <c r="G298" s="2"/>
      <c r="H298" s="2"/>
      <c r="I298" s="25">
        <v>292</v>
      </c>
      <c r="J298" s="1">
        <f t="shared" si="31"/>
        <v>10735.518295550399</v>
      </c>
      <c r="K298" s="1">
        <f t="shared" si="32"/>
        <v>9425.8453063929519</v>
      </c>
      <c r="L298" s="1">
        <f t="shared" si="33"/>
        <v>6062.2777872569895</v>
      </c>
      <c r="M298" s="1">
        <f t="shared" si="34"/>
        <v>114.12292252414281</v>
      </c>
      <c r="N298" s="1">
        <f t="shared" si="29"/>
        <v>9842.4030284786404</v>
      </c>
      <c r="O298" s="1">
        <f t="shared" si="30"/>
        <v>-157.59697152135959</v>
      </c>
    </row>
    <row r="299" spans="1:15" x14ac:dyDescent="0.2">
      <c r="A299" s="1">
        <v>293</v>
      </c>
      <c r="B299" s="2">
        <v>39388</v>
      </c>
      <c r="C299" s="1">
        <v>13595.1</v>
      </c>
      <c r="D299" s="24">
        <v>13596.709199999999</v>
      </c>
      <c r="E299" s="24">
        <v>8284.4605358435911</v>
      </c>
      <c r="F299" s="24">
        <v>143.93063785291042</v>
      </c>
      <c r="G299" s="2"/>
      <c r="H299" s="2"/>
      <c r="I299" s="25">
        <v>293</v>
      </c>
      <c r="J299" s="1">
        <f t="shared" si="31"/>
        <v>11044.180693506054</v>
      </c>
      <c r="K299" s="1">
        <f t="shared" si="32"/>
        <v>9520.3734198217262</v>
      </c>
      <c r="L299" s="1">
        <f t="shared" si="33"/>
        <v>6208.7547792361192</v>
      </c>
      <c r="M299" s="1">
        <f t="shared" si="34"/>
        <v>110.57744547877863</v>
      </c>
      <c r="N299" s="1">
        <f t="shared" si="29"/>
        <v>9944.7326739908276</v>
      </c>
      <c r="O299" s="1">
        <f t="shared" si="30"/>
        <v>-55.267326009172393</v>
      </c>
    </row>
    <row r="300" spans="1:15" x14ac:dyDescent="0.2">
      <c r="A300" s="1">
        <v>294</v>
      </c>
      <c r="B300" s="2">
        <v>39391</v>
      </c>
      <c r="C300" s="1">
        <v>13543.4</v>
      </c>
      <c r="D300" s="24">
        <v>13443.588839999999</v>
      </c>
      <c r="E300" s="24">
        <v>8225.4666473737507</v>
      </c>
      <c r="F300" s="24">
        <v>142.08663755458517</v>
      </c>
      <c r="G300" s="2"/>
      <c r="H300" s="2"/>
      <c r="I300" s="25">
        <v>294</v>
      </c>
      <c r="J300" s="1">
        <f t="shared" si="31"/>
        <v>10980.144861310324</v>
      </c>
      <c r="K300" s="1">
        <f t="shared" si="32"/>
        <v>9491.7884244647848</v>
      </c>
      <c r="L300" s="1">
        <f t="shared" si="33"/>
        <v>6156.2428648844043</v>
      </c>
      <c r="M300" s="1">
        <f t="shared" si="34"/>
        <v>111.37667349933309</v>
      </c>
      <c r="N300" s="1">
        <f t="shared" si="29"/>
        <v>9918.2594249980066</v>
      </c>
      <c r="O300" s="1">
        <f t="shared" si="30"/>
        <v>-81.74057500199342</v>
      </c>
    </row>
    <row r="301" spans="1:15" x14ac:dyDescent="0.2">
      <c r="A301" s="1">
        <v>295</v>
      </c>
      <c r="B301" s="2">
        <v>39392</v>
      </c>
      <c r="C301" s="1">
        <v>13660.94</v>
      </c>
      <c r="D301" s="24">
        <v>13517.00124</v>
      </c>
      <c r="E301" s="24">
        <v>8308.2363213038407</v>
      </c>
      <c r="F301" s="24">
        <v>142.15405476336278</v>
      </c>
      <c r="G301" s="2"/>
      <c r="H301" s="2"/>
      <c r="I301" s="25">
        <v>295</v>
      </c>
      <c r="J301" s="1">
        <f t="shared" si="31"/>
        <v>11117.717880030124</v>
      </c>
      <c r="K301" s="1">
        <f t="shared" si="32"/>
        <v>9652.3212752967556</v>
      </c>
      <c r="L301" s="1">
        <f t="shared" si="33"/>
        <v>6262.7882444202605</v>
      </c>
      <c r="M301" s="1">
        <f t="shared" si="34"/>
        <v>112.87565169486965</v>
      </c>
      <c r="N301" s="1">
        <f t="shared" si="29"/>
        <v>10062.108956579335</v>
      </c>
      <c r="O301" s="1">
        <f t="shared" si="30"/>
        <v>62.108956579335427</v>
      </c>
    </row>
    <row r="302" spans="1:15" x14ac:dyDescent="0.2">
      <c r="A302" s="1">
        <v>296</v>
      </c>
      <c r="B302" s="2">
        <v>39393</v>
      </c>
      <c r="C302" s="1">
        <v>13300.02</v>
      </c>
      <c r="D302" s="24">
        <v>13434.250400000001</v>
      </c>
      <c r="E302" s="24">
        <v>8335.6116163097686</v>
      </c>
      <c r="F302" s="24">
        <v>142.13403973509935</v>
      </c>
      <c r="G302" s="2"/>
      <c r="H302" s="2"/>
      <c r="I302" s="25">
        <v>296</v>
      </c>
      <c r="J302" s="1">
        <f t="shared" si="31"/>
        <v>10730.858816538246</v>
      </c>
      <c r="K302" s="1">
        <f t="shared" si="32"/>
        <v>9541.1279935755465</v>
      </c>
      <c r="L302" s="1">
        <f t="shared" si="33"/>
        <v>6220.8261172168059</v>
      </c>
      <c r="M302" s="1">
        <f t="shared" si="34"/>
        <v>112.80623475624463</v>
      </c>
      <c r="N302" s="1">
        <f t="shared" si="29"/>
        <v>9878.9680117502394</v>
      </c>
      <c r="O302" s="1">
        <f t="shared" si="30"/>
        <v>-121.03198824976062</v>
      </c>
    </row>
    <row r="303" spans="1:15" x14ac:dyDescent="0.2">
      <c r="A303" s="1">
        <v>297</v>
      </c>
      <c r="B303" s="2">
        <v>39394</v>
      </c>
      <c r="C303" s="1">
        <v>13266.29</v>
      </c>
      <c r="D303" s="24">
        <v>13453.683389999998</v>
      </c>
      <c r="E303" s="24">
        <v>8272.0769682726204</v>
      </c>
      <c r="F303" s="24">
        <v>139.86848173111031</v>
      </c>
      <c r="G303" s="2"/>
      <c r="H303" s="2"/>
      <c r="I303" s="25">
        <v>297</v>
      </c>
      <c r="J303" s="1">
        <f t="shared" si="31"/>
        <v>10994.107103402852</v>
      </c>
      <c r="K303" s="1">
        <f t="shared" si="32"/>
        <v>9613.7849008507073</v>
      </c>
      <c r="L303" s="1">
        <f t="shared" si="33"/>
        <v>6153.1361913872352</v>
      </c>
      <c r="M303" s="1">
        <f t="shared" si="34"/>
        <v>111.02378181768859</v>
      </c>
      <c r="N303" s="1">
        <f t="shared" si="29"/>
        <v>9954.6939822843833</v>
      </c>
      <c r="O303" s="1">
        <f t="shared" si="30"/>
        <v>-45.30601771561669</v>
      </c>
    </row>
    <row r="304" spans="1:15" x14ac:dyDescent="0.2">
      <c r="A304" s="1">
        <v>298</v>
      </c>
      <c r="B304" s="2">
        <v>39395</v>
      </c>
      <c r="C304" s="1">
        <v>13042.74</v>
      </c>
      <c r="D304" s="24">
        <v>13207.50452</v>
      </c>
      <c r="E304" s="24">
        <v>8108.2929693233527</v>
      </c>
      <c r="F304" s="24">
        <v>140.83524627202891</v>
      </c>
      <c r="G304" s="2"/>
      <c r="H304" s="2"/>
      <c r="I304" s="25">
        <v>298</v>
      </c>
      <c r="J304" s="1">
        <f t="shared" si="31"/>
        <v>10836.327476966053</v>
      </c>
      <c r="K304" s="1">
        <f t="shared" si="32"/>
        <v>9424.2370534587699</v>
      </c>
      <c r="L304" s="1">
        <f t="shared" si="33"/>
        <v>6077.6305688761904</v>
      </c>
      <c r="M304" s="1">
        <f t="shared" si="34"/>
        <v>113.6019412287289</v>
      </c>
      <c r="N304" s="1">
        <f t="shared" si="29"/>
        <v>9871.7256106530604</v>
      </c>
      <c r="O304" s="1">
        <f t="shared" si="30"/>
        <v>-128.27438934693964</v>
      </c>
    </row>
    <row r="305" spans="1:15" x14ac:dyDescent="0.2">
      <c r="A305" s="1">
        <v>299</v>
      </c>
      <c r="B305" s="2">
        <v>39398</v>
      </c>
      <c r="C305" s="1">
        <v>12987.55</v>
      </c>
      <c r="D305" s="24">
        <v>13051.00368</v>
      </c>
      <c r="E305" s="24">
        <v>8047.0417211804051</v>
      </c>
      <c r="F305" s="24">
        <v>138.9384713841653</v>
      </c>
      <c r="G305" s="2"/>
      <c r="H305" s="2"/>
      <c r="I305" s="25">
        <v>299</v>
      </c>
      <c r="J305" s="1">
        <f t="shared" si="31"/>
        <v>10975.420452527613</v>
      </c>
      <c r="K305" s="1">
        <f t="shared" si="32"/>
        <v>9486.1454831458286</v>
      </c>
      <c r="L305" s="1">
        <f t="shared" si="33"/>
        <v>6153.5573567772299</v>
      </c>
      <c r="M305" s="1">
        <f t="shared" si="34"/>
        <v>111.30262695224341</v>
      </c>
      <c r="N305" s="1">
        <f t="shared" si="29"/>
        <v>9913.0357153141613</v>
      </c>
      <c r="O305" s="1">
        <f t="shared" si="30"/>
        <v>-86.96428468583872</v>
      </c>
    </row>
    <row r="306" spans="1:15" x14ac:dyDescent="0.2">
      <c r="A306" s="1">
        <v>300</v>
      </c>
      <c r="B306" s="2">
        <v>39399</v>
      </c>
      <c r="C306" s="1">
        <v>13307.09</v>
      </c>
      <c r="D306" s="24">
        <v>13185.437759999999</v>
      </c>
      <c r="E306" s="24">
        <v>8088.3615654205605</v>
      </c>
      <c r="F306" s="24">
        <v>137.22788714506032</v>
      </c>
      <c r="G306" s="2"/>
      <c r="H306" s="2"/>
      <c r="I306" s="25">
        <v>300</v>
      </c>
      <c r="J306" s="1">
        <f t="shared" si="31"/>
        <v>11293.241943661431</v>
      </c>
      <c r="K306" s="1">
        <f t="shared" si="32"/>
        <v>9698.7837839245458</v>
      </c>
      <c r="L306" s="1">
        <f t="shared" si="33"/>
        <v>6232.2337810263298</v>
      </c>
      <c r="M306" s="1">
        <f t="shared" si="34"/>
        <v>111.43307525391582</v>
      </c>
      <c r="N306" s="1">
        <f t="shared" si="29"/>
        <v>10109.827424413428</v>
      </c>
      <c r="O306" s="1">
        <f t="shared" si="30"/>
        <v>109.82742441342816</v>
      </c>
    </row>
    <row r="307" spans="1:15" x14ac:dyDescent="0.2">
      <c r="A307" s="1">
        <v>301</v>
      </c>
      <c r="B307" s="2">
        <v>39400</v>
      </c>
      <c r="C307" s="1">
        <v>13231.01</v>
      </c>
      <c r="D307" s="24">
        <v>13284.859340000001</v>
      </c>
      <c r="E307" s="24">
        <v>8248.0164560681751</v>
      </c>
      <c r="F307" s="24">
        <v>139.1342908438061</v>
      </c>
      <c r="G307" s="2"/>
      <c r="H307" s="2"/>
      <c r="I307" s="25">
        <v>301</v>
      </c>
      <c r="J307" s="1">
        <f t="shared" si="31"/>
        <v>10959.044094584166</v>
      </c>
      <c r="K307" s="1">
        <f t="shared" si="32"/>
        <v>9672.2840942894163</v>
      </c>
      <c r="L307" s="1">
        <f t="shared" si="33"/>
        <v>6322.7847067346302</v>
      </c>
      <c r="M307" s="1">
        <f t="shared" si="34"/>
        <v>114.38947265510532</v>
      </c>
      <c r="N307" s="1">
        <f t="shared" si="29"/>
        <v>10047.275092825514</v>
      </c>
      <c r="O307" s="1">
        <f t="shared" si="30"/>
        <v>47.275092825513639</v>
      </c>
    </row>
    <row r="308" spans="1:15" x14ac:dyDescent="0.2">
      <c r="A308" s="1">
        <v>302</v>
      </c>
      <c r="B308" s="2">
        <v>39401</v>
      </c>
      <c r="C308" s="1">
        <v>13110.05</v>
      </c>
      <c r="D308" s="24">
        <v>13007.289880000002</v>
      </c>
      <c r="E308" s="24">
        <v>8133.8745063624401</v>
      </c>
      <c r="F308" s="24">
        <v>138.79293247994229</v>
      </c>
      <c r="G308" s="2"/>
      <c r="H308" s="2"/>
      <c r="I308" s="25">
        <v>302</v>
      </c>
      <c r="J308" s="1">
        <f t="shared" si="31"/>
        <v>10921.294572598765</v>
      </c>
      <c r="K308" s="1">
        <f t="shared" si="32"/>
        <v>9399.3212958887234</v>
      </c>
      <c r="L308" s="1">
        <f t="shared" si="33"/>
        <v>6114.5905540783915</v>
      </c>
      <c r="M308" s="1">
        <f t="shared" si="34"/>
        <v>112.54531700901228</v>
      </c>
      <c r="N308" s="1">
        <f t="shared" si="29"/>
        <v>9882.0047491664718</v>
      </c>
      <c r="O308" s="1">
        <f t="shared" si="30"/>
        <v>-117.99525083352819</v>
      </c>
    </row>
    <row r="309" spans="1:15" x14ac:dyDescent="0.2">
      <c r="A309" s="1">
        <v>303</v>
      </c>
      <c r="B309" s="2">
        <v>39402</v>
      </c>
      <c r="C309" s="1">
        <v>13176.79</v>
      </c>
      <c r="D309" s="24">
        <v>12869.90784</v>
      </c>
      <c r="E309" s="24">
        <v>8082.5724319578576</v>
      </c>
      <c r="F309" s="24">
        <v>137.00940240484587</v>
      </c>
      <c r="G309" s="2"/>
      <c r="H309" s="2"/>
      <c r="I309" s="25">
        <v>303</v>
      </c>
      <c r="J309" s="1">
        <f t="shared" si="31"/>
        <v>11078.170562843012</v>
      </c>
      <c r="K309" s="1">
        <f t="shared" si="32"/>
        <v>9498.504978453162</v>
      </c>
      <c r="L309" s="1">
        <f t="shared" si="33"/>
        <v>6161.2888534861086</v>
      </c>
      <c r="M309" s="1">
        <f t="shared" si="34"/>
        <v>111.37232242061248</v>
      </c>
      <c r="N309" s="1">
        <f t="shared" si="29"/>
        <v>9956.6694226862946</v>
      </c>
      <c r="O309" s="1">
        <f t="shared" si="30"/>
        <v>-43.330577313705362</v>
      </c>
    </row>
    <row r="310" spans="1:15" x14ac:dyDescent="0.2">
      <c r="A310" s="1">
        <v>304</v>
      </c>
      <c r="B310" s="2">
        <v>39405</v>
      </c>
      <c r="C310" s="1">
        <v>12958.44</v>
      </c>
      <c r="D310" s="24">
        <v>12559.26952</v>
      </c>
      <c r="E310" s="24">
        <v>7960.975967174677</v>
      </c>
      <c r="F310" s="24">
        <v>136.52713741150842</v>
      </c>
      <c r="G310" s="2"/>
      <c r="H310" s="2"/>
      <c r="I310" s="25">
        <v>304</v>
      </c>
      <c r="J310" s="1">
        <f t="shared" si="31"/>
        <v>10839.415607777006</v>
      </c>
      <c r="K310" s="1">
        <f t="shared" si="32"/>
        <v>9368.1876256712003</v>
      </c>
      <c r="L310" s="1">
        <f t="shared" si="33"/>
        <v>6107.115587895235</v>
      </c>
      <c r="M310" s="1">
        <f t="shared" si="34"/>
        <v>112.42499271284061</v>
      </c>
      <c r="N310" s="1">
        <f t="shared" si="29"/>
        <v>9839.222242539754</v>
      </c>
      <c r="O310" s="1">
        <f t="shared" si="30"/>
        <v>-160.77775746024599</v>
      </c>
    </row>
    <row r="311" spans="1:15" x14ac:dyDescent="0.2">
      <c r="A311" s="1">
        <v>305</v>
      </c>
      <c r="B311" s="2">
        <v>39406</v>
      </c>
      <c r="C311" s="1">
        <v>13010.14</v>
      </c>
      <c r="D311" s="24">
        <v>12855.231900000001</v>
      </c>
      <c r="E311" s="24">
        <v>8139.9556541019965</v>
      </c>
      <c r="F311" s="24">
        <v>138.08569353667394</v>
      </c>
      <c r="G311" s="2"/>
      <c r="H311" s="2"/>
      <c r="I311" s="25">
        <v>305</v>
      </c>
      <c r="J311" s="1">
        <f t="shared" si="31"/>
        <v>11066.034467760006</v>
      </c>
      <c r="K311" s="1">
        <f t="shared" si="32"/>
        <v>9826.1224470035067</v>
      </c>
      <c r="L311" s="1">
        <f t="shared" si="33"/>
        <v>6339.7941715689904</v>
      </c>
      <c r="M311" s="1">
        <f t="shared" si="34"/>
        <v>114.11006608910314</v>
      </c>
      <c r="N311" s="1">
        <f t="shared" si="29"/>
        <v>10131.968050834595</v>
      </c>
      <c r="O311" s="1">
        <f t="shared" si="30"/>
        <v>131.96805083459549</v>
      </c>
    </row>
    <row r="312" spans="1:15" x14ac:dyDescent="0.2">
      <c r="A312" s="1">
        <v>306</v>
      </c>
      <c r="B312" s="2">
        <v>39407</v>
      </c>
      <c r="C312" s="1">
        <v>12799.04</v>
      </c>
      <c r="D312" s="24">
        <v>12476.306589999998</v>
      </c>
      <c r="E312" s="24">
        <v>7978.2060785767235</v>
      </c>
      <c r="F312" s="24">
        <v>136.85353255856853</v>
      </c>
      <c r="G312" s="2"/>
      <c r="H312" s="2"/>
      <c r="I312" s="25">
        <v>306</v>
      </c>
      <c r="J312" s="1">
        <f t="shared" si="31"/>
        <v>10843.218199219993</v>
      </c>
      <c r="K312" s="1">
        <f t="shared" si="32"/>
        <v>9316.9284383932772</v>
      </c>
      <c r="L312" s="1">
        <f t="shared" si="33"/>
        <v>6077.187604771927</v>
      </c>
      <c r="M312" s="1">
        <f t="shared" si="34"/>
        <v>111.81538987796638</v>
      </c>
      <c r="N312" s="1">
        <f t="shared" si="29"/>
        <v>9808.9503425129478</v>
      </c>
      <c r="O312" s="1">
        <f t="shared" si="30"/>
        <v>-191.04965748705217</v>
      </c>
    </row>
    <row r="313" spans="1:15" x14ac:dyDescent="0.2">
      <c r="A313" s="1">
        <v>307</v>
      </c>
      <c r="B313" s="2">
        <v>39412</v>
      </c>
      <c r="C313" s="1">
        <v>12743.44</v>
      </c>
      <c r="D313" s="24">
        <v>12780.037900000001</v>
      </c>
      <c r="E313" s="24">
        <v>8099.7032200623235</v>
      </c>
      <c r="F313" s="24">
        <v>139.80426750415666</v>
      </c>
      <c r="G313" s="2"/>
      <c r="H313" s="2"/>
      <c r="I313" s="25">
        <v>307</v>
      </c>
      <c r="J313" s="1">
        <f t="shared" si="31"/>
        <v>10974.179335825187</v>
      </c>
      <c r="K313" s="1">
        <f t="shared" si="32"/>
        <v>9833.6045610233268</v>
      </c>
      <c r="L313" s="1">
        <f t="shared" si="33"/>
        <v>6294.8196008344821</v>
      </c>
      <c r="M313" s="1">
        <f t="shared" si="34"/>
        <v>115.25470725027323</v>
      </c>
      <c r="N313" s="1">
        <f t="shared" si="29"/>
        <v>10114.008799256972</v>
      </c>
      <c r="O313" s="1">
        <f t="shared" si="30"/>
        <v>114.00879925697154</v>
      </c>
    </row>
    <row r="314" spans="1:15" x14ac:dyDescent="0.2">
      <c r="A314" s="1">
        <v>308</v>
      </c>
      <c r="B314" s="2">
        <v>39413</v>
      </c>
      <c r="C314" s="1">
        <v>12958.44</v>
      </c>
      <c r="D314" s="24">
        <v>12710.020859999999</v>
      </c>
      <c r="E314" s="24">
        <v>8075.746767721801</v>
      </c>
      <c r="F314" s="24">
        <v>140.21230542507141</v>
      </c>
      <c r="G314" s="2"/>
      <c r="H314" s="2"/>
      <c r="I314" s="25">
        <v>308</v>
      </c>
      <c r="J314" s="1">
        <f t="shared" si="31"/>
        <v>11208.017865380149</v>
      </c>
      <c r="K314" s="1">
        <f t="shared" si="32"/>
        <v>9547.3041529775583</v>
      </c>
      <c r="L314" s="1">
        <f t="shared" si="33"/>
        <v>6182.0571877231396</v>
      </c>
      <c r="M314" s="1">
        <f t="shared" si="34"/>
        <v>113.15140672634574</v>
      </c>
      <c r="N314" s="1">
        <f t="shared" si="29"/>
        <v>10053.9294054159</v>
      </c>
      <c r="O314" s="1">
        <f t="shared" si="30"/>
        <v>53.929405415899964</v>
      </c>
    </row>
    <row r="315" spans="1:15" x14ac:dyDescent="0.2">
      <c r="A315" s="1">
        <v>309</v>
      </c>
      <c r="B315" s="2">
        <v>39414</v>
      </c>
      <c r="C315" s="1">
        <v>13289.45</v>
      </c>
      <c r="D315" s="24">
        <v>13061.401440000001</v>
      </c>
      <c r="E315" s="24">
        <v>8207.2166469893746</v>
      </c>
      <c r="F315" s="24">
        <v>137.81174972717352</v>
      </c>
      <c r="G315" s="2"/>
      <c r="H315" s="2"/>
      <c r="I315" s="25">
        <v>309</v>
      </c>
      <c r="J315" s="1">
        <f t="shared" si="31"/>
        <v>11303.607167760932</v>
      </c>
      <c r="K315" s="1">
        <f t="shared" si="32"/>
        <v>9865.2966951632316</v>
      </c>
      <c r="L315" s="1">
        <f t="shared" si="33"/>
        <v>6301.335999781857</v>
      </c>
      <c r="M315" s="1">
        <f t="shared" si="34"/>
        <v>110.89050782329672</v>
      </c>
      <c r="N315" s="1">
        <f t="shared" si="29"/>
        <v>10167.151591904203</v>
      </c>
      <c r="O315" s="1">
        <f t="shared" si="30"/>
        <v>167.15159190420309</v>
      </c>
    </row>
    <row r="316" spans="1:15" x14ac:dyDescent="0.2">
      <c r="A316" s="1">
        <v>310</v>
      </c>
      <c r="B316" s="2">
        <v>39415</v>
      </c>
      <c r="C316" s="1">
        <v>13311.73</v>
      </c>
      <c r="D316" s="24">
        <v>13095.018750000001</v>
      </c>
      <c r="E316" s="24">
        <v>8268.9955686853755</v>
      </c>
      <c r="F316" s="24">
        <v>141.45837512537614</v>
      </c>
      <c r="G316" s="2"/>
      <c r="H316" s="2"/>
      <c r="I316" s="25">
        <v>310</v>
      </c>
      <c r="J316" s="1">
        <f t="shared" si="31"/>
        <v>11040.538680216259</v>
      </c>
      <c r="K316" s="1">
        <f t="shared" si="32"/>
        <v>9624.6065266098285</v>
      </c>
      <c r="L316" s="1">
        <f t="shared" si="33"/>
        <v>6247.0688689062908</v>
      </c>
      <c r="M316" s="1">
        <f t="shared" si="34"/>
        <v>115.80749675678159</v>
      </c>
      <c r="N316" s="1">
        <f t="shared" si="29"/>
        <v>10074.87666862828</v>
      </c>
      <c r="O316" s="1">
        <f t="shared" si="30"/>
        <v>74.876668628279731</v>
      </c>
    </row>
    <row r="317" spans="1:15" x14ac:dyDescent="0.2">
      <c r="A317" s="1">
        <v>311</v>
      </c>
      <c r="B317" s="2">
        <v>39416</v>
      </c>
      <c r="C317" s="1">
        <v>13371.72</v>
      </c>
      <c r="D317" s="24">
        <v>13225.863249999999</v>
      </c>
      <c r="E317" s="24">
        <v>8324.383440986494</v>
      </c>
      <c r="F317" s="24">
        <v>141.42018398268399</v>
      </c>
      <c r="G317" s="2"/>
      <c r="H317" s="2"/>
      <c r="I317" s="25">
        <v>311</v>
      </c>
      <c r="J317" s="1">
        <f t="shared" si="31"/>
        <v>11071.731483676425</v>
      </c>
      <c r="K317" s="1">
        <f t="shared" si="32"/>
        <v>9695.8199049767518</v>
      </c>
      <c r="L317" s="1">
        <f t="shared" si="33"/>
        <v>6241.9279261567463</v>
      </c>
      <c r="M317" s="1">
        <f t="shared" si="34"/>
        <v>112.79166001839511</v>
      </c>
      <c r="N317" s="1">
        <f t="shared" si="29"/>
        <v>10054.160290329493</v>
      </c>
      <c r="O317" s="1">
        <f t="shared" si="30"/>
        <v>54.160290329493364</v>
      </c>
    </row>
    <row r="318" spans="1:15" x14ac:dyDescent="0.2">
      <c r="A318" s="1">
        <v>312</v>
      </c>
      <c r="B318" s="2">
        <v>39419</v>
      </c>
      <c r="C318" s="1">
        <v>13314.57</v>
      </c>
      <c r="D318" s="24">
        <v>13203.018180000001</v>
      </c>
      <c r="E318" s="24">
        <v>8253.1300395836388</v>
      </c>
      <c r="F318" s="24">
        <v>141.47705259346429</v>
      </c>
      <c r="G318" s="2"/>
      <c r="H318" s="2"/>
      <c r="I318" s="25">
        <v>312</v>
      </c>
      <c r="J318" s="1">
        <f t="shared" si="31"/>
        <v>10974.952318340498</v>
      </c>
      <c r="K318" s="1">
        <f t="shared" si="32"/>
        <v>9583.3164690669964</v>
      </c>
      <c r="L318" s="1">
        <f t="shared" si="33"/>
        <v>6147.3231518324919</v>
      </c>
      <c r="M318" s="1">
        <f t="shared" si="34"/>
        <v>112.86748851263388</v>
      </c>
      <c r="N318" s="1">
        <f t="shared" si="29"/>
        <v>9969.966959699359</v>
      </c>
      <c r="O318" s="1">
        <f t="shared" si="30"/>
        <v>-30.033040300641005</v>
      </c>
    </row>
    <row r="319" spans="1:15" x14ac:dyDescent="0.2">
      <c r="A319" s="1">
        <v>313</v>
      </c>
      <c r="B319" s="2">
        <v>39420</v>
      </c>
      <c r="C319" s="1">
        <v>13248.73</v>
      </c>
      <c r="D319" s="24">
        <v>13001.10224</v>
      </c>
      <c r="E319" s="24">
        <v>8184.1398642667455</v>
      </c>
      <c r="F319" s="24">
        <v>141.21683999270206</v>
      </c>
      <c r="G319" s="2"/>
      <c r="H319" s="2"/>
      <c r="I319" s="25">
        <v>313</v>
      </c>
      <c r="J319" s="1">
        <f t="shared" si="31"/>
        <v>10967.556367483139</v>
      </c>
      <c r="K319" s="1">
        <f t="shared" si="32"/>
        <v>9453.0855665316067</v>
      </c>
      <c r="L319" s="1">
        <f t="shared" si="33"/>
        <v>6148.5652590367827</v>
      </c>
      <c r="M319" s="1">
        <f t="shared" si="34"/>
        <v>112.61461107518784</v>
      </c>
      <c r="N319" s="1">
        <f t="shared" si="29"/>
        <v>9922.3028816429542</v>
      </c>
      <c r="O319" s="1">
        <f t="shared" si="30"/>
        <v>-77.697118357045838</v>
      </c>
    </row>
    <row r="320" spans="1:15" x14ac:dyDescent="0.2">
      <c r="A320" s="1">
        <v>314</v>
      </c>
      <c r="B320" s="2">
        <v>39421</v>
      </c>
      <c r="C320" s="1">
        <v>13444.96</v>
      </c>
      <c r="D320" s="24">
        <v>13166.828880000001</v>
      </c>
      <c r="E320" s="24">
        <v>8294.1081635644132</v>
      </c>
      <c r="F320" s="24">
        <v>140.70927612007571</v>
      </c>
      <c r="G320" s="2"/>
      <c r="H320" s="2"/>
      <c r="I320" s="25">
        <v>314</v>
      </c>
      <c r="J320" s="1">
        <f t="shared" si="31"/>
        <v>11185.310276351016</v>
      </c>
      <c r="K320" s="1">
        <f t="shared" si="32"/>
        <v>9722.2694787596574</v>
      </c>
      <c r="L320" s="1">
        <f t="shared" si="33"/>
        <v>6283.7092844509907</v>
      </c>
      <c r="M320" s="1">
        <f t="shared" si="34"/>
        <v>112.41661279633345</v>
      </c>
      <c r="N320" s="1">
        <f t="shared" si="29"/>
        <v>10103.734615107016</v>
      </c>
      <c r="O320" s="1">
        <f t="shared" si="30"/>
        <v>103.734615107016</v>
      </c>
    </row>
    <row r="321" spans="1:15" x14ac:dyDescent="0.2">
      <c r="A321" s="1">
        <v>315</v>
      </c>
      <c r="B321" s="2">
        <v>39422</v>
      </c>
      <c r="C321" s="1">
        <v>13619.89</v>
      </c>
      <c r="D321" s="24">
        <v>13135.934240000001</v>
      </c>
      <c r="E321" s="24">
        <v>8296.1836525807867</v>
      </c>
      <c r="F321" s="24">
        <v>142.54741379310346</v>
      </c>
      <c r="G321" s="2"/>
      <c r="H321" s="2"/>
      <c r="I321" s="25">
        <v>315</v>
      </c>
      <c r="J321" s="1">
        <f t="shared" si="31"/>
        <v>11165.466076016588</v>
      </c>
      <c r="K321" s="1">
        <f t="shared" si="32"/>
        <v>9577.3732037050067</v>
      </c>
      <c r="L321" s="1">
        <f t="shared" si="33"/>
        <v>6201.9476343758906</v>
      </c>
      <c r="M321" s="1">
        <f t="shared" si="34"/>
        <v>114.29595726866236</v>
      </c>
      <c r="N321" s="1">
        <f t="shared" si="29"/>
        <v>10071.381076541455</v>
      </c>
      <c r="O321" s="1">
        <f t="shared" si="30"/>
        <v>71.381076541454604</v>
      </c>
    </row>
    <row r="322" spans="1:15" x14ac:dyDescent="0.2">
      <c r="A322" s="1">
        <v>316</v>
      </c>
      <c r="B322" s="2">
        <v>39423</v>
      </c>
      <c r="C322" s="1">
        <v>13625.58</v>
      </c>
      <c r="D322" s="24">
        <v>13303.169550000001</v>
      </c>
      <c r="E322" s="24">
        <v>8379.1208791208792</v>
      </c>
      <c r="F322" s="24">
        <v>142.88860034028835</v>
      </c>
      <c r="G322" s="2"/>
      <c r="H322" s="2"/>
      <c r="I322" s="25">
        <v>316</v>
      </c>
      <c r="J322" s="1">
        <f t="shared" si="31"/>
        <v>11026.664701021815</v>
      </c>
      <c r="K322" s="1">
        <f t="shared" si="32"/>
        <v>9722.1159717052396</v>
      </c>
      <c r="L322" s="1">
        <f t="shared" si="33"/>
        <v>6262.3816363441138</v>
      </c>
      <c r="M322" s="1">
        <f t="shared" si="34"/>
        <v>113.09215910194276</v>
      </c>
      <c r="N322" s="1">
        <f t="shared" si="29"/>
        <v>10054.648504749008</v>
      </c>
      <c r="O322" s="1">
        <f t="shared" si="30"/>
        <v>54.64850474900777</v>
      </c>
    </row>
    <row r="323" spans="1:15" x14ac:dyDescent="0.2">
      <c r="A323" s="1">
        <v>317</v>
      </c>
      <c r="B323" s="2">
        <v>39426</v>
      </c>
      <c r="C323" s="1">
        <v>13727.03</v>
      </c>
      <c r="D323" s="24">
        <v>13434.121479999998</v>
      </c>
      <c r="E323" s="24">
        <v>8462.213066509712</v>
      </c>
      <c r="F323" s="24">
        <v>142.55115925163369</v>
      </c>
      <c r="G323" s="2"/>
      <c r="H323" s="2"/>
      <c r="I323" s="25">
        <v>317</v>
      </c>
      <c r="J323" s="1">
        <f t="shared" si="31"/>
        <v>11104.12534965851</v>
      </c>
      <c r="K323" s="1">
        <f t="shared" si="32"/>
        <v>9694.3965734284429</v>
      </c>
      <c r="L323" s="1">
        <f t="shared" si="33"/>
        <v>6261.8827662964231</v>
      </c>
      <c r="M323" s="1">
        <f t="shared" si="34"/>
        <v>112.55568283960082</v>
      </c>
      <c r="N323" s="1">
        <f t="shared" si="29"/>
        <v>10064.506650788591</v>
      </c>
      <c r="O323" s="1">
        <f t="shared" si="30"/>
        <v>64.506650788591287</v>
      </c>
    </row>
    <row r="324" spans="1:15" x14ac:dyDescent="0.2">
      <c r="A324" s="1">
        <v>318</v>
      </c>
      <c r="B324" s="2">
        <v>39427</v>
      </c>
      <c r="C324" s="1">
        <v>13432.77</v>
      </c>
      <c r="D324" s="24">
        <v>13328.739100000001</v>
      </c>
      <c r="E324" s="24">
        <v>8411.3429327064368</v>
      </c>
      <c r="F324" s="24">
        <v>143.75701102051787</v>
      </c>
      <c r="G324" s="2"/>
      <c r="H324" s="2"/>
      <c r="I324" s="25">
        <v>318</v>
      </c>
      <c r="J324" s="1">
        <f t="shared" si="31"/>
        <v>10785.785192150086</v>
      </c>
      <c r="K324" s="1">
        <f t="shared" si="32"/>
        <v>9524.5931303062371</v>
      </c>
      <c r="L324" s="1">
        <f t="shared" si="33"/>
        <v>6163.1227247681454</v>
      </c>
      <c r="M324" s="1">
        <f t="shared" si="34"/>
        <v>113.77649132631321</v>
      </c>
      <c r="N324" s="1">
        <f t="shared" si="29"/>
        <v>9901.6274181158587</v>
      </c>
      <c r="O324" s="1">
        <f t="shared" si="30"/>
        <v>-98.372581884141255</v>
      </c>
    </row>
    <row r="325" spans="1:15" x14ac:dyDescent="0.2">
      <c r="A325" s="1">
        <v>319</v>
      </c>
      <c r="B325" s="2">
        <v>39428</v>
      </c>
      <c r="C325" s="1">
        <v>13473.9</v>
      </c>
      <c r="D325" s="24">
        <v>13418.72688</v>
      </c>
      <c r="E325" s="24">
        <v>8431.1802701115666</v>
      </c>
      <c r="F325" s="24">
        <v>141.94814682822525</v>
      </c>
      <c r="G325" s="2"/>
      <c r="H325" s="2"/>
      <c r="I325" s="25">
        <v>319</v>
      </c>
      <c r="J325" s="1">
        <f t="shared" si="31"/>
        <v>11055.808610882192</v>
      </c>
      <c r="K325" s="1">
        <f t="shared" si="32"/>
        <v>9664.7112482942211</v>
      </c>
      <c r="L325" s="1">
        <f t="shared" si="33"/>
        <v>6215.0191020775164</v>
      </c>
      <c r="M325" s="1">
        <f t="shared" si="34"/>
        <v>111.4025029295711</v>
      </c>
      <c r="N325" s="1">
        <f t="shared" si="29"/>
        <v>10009.694713811401</v>
      </c>
      <c r="O325" s="1">
        <f t="shared" si="30"/>
        <v>9.6947138114010158</v>
      </c>
    </row>
    <row r="326" spans="1:15" x14ac:dyDescent="0.2">
      <c r="A326" s="1">
        <v>320</v>
      </c>
      <c r="B326" s="2">
        <v>39429</v>
      </c>
      <c r="C326" s="1">
        <v>13517.96</v>
      </c>
      <c r="D326" s="24">
        <v>12968.33034</v>
      </c>
      <c r="E326" s="24">
        <v>8165.4885351248722</v>
      </c>
      <c r="F326" s="24">
        <v>138.54574638844301</v>
      </c>
      <c r="G326" s="2"/>
      <c r="H326" s="2"/>
      <c r="I326" s="25">
        <v>320</v>
      </c>
      <c r="J326" s="1">
        <f t="shared" si="31"/>
        <v>11058.102420056552</v>
      </c>
      <c r="K326" s="1">
        <f t="shared" si="32"/>
        <v>9277.6799762718965</v>
      </c>
      <c r="L326" s="1">
        <f t="shared" si="33"/>
        <v>6005.0030232766521</v>
      </c>
      <c r="M326" s="1">
        <f t="shared" si="34"/>
        <v>110.11785049862209</v>
      </c>
      <c r="N326" s="1">
        <f t="shared" si="29"/>
        <v>9832.9341473327568</v>
      </c>
      <c r="O326" s="1">
        <f t="shared" si="30"/>
        <v>-167.06585266724323</v>
      </c>
    </row>
    <row r="327" spans="1:15" x14ac:dyDescent="0.2">
      <c r="A327" s="1">
        <v>321</v>
      </c>
      <c r="B327" s="2">
        <v>39430</v>
      </c>
      <c r="C327" s="1">
        <v>13339.85</v>
      </c>
      <c r="D327" s="24">
        <v>12919.3812</v>
      </c>
      <c r="E327" s="24">
        <v>8092.0456185939074</v>
      </c>
      <c r="F327" s="24">
        <v>136.86053281580806</v>
      </c>
      <c r="G327" s="2"/>
      <c r="H327" s="2"/>
      <c r="I327" s="25">
        <v>321</v>
      </c>
      <c r="J327" s="1">
        <f t="shared" si="31"/>
        <v>10876.835490784113</v>
      </c>
      <c r="K327" s="1">
        <f t="shared" si="32"/>
        <v>9563.6634523662269</v>
      </c>
      <c r="L327" s="1">
        <f t="shared" si="33"/>
        <v>6144.6277984534836</v>
      </c>
      <c r="M327" s="1">
        <f t="shared" si="34"/>
        <v>111.44979796017923</v>
      </c>
      <c r="N327" s="1">
        <f t="shared" si="29"/>
        <v>9902.6517539688393</v>
      </c>
      <c r="O327" s="1">
        <f t="shared" si="30"/>
        <v>-97.34824603116067</v>
      </c>
    </row>
    <row r="328" spans="1:15" x14ac:dyDescent="0.2">
      <c r="A328" s="1">
        <v>322</v>
      </c>
      <c r="B328" s="2">
        <v>39433</v>
      </c>
      <c r="C328" s="1">
        <v>13167.2</v>
      </c>
      <c r="D328" s="24">
        <v>12650.394780000001</v>
      </c>
      <c r="E328" s="24">
        <v>7928.2346175963203</v>
      </c>
      <c r="F328" s="24">
        <v>134.6678735429177</v>
      </c>
      <c r="G328" s="2"/>
      <c r="H328" s="2"/>
      <c r="I328" s="25">
        <v>322</v>
      </c>
      <c r="J328" s="1">
        <f t="shared" si="31"/>
        <v>10879.407821827082</v>
      </c>
      <c r="K328" s="1">
        <f t="shared" si="32"/>
        <v>9400.0248717709765</v>
      </c>
      <c r="L328" s="1">
        <f t="shared" si="33"/>
        <v>6074.8785994654299</v>
      </c>
      <c r="M328" s="1">
        <f t="shared" si="34"/>
        <v>111.01458297178579</v>
      </c>
      <c r="N328" s="1">
        <f t="shared" ref="N328:N391" si="35">$C$2*(J328/C$506)+$D$2*(K328/D$506)+$E$2*(L328/E$506)+$F$2*(M328/F$506)</f>
        <v>9833.4834602171868</v>
      </c>
      <c r="O328" s="1">
        <f t="shared" ref="O328:O391" si="36">N328-$G$2</f>
        <v>-166.5165397828132</v>
      </c>
    </row>
    <row r="329" spans="1:15" x14ac:dyDescent="0.2">
      <c r="A329" s="1">
        <v>323</v>
      </c>
      <c r="B329" s="2">
        <v>39434</v>
      </c>
      <c r="C329" s="1">
        <v>13232.47</v>
      </c>
      <c r="D329" s="24">
        <v>12671.627399999999</v>
      </c>
      <c r="E329" s="24">
        <v>7935.1433098084399</v>
      </c>
      <c r="F329" s="24">
        <v>134.33318611430087</v>
      </c>
      <c r="G329" s="2"/>
      <c r="H329" s="2"/>
      <c r="I329" s="25">
        <v>323</v>
      </c>
      <c r="J329" s="1">
        <f t="shared" si="31"/>
        <v>11076.696510131234</v>
      </c>
      <c r="K329" s="1">
        <f t="shared" si="32"/>
        <v>9616.0110192747798</v>
      </c>
      <c r="L329" s="1">
        <f t="shared" si="33"/>
        <v>6205.7991161268674</v>
      </c>
      <c r="M329" s="1">
        <f t="shared" si="34"/>
        <v>112.54172529732648</v>
      </c>
      <c r="N329" s="1">
        <f t="shared" si="35"/>
        <v>10020.76414718428</v>
      </c>
      <c r="O329" s="1">
        <f t="shared" si="36"/>
        <v>20.764147184279864</v>
      </c>
    </row>
    <row r="330" spans="1:15" x14ac:dyDescent="0.2">
      <c r="A330" s="1">
        <v>324</v>
      </c>
      <c r="B330" s="2">
        <v>39435</v>
      </c>
      <c r="C330" s="1">
        <v>13207.27</v>
      </c>
      <c r="D330" s="24">
        <v>12590.3673</v>
      </c>
      <c r="E330" s="24">
        <v>7909.9568345323751</v>
      </c>
      <c r="F330" s="24">
        <v>132.57925377083885</v>
      </c>
      <c r="G330" s="2"/>
      <c r="H330" s="2"/>
      <c r="I330" s="25">
        <v>324</v>
      </c>
      <c r="J330" s="1">
        <f t="shared" ref="J330:J393" si="37">C$506*(C330/C329)</f>
        <v>11001.069518857779</v>
      </c>
      <c r="K330" s="1">
        <f t="shared" ref="K330:K393" si="38">D$506*(D330/D329)</f>
        <v>9538.3365595710566</v>
      </c>
      <c r="L330" s="1">
        <f t="shared" ref="L330:L393" si="39">E$506*(E330/E329)</f>
        <v>6180.7157533522541</v>
      </c>
      <c r="M330" s="1">
        <f t="shared" ref="M330:M393" si="40">F$506*(F330/F329)</f>
        <v>111.34904857211011</v>
      </c>
      <c r="N330" s="1">
        <f t="shared" si="35"/>
        <v>9943.8568889446869</v>
      </c>
      <c r="O330" s="1">
        <f t="shared" si="36"/>
        <v>-56.143111055313057</v>
      </c>
    </row>
    <row r="331" spans="1:15" x14ac:dyDescent="0.2">
      <c r="A331" s="1">
        <v>325</v>
      </c>
      <c r="B331" s="2">
        <v>39436</v>
      </c>
      <c r="C331" s="1">
        <v>13245.64</v>
      </c>
      <c r="D331" s="24">
        <v>12572.53728</v>
      </c>
      <c r="E331" s="24">
        <v>7905.12048192771</v>
      </c>
      <c r="F331" s="24">
        <v>133.12904082897884</v>
      </c>
      <c r="G331" s="2"/>
      <c r="H331" s="2"/>
      <c r="I331" s="25">
        <v>325</v>
      </c>
      <c r="J331" s="1">
        <f t="shared" si="37"/>
        <v>11054.081488331805</v>
      </c>
      <c r="K331" s="1">
        <f t="shared" si="38"/>
        <v>9586.3033732314034</v>
      </c>
      <c r="L331" s="1">
        <f t="shared" si="39"/>
        <v>6196.6049858048154</v>
      </c>
      <c r="M331" s="1">
        <f t="shared" si="40"/>
        <v>113.28997697364812</v>
      </c>
      <c r="N331" s="1">
        <f t="shared" si="35"/>
        <v>10015.054667460277</v>
      </c>
      <c r="O331" s="1">
        <f t="shared" si="36"/>
        <v>15.054667460277415</v>
      </c>
    </row>
    <row r="332" spans="1:15" x14ac:dyDescent="0.2">
      <c r="A332" s="1">
        <v>326</v>
      </c>
      <c r="B332" s="2">
        <v>39437</v>
      </c>
      <c r="C332" s="1">
        <v>13450.65</v>
      </c>
      <c r="D332" s="24">
        <v>12765.89781</v>
      </c>
      <c r="E332" s="24">
        <v>8052.2707674619151</v>
      </c>
      <c r="F332" s="24">
        <v>133.92731741573033</v>
      </c>
      <c r="G332" s="2"/>
      <c r="H332" s="2"/>
      <c r="I332" s="25">
        <v>326</v>
      </c>
      <c r="J332" s="1">
        <f t="shared" si="37"/>
        <v>11192.65443866812</v>
      </c>
      <c r="K332" s="1">
        <f t="shared" si="38"/>
        <v>9747.5409482963587</v>
      </c>
      <c r="L332" s="1">
        <f t="shared" si="39"/>
        <v>6315.8136709532373</v>
      </c>
      <c r="M332" s="1">
        <f t="shared" si="40"/>
        <v>113.49863087407131</v>
      </c>
      <c r="N332" s="1">
        <f t="shared" si="35"/>
        <v>10138.656044762656</v>
      </c>
      <c r="O332" s="1">
        <f t="shared" si="36"/>
        <v>138.65604476265617</v>
      </c>
    </row>
    <row r="333" spans="1:15" x14ac:dyDescent="0.2">
      <c r="A333" s="1">
        <v>327</v>
      </c>
      <c r="B333" s="2">
        <v>39443</v>
      </c>
      <c r="C333" s="1">
        <v>13359.61</v>
      </c>
      <c r="D333" s="24">
        <v>12918.92596</v>
      </c>
      <c r="E333" s="24">
        <v>8198.5431235431224</v>
      </c>
      <c r="F333" s="24">
        <v>136.34101261387528</v>
      </c>
      <c r="G333" s="2"/>
      <c r="H333" s="2"/>
      <c r="I333" s="25">
        <v>327</v>
      </c>
      <c r="J333" s="1">
        <f t="shared" si="37"/>
        <v>10947.457780597964</v>
      </c>
      <c r="K333" s="1">
        <f t="shared" si="38"/>
        <v>9714.9748884855326</v>
      </c>
      <c r="L333" s="1">
        <f t="shared" si="39"/>
        <v>6313.0284636358356</v>
      </c>
      <c r="M333" s="1">
        <f t="shared" si="40"/>
        <v>114.85544823518862</v>
      </c>
      <c r="N333" s="1">
        <f t="shared" si="35"/>
        <v>10063.098206046609</v>
      </c>
      <c r="O333" s="1">
        <f t="shared" si="36"/>
        <v>63.098206046608539</v>
      </c>
    </row>
    <row r="334" spans="1:15" x14ac:dyDescent="0.2">
      <c r="A334" s="1">
        <v>328</v>
      </c>
      <c r="B334" s="2">
        <v>39444</v>
      </c>
      <c r="C334" s="1">
        <v>13365.87</v>
      </c>
      <c r="D334" s="24">
        <v>12907.814009999998</v>
      </c>
      <c r="E334" s="24">
        <v>8274.1508601676214</v>
      </c>
      <c r="F334" s="24">
        <v>135.3114116503138</v>
      </c>
      <c r="G334" s="2"/>
      <c r="H334" s="2"/>
      <c r="I334" s="25">
        <v>328</v>
      </c>
      <c r="J334" s="1">
        <f t="shared" si="37"/>
        <v>11027.224678879098</v>
      </c>
      <c r="K334" s="1">
        <f t="shared" si="38"/>
        <v>9591.6412436886949</v>
      </c>
      <c r="L334" s="1">
        <f t="shared" si="39"/>
        <v>6257.576704999351</v>
      </c>
      <c r="M334" s="1">
        <f t="shared" si="40"/>
        <v>111.97012561870942</v>
      </c>
      <c r="N334" s="1">
        <f t="shared" si="35"/>
        <v>9993.4126918240399</v>
      </c>
      <c r="O334" s="1">
        <f t="shared" si="36"/>
        <v>-6.5873081759600609</v>
      </c>
    </row>
    <row r="335" spans="1:15" x14ac:dyDescent="0.2">
      <c r="A335" s="1">
        <v>329</v>
      </c>
      <c r="B335" s="2">
        <v>39451</v>
      </c>
      <c r="C335" s="1">
        <v>12800.18</v>
      </c>
      <c r="D335" s="24">
        <v>12534.4784</v>
      </c>
      <c r="E335" s="24">
        <v>8047.857565011821</v>
      </c>
      <c r="F335" s="24">
        <v>135.74249283932366</v>
      </c>
      <c r="G335" s="2"/>
      <c r="H335" s="2"/>
      <c r="I335" s="25">
        <v>329</v>
      </c>
      <c r="J335" s="1">
        <f t="shared" si="37"/>
        <v>10555.568172576868</v>
      </c>
      <c r="K335" s="1">
        <f t="shared" si="38"/>
        <v>9322.2383777587893</v>
      </c>
      <c r="L335" s="1">
        <f t="shared" si="39"/>
        <v>6030.8187813436671</v>
      </c>
      <c r="M335" s="1">
        <f t="shared" si="40"/>
        <v>113.18155369282358</v>
      </c>
      <c r="N335" s="1">
        <f t="shared" si="35"/>
        <v>9722.9587059647347</v>
      </c>
      <c r="O335" s="1">
        <f t="shared" si="36"/>
        <v>-277.04129403526531</v>
      </c>
    </row>
    <row r="336" spans="1:15" x14ac:dyDescent="0.2">
      <c r="A336" s="1">
        <v>330</v>
      </c>
      <c r="B336" s="2">
        <v>39454</v>
      </c>
      <c r="C336" s="1">
        <v>12827.49</v>
      </c>
      <c r="D336" s="24">
        <v>12516.17535</v>
      </c>
      <c r="E336" s="24">
        <v>8025.9493670886077</v>
      </c>
      <c r="F336" s="24">
        <v>133.41199742386604</v>
      </c>
      <c r="G336" s="2"/>
      <c r="H336" s="2"/>
      <c r="I336" s="25">
        <v>330</v>
      </c>
      <c r="J336" s="1">
        <f t="shared" si="37"/>
        <v>11045.576267630611</v>
      </c>
      <c r="K336" s="1">
        <f t="shared" si="38"/>
        <v>9585.8804716265204</v>
      </c>
      <c r="L336" s="1">
        <f t="shared" si="39"/>
        <v>6183.5171038868048</v>
      </c>
      <c r="M336" s="1">
        <f t="shared" si="40"/>
        <v>110.88513298171048</v>
      </c>
      <c r="N336" s="1">
        <f t="shared" si="35"/>
        <v>9967.0943599454313</v>
      </c>
      <c r="O336" s="1">
        <f t="shared" si="36"/>
        <v>-32.905640054568721</v>
      </c>
    </row>
    <row r="337" spans="1:15" x14ac:dyDescent="0.2">
      <c r="A337" s="1">
        <v>331</v>
      </c>
      <c r="B337" s="2">
        <v>39455</v>
      </c>
      <c r="C337" s="1">
        <v>12589.07</v>
      </c>
      <c r="D337" s="24">
        <v>12544.552750000001</v>
      </c>
      <c r="E337" s="24">
        <v>8086.6244849911718</v>
      </c>
      <c r="F337" s="24">
        <v>132.42794640415642</v>
      </c>
      <c r="G337" s="2"/>
      <c r="H337" s="2"/>
      <c r="I337" s="25">
        <v>331</v>
      </c>
      <c r="J337" s="1">
        <f t="shared" si="37"/>
        <v>10817.196886078258</v>
      </c>
      <c r="K337" s="1">
        <f t="shared" si="38"/>
        <v>9621.6638474500596</v>
      </c>
      <c r="L337" s="1">
        <f t="shared" si="39"/>
        <v>6247.270244565686</v>
      </c>
      <c r="M337" s="1">
        <f t="shared" si="40"/>
        <v>111.98994045605149</v>
      </c>
      <c r="N337" s="1">
        <f t="shared" si="35"/>
        <v>9925.2630013587404</v>
      </c>
      <c r="O337" s="1">
        <f t="shared" si="36"/>
        <v>-74.736998641259561</v>
      </c>
    </row>
    <row r="338" spans="1:15" x14ac:dyDescent="0.2">
      <c r="A338" s="1">
        <v>332</v>
      </c>
      <c r="B338" s="2">
        <v>39456</v>
      </c>
      <c r="C338" s="1">
        <v>12735.31</v>
      </c>
      <c r="D338" s="24">
        <v>12283.82841</v>
      </c>
      <c r="E338" s="24">
        <v>7973.3313774387561</v>
      </c>
      <c r="F338" s="24">
        <v>133.27697644695999</v>
      </c>
      <c r="G338" s="2"/>
      <c r="H338" s="2"/>
      <c r="I338" s="25">
        <v>332</v>
      </c>
      <c r="J338" s="1">
        <f t="shared" si="37"/>
        <v>11150.096944301684</v>
      </c>
      <c r="K338" s="1">
        <f t="shared" si="38"/>
        <v>9400.3753700213456</v>
      </c>
      <c r="L338" s="1">
        <f t="shared" si="39"/>
        <v>6113.5289042402073</v>
      </c>
      <c r="M338" s="1">
        <f t="shared" si="40"/>
        <v>113.54545188688003</v>
      </c>
      <c r="N338" s="1">
        <f t="shared" si="35"/>
        <v>9982.9266799492962</v>
      </c>
      <c r="O338" s="1">
        <f t="shared" si="36"/>
        <v>-17.073320050703842</v>
      </c>
    </row>
    <row r="339" spans="1:15" x14ac:dyDescent="0.2">
      <c r="A339" s="1">
        <v>333</v>
      </c>
      <c r="B339" s="2">
        <v>39457</v>
      </c>
      <c r="C339" s="1">
        <v>12853.09</v>
      </c>
      <c r="D339" s="24">
        <v>12180.93525</v>
      </c>
      <c r="E339" s="24">
        <v>7958.1933392278224</v>
      </c>
      <c r="F339" s="24">
        <v>131.42226890756302</v>
      </c>
      <c r="G339" s="2"/>
      <c r="H339" s="2"/>
      <c r="I339" s="25">
        <v>333</v>
      </c>
      <c r="J339" s="1">
        <f t="shared" si="37"/>
        <v>11123.995345649222</v>
      </c>
      <c r="K339" s="1">
        <f t="shared" si="38"/>
        <v>9519.4866709293765</v>
      </c>
      <c r="L339" s="1">
        <f t="shared" si="39"/>
        <v>6188.6240967913345</v>
      </c>
      <c r="M339" s="1">
        <f t="shared" si="40"/>
        <v>111.25206600420428</v>
      </c>
      <c r="N339" s="1">
        <f t="shared" si="35"/>
        <v>9982.1333178936602</v>
      </c>
      <c r="O339" s="1">
        <f t="shared" si="36"/>
        <v>-17.866682106339795</v>
      </c>
    </row>
    <row r="340" spans="1:15" x14ac:dyDescent="0.2">
      <c r="A340" s="1">
        <v>334</v>
      </c>
      <c r="B340" s="2">
        <v>39458</v>
      </c>
      <c r="C340" s="1">
        <v>12606.3</v>
      </c>
      <c r="D340" s="24">
        <v>12145.3766</v>
      </c>
      <c r="E340" s="24">
        <v>7945.872781065088</v>
      </c>
      <c r="F340" s="24">
        <v>129.43303980920933</v>
      </c>
      <c r="G340" s="2"/>
      <c r="H340" s="2"/>
      <c r="I340" s="25">
        <v>334</v>
      </c>
      <c r="J340" s="1">
        <f t="shared" si="37"/>
        <v>10810.427296315514</v>
      </c>
      <c r="K340" s="1">
        <f t="shared" si="38"/>
        <v>9571.8743262950538</v>
      </c>
      <c r="L340" s="1">
        <f t="shared" si="39"/>
        <v>6190.7968622567423</v>
      </c>
      <c r="M340" s="1">
        <f t="shared" si="40"/>
        <v>111.11442572142398</v>
      </c>
      <c r="N340" s="1">
        <f t="shared" si="35"/>
        <v>9882.6185735995386</v>
      </c>
      <c r="O340" s="1">
        <f t="shared" si="36"/>
        <v>-117.38142640046135</v>
      </c>
    </row>
    <row r="341" spans="1:15" x14ac:dyDescent="0.2">
      <c r="A341" s="1">
        <v>335</v>
      </c>
      <c r="B341" s="2">
        <v>39462</v>
      </c>
      <c r="C341" s="1">
        <v>12501.11</v>
      </c>
      <c r="D341" s="24">
        <v>11878.867840000001</v>
      </c>
      <c r="E341" s="24">
        <v>7799.7920380273317</v>
      </c>
      <c r="F341" s="24">
        <v>130.805373525557</v>
      </c>
      <c r="G341" s="2"/>
      <c r="H341" s="2"/>
      <c r="I341" s="25">
        <v>335</v>
      </c>
      <c r="J341" s="1">
        <f t="shared" si="37"/>
        <v>10930.089279693488</v>
      </c>
      <c r="K341" s="1">
        <f t="shared" si="38"/>
        <v>9389.2456468601777</v>
      </c>
      <c r="L341" s="1">
        <f t="shared" si="39"/>
        <v>6086.4050081612941</v>
      </c>
      <c r="M341" s="1">
        <f t="shared" si="40"/>
        <v>114.01833378491122</v>
      </c>
      <c r="N341" s="1">
        <f t="shared" si="35"/>
        <v>9903.6141828309137</v>
      </c>
      <c r="O341" s="1">
        <f t="shared" si="36"/>
        <v>-96.385817169086295</v>
      </c>
    </row>
    <row r="342" spans="1:15" x14ac:dyDescent="0.2">
      <c r="A342" s="1">
        <v>336</v>
      </c>
      <c r="B342" s="2">
        <v>39463</v>
      </c>
      <c r="C342" s="1">
        <v>12466.16</v>
      </c>
      <c r="D342" s="24">
        <v>11677.20421</v>
      </c>
      <c r="E342" s="24">
        <v>7673.1130690161526</v>
      </c>
      <c r="F342" s="24">
        <v>126.39938225383752</v>
      </c>
      <c r="G342" s="2"/>
      <c r="H342" s="2"/>
      <c r="I342" s="25">
        <v>336</v>
      </c>
      <c r="J342" s="1">
        <f t="shared" si="37"/>
        <v>10991.245056606973</v>
      </c>
      <c r="K342" s="1">
        <f t="shared" si="38"/>
        <v>9436.9240841770534</v>
      </c>
      <c r="L342" s="1">
        <f t="shared" si="39"/>
        <v>6099.6934117594683</v>
      </c>
      <c r="M342" s="1">
        <f t="shared" si="40"/>
        <v>109.02186871879198</v>
      </c>
      <c r="N342" s="1">
        <f t="shared" si="35"/>
        <v>9854.2785243165163</v>
      </c>
      <c r="O342" s="1">
        <f t="shared" si="36"/>
        <v>-145.72147568348373</v>
      </c>
    </row>
    <row r="343" spans="1:15" x14ac:dyDescent="0.2">
      <c r="A343" s="1">
        <v>337</v>
      </c>
      <c r="B343" s="2">
        <v>39464</v>
      </c>
      <c r="C343" s="1">
        <v>12159.21</v>
      </c>
      <c r="D343" s="24">
        <v>11668.45456</v>
      </c>
      <c r="E343" s="24">
        <v>7575.0440658049356</v>
      </c>
      <c r="F343" s="24">
        <v>128.66097265005135</v>
      </c>
      <c r="G343" s="2"/>
      <c r="H343" s="2"/>
      <c r="I343" s="25">
        <v>337</v>
      </c>
      <c r="J343" s="1">
        <f t="shared" si="37"/>
        <v>10750.667581083508</v>
      </c>
      <c r="K343" s="1">
        <f t="shared" si="38"/>
        <v>9592.7052611694198</v>
      </c>
      <c r="L343" s="1">
        <f t="shared" si="39"/>
        <v>6121.1496589485423</v>
      </c>
      <c r="M343" s="1">
        <f t="shared" si="40"/>
        <v>114.84078026517875</v>
      </c>
      <c r="N343" s="1">
        <f t="shared" si="35"/>
        <v>9922.2654570213381</v>
      </c>
      <c r="O343" s="1">
        <f t="shared" si="36"/>
        <v>-77.734542978661921</v>
      </c>
    </row>
    <row r="344" spans="1:15" x14ac:dyDescent="0.2">
      <c r="A344" s="1">
        <v>338</v>
      </c>
      <c r="B344" s="2">
        <v>39465</v>
      </c>
      <c r="C344" s="1">
        <v>12099.3</v>
      </c>
      <c r="D344" s="24">
        <v>11530.741459999999</v>
      </c>
      <c r="E344" s="24">
        <v>7448.2960362732192</v>
      </c>
      <c r="F344" s="24">
        <v>129.46007284953771</v>
      </c>
      <c r="G344" s="2"/>
      <c r="H344" s="2"/>
      <c r="I344" s="25">
        <v>338</v>
      </c>
      <c r="J344" s="1">
        <f t="shared" si="37"/>
        <v>10967.752885096976</v>
      </c>
      <c r="K344" s="1">
        <f t="shared" si="38"/>
        <v>9486.5987542284838</v>
      </c>
      <c r="L344" s="1">
        <f t="shared" si="39"/>
        <v>6096.6490835266959</v>
      </c>
      <c r="M344" s="1">
        <f t="shared" si="40"/>
        <v>113.52284660022616</v>
      </c>
      <c r="N344" s="1">
        <f t="shared" si="35"/>
        <v>9940.5744492654103</v>
      </c>
      <c r="O344" s="1">
        <f t="shared" si="36"/>
        <v>-59.425550734589706</v>
      </c>
    </row>
    <row r="345" spans="1:15" x14ac:dyDescent="0.2">
      <c r="A345" s="1">
        <v>339</v>
      </c>
      <c r="B345" s="2">
        <v>39469</v>
      </c>
      <c r="C345" s="1">
        <v>11971.19</v>
      </c>
      <c r="D345" s="24">
        <v>11255.188080000002</v>
      </c>
      <c r="E345" s="24">
        <v>7077.6673487284415</v>
      </c>
      <c r="F345" s="24">
        <v>117.70314547837484</v>
      </c>
      <c r="G345" s="2"/>
      <c r="H345" s="2"/>
      <c r="I345" s="25">
        <v>339</v>
      </c>
      <c r="J345" s="1">
        <f t="shared" si="37"/>
        <v>10905.356049639235</v>
      </c>
      <c r="K345" s="1">
        <f t="shared" si="38"/>
        <v>9370.4869210458473</v>
      </c>
      <c r="L345" s="1">
        <f t="shared" si="39"/>
        <v>5891.8631309181192</v>
      </c>
      <c r="M345" s="1">
        <f t="shared" si="40"/>
        <v>102.57616962312274</v>
      </c>
      <c r="N345" s="1">
        <f t="shared" si="35"/>
        <v>9654.564924726883</v>
      </c>
      <c r="O345" s="1">
        <f t="shared" si="36"/>
        <v>-345.43507527311704</v>
      </c>
    </row>
    <row r="346" spans="1:15" x14ac:dyDescent="0.2">
      <c r="A346" s="1">
        <v>340</v>
      </c>
      <c r="B346" s="2">
        <v>39470</v>
      </c>
      <c r="C346" s="1">
        <v>12270.17</v>
      </c>
      <c r="D346" s="24">
        <v>10935.33035</v>
      </c>
      <c r="E346" s="24">
        <v>6749.286754002911</v>
      </c>
      <c r="F346" s="24">
        <v>121.33793625271917</v>
      </c>
      <c r="G346" s="2"/>
      <c r="H346" s="2"/>
      <c r="I346" s="25">
        <v>340</v>
      </c>
      <c r="J346" s="1">
        <f t="shared" si="37"/>
        <v>11297.335515533541</v>
      </c>
      <c r="K346" s="1">
        <f t="shared" si="38"/>
        <v>9327.0818385503535</v>
      </c>
      <c r="L346" s="1">
        <f t="shared" si="39"/>
        <v>5912.7179893870489</v>
      </c>
      <c r="M346" s="1">
        <f t="shared" si="40"/>
        <v>116.30617972833959</v>
      </c>
      <c r="N346" s="1">
        <f t="shared" si="35"/>
        <v>10030.009037800353</v>
      </c>
      <c r="O346" s="1">
        <f t="shared" si="36"/>
        <v>30.009037800353326</v>
      </c>
    </row>
    <row r="347" spans="1:15" x14ac:dyDescent="0.2">
      <c r="A347" s="1">
        <v>341</v>
      </c>
      <c r="B347" s="2">
        <v>39471</v>
      </c>
      <c r="C347" s="1">
        <v>12378.61</v>
      </c>
      <c r="D347" s="24">
        <v>11584.727280000001</v>
      </c>
      <c r="E347" s="24">
        <v>7230.4942630185351</v>
      </c>
      <c r="F347" s="24">
        <v>122.74097684447361</v>
      </c>
      <c r="G347" s="2"/>
      <c r="H347" s="2"/>
      <c r="I347" s="25">
        <v>341</v>
      </c>
      <c r="J347" s="1">
        <f t="shared" si="37"/>
        <v>11119.469586533845</v>
      </c>
      <c r="K347" s="1">
        <f t="shared" si="38"/>
        <v>10169.990418232619</v>
      </c>
      <c r="L347" s="1">
        <f t="shared" si="39"/>
        <v>6642.4690247811786</v>
      </c>
      <c r="M347" s="1">
        <f t="shared" si="40"/>
        <v>114.12669140529501</v>
      </c>
      <c r="N347" s="1">
        <f t="shared" si="35"/>
        <v>10307.93011510921</v>
      </c>
      <c r="O347" s="1">
        <f t="shared" si="36"/>
        <v>307.93011510920951</v>
      </c>
    </row>
    <row r="348" spans="1:15" x14ac:dyDescent="0.2">
      <c r="A348" s="1">
        <v>342</v>
      </c>
      <c r="B348" s="2">
        <v>39472</v>
      </c>
      <c r="C348" s="1">
        <v>12207.17</v>
      </c>
      <c r="D348" s="24">
        <v>11639.400800000001</v>
      </c>
      <c r="E348" s="24">
        <v>7169.4885361552024</v>
      </c>
      <c r="F348" s="24">
        <v>127.01919850885368</v>
      </c>
      <c r="G348" s="2"/>
      <c r="H348" s="2"/>
      <c r="I348" s="25">
        <v>342</v>
      </c>
      <c r="J348" s="1">
        <f t="shared" si="37"/>
        <v>10869.407806708507</v>
      </c>
      <c r="K348" s="1">
        <f t="shared" si="38"/>
        <v>9645.2046229679327</v>
      </c>
      <c r="L348" s="1">
        <f t="shared" si="39"/>
        <v>6148.0815718486429</v>
      </c>
      <c r="M348" s="1">
        <f t="shared" si="40"/>
        <v>116.75461294572438</v>
      </c>
      <c r="N348" s="1">
        <f t="shared" si="35"/>
        <v>10020.033656398173</v>
      </c>
      <c r="O348" s="1">
        <f t="shared" si="36"/>
        <v>20.033656398172752</v>
      </c>
    </row>
    <row r="349" spans="1:15" x14ac:dyDescent="0.2">
      <c r="A349" s="1">
        <v>343</v>
      </c>
      <c r="B349" s="2">
        <v>39475</v>
      </c>
      <c r="C349" s="1">
        <v>12383.89</v>
      </c>
      <c r="D349" s="24">
        <v>11504.85986</v>
      </c>
      <c r="E349" s="24">
        <v>7173.1025299600542</v>
      </c>
      <c r="F349" s="24">
        <v>122.55744919936323</v>
      </c>
      <c r="G349" s="2"/>
      <c r="H349" s="2"/>
      <c r="I349" s="25">
        <v>343</v>
      </c>
      <c r="J349" s="1">
        <f t="shared" si="37"/>
        <v>11181.623473204681</v>
      </c>
      <c r="K349" s="1">
        <f t="shared" si="38"/>
        <v>9488.9322620661205</v>
      </c>
      <c r="L349" s="1">
        <f t="shared" si="39"/>
        <v>6203.5215625928877</v>
      </c>
      <c r="M349" s="1">
        <f t="shared" si="40"/>
        <v>108.85906532880233</v>
      </c>
      <c r="N349" s="1">
        <f t="shared" si="35"/>
        <v>9953.4805974953306</v>
      </c>
      <c r="O349" s="1">
        <f t="shared" si="36"/>
        <v>-46.519402504669415</v>
      </c>
    </row>
    <row r="350" spans="1:15" x14ac:dyDescent="0.2">
      <c r="A350" s="1">
        <v>344</v>
      </c>
      <c r="B350" s="2">
        <v>39476</v>
      </c>
      <c r="C350" s="1">
        <v>12480.3</v>
      </c>
      <c r="D350" s="24">
        <v>11696.24648</v>
      </c>
      <c r="E350" s="24">
        <v>7296.8842291789715</v>
      </c>
      <c r="F350" s="24">
        <v>126.06490834268612</v>
      </c>
      <c r="G350" s="2"/>
      <c r="H350" s="2"/>
      <c r="I350" s="25">
        <v>344</v>
      </c>
      <c r="J350" s="1">
        <f t="shared" si="37"/>
        <v>11107.867997697007</v>
      </c>
      <c r="K350" s="1">
        <f t="shared" si="38"/>
        <v>9759.5954436386874</v>
      </c>
      <c r="L350" s="1">
        <f t="shared" si="39"/>
        <v>6307.3923869120135</v>
      </c>
      <c r="M350" s="1">
        <f t="shared" si="40"/>
        <v>116.05096464900653</v>
      </c>
      <c r="N350" s="1">
        <f t="shared" si="35"/>
        <v>10155.540476194434</v>
      </c>
      <c r="O350" s="1">
        <f t="shared" si="36"/>
        <v>155.54047619443372</v>
      </c>
    </row>
    <row r="351" spans="1:15" x14ac:dyDescent="0.2">
      <c r="A351" s="1">
        <v>345</v>
      </c>
      <c r="B351" s="2">
        <v>39477</v>
      </c>
      <c r="C351" s="1">
        <v>12442.83</v>
      </c>
      <c r="D351" s="24">
        <v>11607.47105</v>
      </c>
      <c r="E351" s="24">
        <v>7206.2250480555958</v>
      </c>
      <c r="F351" s="24">
        <v>124.3132743362832</v>
      </c>
      <c r="G351" s="2"/>
      <c r="H351" s="2"/>
      <c r="I351" s="25">
        <v>345</v>
      </c>
      <c r="J351" s="1">
        <f t="shared" si="37"/>
        <v>10988.968120141342</v>
      </c>
      <c r="K351" s="1">
        <f t="shared" si="38"/>
        <v>9527.0344166807718</v>
      </c>
      <c r="L351" s="1">
        <f t="shared" si="39"/>
        <v>6123.3600608752186</v>
      </c>
      <c r="M351" s="1">
        <f t="shared" si="40"/>
        <v>111.25449046047815</v>
      </c>
      <c r="N351" s="1">
        <f t="shared" si="35"/>
        <v>9925.006669876806</v>
      </c>
      <c r="O351" s="1">
        <f t="shared" si="36"/>
        <v>-74.993330123194028</v>
      </c>
    </row>
    <row r="352" spans="1:15" x14ac:dyDescent="0.2">
      <c r="A352" s="1">
        <v>346</v>
      </c>
      <c r="B352" s="2">
        <v>39478</v>
      </c>
      <c r="C352" s="1">
        <v>12650.36</v>
      </c>
      <c r="D352" s="24">
        <v>11690.218360000001</v>
      </c>
      <c r="E352" s="24">
        <v>7210.2309742374891</v>
      </c>
      <c r="F352" s="24">
        <v>127.8449021820918</v>
      </c>
      <c r="G352" s="2"/>
      <c r="H352" s="2"/>
      <c r="I352" s="25">
        <v>346</v>
      </c>
      <c r="J352" s="1">
        <f t="shared" si="37"/>
        <v>11205.89342951724</v>
      </c>
      <c r="K352" s="1">
        <f t="shared" si="38"/>
        <v>9668.3341312158282</v>
      </c>
      <c r="L352" s="1">
        <f t="shared" si="39"/>
        <v>6203.8428565032209</v>
      </c>
      <c r="M352" s="1">
        <f t="shared" si="40"/>
        <v>116.02729442926928</v>
      </c>
      <c r="N352" s="1">
        <f t="shared" si="35"/>
        <v>10145.475210456545</v>
      </c>
      <c r="O352" s="1">
        <f t="shared" si="36"/>
        <v>145.47521045654503</v>
      </c>
    </row>
    <row r="353" spans="1:15" x14ac:dyDescent="0.2">
      <c r="A353" s="1">
        <v>347</v>
      </c>
      <c r="B353" s="2">
        <v>39479</v>
      </c>
      <c r="C353" s="1">
        <v>12743.19</v>
      </c>
      <c r="D353" s="24">
        <v>11869.083119999999</v>
      </c>
      <c r="E353" s="24">
        <v>7379.2766083605111</v>
      </c>
      <c r="F353" s="24">
        <v>127.03209411764706</v>
      </c>
      <c r="G353" s="2"/>
      <c r="H353" s="2"/>
      <c r="I353" s="25">
        <v>347</v>
      </c>
      <c r="J353" s="1">
        <f t="shared" si="37"/>
        <v>11102.941321148171</v>
      </c>
      <c r="K353" s="1">
        <f t="shared" si="38"/>
        <v>9746.780474437177</v>
      </c>
      <c r="L353" s="1">
        <f t="shared" si="39"/>
        <v>6345.7658756642204</v>
      </c>
      <c r="M353" s="1">
        <f t="shared" si="40"/>
        <v>112.1048231830532</v>
      </c>
      <c r="N353" s="1">
        <f t="shared" si="35"/>
        <v>10085.98337029958</v>
      </c>
      <c r="O353" s="1">
        <f t="shared" si="36"/>
        <v>85.983370299580201</v>
      </c>
    </row>
    <row r="354" spans="1:15" x14ac:dyDescent="0.2">
      <c r="A354" s="1">
        <v>348</v>
      </c>
      <c r="B354" s="2">
        <v>39482</v>
      </c>
      <c r="C354" s="1">
        <v>12635.16</v>
      </c>
      <c r="D354" s="24">
        <v>11905.96334</v>
      </c>
      <c r="E354" s="24">
        <v>7369.447325529708</v>
      </c>
      <c r="F354" s="24">
        <v>129.79677842292566</v>
      </c>
      <c r="G354" s="2"/>
      <c r="H354" s="2"/>
      <c r="I354" s="25">
        <v>348</v>
      </c>
      <c r="J354" s="1">
        <f t="shared" si="37"/>
        <v>10928.620826464958</v>
      </c>
      <c r="K354" s="1">
        <f t="shared" si="38"/>
        <v>9629.7276935848658</v>
      </c>
      <c r="L354" s="1">
        <f t="shared" si="39"/>
        <v>6192.1370685010279</v>
      </c>
      <c r="M354" s="1">
        <f t="shared" si="40"/>
        <v>115.27754304827997</v>
      </c>
      <c r="N354" s="1">
        <f t="shared" si="35"/>
        <v>10017.607200365346</v>
      </c>
      <c r="O354" s="1">
        <f t="shared" si="36"/>
        <v>17.607200365346216</v>
      </c>
    </row>
    <row r="355" spans="1:15" x14ac:dyDescent="0.2">
      <c r="A355" s="1">
        <v>349</v>
      </c>
      <c r="B355" s="2">
        <v>39483</v>
      </c>
      <c r="C355" s="1">
        <v>12265.13</v>
      </c>
      <c r="D355" s="24">
        <v>11528.272799999999</v>
      </c>
      <c r="E355" s="24">
        <v>6994.9626592473278</v>
      </c>
      <c r="F355" s="24">
        <v>128.55873550317995</v>
      </c>
      <c r="G355" s="2"/>
      <c r="H355" s="2"/>
      <c r="I355" s="25">
        <v>349</v>
      </c>
      <c r="J355" s="1">
        <f t="shared" si="37"/>
        <v>10699.270825838374</v>
      </c>
      <c r="K355" s="1">
        <f t="shared" si="38"/>
        <v>9295.3627058189395</v>
      </c>
      <c r="L355" s="1">
        <f t="shared" si="39"/>
        <v>5885.3177255930077</v>
      </c>
      <c r="M355" s="1">
        <f t="shared" si="40"/>
        <v>111.74598666974811</v>
      </c>
      <c r="N355" s="1">
        <f t="shared" si="35"/>
        <v>9717.7961547953855</v>
      </c>
      <c r="O355" s="1">
        <f t="shared" si="36"/>
        <v>-282.20384520461448</v>
      </c>
    </row>
    <row r="356" spans="1:15" x14ac:dyDescent="0.2">
      <c r="A356" s="1">
        <v>350</v>
      </c>
      <c r="B356" s="2">
        <v>39484</v>
      </c>
      <c r="C356" s="1">
        <v>12200.1</v>
      </c>
      <c r="D356" s="24">
        <v>11516.959079999999</v>
      </c>
      <c r="E356" s="24">
        <v>7060.1436528877166</v>
      </c>
      <c r="F356" s="24">
        <v>122.72100430953719</v>
      </c>
      <c r="G356" s="2"/>
      <c r="H356" s="2"/>
      <c r="I356" s="25">
        <v>350</v>
      </c>
      <c r="J356" s="1">
        <f t="shared" si="37"/>
        <v>10963.620785592979</v>
      </c>
      <c r="K356" s="1">
        <f t="shared" si="38"/>
        <v>9590.4771654048182</v>
      </c>
      <c r="L356" s="1">
        <f t="shared" si="39"/>
        <v>6258.1730713903507</v>
      </c>
      <c r="M356" s="1">
        <f t="shared" si="40"/>
        <v>107.69897361347036</v>
      </c>
      <c r="N356" s="1">
        <f t="shared" si="35"/>
        <v>9894.3478997950806</v>
      </c>
      <c r="O356" s="1">
        <f t="shared" si="36"/>
        <v>-105.65210020491941</v>
      </c>
    </row>
    <row r="357" spans="1:15" x14ac:dyDescent="0.2">
      <c r="A357" s="1">
        <v>351</v>
      </c>
      <c r="B357" s="2">
        <v>39485</v>
      </c>
      <c r="C357" s="1">
        <v>12247</v>
      </c>
      <c r="D357" s="24">
        <v>11113.912560000001</v>
      </c>
      <c r="E357" s="24">
        <v>6851.0514865844816</v>
      </c>
      <c r="F357" s="24">
        <v>123.8712249108985</v>
      </c>
      <c r="G357" s="2"/>
      <c r="H357" s="2"/>
      <c r="I357" s="25">
        <v>351</v>
      </c>
      <c r="J357" s="1">
        <f t="shared" si="37"/>
        <v>11064.431342366046</v>
      </c>
      <c r="K357" s="1">
        <f t="shared" si="38"/>
        <v>9263.9411724369802</v>
      </c>
      <c r="L357" s="1">
        <f t="shared" si="39"/>
        <v>6016.7660591687054</v>
      </c>
      <c r="M357" s="1">
        <f t="shared" si="40"/>
        <v>113.87956175854772</v>
      </c>
      <c r="N357" s="1">
        <f t="shared" si="35"/>
        <v>9899.5186200226453</v>
      </c>
      <c r="O357" s="1">
        <f t="shared" si="36"/>
        <v>-100.48137997735466</v>
      </c>
    </row>
    <row r="358" spans="1:15" x14ac:dyDescent="0.2">
      <c r="A358" s="1">
        <v>352</v>
      </c>
      <c r="B358" s="2">
        <v>39486</v>
      </c>
      <c r="C358" s="1">
        <v>12182.13</v>
      </c>
      <c r="D358" s="24">
        <v>11257.9776</v>
      </c>
      <c r="E358" s="24">
        <v>6827.5587126703394</v>
      </c>
      <c r="F358" s="24">
        <v>121.14695207073056</v>
      </c>
      <c r="G358" s="2"/>
      <c r="H358" s="2"/>
      <c r="I358" s="25">
        <v>352</v>
      </c>
      <c r="J358" s="1">
        <f t="shared" si="37"/>
        <v>10963.67827123377</v>
      </c>
      <c r="K358" s="1">
        <f t="shared" si="38"/>
        <v>9724.3379022477966</v>
      </c>
      <c r="L358" s="1">
        <f t="shared" si="39"/>
        <v>6179.134441395966</v>
      </c>
      <c r="M358" s="1">
        <f t="shared" si="40"/>
        <v>110.34084761937683</v>
      </c>
      <c r="N358" s="1">
        <f t="shared" si="35"/>
        <v>9970.2858869132833</v>
      </c>
      <c r="O358" s="1">
        <f t="shared" si="36"/>
        <v>-29.714113086716679</v>
      </c>
    </row>
    <row r="359" spans="1:15" x14ac:dyDescent="0.2">
      <c r="A359" s="1">
        <v>353</v>
      </c>
      <c r="B359" s="2">
        <v>39490</v>
      </c>
      <c r="C359" s="1">
        <v>12373.41</v>
      </c>
      <c r="D359" s="24">
        <v>11585.964</v>
      </c>
      <c r="E359" s="24">
        <v>7063.6363636363631</v>
      </c>
      <c r="F359" s="24">
        <v>121.21344131062085</v>
      </c>
      <c r="G359" s="2"/>
      <c r="H359" s="2"/>
      <c r="I359" s="25">
        <v>353</v>
      </c>
      <c r="J359" s="1">
        <f t="shared" si="37"/>
        <v>11195.124943224215</v>
      </c>
      <c r="K359" s="1">
        <f t="shared" si="38"/>
        <v>9879.5788389255285</v>
      </c>
      <c r="L359" s="1">
        <f t="shared" si="39"/>
        <v>6414.7882109310849</v>
      </c>
      <c r="M359" s="1">
        <f t="shared" si="40"/>
        <v>112.88404021365531</v>
      </c>
      <c r="N359" s="1">
        <f t="shared" si="35"/>
        <v>10185.882644240744</v>
      </c>
      <c r="O359" s="1">
        <f t="shared" si="36"/>
        <v>185.88264424074441</v>
      </c>
    </row>
    <row r="360" spans="1:15" x14ac:dyDescent="0.2">
      <c r="A360" s="1">
        <v>354</v>
      </c>
      <c r="B360" s="2">
        <v>39491</v>
      </c>
      <c r="C360" s="1">
        <v>12552.24</v>
      </c>
      <c r="D360" s="24">
        <v>11540.87227</v>
      </c>
      <c r="E360" s="24">
        <v>7071.6574424701421</v>
      </c>
      <c r="F360" s="24">
        <v>120.73447893569845</v>
      </c>
      <c r="G360" s="2"/>
      <c r="H360" s="2"/>
      <c r="I360" s="25">
        <v>354</v>
      </c>
      <c r="J360" s="1">
        <f t="shared" si="37"/>
        <v>11181.359254595134</v>
      </c>
      <c r="K360" s="1">
        <f t="shared" si="38"/>
        <v>9562.5362929987841</v>
      </c>
      <c r="L360" s="1">
        <f t="shared" si="39"/>
        <v>6207.4368990552512</v>
      </c>
      <c r="M360" s="1">
        <f t="shared" si="40"/>
        <v>112.37631496589161</v>
      </c>
      <c r="N360" s="1">
        <f t="shared" si="35"/>
        <v>10039.368034350551</v>
      </c>
      <c r="O360" s="1">
        <f t="shared" si="36"/>
        <v>39.36803435055117</v>
      </c>
    </row>
    <row r="361" spans="1:15" x14ac:dyDescent="0.2">
      <c r="A361" s="1">
        <v>355</v>
      </c>
      <c r="B361" s="2">
        <v>39492</v>
      </c>
      <c r="C361" s="1">
        <v>12376.98</v>
      </c>
      <c r="D361" s="24">
        <v>11592.803740000001</v>
      </c>
      <c r="E361" s="24">
        <v>7104.3281181459279</v>
      </c>
      <c r="F361" s="24">
        <v>125.97254321900712</v>
      </c>
      <c r="G361" s="2"/>
      <c r="H361" s="2"/>
      <c r="I361" s="25">
        <v>355</v>
      </c>
      <c r="J361" s="1">
        <f t="shared" si="37"/>
        <v>10868.165058889886</v>
      </c>
      <c r="K361" s="1">
        <f t="shared" si="38"/>
        <v>9643.0959005094373</v>
      </c>
      <c r="L361" s="1">
        <f t="shared" si="39"/>
        <v>6229.0415638089144</v>
      </c>
      <c r="M361" s="1">
        <f t="shared" si="40"/>
        <v>117.71690656004402</v>
      </c>
      <c r="N361" s="1">
        <f t="shared" si="35"/>
        <v>10049.039497274665</v>
      </c>
      <c r="O361" s="1">
        <f t="shared" si="36"/>
        <v>49.039497274665337</v>
      </c>
    </row>
    <row r="362" spans="1:15" x14ac:dyDescent="0.2">
      <c r="A362" s="1">
        <v>356</v>
      </c>
      <c r="B362" s="2">
        <v>39493</v>
      </c>
      <c r="C362" s="1">
        <v>12348.21</v>
      </c>
      <c r="D362" s="24">
        <v>11359.901280000002</v>
      </c>
      <c r="E362" s="24">
        <v>7010.1219333039517</v>
      </c>
      <c r="F362" s="24">
        <v>126.58018955584463</v>
      </c>
      <c r="G362" s="2"/>
      <c r="H362" s="2"/>
      <c r="I362" s="25">
        <v>356</v>
      </c>
      <c r="J362" s="1">
        <f t="shared" si="37"/>
        <v>10996.439479792323</v>
      </c>
      <c r="K362" s="1">
        <f t="shared" si="38"/>
        <v>9407.0339296566035</v>
      </c>
      <c r="L362" s="1">
        <f t="shared" si="39"/>
        <v>6118.1763782852731</v>
      </c>
      <c r="M362" s="1">
        <f t="shared" si="40"/>
        <v>113.36633331672951</v>
      </c>
      <c r="N362" s="1">
        <f t="shared" si="35"/>
        <v>9926.8181977950899</v>
      </c>
      <c r="O362" s="1">
        <f t="shared" si="36"/>
        <v>-73.181802204910127</v>
      </c>
    </row>
    <row r="363" spans="1:15" x14ac:dyDescent="0.2">
      <c r="A363" s="1">
        <v>357</v>
      </c>
      <c r="B363" s="2">
        <v>39497</v>
      </c>
      <c r="C363" s="1">
        <v>12337.22</v>
      </c>
      <c r="D363" s="24">
        <v>11643.21197</v>
      </c>
      <c r="E363" s="24">
        <v>7204.1138307283982</v>
      </c>
      <c r="F363" s="24">
        <v>127.9329551794681</v>
      </c>
      <c r="G363" s="2"/>
      <c r="H363" s="2"/>
      <c r="I363" s="25">
        <v>357</v>
      </c>
      <c r="J363" s="1">
        <f t="shared" si="37"/>
        <v>11012.250283498581</v>
      </c>
      <c r="K363" s="1">
        <f t="shared" si="38"/>
        <v>9839.3154312397182</v>
      </c>
      <c r="L363" s="1">
        <f t="shared" si="39"/>
        <v>6371.9803306069489</v>
      </c>
      <c r="M363" s="1">
        <f t="shared" si="40"/>
        <v>114.02785269445621</v>
      </c>
      <c r="N363" s="1">
        <f t="shared" si="35"/>
        <v>10120.305746658774</v>
      </c>
      <c r="O363" s="1">
        <f t="shared" si="36"/>
        <v>120.3057466587743</v>
      </c>
    </row>
    <row r="364" spans="1:15" x14ac:dyDescent="0.2">
      <c r="A364" s="1">
        <v>358</v>
      </c>
      <c r="B364" s="2">
        <v>39498</v>
      </c>
      <c r="C364" s="1">
        <v>12427.26</v>
      </c>
      <c r="D364" s="24">
        <v>11437.120160000002</v>
      </c>
      <c r="E364" s="24">
        <v>7049.6704262487192</v>
      </c>
      <c r="F364" s="24">
        <v>123.20994168286587</v>
      </c>
      <c r="G364" s="2"/>
      <c r="H364" s="2"/>
      <c r="I364" s="25">
        <v>358</v>
      </c>
      <c r="J364" s="1">
        <f t="shared" si="37"/>
        <v>11102.501645881326</v>
      </c>
      <c r="K364" s="1">
        <f t="shared" si="38"/>
        <v>9429.9744612990798</v>
      </c>
      <c r="L364" s="1">
        <f t="shared" si="39"/>
        <v>6067.4705901731413</v>
      </c>
      <c r="M364" s="1">
        <f t="shared" si="40"/>
        <v>108.65696641022653</v>
      </c>
      <c r="N364" s="1">
        <f t="shared" si="35"/>
        <v>9880.8171856659774</v>
      </c>
      <c r="O364" s="1">
        <f t="shared" si="36"/>
        <v>-119.18281433402262</v>
      </c>
    </row>
    <row r="365" spans="1:15" x14ac:dyDescent="0.2">
      <c r="A365" s="1">
        <v>359</v>
      </c>
      <c r="B365" s="2">
        <v>39499</v>
      </c>
      <c r="C365" s="1">
        <v>12284.3</v>
      </c>
      <c r="D365" s="24">
        <v>11627.111999999999</v>
      </c>
      <c r="E365" s="24">
        <v>7186.5848247300701</v>
      </c>
      <c r="F365" s="24">
        <v>127.32099339596317</v>
      </c>
      <c r="G365" s="2"/>
      <c r="H365" s="2"/>
      <c r="I365" s="25">
        <v>359</v>
      </c>
      <c r="J365" s="1">
        <f t="shared" si="37"/>
        <v>10895.265059071749</v>
      </c>
      <c r="K365" s="1">
        <f t="shared" si="38"/>
        <v>9759.3705691573996</v>
      </c>
      <c r="L365" s="1">
        <f t="shared" si="39"/>
        <v>6320.8163786460709</v>
      </c>
      <c r="M365" s="1">
        <f t="shared" si="40"/>
        <v>116.58656912580622</v>
      </c>
      <c r="N365" s="1">
        <f t="shared" si="35"/>
        <v>10089.974467416183</v>
      </c>
      <c r="O365" s="1">
        <f t="shared" si="36"/>
        <v>89.974467416182961</v>
      </c>
    </row>
    <row r="366" spans="1:15" x14ac:dyDescent="0.2">
      <c r="A366" s="1">
        <v>360</v>
      </c>
      <c r="B366" s="2">
        <v>39500</v>
      </c>
      <c r="C366" s="1">
        <v>12381.02</v>
      </c>
      <c r="D366" s="24">
        <v>11581.5018</v>
      </c>
      <c r="E366" s="24">
        <v>7147.4814814814808</v>
      </c>
      <c r="F366" s="24">
        <v>126.21970830216904</v>
      </c>
      <c r="G366" s="2"/>
      <c r="H366" s="2"/>
      <c r="I366" s="25">
        <v>360</v>
      </c>
      <c r="J366" s="1">
        <f t="shared" si="37"/>
        <v>11108.841798165136</v>
      </c>
      <c r="K366" s="1">
        <f t="shared" si="38"/>
        <v>9562.2404428044665</v>
      </c>
      <c r="L366" s="1">
        <f t="shared" si="39"/>
        <v>6166.6587342068415</v>
      </c>
      <c r="M366" s="1">
        <f t="shared" si="40"/>
        <v>111.84624533842877</v>
      </c>
      <c r="N366" s="1">
        <f t="shared" si="35"/>
        <v>9996.9851157609373</v>
      </c>
      <c r="O366" s="1">
        <f t="shared" si="36"/>
        <v>-3.0148842390626669</v>
      </c>
    </row>
    <row r="367" spans="1:15" x14ac:dyDescent="0.2">
      <c r="A367" s="1">
        <v>361</v>
      </c>
      <c r="B367" s="2">
        <v>39503</v>
      </c>
      <c r="C367" s="1">
        <v>12570.22</v>
      </c>
      <c r="D367" s="24">
        <v>11806.41605</v>
      </c>
      <c r="E367" s="24">
        <v>7295.3581491917548</v>
      </c>
      <c r="F367" s="24">
        <v>128.73133499861225</v>
      </c>
      <c r="G367" s="2"/>
      <c r="H367" s="2"/>
      <c r="I367" s="25">
        <v>361</v>
      </c>
      <c r="J367" s="1">
        <f t="shared" si="37"/>
        <v>11190.493113911452</v>
      </c>
      <c r="K367" s="1">
        <f t="shared" si="38"/>
        <v>9786.3296578798891</v>
      </c>
      <c r="L367" s="1">
        <f t="shared" si="39"/>
        <v>6328.6781651486481</v>
      </c>
      <c r="M367" s="1">
        <f t="shared" si="40"/>
        <v>115.06715003352332</v>
      </c>
      <c r="N367" s="1">
        <f t="shared" si="35"/>
        <v>10179.873238245582</v>
      </c>
      <c r="O367" s="1">
        <f t="shared" si="36"/>
        <v>179.87323824558189</v>
      </c>
    </row>
    <row r="368" spans="1:15" x14ac:dyDescent="0.2">
      <c r="A368" s="1">
        <v>362</v>
      </c>
      <c r="B368" s="2">
        <v>39504</v>
      </c>
      <c r="C368" s="1">
        <v>12684.92</v>
      </c>
      <c r="D368" s="24">
        <v>12005.570279999998</v>
      </c>
      <c r="E368" s="24">
        <v>7400.4017857142844</v>
      </c>
      <c r="F368" s="24">
        <v>128.42285183464932</v>
      </c>
      <c r="G368" s="2"/>
      <c r="H368" s="2"/>
      <c r="I368" s="25">
        <v>362</v>
      </c>
      <c r="J368" s="1">
        <f t="shared" si="37"/>
        <v>11122.633441196733</v>
      </c>
      <c r="K368" s="1">
        <f t="shared" si="38"/>
        <v>9761.8324167103638</v>
      </c>
      <c r="L368" s="1">
        <f t="shared" si="39"/>
        <v>6289.6736801977222</v>
      </c>
      <c r="M368" s="1">
        <f t="shared" si="40"/>
        <v>112.55176051764684</v>
      </c>
      <c r="N368" s="1">
        <f t="shared" si="35"/>
        <v>10096.70990788509</v>
      </c>
      <c r="O368" s="1">
        <f t="shared" si="36"/>
        <v>96.709907885089706</v>
      </c>
    </row>
    <row r="369" spans="1:15" x14ac:dyDescent="0.2">
      <c r="A369" s="1">
        <v>363</v>
      </c>
      <c r="B369" s="2">
        <v>39505</v>
      </c>
      <c r="C369" s="1">
        <v>12694.28</v>
      </c>
      <c r="D369" s="24">
        <v>12083.12025</v>
      </c>
      <c r="E369" s="24">
        <v>7501.2379227053134</v>
      </c>
      <c r="F369" s="24">
        <v>131.72455876830642</v>
      </c>
      <c r="G369" s="2"/>
      <c r="H369" s="2"/>
      <c r="I369" s="25">
        <v>363</v>
      </c>
      <c r="J369" s="1">
        <f t="shared" si="37"/>
        <v>11030.193002147431</v>
      </c>
      <c r="K369" s="1">
        <f t="shared" si="38"/>
        <v>9661.908934740135</v>
      </c>
      <c r="L369" s="1">
        <f t="shared" si="39"/>
        <v>6284.8812095241374</v>
      </c>
      <c r="M369" s="1">
        <f t="shared" si="40"/>
        <v>115.7227374343535</v>
      </c>
      <c r="N369" s="1">
        <f t="shared" si="35"/>
        <v>10087.375104154838</v>
      </c>
      <c r="O369" s="1">
        <f t="shared" si="36"/>
        <v>87.375104154838482</v>
      </c>
    </row>
    <row r="370" spans="1:15" x14ac:dyDescent="0.2">
      <c r="A370" s="1">
        <v>364</v>
      </c>
      <c r="B370" s="2">
        <v>39506</v>
      </c>
      <c r="C370" s="1">
        <v>12582.18</v>
      </c>
      <c r="D370" s="24">
        <v>11869.35672</v>
      </c>
      <c r="E370" s="24">
        <v>7384.9878567091673</v>
      </c>
      <c r="F370" s="24">
        <v>131.65840975701997</v>
      </c>
      <c r="G370" s="2"/>
      <c r="H370" s="2"/>
      <c r="I370" s="25">
        <v>364</v>
      </c>
      <c r="J370" s="1">
        <f t="shared" si="37"/>
        <v>10924.726955038015</v>
      </c>
      <c r="K370" s="1">
        <f t="shared" si="38"/>
        <v>9430.0657634651325</v>
      </c>
      <c r="L370" s="1">
        <f t="shared" si="39"/>
        <v>6104.3057353482109</v>
      </c>
      <c r="M370" s="1">
        <f t="shared" si="40"/>
        <v>112.76546325637167</v>
      </c>
      <c r="N370" s="1">
        <f t="shared" si="35"/>
        <v>9895.1019391680693</v>
      </c>
      <c r="O370" s="1">
        <f t="shared" si="36"/>
        <v>-104.89806083193071</v>
      </c>
    </row>
    <row r="371" spans="1:15" x14ac:dyDescent="0.2">
      <c r="A371" s="1">
        <v>365</v>
      </c>
      <c r="B371" s="2">
        <v>39507</v>
      </c>
      <c r="C371" s="1">
        <v>12266.39</v>
      </c>
      <c r="D371" s="24">
        <v>11705.049560000001</v>
      </c>
      <c r="E371" s="24">
        <v>7271.7972070431078</v>
      </c>
      <c r="F371" s="24">
        <v>130.67262247838619</v>
      </c>
      <c r="G371" s="2"/>
      <c r="H371" s="2"/>
      <c r="I371" s="25">
        <v>365</v>
      </c>
      <c r="J371" s="1">
        <f t="shared" si="37"/>
        <v>10745.426195094966</v>
      </c>
      <c r="K371" s="1">
        <f t="shared" si="38"/>
        <v>9467.0072855443432</v>
      </c>
      <c r="L371" s="1">
        <f t="shared" si="39"/>
        <v>6105.3618082285757</v>
      </c>
      <c r="M371" s="1">
        <f t="shared" si="40"/>
        <v>111.97736861936383</v>
      </c>
      <c r="N371" s="1">
        <f t="shared" si="35"/>
        <v>9827.7762590371731</v>
      </c>
      <c r="O371" s="1">
        <f t="shared" si="36"/>
        <v>-172.22374096282692</v>
      </c>
    </row>
    <row r="372" spans="1:15" x14ac:dyDescent="0.2">
      <c r="A372" s="1">
        <v>366</v>
      </c>
      <c r="B372" s="2">
        <v>39510</v>
      </c>
      <c r="C372" s="1">
        <v>12258.9</v>
      </c>
      <c r="D372" s="24">
        <v>11535.3745</v>
      </c>
      <c r="E372" s="24">
        <v>7208.7855297157612</v>
      </c>
      <c r="F372" s="24">
        <v>125.66186284940517</v>
      </c>
      <c r="G372" s="2"/>
      <c r="H372" s="2"/>
      <c r="I372" s="25">
        <v>366</v>
      </c>
      <c r="J372" s="1">
        <f t="shared" si="37"/>
        <v>11015.329802329781</v>
      </c>
      <c r="K372" s="1">
        <f t="shared" si="38"/>
        <v>9460.7393705004342</v>
      </c>
      <c r="L372" s="1">
        <f t="shared" si="39"/>
        <v>6146.6683112274723</v>
      </c>
      <c r="M372" s="1">
        <f t="shared" si="40"/>
        <v>108.49585390301408</v>
      </c>
      <c r="N372" s="1">
        <f t="shared" si="35"/>
        <v>9868.7128780534822</v>
      </c>
      <c r="O372" s="1">
        <f t="shared" si="36"/>
        <v>-131.2871219465178</v>
      </c>
    </row>
    <row r="373" spans="1:15" x14ac:dyDescent="0.2">
      <c r="A373" s="1">
        <v>367</v>
      </c>
      <c r="B373" s="2">
        <v>39511</v>
      </c>
      <c r="C373" s="1">
        <v>12213.8</v>
      </c>
      <c r="D373" s="24">
        <v>11455.22897</v>
      </c>
      <c r="E373" s="24">
        <v>7123.5679463741617</v>
      </c>
      <c r="F373" s="24">
        <v>126.3963420566203</v>
      </c>
      <c r="G373" s="2"/>
      <c r="H373" s="2"/>
      <c r="I373" s="25">
        <v>367</v>
      </c>
      <c r="J373" s="1">
        <f t="shared" si="37"/>
        <v>10981.510284609549</v>
      </c>
      <c r="K373" s="1">
        <f t="shared" si="38"/>
        <v>9533.2001800840244</v>
      </c>
      <c r="L373" s="1">
        <f t="shared" si="39"/>
        <v>6127.0990109778731</v>
      </c>
      <c r="M373" s="1">
        <f t="shared" si="40"/>
        <v>113.48155228138381</v>
      </c>
      <c r="N373" s="1">
        <f t="shared" si="35"/>
        <v>9964.3091667880653</v>
      </c>
      <c r="O373" s="1">
        <f t="shared" si="36"/>
        <v>-35.69083321193466</v>
      </c>
    </row>
    <row r="374" spans="1:15" x14ac:dyDescent="0.2">
      <c r="A374" s="1">
        <v>368</v>
      </c>
      <c r="B374" s="2">
        <v>39512</v>
      </c>
      <c r="C374" s="1">
        <v>12254.99</v>
      </c>
      <c r="D374" s="24">
        <v>11646.70895</v>
      </c>
      <c r="E374" s="24">
        <v>7262.8187509543441</v>
      </c>
      <c r="F374" s="24">
        <v>124.7793382070027</v>
      </c>
      <c r="G374" s="2"/>
      <c r="H374" s="2"/>
      <c r="I374" s="25">
        <v>368</v>
      </c>
      <c r="J374" s="1">
        <f t="shared" si="37"/>
        <v>11059.230958374952</v>
      </c>
      <c r="K374" s="1">
        <f t="shared" si="38"/>
        <v>9760.3655856361893</v>
      </c>
      <c r="L374" s="1">
        <f t="shared" si="39"/>
        <v>6321.6008002941444</v>
      </c>
      <c r="M374" s="1">
        <f t="shared" si="40"/>
        <v>111.37877273545274</v>
      </c>
      <c r="N374" s="1">
        <f t="shared" si="35"/>
        <v>10057.597842570804</v>
      </c>
      <c r="O374" s="1">
        <f t="shared" si="36"/>
        <v>57.59784257080355</v>
      </c>
    </row>
    <row r="375" spans="1:15" x14ac:dyDescent="0.2">
      <c r="A375" s="1">
        <v>369</v>
      </c>
      <c r="B375" s="2">
        <v>39513</v>
      </c>
      <c r="C375" s="1">
        <v>12040.39</v>
      </c>
      <c r="D375" s="24">
        <v>11587.004159999999</v>
      </c>
      <c r="E375" s="24">
        <v>7184.8410382429738</v>
      </c>
      <c r="F375" s="24">
        <v>128.19303521195073</v>
      </c>
      <c r="G375" s="2"/>
      <c r="H375" s="2"/>
      <c r="I375" s="25">
        <v>369</v>
      </c>
      <c r="J375" s="1">
        <f t="shared" si="37"/>
        <v>10829.050125981334</v>
      </c>
      <c r="K375" s="1">
        <f t="shared" si="38"/>
        <v>9550.6862216538284</v>
      </c>
      <c r="L375" s="1">
        <f t="shared" si="39"/>
        <v>6133.8251242407496</v>
      </c>
      <c r="M375" s="1">
        <f t="shared" si="40"/>
        <v>115.90869287450242</v>
      </c>
      <c r="N375" s="1">
        <f t="shared" si="35"/>
        <v>9958.5552729520005</v>
      </c>
      <c r="O375" s="1">
        <f t="shared" si="36"/>
        <v>-41.44472704799955</v>
      </c>
    </row>
    <row r="376" spans="1:15" x14ac:dyDescent="0.2">
      <c r="A376" s="1">
        <v>370</v>
      </c>
      <c r="B376" s="2">
        <v>39514</v>
      </c>
      <c r="C376" s="1">
        <v>11893.69</v>
      </c>
      <c r="D376" s="24">
        <v>11480.168589999999</v>
      </c>
      <c r="E376" s="24">
        <v>7092.997542997543</v>
      </c>
      <c r="F376" s="24">
        <v>124.12895707904447</v>
      </c>
      <c r="G376" s="2"/>
      <c r="H376" s="2"/>
      <c r="I376" s="25">
        <v>370</v>
      </c>
      <c r="J376" s="1">
        <f t="shared" si="37"/>
        <v>10887.767323267768</v>
      </c>
      <c r="K376" s="1">
        <f t="shared" si="38"/>
        <v>9511.3845267551242</v>
      </c>
      <c r="L376" s="1">
        <f t="shared" si="39"/>
        <v>6121.1366885459374</v>
      </c>
      <c r="M376" s="1">
        <f t="shared" si="40"/>
        <v>109.2453428203923</v>
      </c>
      <c r="N376" s="1">
        <f t="shared" si="35"/>
        <v>9847.414604982916</v>
      </c>
      <c r="O376" s="1">
        <f t="shared" si="36"/>
        <v>-152.58539501708401</v>
      </c>
    </row>
    <row r="377" spans="1:15" x14ac:dyDescent="0.2">
      <c r="A377" s="1">
        <v>371</v>
      </c>
      <c r="B377" s="2">
        <v>39517</v>
      </c>
      <c r="C377" s="1">
        <v>11740.15</v>
      </c>
      <c r="D377" s="24">
        <v>11351.64306</v>
      </c>
      <c r="E377" s="24">
        <v>7019.6587765139875</v>
      </c>
      <c r="F377" s="24">
        <v>123.08122176389708</v>
      </c>
      <c r="G377" s="2"/>
      <c r="H377" s="2"/>
      <c r="I377" s="25">
        <v>371</v>
      </c>
      <c r="J377" s="1">
        <f t="shared" si="37"/>
        <v>10879.772190884409</v>
      </c>
      <c r="K377" s="1">
        <f t="shared" si="38"/>
        <v>9492.4233206809658</v>
      </c>
      <c r="L377" s="1">
        <f t="shared" si="39"/>
        <v>6136.2864455161443</v>
      </c>
      <c r="M377" s="1">
        <f t="shared" si="40"/>
        <v>111.86982221015587</v>
      </c>
      <c r="N377" s="1">
        <f t="shared" si="35"/>
        <v>9887.5552156313497</v>
      </c>
      <c r="O377" s="1">
        <f t="shared" si="36"/>
        <v>-112.44478436865029</v>
      </c>
    </row>
    <row r="378" spans="1:15" x14ac:dyDescent="0.2">
      <c r="A378" s="1">
        <v>372</v>
      </c>
      <c r="B378" s="2">
        <v>39518</v>
      </c>
      <c r="C378" s="1">
        <v>12156.81</v>
      </c>
      <c r="D378" s="24">
        <v>11401.854479999998</v>
      </c>
      <c r="E378" s="24">
        <v>7093.3323114653585</v>
      </c>
      <c r="F378" s="24">
        <v>123.03926905132194</v>
      </c>
      <c r="G378" s="2"/>
      <c r="H378" s="2"/>
      <c r="I378" s="25">
        <v>372</v>
      </c>
      <c r="J378" s="1">
        <f t="shared" si="37"/>
        <v>11413.234858890217</v>
      </c>
      <c r="K378" s="1">
        <f t="shared" si="38"/>
        <v>9642.3613745642924</v>
      </c>
      <c r="L378" s="1">
        <f t="shared" si="39"/>
        <v>6265.4711828447053</v>
      </c>
      <c r="M378" s="1">
        <f t="shared" si="40"/>
        <v>112.78366404442222</v>
      </c>
      <c r="N378" s="1">
        <f t="shared" si="35"/>
        <v>10165.044135405464</v>
      </c>
      <c r="O378" s="1">
        <f t="shared" si="36"/>
        <v>165.04413540546375</v>
      </c>
    </row>
    <row r="379" spans="1:15" x14ac:dyDescent="0.2">
      <c r="A379" s="1">
        <v>373</v>
      </c>
      <c r="B379" s="2">
        <v>39519</v>
      </c>
      <c r="C379" s="1">
        <v>12110.24</v>
      </c>
      <c r="D379" s="24">
        <v>11674.104399999998</v>
      </c>
      <c r="E379" s="24">
        <v>7277.8122094824921</v>
      </c>
      <c r="F379" s="24">
        <v>125.59697265624999</v>
      </c>
      <c r="G379" s="2"/>
      <c r="H379" s="2"/>
      <c r="I379" s="25">
        <v>373</v>
      </c>
      <c r="J379" s="1">
        <f t="shared" si="37"/>
        <v>10979.836971573957</v>
      </c>
      <c r="K379" s="1">
        <f t="shared" si="38"/>
        <v>9829.1217755476009</v>
      </c>
      <c r="L379" s="1">
        <f t="shared" si="39"/>
        <v>6361.6529200420255</v>
      </c>
      <c r="M379" s="1">
        <f t="shared" si="40"/>
        <v>115.16743245992018</v>
      </c>
      <c r="N379" s="1">
        <f t="shared" si="35"/>
        <v>10123.892875516616</v>
      </c>
      <c r="O379" s="1">
        <f t="shared" si="36"/>
        <v>123.89287551661619</v>
      </c>
    </row>
    <row r="380" spans="1:15" x14ac:dyDescent="0.2">
      <c r="A380" s="1">
        <v>374</v>
      </c>
      <c r="B380" s="2">
        <v>39520</v>
      </c>
      <c r="C380" s="1">
        <v>12145.74</v>
      </c>
      <c r="D380" s="24">
        <v>11561.2644</v>
      </c>
      <c r="E380" s="24">
        <v>7215.5056880162056</v>
      </c>
      <c r="F380" s="24">
        <v>123.60512973456606</v>
      </c>
      <c r="G380" s="2"/>
      <c r="H380" s="2"/>
      <c r="I380" s="25">
        <v>374</v>
      </c>
      <c r="J380" s="1">
        <f t="shared" si="37"/>
        <v>11054.370105332346</v>
      </c>
      <c r="K380" s="1">
        <f t="shared" si="38"/>
        <v>9507.1073388325167</v>
      </c>
      <c r="L380" s="1">
        <f t="shared" si="39"/>
        <v>6147.3134801443839</v>
      </c>
      <c r="M380" s="1">
        <f t="shared" si="40"/>
        <v>111.03287342456015</v>
      </c>
      <c r="N380" s="1">
        <f t="shared" si="35"/>
        <v>9942.4489311244906</v>
      </c>
      <c r="O380" s="1">
        <f t="shared" si="36"/>
        <v>-57.551068875509372</v>
      </c>
    </row>
    <row r="381" spans="1:15" x14ac:dyDescent="0.2">
      <c r="A381" s="1">
        <v>375</v>
      </c>
      <c r="B381" s="2">
        <v>39521</v>
      </c>
      <c r="C381" s="1">
        <v>11951.09</v>
      </c>
      <c r="D381" s="24">
        <v>11427.28247</v>
      </c>
      <c r="E381" s="24">
        <v>7165.1583710407231</v>
      </c>
      <c r="F381" s="24">
        <v>122.1594651232412</v>
      </c>
      <c r="G381" s="2"/>
      <c r="H381" s="2"/>
      <c r="I381" s="25">
        <v>375</v>
      </c>
      <c r="J381" s="1">
        <f t="shared" si="37"/>
        <v>10845.418315014153</v>
      </c>
      <c r="K381" s="1">
        <f t="shared" si="38"/>
        <v>9488.6464753890632</v>
      </c>
      <c r="L381" s="1">
        <f t="shared" si="39"/>
        <v>6157.1318374615039</v>
      </c>
      <c r="M381" s="1">
        <f t="shared" si="40"/>
        <v>111.5025715431758</v>
      </c>
      <c r="N381" s="1">
        <f t="shared" si="35"/>
        <v>9870.7593083497741</v>
      </c>
      <c r="O381" s="1">
        <f t="shared" si="36"/>
        <v>-129.24069165022593</v>
      </c>
    </row>
    <row r="382" spans="1:15" x14ac:dyDescent="0.2">
      <c r="A382" s="1">
        <v>376</v>
      </c>
      <c r="B382" s="2">
        <v>39524</v>
      </c>
      <c r="C382" s="1">
        <v>11972.25</v>
      </c>
      <c r="D382" s="24">
        <v>10833.131519999999</v>
      </c>
      <c r="E382" s="24">
        <v>6984.6153846153848</v>
      </c>
      <c r="F382" s="24">
        <v>121.63357754617687</v>
      </c>
      <c r="G382" s="2"/>
      <c r="H382" s="2"/>
      <c r="I382" s="25">
        <v>376</v>
      </c>
      <c r="J382" s="1">
        <f t="shared" si="37"/>
        <v>11041.575106120026</v>
      </c>
      <c r="K382" s="1">
        <f t="shared" si="38"/>
        <v>9100.7605893054952</v>
      </c>
      <c r="L382" s="1">
        <f t="shared" si="39"/>
        <v>6044.1625333571674</v>
      </c>
      <c r="M382" s="1">
        <f t="shared" si="40"/>
        <v>112.33642891455716</v>
      </c>
      <c r="N382" s="1">
        <f t="shared" si="35"/>
        <v>9817.292780938842</v>
      </c>
      <c r="O382" s="1">
        <f t="shared" si="36"/>
        <v>-182.70721906115796</v>
      </c>
    </row>
    <row r="383" spans="1:15" x14ac:dyDescent="0.2">
      <c r="A383" s="1">
        <v>377</v>
      </c>
      <c r="B383" s="2">
        <v>39525</v>
      </c>
      <c r="C383" s="1">
        <v>12392.66</v>
      </c>
      <c r="D383" s="24">
        <v>11331.564119999999</v>
      </c>
      <c r="E383" s="24">
        <v>7232.623106060606</v>
      </c>
      <c r="F383" s="24">
        <v>121.78501628664496</v>
      </c>
      <c r="G383" s="2"/>
      <c r="H383" s="2"/>
      <c r="I383" s="25">
        <v>377</v>
      </c>
      <c r="J383" s="1">
        <f t="shared" si="37"/>
        <v>11409.1037256656</v>
      </c>
      <c r="K383" s="1">
        <f t="shared" si="38"/>
        <v>10041.589919244829</v>
      </c>
      <c r="L383" s="1">
        <f t="shared" si="39"/>
        <v>6420.557955365286</v>
      </c>
      <c r="M383" s="1">
        <f t="shared" si="40"/>
        <v>112.9625880203679</v>
      </c>
      <c r="N383" s="1">
        <f t="shared" si="35"/>
        <v>10316.489339021746</v>
      </c>
      <c r="O383" s="1">
        <f t="shared" si="36"/>
        <v>316.48933902174576</v>
      </c>
    </row>
    <row r="384" spans="1:15" x14ac:dyDescent="0.2">
      <c r="A384" s="1">
        <v>378</v>
      </c>
      <c r="B384" s="2">
        <v>39526</v>
      </c>
      <c r="C384" s="1">
        <v>12099.66</v>
      </c>
      <c r="D384" s="24">
        <v>11012.45248</v>
      </c>
      <c r="E384" s="24">
        <v>7126.4664476771468</v>
      </c>
      <c r="F384" s="24">
        <v>123.40654252642176</v>
      </c>
      <c r="G384" s="2"/>
      <c r="H384" s="2"/>
      <c r="I384" s="25">
        <v>378</v>
      </c>
      <c r="J384" s="1">
        <f t="shared" si="37"/>
        <v>10761.465133361198</v>
      </c>
      <c r="K384" s="1">
        <f t="shared" si="38"/>
        <v>9329.5527275212589</v>
      </c>
      <c r="L384" s="1">
        <f t="shared" si="39"/>
        <v>6109.3898987395669</v>
      </c>
      <c r="M384" s="1">
        <f t="shared" si="40"/>
        <v>114.32430821268314</v>
      </c>
      <c r="N384" s="1">
        <f t="shared" si="35"/>
        <v>9832.8958192770042</v>
      </c>
      <c r="O384" s="1">
        <f t="shared" si="36"/>
        <v>-167.10418072299581</v>
      </c>
    </row>
    <row r="385" spans="1:15" x14ac:dyDescent="0.2">
      <c r="A385" s="1">
        <v>379</v>
      </c>
      <c r="B385" s="2">
        <v>39532</v>
      </c>
      <c r="C385" s="1">
        <v>12532.6</v>
      </c>
      <c r="D385" s="24">
        <v>11376.493270000001</v>
      </c>
      <c r="E385" s="24">
        <v>7317.5296319401123</v>
      </c>
      <c r="F385" s="24">
        <v>127.35031974420463</v>
      </c>
      <c r="G385" s="2"/>
      <c r="H385" s="2"/>
      <c r="I385" s="25">
        <v>379</v>
      </c>
      <c r="J385" s="1">
        <f t="shared" si="37"/>
        <v>11416.442210442276</v>
      </c>
      <c r="K385" s="1">
        <f t="shared" si="38"/>
        <v>9917.24411420877</v>
      </c>
      <c r="L385" s="1">
        <f t="shared" si="39"/>
        <v>6366.6309657451629</v>
      </c>
      <c r="M385" s="1">
        <f t="shared" si="40"/>
        <v>116.42764435035819</v>
      </c>
      <c r="N385" s="1">
        <f t="shared" si="35"/>
        <v>10333.021840344119</v>
      </c>
      <c r="O385" s="1">
        <f t="shared" si="36"/>
        <v>333.02184034411948</v>
      </c>
    </row>
    <row r="386" spans="1:15" x14ac:dyDescent="0.2">
      <c r="A386" s="1">
        <v>380</v>
      </c>
      <c r="B386" s="2">
        <v>39533</v>
      </c>
      <c r="C386" s="1">
        <v>12422.86</v>
      </c>
      <c r="D386" s="24">
        <v>11331.554759999999</v>
      </c>
      <c r="E386" s="24">
        <v>7370.6540583136339</v>
      </c>
      <c r="F386" s="24">
        <v>128.18147886613536</v>
      </c>
      <c r="G386" s="2"/>
      <c r="H386" s="2"/>
      <c r="I386" s="25">
        <v>380</v>
      </c>
      <c r="J386" s="1">
        <f t="shared" si="37"/>
        <v>10925.546837176644</v>
      </c>
      <c r="K386" s="1">
        <f t="shared" si="38"/>
        <v>9561.9776523663677</v>
      </c>
      <c r="L386" s="1">
        <f t="shared" si="39"/>
        <v>6245.4102334047175</v>
      </c>
      <c r="M386" s="1">
        <f t="shared" si="40"/>
        <v>113.55845989969758</v>
      </c>
      <c r="N386" s="1">
        <f t="shared" si="35"/>
        <v>9973.4371867267018</v>
      </c>
      <c r="O386" s="1">
        <f t="shared" si="36"/>
        <v>-26.562813273298161</v>
      </c>
    </row>
    <row r="387" spans="1:15" x14ac:dyDescent="0.2">
      <c r="A387" s="1">
        <v>381</v>
      </c>
      <c r="B387" s="2">
        <v>39534</v>
      </c>
      <c r="C387" s="1">
        <v>12302.46</v>
      </c>
      <c r="D387" s="24">
        <v>11489.887999999999</v>
      </c>
      <c r="E387" s="24">
        <v>7455.8135860979455</v>
      </c>
      <c r="F387" s="24">
        <v>126.19723668402084</v>
      </c>
      <c r="G387" s="2"/>
      <c r="H387" s="2"/>
      <c r="I387" s="25">
        <v>381</v>
      </c>
      <c r="J387" s="1">
        <f t="shared" si="37"/>
        <v>10915.236287585949</v>
      </c>
      <c r="K387" s="1">
        <f t="shared" si="38"/>
        <v>9734.0355991342531</v>
      </c>
      <c r="L387" s="1">
        <f t="shared" si="39"/>
        <v>6272.0345958578437</v>
      </c>
      <c r="M387" s="1">
        <f t="shared" si="40"/>
        <v>111.0756397448757</v>
      </c>
      <c r="N387" s="1">
        <f t="shared" si="35"/>
        <v>9983.7450519968734</v>
      </c>
      <c r="O387" s="1">
        <f t="shared" si="36"/>
        <v>-16.254948003126628</v>
      </c>
    </row>
    <row r="388" spans="1:15" x14ac:dyDescent="0.2">
      <c r="A388" s="1">
        <v>382</v>
      </c>
      <c r="B388" s="2">
        <v>39535</v>
      </c>
      <c r="C388" s="1">
        <v>12216.4</v>
      </c>
      <c r="D388" s="24">
        <v>11322.608809999998</v>
      </c>
      <c r="E388" s="24">
        <v>7399.8109045067758</v>
      </c>
      <c r="F388" s="24">
        <v>128.56468110709989</v>
      </c>
      <c r="G388" s="2"/>
      <c r="H388" s="2"/>
      <c r="I388" s="25">
        <v>382</v>
      </c>
      <c r="J388" s="1">
        <f t="shared" si="37"/>
        <v>10944.956844728615</v>
      </c>
      <c r="K388" s="1">
        <f t="shared" si="38"/>
        <v>9460.1352248990497</v>
      </c>
      <c r="L388" s="1">
        <f t="shared" si="39"/>
        <v>6153.8231758666907</v>
      </c>
      <c r="M388" s="1">
        <f t="shared" si="40"/>
        <v>114.93864880243824</v>
      </c>
      <c r="N388" s="1">
        <f t="shared" si="35"/>
        <v>9958.350623477505</v>
      </c>
      <c r="O388" s="1">
        <f t="shared" si="36"/>
        <v>-41.649376522495004</v>
      </c>
    </row>
    <row r="389" spans="1:15" x14ac:dyDescent="0.2">
      <c r="A389" s="1">
        <v>383</v>
      </c>
      <c r="B389" s="2">
        <v>39538</v>
      </c>
      <c r="C389" s="1">
        <v>12262.89</v>
      </c>
      <c r="D389" s="24">
        <v>11332.923750000002</v>
      </c>
      <c r="E389" s="24">
        <v>7458.5168752971003</v>
      </c>
      <c r="F389" s="24">
        <v>125.85952572347269</v>
      </c>
      <c r="G389" s="2"/>
      <c r="H389" s="2"/>
      <c r="I389" s="25">
        <v>383</v>
      </c>
      <c r="J389" s="1">
        <f t="shared" si="37"/>
        <v>11064.004891244555</v>
      </c>
      <c r="K389" s="1">
        <f t="shared" si="38"/>
        <v>9608.6439442172195</v>
      </c>
      <c r="L389" s="1">
        <f t="shared" si="39"/>
        <v>6249.5865513807266</v>
      </c>
      <c r="M389" s="1">
        <f t="shared" si="40"/>
        <v>110.44820692385947</v>
      </c>
      <c r="N389" s="1">
        <f t="shared" si="35"/>
        <v>9983.8062105369409</v>
      </c>
      <c r="O389" s="1">
        <f t="shared" si="36"/>
        <v>-16.193789463059147</v>
      </c>
    </row>
    <row r="390" spans="1:15" x14ac:dyDescent="0.2">
      <c r="A390" s="1">
        <v>384</v>
      </c>
      <c r="B390" s="2">
        <v>39539</v>
      </c>
      <c r="C390" s="1">
        <v>12654.36</v>
      </c>
      <c r="D390" s="24">
        <v>11561.811300000001</v>
      </c>
      <c r="E390" s="24">
        <v>7588.8958203368684</v>
      </c>
      <c r="F390" s="24">
        <v>124.25309247987434</v>
      </c>
      <c r="G390" s="2"/>
      <c r="H390" s="2"/>
      <c r="I390" s="25">
        <v>384</v>
      </c>
      <c r="J390" s="1">
        <f t="shared" si="37"/>
        <v>11373.91880556704</v>
      </c>
      <c r="K390" s="1">
        <f t="shared" si="38"/>
        <v>9793.7845739032637</v>
      </c>
      <c r="L390" s="1">
        <f t="shared" si="39"/>
        <v>6308.7823754439405</v>
      </c>
      <c r="M390" s="1">
        <f t="shared" si="40"/>
        <v>111.3820921969221</v>
      </c>
      <c r="N390" s="1">
        <f t="shared" si="35"/>
        <v>10180.23579095732</v>
      </c>
      <c r="O390" s="1">
        <f t="shared" si="36"/>
        <v>180.23579095732021</v>
      </c>
    </row>
    <row r="391" spans="1:15" x14ac:dyDescent="0.2">
      <c r="A391" s="1">
        <v>385</v>
      </c>
      <c r="B391" s="2">
        <v>39540</v>
      </c>
      <c r="C391" s="1">
        <v>12608.92</v>
      </c>
      <c r="D391" s="24">
        <v>11721.17267</v>
      </c>
      <c r="E391" s="24">
        <v>7667.7645956915403</v>
      </c>
      <c r="F391" s="24">
        <v>128.43860161651574</v>
      </c>
      <c r="G391" s="2"/>
      <c r="H391" s="2"/>
      <c r="I391" s="25">
        <v>385</v>
      </c>
      <c r="J391" s="1">
        <f t="shared" si="37"/>
        <v>10982.481356244014</v>
      </c>
      <c r="K391" s="1">
        <f t="shared" si="38"/>
        <v>9732.2178888057715</v>
      </c>
      <c r="L391" s="1">
        <f t="shared" si="39"/>
        <v>6264.8346452545757</v>
      </c>
      <c r="M391" s="1">
        <f t="shared" si="40"/>
        <v>116.62257270583467</v>
      </c>
      <c r="N391" s="1">
        <f t="shared" si="35"/>
        <v>10104.750207557036</v>
      </c>
      <c r="O391" s="1">
        <f t="shared" si="36"/>
        <v>104.75020755703554</v>
      </c>
    </row>
    <row r="392" spans="1:15" x14ac:dyDescent="0.2">
      <c r="A392" s="1">
        <v>386</v>
      </c>
      <c r="B392" s="2">
        <v>39541</v>
      </c>
      <c r="C392" s="1">
        <v>12626.03</v>
      </c>
      <c r="D392" s="24">
        <v>11754.321760000001</v>
      </c>
      <c r="E392" s="24">
        <v>7642.0731707317082</v>
      </c>
      <c r="F392" s="24">
        <v>130.92695805221473</v>
      </c>
      <c r="G392" s="2"/>
      <c r="H392" s="2"/>
      <c r="I392" s="25">
        <v>386</v>
      </c>
      <c r="J392" s="1">
        <f t="shared" si="37"/>
        <v>11037.016669294437</v>
      </c>
      <c r="K392" s="1">
        <f t="shared" si="38"/>
        <v>9627.0482343222066</v>
      </c>
      <c r="L392" s="1">
        <f t="shared" si="39"/>
        <v>6179.6211728747767</v>
      </c>
      <c r="M392" s="1">
        <f t="shared" si="40"/>
        <v>115.00792420576718</v>
      </c>
      <c r="N392" s="1">
        <f t="shared" ref="N392:N455" si="41">$C$2*(J392/C$506)+$D$2*(K392/D$506)+$E$2*(L392/E$506)+$F$2*(M392/F$506)</f>
        <v>10049.30953791</v>
      </c>
      <c r="O392" s="1">
        <f t="shared" ref="O392:O455" si="42">N392-$G$2</f>
        <v>49.309537909999563</v>
      </c>
    </row>
    <row r="393" spans="1:15" x14ac:dyDescent="0.2">
      <c r="A393" s="1">
        <v>387</v>
      </c>
      <c r="B393" s="2">
        <v>39542</v>
      </c>
      <c r="C393" s="1">
        <v>12609.42</v>
      </c>
      <c r="D393" s="24">
        <v>11860.301530000001</v>
      </c>
      <c r="E393" s="24">
        <v>7715.4911838790931</v>
      </c>
      <c r="F393" s="24">
        <v>130.87742443634932</v>
      </c>
      <c r="G393" s="2"/>
      <c r="H393" s="2"/>
      <c r="I393" s="25">
        <v>387</v>
      </c>
      <c r="J393" s="1">
        <f t="shared" si="37"/>
        <v>11007.560080658766</v>
      </c>
      <c r="K393" s="1">
        <f t="shared" si="38"/>
        <v>9686.4533748618887</v>
      </c>
      <c r="L393" s="1">
        <f t="shared" si="39"/>
        <v>6259.9637736341983</v>
      </c>
      <c r="M393" s="1">
        <f t="shared" si="40"/>
        <v>112.77943589256738</v>
      </c>
      <c r="N393" s="1">
        <f t="shared" si="41"/>
        <v>10030.636991289379</v>
      </c>
      <c r="O393" s="1">
        <f t="shared" si="42"/>
        <v>30.636991289378784</v>
      </c>
    </row>
    <row r="394" spans="1:15" x14ac:dyDescent="0.2">
      <c r="A394" s="1">
        <v>388</v>
      </c>
      <c r="B394" s="2">
        <v>39545</v>
      </c>
      <c r="C394" s="1">
        <v>12612.43</v>
      </c>
      <c r="D394" s="24">
        <v>11967.04608</v>
      </c>
      <c r="E394" s="24">
        <v>7768.4210526315801</v>
      </c>
      <c r="F394" s="24">
        <v>131.18336096752171</v>
      </c>
      <c r="G394" s="2"/>
      <c r="H394" s="2"/>
      <c r="I394" s="25">
        <v>388</v>
      </c>
      <c r="J394" s="1">
        <f t="shared" ref="J394:J457" si="43">C$506*(C394/C393)</f>
        <v>11024.69108062068</v>
      </c>
      <c r="K394" s="1">
        <f t="shared" ref="K394:K457" si="44">D$506*(D394/D393)</f>
        <v>9686.2989718709341</v>
      </c>
      <c r="L394" s="1">
        <f t="shared" ref="L394:L457" si="45">E$506*(E394/E393)</f>
        <v>6242.9320708720697</v>
      </c>
      <c r="M394" s="1">
        <f t="shared" ref="M394:M457" si="46">F$506*(F394/F393)</f>
        <v>113.08585070344978</v>
      </c>
      <c r="N394" s="1">
        <f t="shared" si="41"/>
        <v>10039.490674680917</v>
      </c>
      <c r="O394" s="1">
        <f t="shared" si="42"/>
        <v>39.490674680917436</v>
      </c>
    </row>
    <row r="395" spans="1:15" x14ac:dyDescent="0.2">
      <c r="A395" s="1">
        <v>389</v>
      </c>
      <c r="B395" s="2">
        <v>39546</v>
      </c>
      <c r="C395" s="1">
        <v>12576.44</v>
      </c>
      <c r="D395" s="24">
        <v>11789.911639999998</v>
      </c>
      <c r="E395" s="24">
        <v>7717.0750863964804</v>
      </c>
      <c r="F395" s="24">
        <v>129.1716708910119</v>
      </c>
      <c r="G395" s="2"/>
      <c r="H395" s="2"/>
      <c r="I395" s="25">
        <v>389</v>
      </c>
      <c r="J395" s="1">
        <f t="shared" si="43"/>
        <v>10990.608175141506</v>
      </c>
      <c r="K395" s="1">
        <f t="shared" si="44"/>
        <v>9457.8021286417043</v>
      </c>
      <c r="L395" s="1">
        <f t="shared" si="45"/>
        <v>6159.4140820901139</v>
      </c>
      <c r="M395" s="1">
        <f t="shared" si="46"/>
        <v>111.09199851077837</v>
      </c>
      <c r="N395" s="1">
        <f t="shared" si="41"/>
        <v>9906.9008360751341</v>
      </c>
      <c r="O395" s="1">
        <f t="shared" si="42"/>
        <v>-93.099163924865934</v>
      </c>
    </row>
    <row r="396" spans="1:15" x14ac:dyDescent="0.2">
      <c r="A396" s="1">
        <v>390</v>
      </c>
      <c r="B396" s="2">
        <v>39547</v>
      </c>
      <c r="C396" s="1">
        <v>12527.26</v>
      </c>
      <c r="D396" s="24">
        <v>11812.816989999999</v>
      </c>
      <c r="E396" s="24">
        <v>7691.6535184600825</v>
      </c>
      <c r="F396" s="24">
        <v>128.18349789813274</v>
      </c>
      <c r="G396" s="2"/>
      <c r="H396" s="2"/>
      <c r="I396" s="25">
        <v>390</v>
      </c>
      <c r="J396" s="1">
        <f t="shared" si="43"/>
        <v>10978.958382149478</v>
      </c>
      <c r="K396" s="1">
        <f t="shared" si="44"/>
        <v>9618.5490090571893</v>
      </c>
      <c r="L396" s="1">
        <f t="shared" si="45"/>
        <v>6179.9707406452226</v>
      </c>
      <c r="M396" s="1">
        <f t="shared" si="46"/>
        <v>111.95902220354665</v>
      </c>
      <c r="N396" s="1">
        <f t="shared" si="41"/>
        <v>9971.5920829902225</v>
      </c>
      <c r="O396" s="1">
        <f t="shared" si="42"/>
        <v>-28.40791700977752</v>
      </c>
    </row>
    <row r="397" spans="1:15" x14ac:dyDescent="0.2">
      <c r="A397" s="1">
        <v>391</v>
      </c>
      <c r="B397" s="2">
        <v>39548</v>
      </c>
      <c r="C397" s="1">
        <v>12581.98</v>
      </c>
      <c r="D397" s="24">
        <v>11803.14337</v>
      </c>
      <c r="E397" s="24">
        <v>7673.1722722248542</v>
      </c>
      <c r="F397" s="24">
        <v>128.18397861174373</v>
      </c>
      <c r="G397" s="2"/>
      <c r="H397" s="2"/>
      <c r="I397" s="25">
        <v>391</v>
      </c>
      <c r="J397" s="1">
        <f t="shared" si="43"/>
        <v>11070.205174858667</v>
      </c>
      <c r="K397" s="1">
        <f t="shared" si="44"/>
        <v>9592.0369585471435</v>
      </c>
      <c r="L397" s="1">
        <f t="shared" si="45"/>
        <v>6185.4979656333908</v>
      </c>
      <c r="M397" s="1">
        <f t="shared" si="46"/>
        <v>112.82254300766235</v>
      </c>
      <c r="N397" s="1">
        <f t="shared" si="41"/>
        <v>10012.620304011298</v>
      </c>
      <c r="O397" s="1">
        <f t="shared" si="42"/>
        <v>12.620304011297776</v>
      </c>
    </row>
    <row r="398" spans="1:15" x14ac:dyDescent="0.2">
      <c r="A398" s="1">
        <v>392</v>
      </c>
      <c r="B398" s="2">
        <v>39549</v>
      </c>
      <c r="C398" s="1">
        <v>12325.42</v>
      </c>
      <c r="D398" s="24">
        <v>11622.97825</v>
      </c>
      <c r="E398" s="24">
        <v>7590.4603701945898</v>
      </c>
      <c r="F398" s="24">
        <v>131.78763600395649</v>
      </c>
      <c r="G398" s="2"/>
      <c r="H398" s="2"/>
      <c r="I398" s="25">
        <v>392</v>
      </c>
      <c r="J398" s="1">
        <f t="shared" si="43"/>
        <v>10797.308433585174</v>
      </c>
      <c r="K398" s="1">
        <f t="shared" si="44"/>
        <v>9453.3639732794163</v>
      </c>
      <c r="L398" s="1">
        <f t="shared" si="45"/>
        <v>6133.5597545454702</v>
      </c>
      <c r="M398" s="1">
        <f t="shared" si="46"/>
        <v>115.99390681975152</v>
      </c>
      <c r="N398" s="1">
        <f t="shared" si="41"/>
        <v>9918.0902068570467</v>
      </c>
      <c r="O398" s="1">
        <f t="shared" si="42"/>
        <v>-81.909793142953276</v>
      </c>
    </row>
    <row r="399" spans="1:15" x14ac:dyDescent="0.2">
      <c r="A399" s="1">
        <v>393</v>
      </c>
      <c r="B399" s="2">
        <v>39552</v>
      </c>
      <c r="C399" s="1">
        <v>12302.06</v>
      </c>
      <c r="D399" s="24">
        <v>11568.728080000001</v>
      </c>
      <c r="E399" s="24">
        <v>7550.2772057658804</v>
      </c>
      <c r="F399" s="24">
        <v>128.251687847498</v>
      </c>
      <c r="G399" s="2"/>
      <c r="H399" s="2"/>
      <c r="I399" s="25">
        <v>393</v>
      </c>
      <c r="J399" s="1">
        <f t="shared" si="43"/>
        <v>11001.170219237963</v>
      </c>
      <c r="K399" s="1">
        <f t="shared" si="44"/>
        <v>9555.0909411042812</v>
      </c>
      <c r="L399" s="1">
        <f t="shared" si="45"/>
        <v>6167.5717704409381</v>
      </c>
      <c r="M399" s="1">
        <f t="shared" si="46"/>
        <v>109.7950289021425</v>
      </c>
      <c r="N399" s="1">
        <f t="shared" si="41"/>
        <v>9919.4612336928658</v>
      </c>
      <c r="O399" s="1">
        <f t="shared" si="42"/>
        <v>-80.53876630713421</v>
      </c>
    </row>
    <row r="400" spans="1:15" x14ac:dyDescent="0.2">
      <c r="A400" s="1">
        <v>394</v>
      </c>
      <c r="B400" s="2">
        <v>39553</v>
      </c>
      <c r="C400" s="1">
        <v>12362.47</v>
      </c>
      <c r="D400" s="24">
        <v>11591.700559999999</v>
      </c>
      <c r="E400" s="24">
        <v>7554.8040455120099</v>
      </c>
      <c r="F400" s="24">
        <v>128.17543167242229</v>
      </c>
      <c r="G400" s="2"/>
      <c r="H400" s="2"/>
      <c r="I400" s="25">
        <v>394</v>
      </c>
      <c r="J400" s="1">
        <f t="shared" si="43"/>
        <v>11076.184483590552</v>
      </c>
      <c r="K400" s="1">
        <f t="shared" si="44"/>
        <v>9618.9612971889565</v>
      </c>
      <c r="L400" s="1">
        <f t="shared" si="45"/>
        <v>6204.113574460016</v>
      </c>
      <c r="M400" s="1">
        <f t="shared" si="46"/>
        <v>112.75503787417695</v>
      </c>
      <c r="N400" s="1">
        <f t="shared" si="41"/>
        <v>10025.009852140189</v>
      </c>
      <c r="O400" s="1">
        <f t="shared" si="42"/>
        <v>25.009852140188741</v>
      </c>
    </row>
    <row r="401" spans="1:15" x14ac:dyDescent="0.2">
      <c r="A401" s="1">
        <v>395</v>
      </c>
      <c r="B401" s="2">
        <v>39554</v>
      </c>
      <c r="C401" s="1">
        <v>12619.27</v>
      </c>
      <c r="D401" s="24">
        <v>11946.08196</v>
      </c>
      <c r="E401" s="24">
        <v>7743.3811802232858</v>
      </c>
      <c r="F401" s="24">
        <v>129.76142532820057</v>
      </c>
      <c r="G401" s="2"/>
      <c r="H401" s="2"/>
      <c r="I401" s="25">
        <v>395</v>
      </c>
      <c r="J401" s="1">
        <f t="shared" si="43"/>
        <v>11251.016269095093</v>
      </c>
      <c r="K401" s="1">
        <f t="shared" si="44"/>
        <v>9893.3864363101584</v>
      </c>
      <c r="L401" s="1">
        <f t="shared" si="45"/>
        <v>6355.1655262920412</v>
      </c>
      <c r="M401" s="1">
        <f t="shared" si="46"/>
        <v>114.21813756386274</v>
      </c>
      <c r="N401" s="1">
        <f t="shared" si="41"/>
        <v>10224.514628010536</v>
      </c>
      <c r="O401" s="1">
        <f t="shared" si="42"/>
        <v>224.5146280105364</v>
      </c>
    </row>
    <row r="402" spans="1:15" x14ac:dyDescent="0.2">
      <c r="A402" s="1">
        <v>396</v>
      </c>
      <c r="B402" s="2">
        <v>39555</v>
      </c>
      <c r="C402" s="1">
        <v>12620.49</v>
      </c>
      <c r="D402" s="24">
        <v>11874.084199999999</v>
      </c>
      <c r="E402" s="24">
        <v>7732.4109414758268</v>
      </c>
      <c r="F402" s="24">
        <v>130.88111751489694</v>
      </c>
      <c r="G402" s="2"/>
      <c r="H402" s="2"/>
      <c r="I402" s="25">
        <v>396</v>
      </c>
      <c r="J402" s="1">
        <f t="shared" si="43"/>
        <v>11023.125585663829</v>
      </c>
      <c r="K402" s="1">
        <f t="shared" si="44"/>
        <v>9542.0408377179156</v>
      </c>
      <c r="L402" s="1">
        <f t="shared" si="45"/>
        <v>6191.6118148977857</v>
      </c>
      <c r="M402" s="1">
        <f t="shared" si="46"/>
        <v>113.79564532264902</v>
      </c>
      <c r="N402" s="1">
        <f t="shared" si="41"/>
        <v>9998.1470107859168</v>
      </c>
      <c r="O402" s="1">
        <f t="shared" si="42"/>
        <v>-1.8529892140832089</v>
      </c>
    </row>
    <row r="403" spans="1:15" x14ac:dyDescent="0.2">
      <c r="A403" s="1">
        <v>397</v>
      </c>
      <c r="B403" s="2">
        <v>39556</v>
      </c>
      <c r="C403" s="1">
        <v>12849.36</v>
      </c>
      <c r="D403" s="24">
        <v>12096.041800000001</v>
      </c>
      <c r="E403" s="24">
        <v>7806.3089993706717</v>
      </c>
      <c r="F403" s="24">
        <v>129.01062607696727</v>
      </c>
      <c r="G403" s="2"/>
      <c r="H403" s="2"/>
      <c r="I403" s="25">
        <v>397</v>
      </c>
      <c r="J403" s="1">
        <f t="shared" si="43"/>
        <v>11221.942799495107</v>
      </c>
      <c r="K403" s="1">
        <f t="shared" si="44"/>
        <v>9779.3455365722548</v>
      </c>
      <c r="L403" s="1">
        <f t="shared" si="45"/>
        <v>6259.6527779913486</v>
      </c>
      <c r="M403" s="1">
        <f t="shared" si="46"/>
        <v>111.20971917332808</v>
      </c>
      <c r="N403" s="1">
        <f t="shared" si="41"/>
        <v>10109.590866936984</v>
      </c>
      <c r="O403" s="1">
        <f t="shared" si="42"/>
        <v>109.59086693698373</v>
      </c>
    </row>
    <row r="404" spans="1:15" x14ac:dyDescent="0.2">
      <c r="A404" s="1">
        <v>398</v>
      </c>
      <c r="B404" s="2">
        <v>39559</v>
      </c>
      <c r="C404" s="1">
        <v>12825.02</v>
      </c>
      <c r="D404" s="24">
        <v>11989.7824</v>
      </c>
      <c r="E404" s="24">
        <v>7816.5393186883166</v>
      </c>
      <c r="F404" s="24">
        <v>132.80859109861339</v>
      </c>
      <c r="G404" s="2"/>
      <c r="H404" s="2"/>
      <c r="I404" s="25">
        <v>398</v>
      </c>
      <c r="J404" s="1">
        <f t="shared" si="43"/>
        <v>11001.181377220344</v>
      </c>
      <c r="K404" s="1">
        <f t="shared" si="44"/>
        <v>9515.5667268038178</v>
      </c>
      <c r="L404" s="1">
        <f t="shared" si="45"/>
        <v>6208.5218079332035</v>
      </c>
      <c r="M404" s="1">
        <f t="shared" si="46"/>
        <v>116.14350883035472</v>
      </c>
      <c r="N404" s="1">
        <f t="shared" si="41"/>
        <v>10026.257890194991</v>
      </c>
      <c r="O404" s="1">
        <f t="shared" si="42"/>
        <v>26.257890194990978</v>
      </c>
    </row>
    <row r="405" spans="1:15" x14ac:dyDescent="0.2">
      <c r="A405" s="1">
        <v>399</v>
      </c>
      <c r="B405" s="2">
        <v>39560</v>
      </c>
      <c r="C405" s="1">
        <v>12720.23</v>
      </c>
      <c r="D405" s="24">
        <v>12036.209149999999</v>
      </c>
      <c r="E405" s="24">
        <v>7783.7699680511187</v>
      </c>
      <c r="F405" s="24">
        <v>131.29004748522144</v>
      </c>
      <c r="G405" s="2"/>
      <c r="H405" s="2"/>
      <c r="I405" s="25">
        <v>399</v>
      </c>
      <c r="J405" s="1">
        <f t="shared" si="43"/>
        <v>10932.001530898197</v>
      </c>
      <c r="K405" s="1">
        <f t="shared" si="44"/>
        <v>9637.07105819955</v>
      </c>
      <c r="L405" s="1">
        <f t="shared" si="45"/>
        <v>6174.4020904245572</v>
      </c>
      <c r="M405" s="1">
        <f t="shared" si="46"/>
        <v>111.53210313295428</v>
      </c>
      <c r="N405" s="1">
        <f t="shared" si="41"/>
        <v>9951.8731259962115</v>
      </c>
      <c r="O405" s="1">
        <f t="shared" si="42"/>
        <v>-48.126874003788544</v>
      </c>
    </row>
    <row r="406" spans="1:15" x14ac:dyDescent="0.2">
      <c r="A406" s="1">
        <v>400</v>
      </c>
      <c r="B406" s="2">
        <v>39561</v>
      </c>
      <c r="C406" s="1">
        <v>12763.22</v>
      </c>
      <c r="D406" s="24">
        <v>12047.353080000001</v>
      </c>
      <c r="E406" s="24">
        <v>7851.1432200698628</v>
      </c>
      <c r="F406" s="24">
        <v>131.04767419417101</v>
      </c>
      <c r="G406" s="2"/>
      <c r="H406" s="2"/>
      <c r="I406" s="25">
        <v>400</v>
      </c>
      <c r="J406" s="1">
        <f t="shared" si="43"/>
        <v>11059.310769789541</v>
      </c>
      <c r="K406" s="1">
        <f t="shared" si="44"/>
        <v>9608.7866300434889</v>
      </c>
      <c r="L406" s="1">
        <f t="shared" si="45"/>
        <v>6254.0642588301753</v>
      </c>
      <c r="M406" s="1">
        <f t="shared" si="46"/>
        <v>112.61384007430702</v>
      </c>
      <c r="N406" s="1">
        <f t="shared" si="41"/>
        <v>10021.259650816864</v>
      </c>
      <c r="O406" s="1">
        <f t="shared" si="42"/>
        <v>21.25965081686445</v>
      </c>
    </row>
    <row r="407" spans="1:15" x14ac:dyDescent="0.2">
      <c r="A407" s="1">
        <v>401</v>
      </c>
      <c r="B407" s="2">
        <v>39562</v>
      </c>
      <c r="C407" s="1">
        <v>12848.95</v>
      </c>
      <c r="D407" s="24">
        <v>11936.820960000001</v>
      </c>
      <c r="E407" s="24">
        <v>7739.9120741089655</v>
      </c>
      <c r="F407" s="24">
        <v>130.17563930013461</v>
      </c>
      <c r="G407" s="2"/>
      <c r="H407" s="2"/>
      <c r="I407" s="25">
        <v>401</v>
      </c>
      <c r="J407" s="1">
        <f t="shared" si="43"/>
        <v>11096.094703139177</v>
      </c>
      <c r="K407" s="1">
        <f t="shared" si="44"/>
        <v>9511.8212003952049</v>
      </c>
      <c r="L407" s="1">
        <f t="shared" si="45"/>
        <v>6112.5518985997514</v>
      </c>
      <c r="M407" s="1">
        <f t="shared" si="46"/>
        <v>112.07136391992695</v>
      </c>
      <c r="N407" s="1">
        <f t="shared" si="41"/>
        <v>9971.8672358986732</v>
      </c>
      <c r="O407" s="1">
        <f t="shared" si="42"/>
        <v>-28.132764101326757</v>
      </c>
    </row>
    <row r="408" spans="1:15" x14ac:dyDescent="0.2">
      <c r="A408" s="1">
        <v>402</v>
      </c>
      <c r="B408" s="2">
        <v>39563</v>
      </c>
      <c r="C408" s="1">
        <v>12891.86</v>
      </c>
      <c r="D408" s="24">
        <v>12113.358039999999</v>
      </c>
      <c r="E408" s="24">
        <v>7795.5057939242097</v>
      </c>
      <c r="F408" s="24">
        <v>133.13617593392874</v>
      </c>
      <c r="G408" s="2"/>
      <c r="H408" s="2"/>
      <c r="I408" s="25">
        <v>402</v>
      </c>
      <c r="J408" s="1">
        <f t="shared" si="43"/>
        <v>11058.868968405977</v>
      </c>
      <c r="K408" s="1">
        <f t="shared" si="44"/>
        <v>9741.8740598102358</v>
      </c>
      <c r="L408" s="1">
        <f t="shared" si="45"/>
        <v>6244.9318564597816</v>
      </c>
      <c r="M408" s="1">
        <f t="shared" si="46"/>
        <v>115.3879918339869</v>
      </c>
      <c r="N408" s="1">
        <f t="shared" si="41"/>
        <v>10110.39414955975</v>
      </c>
      <c r="O408" s="1">
        <f t="shared" si="42"/>
        <v>110.39414955975008</v>
      </c>
    </row>
    <row r="409" spans="1:15" x14ac:dyDescent="0.2">
      <c r="A409" s="1">
        <v>403</v>
      </c>
      <c r="B409" s="2">
        <v>39566</v>
      </c>
      <c r="C409" s="1">
        <v>12871.75</v>
      </c>
      <c r="D409" s="24">
        <v>12149.129919999999</v>
      </c>
      <c r="E409" s="24">
        <v>7840.9979665258879</v>
      </c>
      <c r="F409" s="24">
        <v>132.97320317733755</v>
      </c>
      <c r="G409" s="2"/>
      <c r="H409" s="2"/>
      <c r="I409" s="25">
        <v>403</v>
      </c>
      <c r="J409" s="1">
        <f t="shared" si="43"/>
        <v>11004.866699219507</v>
      </c>
      <c r="K409" s="1">
        <f t="shared" si="44"/>
        <v>9628.2477984445122</v>
      </c>
      <c r="L409" s="1">
        <f t="shared" si="45"/>
        <v>6236.579671821527</v>
      </c>
      <c r="M409" s="1">
        <f t="shared" si="46"/>
        <v>112.6840136981867</v>
      </c>
      <c r="N409" s="1">
        <f t="shared" si="41"/>
        <v>10006.007165386374</v>
      </c>
      <c r="O409" s="1">
        <f t="shared" si="42"/>
        <v>6.007165386374254</v>
      </c>
    </row>
    <row r="410" spans="1:15" x14ac:dyDescent="0.2">
      <c r="A410" s="1">
        <v>404</v>
      </c>
      <c r="B410" s="2">
        <v>39568</v>
      </c>
      <c r="C410" s="1">
        <v>12820.13</v>
      </c>
      <c r="D410" s="24">
        <v>12054.680190000001</v>
      </c>
      <c r="E410" s="24">
        <v>7780.348800996574</v>
      </c>
      <c r="F410" s="24">
        <v>132.52310783657066</v>
      </c>
      <c r="G410" s="2"/>
      <c r="H410" s="2"/>
      <c r="I410" s="25">
        <v>404</v>
      </c>
      <c r="J410" s="1">
        <f t="shared" si="43"/>
        <v>10977.857872301745</v>
      </c>
      <c r="K410" s="1">
        <f t="shared" si="44"/>
        <v>9525.2668981658826</v>
      </c>
      <c r="L410" s="1">
        <f t="shared" si="45"/>
        <v>6152.4367592476165</v>
      </c>
      <c r="M410" s="1">
        <f t="shared" si="46"/>
        <v>112.4402331063627</v>
      </c>
      <c r="N410" s="1">
        <f t="shared" si="41"/>
        <v>9946.1314847097001</v>
      </c>
      <c r="O410" s="1">
        <f t="shared" si="42"/>
        <v>-53.868515290299911</v>
      </c>
    </row>
    <row r="411" spans="1:15" x14ac:dyDescent="0.2">
      <c r="A411" s="1">
        <v>405</v>
      </c>
      <c r="B411" s="2">
        <v>39570</v>
      </c>
      <c r="C411" s="1">
        <v>13058.2</v>
      </c>
      <c r="D411" s="24">
        <v>12275.612500000001</v>
      </c>
      <c r="E411" s="24">
        <v>7810.3682021260202</v>
      </c>
      <c r="F411" s="24">
        <v>133.395936194455</v>
      </c>
      <c r="G411" s="2"/>
      <c r="H411" s="2"/>
      <c r="I411" s="25">
        <v>405</v>
      </c>
      <c r="J411" s="1">
        <f t="shared" si="43"/>
        <v>11226.739814026847</v>
      </c>
      <c r="K411" s="1">
        <f t="shared" si="44"/>
        <v>9775.8406644025617</v>
      </c>
      <c r="L411" s="1">
        <f t="shared" si="45"/>
        <v>6224.3194404064498</v>
      </c>
      <c r="M411" s="1">
        <f t="shared" si="46"/>
        <v>113.56519291991538</v>
      </c>
      <c r="N411" s="1">
        <f t="shared" si="41"/>
        <v>10146.293429797943</v>
      </c>
      <c r="O411" s="1">
        <f t="shared" si="42"/>
        <v>146.29342979794274</v>
      </c>
    </row>
    <row r="412" spans="1:15" x14ac:dyDescent="0.2">
      <c r="A412" s="1">
        <v>406</v>
      </c>
      <c r="B412" s="2">
        <v>39575</v>
      </c>
      <c r="C412" s="1">
        <v>12814.35</v>
      </c>
      <c r="D412" s="24">
        <v>12217.715400000001</v>
      </c>
      <c r="E412" s="24">
        <v>7814.1801385681301</v>
      </c>
      <c r="F412" s="24">
        <v>133.87583064363014</v>
      </c>
      <c r="G412" s="2"/>
      <c r="H412" s="2"/>
      <c r="I412" s="25">
        <v>406</v>
      </c>
      <c r="J412" s="1">
        <f t="shared" si="43"/>
        <v>10816.233061294817</v>
      </c>
      <c r="K412" s="1">
        <f t="shared" si="44"/>
        <v>9554.6211254318569</v>
      </c>
      <c r="L412" s="1">
        <f t="shared" si="45"/>
        <v>6203.4222404171669</v>
      </c>
      <c r="M412" s="1">
        <f t="shared" si="46"/>
        <v>113.22799965116191</v>
      </c>
      <c r="N412" s="1">
        <f t="shared" si="41"/>
        <v>9918.8374421295193</v>
      </c>
      <c r="O412" s="1">
        <f t="shared" si="42"/>
        <v>-81.162557870480668</v>
      </c>
    </row>
    <row r="413" spans="1:15" x14ac:dyDescent="0.2">
      <c r="A413" s="1">
        <v>407</v>
      </c>
      <c r="B413" s="2">
        <v>39576</v>
      </c>
      <c r="C413" s="1">
        <v>12866.78</v>
      </c>
      <c r="D413" s="24">
        <v>12267.56604</v>
      </c>
      <c r="E413" s="24">
        <v>7795.8057054741712</v>
      </c>
      <c r="F413" s="24">
        <v>134.56147461879945</v>
      </c>
      <c r="G413" s="2"/>
      <c r="H413" s="2"/>
      <c r="I413" s="25">
        <v>407</v>
      </c>
      <c r="J413" s="1">
        <f t="shared" si="43"/>
        <v>11067.156833300167</v>
      </c>
      <c r="K413" s="1">
        <f t="shared" si="44"/>
        <v>9639.0678407266169</v>
      </c>
      <c r="L413" s="1">
        <f t="shared" si="45"/>
        <v>6185.8163225110129</v>
      </c>
      <c r="M413" s="1">
        <f t="shared" si="46"/>
        <v>113.39993746952962</v>
      </c>
      <c r="N413" s="1">
        <f t="shared" si="41"/>
        <v>10036.498168872129</v>
      </c>
      <c r="O413" s="1">
        <f t="shared" si="42"/>
        <v>36.498168872129099</v>
      </c>
    </row>
    <row r="414" spans="1:15" x14ac:dyDescent="0.2">
      <c r="A414" s="1">
        <v>408</v>
      </c>
      <c r="B414" s="2">
        <v>39577</v>
      </c>
      <c r="C414" s="1">
        <v>12745.88</v>
      </c>
      <c r="D414" s="24">
        <v>12074.96667</v>
      </c>
      <c r="E414" s="24">
        <v>7655.1851851851852</v>
      </c>
      <c r="F414" s="24">
        <v>132.28073234524848</v>
      </c>
      <c r="G414" s="2"/>
      <c r="H414" s="2"/>
      <c r="I414" s="25">
        <v>408</v>
      </c>
      <c r="J414" s="1">
        <f t="shared" si="43"/>
        <v>10918.493524626983</v>
      </c>
      <c r="K414" s="1">
        <f t="shared" si="44"/>
        <v>9449.1811038488886</v>
      </c>
      <c r="L414" s="1">
        <f t="shared" si="45"/>
        <v>6088.5535017496277</v>
      </c>
      <c r="M414" s="1">
        <f t="shared" si="46"/>
        <v>110.90984761942551</v>
      </c>
      <c r="N414" s="1">
        <f t="shared" si="41"/>
        <v>9863.3783245118411</v>
      </c>
      <c r="O414" s="1">
        <f t="shared" si="42"/>
        <v>-136.62167548815887</v>
      </c>
    </row>
    <row r="415" spans="1:15" x14ac:dyDescent="0.2">
      <c r="A415" s="1">
        <v>409</v>
      </c>
      <c r="B415" s="2">
        <v>39580</v>
      </c>
      <c r="C415" s="1">
        <v>12876.05</v>
      </c>
      <c r="D415" s="24">
        <v>12199.84072</v>
      </c>
      <c r="E415" s="24">
        <v>7713.8583165400714</v>
      </c>
      <c r="F415" s="24">
        <v>132.56834185395968</v>
      </c>
      <c r="G415" s="2"/>
      <c r="H415" s="2"/>
      <c r="I415" s="25">
        <v>409</v>
      </c>
      <c r="J415" s="1">
        <f t="shared" si="43"/>
        <v>11134.625123020143</v>
      </c>
      <c r="K415" s="1">
        <f t="shared" si="44"/>
        <v>9699.1763711578733</v>
      </c>
      <c r="L415" s="1">
        <f t="shared" si="45"/>
        <v>6247.9189755689504</v>
      </c>
      <c r="M415" s="1">
        <f t="shared" si="46"/>
        <v>113.06742179848789</v>
      </c>
      <c r="N415" s="1">
        <f t="shared" si="41"/>
        <v>10083.888508856588</v>
      </c>
      <c r="O415" s="1">
        <f t="shared" si="42"/>
        <v>83.888508856587578</v>
      </c>
    </row>
    <row r="416" spans="1:15" x14ac:dyDescent="0.2">
      <c r="A416" s="1">
        <v>410</v>
      </c>
      <c r="B416" s="2">
        <v>39581</v>
      </c>
      <c r="C416" s="1">
        <v>12832.18</v>
      </c>
      <c r="D416" s="24">
        <v>12091.463349999998</v>
      </c>
      <c r="E416" s="24">
        <v>7741.474368901966</v>
      </c>
      <c r="F416" s="24">
        <v>133.59243657252273</v>
      </c>
      <c r="G416" s="2"/>
      <c r="H416" s="2"/>
      <c r="I416" s="25">
        <v>410</v>
      </c>
      <c r="J416" s="1">
        <f t="shared" si="43"/>
        <v>10984.506730775354</v>
      </c>
      <c r="K416" s="1">
        <f t="shared" si="44"/>
        <v>9514.6176357066088</v>
      </c>
      <c r="L416" s="1">
        <f t="shared" si="45"/>
        <v>6222.5938399188708</v>
      </c>
      <c r="M416" s="1">
        <f t="shared" si="46"/>
        <v>113.69367441908534</v>
      </c>
      <c r="N416" s="1">
        <f t="shared" si="41"/>
        <v>9978.751197509715</v>
      </c>
      <c r="O416" s="1">
        <f t="shared" si="42"/>
        <v>-21.248802490285016</v>
      </c>
    </row>
    <row r="417" spans="1:15" x14ac:dyDescent="0.2">
      <c r="A417" s="1">
        <v>411</v>
      </c>
      <c r="B417" s="2">
        <v>39582</v>
      </c>
      <c r="C417" s="1">
        <v>12898.38</v>
      </c>
      <c r="D417" s="24">
        <v>12069.6072</v>
      </c>
      <c r="E417" s="24">
        <v>7813.3539412673872</v>
      </c>
      <c r="F417" s="24">
        <v>134.13024890746721</v>
      </c>
      <c r="G417" s="2"/>
      <c r="H417" s="2"/>
      <c r="I417" s="25">
        <v>411</v>
      </c>
      <c r="J417" s="1">
        <f t="shared" si="43"/>
        <v>11078.921762537619</v>
      </c>
      <c r="K417" s="1">
        <f t="shared" si="44"/>
        <v>9582.5459246757346</v>
      </c>
      <c r="L417" s="1">
        <f t="shared" si="45"/>
        <v>6257.9667324134789</v>
      </c>
      <c r="M417" s="1">
        <f t="shared" si="46"/>
        <v>113.27631573322651</v>
      </c>
      <c r="N417" s="1">
        <f t="shared" si="41"/>
        <v>10032.549451291257</v>
      </c>
      <c r="O417" s="1">
        <f t="shared" si="42"/>
        <v>32.549451291257355</v>
      </c>
    </row>
    <row r="418" spans="1:15" x14ac:dyDescent="0.2">
      <c r="A418" s="1">
        <v>412</v>
      </c>
      <c r="B418" s="2">
        <v>39583</v>
      </c>
      <c r="C418" s="1">
        <v>12992.66</v>
      </c>
      <c r="D418" s="24">
        <v>12168.50352</v>
      </c>
      <c r="E418" s="24">
        <v>7827.7511221173199</v>
      </c>
      <c r="F418" s="24">
        <v>135.97691060013358</v>
      </c>
      <c r="G418" s="2"/>
      <c r="H418" s="2"/>
      <c r="I418" s="25">
        <v>412</v>
      </c>
      <c r="J418" s="1">
        <f t="shared" si="43"/>
        <v>11102.625142041094</v>
      </c>
      <c r="K418" s="1">
        <f t="shared" si="44"/>
        <v>9678.558343807772</v>
      </c>
      <c r="L418" s="1">
        <f t="shared" si="45"/>
        <v>6211.8211524523549</v>
      </c>
      <c r="M418" s="1">
        <f t="shared" si="46"/>
        <v>114.37541819707307</v>
      </c>
      <c r="N418" s="1">
        <f t="shared" si="41"/>
        <v>10083.197260851641</v>
      </c>
      <c r="O418" s="1">
        <f t="shared" si="42"/>
        <v>83.197260851640749</v>
      </c>
    </row>
    <row r="419" spans="1:15" x14ac:dyDescent="0.2">
      <c r="A419" s="1">
        <v>413</v>
      </c>
      <c r="B419" s="2">
        <v>39584</v>
      </c>
      <c r="C419" s="1">
        <v>12986.8</v>
      </c>
      <c r="D419" s="24">
        <v>12316.71091</v>
      </c>
      <c r="E419" s="24">
        <v>7897.4183514774495</v>
      </c>
      <c r="F419" s="24">
        <v>136.62067640276709</v>
      </c>
      <c r="G419" s="2"/>
      <c r="H419" s="2"/>
      <c r="I419" s="25">
        <v>413</v>
      </c>
      <c r="J419" s="1">
        <f t="shared" si="43"/>
        <v>11017.088787669345</v>
      </c>
      <c r="K419" s="1">
        <f t="shared" si="44"/>
        <v>9716.8212314550528</v>
      </c>
      <c r="L419" s="1">
        <f t="shared" si="45"/>
        <v>6255.5797872320563</v>
      </c>
      <c r="M419" s="1">
        <f t="shared" si="46"/>
        <v>113.35626222285731</v>
      </c>
      <c r="N419" s="1">
        <f t="shared" si="41"/>
        <v>10053.10345892105</v>
      </c>
      <c r="O419" s="1">
        <f t="shared" si="42"/>
        <v>53.103458921050333</v>
      </c>
    </row>
    <row r="420" spans="1:15" x14ac:dyDescent="0.2">
      <c r="A420" s="1">
        <v>414</v>
      </c>
      <c r="B420" s="2">
        <v>39587</v>
      </c>
      <c r="C420" s="1">
        <v>13028.16</v>
      </c>
      <c r="D420" s="24">
        <v>12426.523200000001</v>
      </c>
      <c r="E420" s="24">
        <v>7977.1951597890175</v>
      </c>
      <c r="F420" s="24">
        <v>136.57743108728943</v>
      </c>
      <c r="G420" s="2"/>
      <c r="H420" s="2"/>
      <c r="I420" s="25">
        <v>414</v>
      </c>
      <c r="J420" s="1">
        <f t="shared" si="43"/>
        <v>11057.162750608311</v>
      </c>
      <c r="K420" s="1">
        <f t="shared" si="44"/>
        <v>9685.4883626754618</v>
      </c>
      <c r="L420" s="1">
        <f t="shared" si="45"/>
        <v>6263.0301835753044</v>
      </c>
      <c r="M420" s="1">
        <f t="shared" si="46"/>
        <v>112.78640767849868</v>
      </c>
      <c r="N420" s="1">
        <f t="shared" si="41"/>
        <v>10048.954795306112</v>
      </c>
      <c r="O420" s="1">
        <f t="shared" si="42"/>
        <v>48.954795306111919</v>
      </c>
    </row>
    <row r="421" spans="1:15" x14ac:dyDescent="0.2">
      <c r="A421" s="1">
        <v>415</v>
      </c>
      <c r="B421" s="2">
        <v>39588</v>
      </c>
      <c r="C421" s="1">
        <v>12828.68</v>
      </c>
      <c r="D421" s="24">
        <v>12188.1646</v>
      </c>
      <c r="E421" s="24">
        <v>7904.4253322908526</v>
      </c>
      <c r="F421" s="24">
        <v>136.36450308166408</v>
      </c>
      <c r="G421" s="2"/>
      <c r="H421" s="2"/>
      <c r="I421" s="25">
        <v>415</v>
      </c>
      <c r="J421" s="1">
        <f t="shared" si="43"/>
        <v>10853.296296698843</v>
      </c>
      <c r="K421" s="1">
        <f t="shared" si="44"/>
        <v>9415.7585319179725</v>
      </c>
      <c r="L421" s="1">
        <f t="shared" si="45"/>
        <v>6143.8346152465119</v>
      </c>
      <c r="M421" s="1">
        <f t="shared" si="46"/>
        <v>112.64622708608933</v>
      </c>
      <c r="N421" s="1">
        <f t="shared" si="41"/>
        <v>9868.9696006604245</v>
      </c>
      <c r="O421" s="1">
        <f t="shared" si="42"/>
        <v>-131.03039933957552</v>
      </c>
    </row>
    <row r="422" spans="1:15" x14ac:dyDescent="0.2">
      <c r="A422" s="1">
        <v>416</v>
      </c>
      <c r="B422" s="2">
        <v>39589</v>
      </c>
      <c r="C422" s="1">
        <v>12601.19</v>
      </c>
      <c r="D422" s="24">
        <v>12174.30802</v>
      </c>
      <c r="E422" s="24">
        <v>7927.3888363292344</v>
      </c>
      <c r="F422" s="24">
        <v>134.8532971821439</v>
      </c>
      <c r="G422" s="2"/>
      <c r="H422" s="2"/>
      <c r="I422" s="25">
        <v>416</v>
      </c>
      <c r="J422" s="1">
        <f t="shared" si="43"/>
        <v>10826.606654106268</v>
      </c>
      <c r="K422" s="1">
        <f t="shared" si="44"/>
        <v>9588.9843891922137</v>
      </c>
      <c r="L422" s="1">
        <f t="shared" si="45"/>
        <v>6218.4091200979547</v>
      </c>
      <c r="M422" s="1">
        <f t="shared" si="46"/>
        <v>111.5718131923923</v>
      </c>
      <c r="N422" s="1">
        <f t="shared" si="41"/>
        <v>9906.39857482556</v>
      </c>
      <c r="O422" s="1">
        <f t="shared" si="42"/>
        <v>-93.60142517444001</v>
      </c>
    </row>
    <row r="423" spans="1:15" x14ac:dyDescent="0.2">
      <c r="A423" s="1">
        <v>417</v>
      </c>
      <c r="B423" s="2">
        <v>39590</v>
      </c>
      <c r="C423" s="1">
        <v>12625.62</v>
      </c>
      <c r="D423" s="24">
        <v>12246.985920000001</v>
      </c>
      <c r="E423" s="24">
        <v>7903.0960238881034</v>
      </c>
      <c r="F423" s="24">
        <v>134.47291967291966</v>
      </c>
      <c r="G423" s="2"/>
      <c r="H423" s="2"/>
      <c r="I423" s="25">
        <v>417</v>
      </c>
      <c r="J423" s="1">
        <f t="shared" si="43"/>
        <v>11043.428531527577</v>
      </c>
      <c r="K423" s="1">
        <f t="shared" si="44"/>
        <v>9657.2076495096371</v>
      </c>
      <c r="L423" s="1">
        <f t="shared" si="45"/>
        <v>6181.3954794457532</v>
      </c>
      <c r="M423" s="1">
        <f t="shared" si="46"/>
        <v>112.50388521427924</v>
      </c>
      <c r="N423" s="1">
        <f t="shared" si="41"/>
        <v>10016.958385019974</v>
      </c>
      <c r="O423" s="1">
        <f t="shared" si="42"/>
        <v>16.95838501997423</v>
      </c>
    </row>
    <row r="424" spans="1:15" x14ac:dyDescent="0.2">
      <c r="A424" s="1">
        <v>418</v>
      </c>
      <c r="B424" s="2">
        <v>39591</v>
      </c>
      <c r="C424" s="1">
        <v>12479.63</v>
      </c>
      <c r="D424" s="24">
        <v>12064.41987</v>
      </c>
      <c r="E424" s="24">
        <v>7779.5175023651855</v>
      </c>
      <c r="F424" s="24">
        <v>135.55383573570668</v>
      </c>
      <c r="G424" s="2"/>
      <c r="H424" s="2"/>
      <c r="I424" s="25">
        <v>418</v>
      </c>
      <c r="J424" s="1">
        <f t="shared" si="43"/>
        <v>10894.611958684007</v>
      </c>
      <c r="K424" s="1">
        <f t="shared" si="44"/>
        <v>9456.7925335657765</v>
      </c>
      <c r="L424" s="1">
        <f t="shared" si="45"/>
        <v>6103.4421942836179</v>
      </c>
      <c r="M424" s="1">
        <f t="shared" si="46"/>
        <v>113.72900317614562</v>
      </c>
      <c r="N424" s="1">
        <f t="shared" si="41"/>
        <v>9909.4665727607353</v>
      </c>
      <c r="O424" s="1">
        <f t="shared" si="42"/>
        <v>-90.533427239264711</v>
      </c>
    </row>
    <row r="425" spans="1:15" x14ac:dyDescent="0.2">
      <c r="A425" s="1">
        <v>419</v>
      </c>
      <c r="B425" s="2">
        <v>39595</v>
      </c>
      <c r="C425" s="1">
        <v>12548.35</v>
      </c>
      <c r="D425" s="24">
        <v>11963.719949999999</v>
      </c>
      <c r="E425" s="24">
        <v>7713.504166011634</v>
      </c>
      <c r="F425" s="24">
        <v>133.46119116234391</v>
      </c>
      <c r="G425" s="2"/>
      <c r="H425" s="2"/>
      <c r="I425" s="25">
        <v>419</v>
      </c>
      <c r="J425" s="1">
        <f t="shared" si="43"/>
        <v>11082.753783645829</v>
      </c>
      <c r="K425" s="1">
        <f t="shared" si="44"/>
        <v>9519.7694745062836</v>
      </c>
      <c r="L425" s="1">
        <f t="shared" si="45"/>
        <v>6147.7824160596001</v>
      </c>
      <c r="M425" s="1">
        <f t="shared" si="46"/>
        <v>111.08040159760647</v>
      </c>
      <c r="N425" s="1">
        <f t="shared" si="41"/>
        <v>9957.6247333012507</v>
      </c>
      <c r="O425" s="1">
        <f t="shared" si="42"/>
        <v>-42.375266698749328</v>
      </c>
    </row>
    <row r="426" spans="1:15" x14ac:dyDescent="0.2">
      <c r="A426" s="1">
        <v>420</v>
      </c>
      <c r="B426" s="2">
        <v>39596</v>
      </c>
      <c r="C426" s="1">
        <v>12594.03</v>
      </c>
      <c r="D426" s="24">
        <v>12022.05672</v>
      </c>
      <c r="E426" s="24">
        <v>7768.5732145647753</v>
      </c>
      <c r="F426" s="24">
        <v>130.87770883054893</v>
      </c>
      <c r="G426" s="2"/>
      <c r="H426" s="2"/>
      <c r="I426" s="25">
        <v>420</v>
      </c>
      <c r="J426" s="1">
        <f t="shared" si="43"/>
        <v>11062.183817139305</v>
      </c>
      <c r="K426" s="1">
        <f t="shared" si="44"/>
        <v>9646.7088458583712</v>
      </c>
      <c r="L426" s="1">
        <f t="shared" si="45"/>
        <v>6244.6625790218359</v>
      </c>
      <c r="M426" s="1">
        <f t="shared" si="46"/>
        <v>110.6381595249938</v>
      </c>
      <c r="N426" s="1">
        <f t="shared" si="41"/>
        <v>9997.6138900398146</v>
      </c>
      <c r="O426" s="1">
        <f t="shared" si="42"/>
        <v>-2.3861099601854221</v>
      </c>
    </row>
    <row r="427" spans="1:15" x14ac:dyDescent="0.2">
      <c r="A427" s="1">
        <v>421</v>
      </c>
      <c r="B427" s="2">
        <v>39597</v>
      </c>
      <c r="C427" s="1">
        <v>12646.22</v>
      </c>
      <c r="D427" s="24">
        <v>11996.026890000001</v>
      </c>
      <c r="E427" s="24">
        <v>7728.9530910220556</v>
      </c>
      <c r="F427" s="24">
        <v>133.9955412199981</v>
      </c>
      <c r="G427" s="2"/>
      <c r="H427" s="2"/>
      <c r="I427" s="25">
        <v>421</v>
      </c>
      <c r="J427" s="1">
        <f t="shared" si="43"/>
        <v>11067.735713921595</v>
      </c>
      <c r="K427" s="1">
        <f t="shared" si="44"/>
        <v>9579.1129612694076</v>
      </c>
      <c r="L427" s="1">
        <f t="shared" si="45"/>
        <v>6168.7737293279679</v>
      </c>
      <c r="M427" s="1">
        <f t="shared" si="46"/>
        <v>115.50982327682699</v>
      </c>
      <c r="N427" s="1">
        <f t="shared" si="41"/>
        <v>10052.625510077576</v>
      </c>
      <c r="O427" s="1">
        <f t="shared" si="42"/>
        <v>52.625510077576109</v>
      </c>
    </row>
    <row r="428" spans="1:15" x14ac:dyDescent="0.2">
      <c r="A428" s="1">
        <v>422</v>
      </c>
      <c r="B428" s="2">
        <v>39598</v>
      </c>
      <c r="C428" s="1">
        <v>12638.32</v>
      </c>
      <c r="D428" s="24">
        <v>11962.9267</v>
      </c>
      <c r="E428" s="24">
        <v>7792.1989121989127</v>
      </c>
      <c r="F428" s="24">
        <v>135.82021407596858</v>
      </c>
      <c r="G428" s="2"/>
      <c r="H428" s="2"/>
      <c r="I428" s="25">
        <v>422</v>
      </c>
      <c r="J428" s="1">
        <f t="shared" si="43"/>
        <v>11015.174600726541</v>
      </c>
      <c r="K428" s="1">
        <f t="shared" si="44"/>
        <v>9573.4097580575926</v>
      </c>
      <c r="L428" s="1">
        <f t="shared" si="45"/>
        <v>6251.1337476577637</v>
      </c>
      <c r="M428" s="1">
        <f t="shared" si="46"/>
        <v>114.35846549903333</v>
      </c>
      <c r="N428" s="1">
        <f t="shared" si="41"/>
        <v>10024.641244719787</v>
      </c>
      <c r="O428" s="1">
        <f t="shared" si="42"/>
        <v>24.64124471978721</v>
      </c>
    </row>
    <row r="429" spans="1:15" x14ac:dyDescent="0.2">
      <c r="A429" s="1">
        <v>423</v>
      </c>
      <c r="B429" s="2">
        <v>39601</v>
      </c>
      <c r="C429" s="1">
        <v>12503.82</v>
      </c>
      <c r="D429" s="24">
        <v>11797.12412</v>
      </c>
      <c r="E429" s="24">
        <v>7663.369565217391</v>
      </c>
      <c r="F429" s="24">
        <v>138.11707317073171</v>
      </c>
      <c r="G429" s="2"/>
      <c r="H429" s="2"/>
      <c r="I429" s="25">
        <v>423</v>
      </c>
      <c r="J429" s="1">
        <f t="shared" si="43"/>
        <v>10904.760622392849</v>
      </c>
      <c r="K429" s="1">
        <f t="shared" si="44"/>
        <v>9466.8466842808139</v>
      </c>
      <c r="L429" s="1">
        <f t="shared" si="45"/>
        <v>6097.88418650517</v>
      </c>
      <c r="M429" s="1">
        <f t="shared" si="46"/>
        <v>114.73005764151988</v>
      </c>
      <c r="N429" s="1">
        <f t="shared" si="41"/>
        <v>9933.1408822533558</v>
      </c>
      <c r="O429" s="1">
        <f t="shared" si="42"/>
        <v>-66.859117746644188</v>
      </c>
    </row>
    <row r="430" spans="1:15" x14ac:dyDescent="0.2">
      <c r="A430" s="1">
        <v>424</v>
      </c>
      <c r="B430" s="2">
        <v>39602</v>
      </c>
      <c r="C430" s="1">
        <v>12402.85</v>
      </c>
      <c r="D430" s="24">
        <v>11912.467049999999</v>
      </c>
      <c r="E430" s="24">
        <v>7705.1793444650584</v>
      </c>
      <c r="F430" s="24">
        <v>134.99116473494203</v>
      </c>
      <c r="G430" s="2"/>
      <c r="H430" s="2"/>
      <c r="I430" s="25">
        <v>424</v>
      </c>
      <c r="J430" s="1">
        <f t="shared" si="43"/>
        <v>10933.055407947331</v>
      </c>
      <c r="K430" s="1">
        <f t="shared" si="44"/>
        <v>9693.7585982902856</v>
      </c>
      <c r="L430" s="1">
        <f t="shared" si="45"/>
        <v>6234.2241632873302</v>
      </c>
      <c r="M430" s="1">
        <f t="shared" si="46"/>
        <v>110.26869469386229</v>
      </c>
      <c r="N430" s="1">
        <f t="shared" si="41"/>
        <v>9957.2222689200462</v>
      </c>
      <c r="O430" s="1">
        <f t="shared" si="42"/>
        <v>-42.77773107995381</v>
      </c>
    </row>
    <row r="431" spans="1:15" x14ac:dyDescent="0.2">
      <c r="A431" s="1">
        <v>425</v>
      </c>
      <c r="B431" s="2">
        <v>39603</v>
      </c>
      <c r="C431" s="1">
        <v>12390.48</v>
      </c>
      <c r="D431" s="24">
        <v>11663.784370000001</v>
      </c>
      <c r="E431" s="24">
        <v>7593.1870848138415</v>
      </c>
      <c r="F431" s="24">
        <v>137.44234980481767</v>
      </c>
      <c r="G431" s="2"/>
      <c r="H431" s="2"/>
      <c r="I431" s="25">
        <v>425</v>
      </c>
      <c r="J431" s="1">
        <f t="shared" si="43"/>
        <v>11011.067132860591</v>
      </c>
      <c r="K431" s="1">
        <f t="shared" si="44"/>
        <v>9399.4925183451414</v>
      </c>
      <c r="L431" s="1">
        <f t="shared" si="45"/>
        <v>6110.2753413569981</v>
      </c>
      <c r="M431" s="1">
        <f t="shared" si="46"/>
        <v>114.87075691047509</v>
      </c>
      <c r="N431" s="1">
        <f t="shared" si="41"/>
        <v>9955.1646504961191</v>
      </c>
      <c r="O431" s="1">
        <f t="shared" si="42"/>
        <v>-44.835349503880934</v>
      </c>
    </row>
    <row r="432" spans="1:15" x14ac:dyDescent="0.2">
      <c r="A432" s="1">
        <v>426</v>
      </c>
      <c r="B432" s="2">
        <v>39604</v>
      </c>
      <c r="C432" s="1">
        <v>12604.45</v>
      </c>
      <c r="D432" s="24">
        <v>11719.012910000001</v>
      </c>
      <c r="E432" s="24">
        <v>7623.2095696753149</v>
      </c>
      <c r="F432" s="24">
        <v>135.15333144849686</v>
      </c>
      <c r="G432" s="2"/>
      <c r="H432" s="2"/>
      <c r="I432" s="25">
        <v>426</v>
      </c>
      <c r="J432" s="1">
        <f t="shared" si="43"/>
        <v>11212.398887452304</v>
      </c>
      <c r="K432" s="1">
        <f t="shared" si="44"/>
        <v>9645.3543477406001</v>
      </c>
      <c r="L432" s="1">
        <f t="shared" si="45"/>
        <v>6224.911637019567</v>
      </c>
      <c r="M432" s="1">
        <f t="shared" si="46"/>
        <v>110.9431364315892</v>
      </c>
      <c r="N432" s="1">
        <f t="shared" si="41"/>
        <v>10053.925840280363</v>
      </c>
      <c r="O432" s="1">
        <f t="shared" si="42"/>
        <v>53.925840280362536</v>
      </c>
    </row>
    <row r="433" spans="1:15" x14ac:dyDescent="0.2">
      <c r="A433" s="1">
        <v>427</v>
      </c>
      <c r="B433" s="2">
        <v>39605</v>
      </c>
      <c r="C433" s="1">
        <v>12209.81</v>
      </c>
      <c r="D433" s="24">
        <v>11635.21464</v>
      </c>
      <c r="E433" s="24">
        <v>7545.7435090479939</v>
      </c>
      <c r="F433" s="24">
        <v>137.57538928978354</v>
      </c>
      <c r="G433" s="2"/>
      <c r="H433" s="2"/>
      <c r="I433" s="25">
        <v>427</v>
      </c>
      <c r="J433" s="1">
        <f t="shared" si="43"/>
        <v>10676.963961823005</v>
      </c>
      <c r="K433" s="1">
        <f t="shared" si="44"/>
        <v>9531.2531237916828</v>
      </c>
      <c r="L433" s="1">
        <f t="shared" si="45"/>
        <v>6137.3884531091926</v>
      </c>
      <c r="M433" s="1">
        <f t="shared" si="46"/>
        <v>114.84398423407572</v>
      </c>
      <c r="N433" s="1">
        <f t="shared" si="41"/>
        <v>9878.9895758631519</v>
      </c>
      <c r="O433" s="1">
        <f t="shared" si="42"/>
        <v>-121.01042413684809</v>
      </c>
    </row>
    <row r="434" spans="1:15" x14ac:dyDescent="0.2">
      <c r="A434" s="1">
        <v>428</v>
      </c>
      <c r="B434" s="2">
        <v>39608</v>
      </c>
      <c r="C434" s="1">
        <v>12280.32</v>
      </c>
      <c r="D434" s="24">
        <v>11617.66416</v>
      </c>
      <c r="E434" s="24">
        <v>7548.5687323057564</v>
      </c>
      <c r="F434" s="24">
        <v>133.69831243518431</v>
      </c>
      <c r="G434" s="2"/>
      <c r="H434" s="2"/>
      <c r="I434" s="25">
        <v>428</v>
      </c>
      <c r="J434" s="1">
        <f t="shared" si="43"/>
        <v>11085.71090452677</v>
      </c>
      <c r="K434" s="1">
        <f t="shared" si="44"/>
        <v>9585.4179774135519</v>
      </c>
      <c r="L434" s="1">
        <f t="shared" si="45"/>
        <v>6202.7175765536058</v>
      </c>
      <c r="M434" s="1">
        <f t="shared" si="46"/>
        <v>109.64262659305602</v>
      </c>
      <c r="N434" s="1">
        <f t="shared" si="41"/>
        <v>9962.5857492803261</v>
      </c>
      <c r="O434" s="1">
        <f t="shared" si="42"/>
        <v>-37.414250719673873</v>
      </c>
    </row>
    <row r="435" spans="1:15" x14ac:dyDescent="0.2">
      <c r="A435" s="1">
        <v>429</v>
      </c>
      <c r="B435" s="2">
        <v>39609</v>
      </c>
      <c r="C435" s="1">
        <v>12289.76</v>
      </c>
      <c r="D435" s="24">
        <v>11378.968710000001</v>
      </c>
      <c r="E435" s="24">
        <v>7370.0928792569657</v>
      </c>
      <c r="F435" s="24">
        <v>130.80669838604348</v>
      </c>
      <c r="G435" s="2"/>
      <c r="H435" s="2"/>
      <c r="I435" s="25">
        <v>429</v>
      </c>
      <c r="J435" s="1">
        <f t="shared" si="43"/>
        <v>11030.532763445904</v>
      </c>
      <c r="K435" s="1">
        <f t="shared" si="44"/>
        <v>9402.6597781062974</v>
      </c>
      <c r="L435" s="1">
        <f t="shared" si="45"/>
        <v>6053.7959624811783</v>
      </c>
      <c r="M435" s="1">
        <f t="shared" si="46"/>
        <v>110.38201410721079</v>
      </c>
      <c r="N435" s="1">
        <f t="shared" si="41"/>
        <v>9874.5376440061318</v>
      </c>
      <c r="O435" s="1">
        <f t="shared" si="42"/>
        <v>-125.46235599386819</v>
      </c>
    </row>
    <row r="436" spans="1:15" x14ac:dyDescent="0.2">
      <c r="A436" s="1">
        <v>430</v>
      </c>
      <c r="B436" s="2">
        <v>39610</v>
      </c>
      <c r="C436" s="1">
        <v>12083.77</v>
      </c>
      <c r="D436" s="24">
        <v>11237.699550000001</v>
      </c>
      <c r="E436" s="24">
        <v>7241.9359850839037</v>
      </c>
      <c r="F436" s="24">
        <v>132.84143485997939</v>
      </c>
      <c r="G436" s="2"/>
      <c r="H436" s="2"/>
      <c r="I436" s="25">
        <v>430</v>
      </c>
      <c r="J436" s="1">
        <f t="shared" si="43"/>
        <v>10837.318057163036</v>
      </c>
      <c r="K436" s="1">
        <f t="shared" si="44"/>
        <v>9480.7162827434931</v>
      </c>
      <c r="L436" s="1">
        <f t="shared" si="45"/>
        <v>6092.578770305804</v>
      </c>
      <c r="M436" s="1">
        <f t="shared" si="46"/>
        <v>114.5771009947134</v>
      </c>
      <c r="N436" s="1">
        <f t="shared" si="41"/>
        <v>9909.4325697430668</v>
      </c>
      <c r="O436" s="1">
        <f t="shared" si="42"/>
        <v>-90.567430256933221</v>
      </c>
    </row>
    <row r="437" spans="1:15" x14ac:dyDescent="0.2">
      <c r="A437" s="1">
        <v>431</v>
      </c>
      <c r="B437" s="2">
        <v>39611</v>
      </c>
      <c r="C437" s="1">
        <v>12141.58</v>
      </c>
      <c r="D437" s="24">
        <v>11267.1549</v>
      </c>
      <c r="E437" s="24">
        <v>7203.6694418748084</v>
      </c>
      <c r="F437" s="24">
        <v>128.56243636027031</v>
      </c>
      <c r="G437" s="2"/>
      <c r="H437" s="2"/>
      <c r="I437" s="25">
        <v>431</v>
      </c>
      <c r="J437" s="1">
        <f t="shared" si="43"/>
        <v>11074.790670030958</v>
      </c>
      <c r="K437" s="1">
        <f t="shared" si="44"/>
        <v>9625.0608779678696</v>
      </c>
      <c r="L437" s="1">
        <f t="shared" si="45"/>
        <v>6167.6330444325104</v>
      </c>
      <c r="M437" s="1">
        <f t="shared" si="46"/>
        <v>109.18797004304761</v>
      </c>
      <c r="N437" s="1">
        <f t="shared" si="41"/>
        <v>9957.2931002802434</v>
      </c>
      <c r="O437" s="1">
        <f t="shared" si="42"/>
        <v>-42.70689971975662</v>
      </c>
    </row>
    <row r="438" spans="1:15" x14ac:dyDescent="0.2">
      <c r="A438" s="1">
        <v>432</v>
      </c>
      <c r="B438" s="2">
        <v>39612</v>
      </c>
      <c r="C438" s="1">
        <v>12307.35</v>
      </c>
      <c r="D438" s="24">
        <v>11284.124880000001</v>
      </c>
      <c r="E438" s="24">
        <v>7184.7475832438249</v>
      </c>
      <c r="F438" s="24">
        <v>129.36243288279948</v>
      </c>
      <c r="G438" s="2"/>
      <c r="H438" s="2"/>
      <c r="I438" s="25">
        <v>432</v>
      </c>
      <c r="J438" s="1">
        <f t="shared" si="43"/>
        <v>11172.54510047292</v>
      </c>
      <c r="K438" s="1">
        <f t="shared" si="44"/>
        <v>9614.3572483335793</v>
      </c>
      <c r="L438" s="1">
        <f t="shared" si="45"/>
        <v>6184.1095054199532</v>
      </c>
      <c r="M438" s="1">
        <f t="shared" si="46"/>
        <v>113.52417025338325</v>
      </c>
      <c r="N438" s="1">
        <f t="shared" si="41"/>
        <v>10068.949333618164</v>
      </c>
      <c r="O438" s="1">
        <f t="shared" si="42"/>
        <v>68.949333618164019</v>
      </c>
    </row>
    <row r="439" spans="1:15" x14ac:dyDescent="0.2">
      <c r="A439" s="1">
        <v>433</v>
      </c>
      <c r="B439" s="2">
        <v>39615</v>
      </c>
      <c r="C439" s="1">
        <v>12269.08</v>
      </c>
      <c r="D439" s="24">
        <v>11378.27656</v>
      </c>
      <c r="E439" s="24">
        <v>7201.2059369202216</v>
      </c>
      <c r="F439" s="24">
        <v>132.56714074621354</v>
      </c>
      <c r="G439" s="2"/>
      <c r="H439" s="2"/>
      <c r="I439" s="25">
        <v>433</v>
      </c>
      <c r="J439" s="1">
        <f t="shared" si="43"/>
        <v>10987.786640080927</v>
      </c>
      <c r="K439" s="1">
        <f t="shared" si="44"/>
        <v>9679.9973506763872</v>
      </c>
      <c r="L439" s="1">
        <f t="shared" si="45"/>
        <v>6214.5995337352961</v>
      </c>
      <c r="M439" s="1">
        <f t="shared" si="46"/>
        <v>115.61707301780045</v>
      </c>
      <c r="N439" s="1">
        <f t="shared" si="41"/>
        <v>10064.430016567247</v>
      </c>
      <c r="O439" s="1">
        <f t="shared" si="42"/>
        <v>64.430016567246639</v>
      </c>
    </row>
    <row r="440" spans="1:15" x14ac:dyDescent="0.2">
      <c r="A440" s="1">
        <v>434</v>
      </c>
      <c r="B440" s="2">
        <v>39616</v>
      </c>
      <c r="C440" s="1">
        <v>12160.3</v>
      </c>
      <c r="D440" s="24">
        <v>11445.945939999998</v>
      </c>
      <c r="E440" s="24">
        <v>7265.6279069767443</v>
      </c>
      <c r="F440" s="24">
        <v>132.68328093212503</v>
      </c>
      <c r="G440" s="2"/>
      <c r="H440" s="2"/>
      <c r="I440" s="25">
        <v>434</v>
      </c>
      <c r="J440" s="1">
        <f t="shared" si="43"/>
        <v>10924.336316822451</v>
      </c>
      <c r="K440" s="1">
        <f t="shared" si="44"/>
        <v>9656.9913322525608</v>
      </c>
      <c r="L440" s="1">
        <f t="shared" si="45"/>
        <v>6255.8647961639635</v>
      </c>
      <c r="M440" s="1">
        <f t="shared" si="46"/>
        <v>112.920961756346</v>
      </c>
      <c r="N440" s="1">
        <f t="shared" si="41"/>
        <v>9993.0751373398962</v>
      </c>
      <c r="O440" s="1">
        <f t="shared" si="42"/>
        <v>-6.9248626601038268</v>
      </c>
    </row>
    <row r="441" spans="1:15" x14ac:dyDescent="0.2">
      <c r="A441" s="1">
        <v>435</v>
      </c>
      <c r="B441" s="2">
        <v>39617</v>
      </c>
      <c r="C441" s="1">
        <v>12029.06</v>
      </c>
      <c r="D441" s="24">
        <v>11274.312959999999</v>
      </c>
      <c r="E441" s="24">
        <v>7166.4080682699769</v>
      </c>
      <c r="F441" s="24">
        <v>133.94643188137164</v>
      </c>
      <c r="G441" s="2"/>
      <c r="H441" s="2"/>
      <c r="I441" s="25">
        <v>435</v>
      </c>
      <c r="J441" s="1">
        <f t="shared" si="43"/>
        <v>10903.104451666488</v>
      </c>
      <c r="K441" s="1">
        <f t="shared" si="44"/>
        <v>9455.9470674735057</v>
      </c>
      <c r="L441" s="1">
        <f t="shared" si="45"/>
        <v>6115.7230980943286</v>
      </c>
      <c r="M441" s="1">
        <f t="shared" si="46"/>
        <v>113.89619168320529</v>
      </c>
      <c r="N441" s="1">
        <f t="shared" si="41"/>
        <v>9917.2287787215901</v>
      </c>
      <c r="O441" s="1">
        <f t="shared" si="42"/>
        <v>-82.771221278409939</v>
      </c>
    </row>
    <row r="442" spans="1:15" x14ac:dyDescent="0.2">
      <c r="A442" s="1">
        <v>436</v>
      </c>
      <c r="B442" s="2">
        <v>39618</v>
      </c>
      <c r="C442" s="1">
        <v>12063.09</v>
      </c>
      <c r="D442" s="24">
        <v>11251.827240000001</v>
      </c>
      <c r="E442" s="24">
        <v>7111.8184634448589</v>
      </c>
      <c r="F442" s="24">
        <v>130.85914058158917</v>
      </c>
      <c r="G442" s="2"/>
      <c r="H442" s="2"/>
      <c r="I442" s="25">
        <v>436</v>
      </c>
      <c r="J442" s="1">
        <f t="shared" si="43"/>
        <v>11053.241214641877</v>
      </c>
      <c r="K442" s="1">
        <f t="shared" si="44"/>
        <v>9580.7521665916611</v>
      </c>
      <c r="L442" s="1">
        <f t="shared" si="45"/>
        <v>6153.1649916712904</v>
      </c>
      <c r="M442" s="1">
        <f t="shared" si="46"/>
        <v>110.22171655964682</v>
      </c>
      <c r="N442" s="1">
        <f t="shared" si="41"/>
        <v>9951.6178370178186</v>
      </c>
      <c r="O442" s="1">
        <f t="shared" si="42"/>
        <v>-48.382162982181399</v>
      </c>
    </row>
    <row r="443" spans="1:15" x14ac:dyDescent="0.2">
      <c r="A443" s="1">
        <v>437</v>
      </c>
      <c r="B443" s="2">
        <v>39619</v>
      </c>
      <c r="C443" s="1">
        <v>11842.69</v>
      </c>
      <c r="D443" s="24">
        <v>11104.45248</v>
      </c>
      <c r="E443" s="24">
        <v>7049.0386118493043</v>
      </c>
      <c r="F443" s="24">
        <v>129.82661327870377</v>
      </c>
      <c r="G443" s="2"/>
      <c r="H443" s="2"/>
      <c r="I443" s="25">
        <v>437</v>
      </c>
      <c r="J443" s="1">
        <f t="shared" si="43"/>
        <v>10820.680252024978</v>
      </c>
      <c r="K443" s="1">
        <f t="shared" si="44"/>
        <v>9474.160358298217</v>
      </c>
      <c r="L443" s="1">
        <f t="shared" si="45"/>
        <v>6145.6618333751649</v>
      </c>
      <c r="M443" s="1">
        <f t="shared" si="46"/>
        <v>111.93191140288472</v>
      </c>
      <c r="N443" s="1">
        <f t="shared" si="41"/>
        <v>9863.0157277453382</v>
      </c>
      <c r="O443" s="1">
        <f t="shared" si="42"/>
        <v>-136.98427225466185</v>
      </c>
    </row>
    <row r="444" spans="1:15" x14ac:dyDescent="0.2">
      <c r="A444" s="1">
        <v>438</v>
      </c>
      <c r="B444" s="2">
        <v>39622</v>
      </c>
      <c r="C444" s="1">
        <v>11842.36</v>
      </c>
      <c r="D444" s="24">
        <v>11104.311680000001</v>
      </c>
      <c r="E444" s="24">
        <v>6985.7076494270668</v>
      </c>
      <c r="F444" s="24">
        <v>128.40502223869532</v>
      </c>
      <c r="G444" s="2"/>
      <c r="H444" s="2"/>
      <c r="I444" s="25">
        <v>438</v>
      </c>
      <c r="J444" s="1">
        <f t="shared" si="43"/>
        <v>11021.752867093541</v>
      </c>
      <c r="K444" s="1">
        <f t="shared" si="44"/>
        <v>9599.7766771417919</v>
      </c>
      <c r="L444" s="1">
        <f t="shared" si="45"/>
        <v>6144.6895997205629</v>
      </c>
      <c r="M444" s="1">
        <f t="shared" si="46"/>
        <v>111.58672670578414</v>
      </c>
      <c r="N444" s="1">
        <f t="shared" si="41"/>
        <v>9968.9663194701207</v>
      </c>
      <c r="O444" s="1">
        <f t="shared" si="42"/>
        <v>-31.033680529879348</v>
      </c>
    </row>
    <row r="445" spans="1:15" x14ac:dyDescent="0.2">
      <c r="A445" s="1">
        <v>439</v>
      </c>
      <c r="B445" s="2">
        <v>39623</v>
      </c>
      <c r="C445" s="1">
        <v>11807.43</v>
      </c>
      <c r="D445" s="24">
        <v>11106.55717</v>
      </c>
      <c r="E445" s="24">
        <v>6976.0798378294094</v>
      </c>
      <c r="F445" s="24">
        <v>128.58193296815523</v>
      </c>
      <c r="G445" s="2"/>
      <c r="H445" s="2"/>
      <c r="I445" s="25">
        <v>439</v>
      </c>
      <c r="J445" s="1">
        <f t="shared" si="43"/>
        <v>10989.549541290755</v>
      </c>
      <c r="K445" s="1">
        <f t="shared" si="44"/>
        <v>9601.8396707855663</v>
      </c>
      <c r="L445" s="1">
        <f t="shared" si="45"/>
        <v>6191.8505857637447</v>
      </c>
      <c r="M445" s="1">
        <f t="shared" si="46"/>
        <v>112.97756120186759</v>
      </c>
      <c r="N445" s="1">
        <f t="shared" si="41"/>
        <v>9990.185624969632</v>
      </c>
      <c r="O445" s="1">
        <f t="shared" si="42"/>
        <v>-9.8143750303679553</v>
      </c>
    </row>
    <row r="446" spans="1:15" x14ac:dyDescent="0.2">
      <c r="A446" s="1">
        <v>440</v>
      </c>
      <c r="B446" s="2">
        <v>39624</v>
      </c>
      <c r="C446" s="1">
        <v>11811.83</v>
      </c>
      <c r="D446" s="24">
        <v>11150.8848</v>
      </c>
      <c r="E446" s="24">
        <v>7060.3735408560315</v>
      </c>
      <c r="F446" s="24">
        <v>127.85356383470463</v>
      </c>
      <c r="G446" s="2"/>
      <c r="H446" s="2"/>
      <c r="I446" s="25">
        <v>440</v>
      </c>
      <c r="J446" s="1">
        <f t="shared" si="43"/>
        <v>11026.167334449579</v>
      </c>
      <c r="K446" s="1">
        <f t="shared" si="44"/>
        <v>9638.2127703129026</v>
      </c>
      <c r="L446" s="1">
        <f t="shared" si="45"/>
        <v>6275.3169922950283</v>
      </c>
      <c r="M446" s="1">
        <f t="shared" si="46"/>
        <v>112.18302428588107</v>
      </c>
      <c r="N446" s="1">
        <f t="shared" si="41"/>
        <v>10014.217941430166</v>
      </c>
      <c r="O446" s="1">
        <f t="shared" si="42"/>
        <v>14.21794143016632</v>
      </c>
    </row>
    <row r="447" spans="1:15" x14ac:dyDescent="0.2">
      <c r="A447" s="1">
        <v>441</v>
      </c>
      <c r="B447" s="2">
        <v>39625</v>
      </c>
      <c r="C447" s="1">
        <v>11453.42</v>
      </c>
      <c r="D447" s="24">
        <v>10975.6998</v>
      </c>
      <c r="E447" s="24">
        <v>6970.3779527559045</v>
      </c>
      <c r="F447" s="24">
        <v>128.95158130422615</v>
      </c>
      <c r="G447" s="2"/>
      <c r="H447" s="2"/>
      <c r="I447" s="25">
        <v>441</v>
      </c>
      <c r="J447" s="1">
        <f t="shared" si="43"/>
        <v>10687.614234644419</v>
      </c>
      <c r="K447" s="1">
        <f t="shared" si="44"/>
        <v>9449.0800361331258</v>
      </c>
      <c r="L447" s="1">
        <f t="shared" si="45"/>
        <v>6121.3622487806097</v>
      </c>
      <c r="M447" s="1">
        <f t="shared" si="46"/>
        <v>113.79104603061649</v>
      </c>
      <c r="N447" s="1">
        <f t="shared" si="41"/>
        <v>9835.9251260788897</v>
      </c>
      <c r="O447" s="1">
        <f t="shared" si="42"/>
        <v>-164.07487392111034</v>
      </c>
    </row>
    <row r="448" spans="1:15" x14ac:dyDescent="0.2">
      <c r="A448" s="1">
        <v>442</v>
      </c>
      <c r="B448" s="2">
        <v>39626</v>
      </c>
      <c r="C448" s="1">
        <v>11346.51</v>
      </c>
      <c r="D448" s="24">
        <v>11012.24286</v>
      </c>
      <c r="E448" s="24">
        <v>6926.0040951330911</v>
      </c>
      <c r="F448" s="24">
        <v>127.60844168079895</v>
      </c>
      <c r="G448" s="2"/>
      <c r="H448" s="2"/>
      <c r="I448" s="25">
        <v>442</v>
      </c>
      <c r="J448" s="1">
        <f t="shared" si="43"/>
        <v>10919.176456516918</v>
      </c>
      <c r="K448" s="1">
        <f t="shared" si="44"/>
        <v>9631.860795985458</v>
      </c>
      <c r="L448" s="1">
        <f t="shared" si="45"/>
        <v>6160.9239633772313</v>
      </c>
      <c r="M448" s="1">
        <f t="shared" si="46"/>
        <v>111.64698224124533</v>
      </c>
      <c r="N448" s="1">
        <f t="shared" si="41"/>
        <v>9945.4532841361288</v>
      </c>
      <c r="O448" s="1">
        <f t="shared" si="42"/>
        <v>-54.546715863871214</v>
      </c>
    </row>
    <row r="449" spans="1:15" x14ac:dyDescent="0.2">
      <c r="A449" s="1">
        <v>443</v>
      </c>
      <c r="B449" s="2">
        <v>39629</v>
      </c>
      <c r="C449" s="1">
        <v>11350.01</v>
      </c>
      <c r="D449" s="24">
        <v>11196.103589999999</v>
      </c>
      <c r="E449" s="24">
        <v>6987.3168426028042</v>
      </c>
      <c r="F449" s="24">
        <v>127.17083294028863</v>
      </c>
      <c r="G449" s="2"/>
      <c r="H449" s="2"/>
      <c r="I449" s="25">
        <v>443</v>
      </c>
      <c r="J449" s="1">
        <f t="shared" si="43"/>
        <v>11025.459918565268</v>
      </c>
      <c r="K449" s="1">
        <f t="shared" si="44"/>
        <v>9760.1785854435147</v>
      </c>
      <c r="L449" s="1">
        <f t="shared" si="45"/>
        <v>6255.2853400337344</v>
      </c>
      <c r="M449" s="1">
        <f t="shared" si="46"/>
        <v>112.4352180238259</v>
      </c>
      <c r="N449" s="1">
        <f t="shared" si="41"/>
        <v>10053.315872973606</v>
      </c>
      <c r="O449" s="1">
        <f t="shared" si="42"/>
        <v>53.31587297360602</v>
      </c>
    </row>
    <row r="450" spans="1:15" x14ac:dyDescent="0.2">
      <c r="A450" s="1">
        <v>444</v>
      </c>
      <c r="B450" s="2">
        <v>39630</v>
      </c>
      <c r="C450" s="1">
        <v>11382.26</v>
      </c>
      <c r="D450" s="24">
        <v>10912.672859999999</v>
      </c>
      <c r="E450" s="24">
        <v>6838.7051039697544</v>
      </c>
      <c r="F450" s="24">
        <v>126.99933968493538</v>
      </c>
      <c r="G450" s="2"/>
      <c r="H450" s="2"/>
      <c r="I450" s="25">
        <v>444</v>
      </c>
      <c r="J450" s="1">
        <f t="shared" si="43"/>
        <v>11053.378160512633</v>
      </c>
      <c r="K450" s="1">
        <f t="shared" si="44"/>
        <v>9356.8757993634663</v>
      </c>
      <c r="L450" s="1">
        <f t="shared" si="45"/>
        <v>6068.5211786572681</v>
      </c>
      <c r="M450" s="1">
        <f t="shared" si="46"/>
        <v>112.66997626862351</v>
      </c>
      <c r="N450" s="1">
        <f t="shared" si="41"/>
        <v>9911.4544241755357</v>
      </c>
      <c r="O450" s="1">
        <f t="shared" si="42"/>
        <v>-88.545575824464322</v>
      </c>
    </row>
    <row r="451" spans="1:15" x14ac:dyDescent="0.2">
      <c r="A451" s="1">
        <v>445</v>
      </c>
      <c r="B451" s="2">
        <v>39631</v>
      </c>
      <c r="C451" s="1">
        <v>11215.51</v>
      </c>
      <c r="D451" s="24">
        <v>10810.27486</v>
      </c>
      <c r="E451" s="24">
        <v>6816.5635411708708</v>
      </c>
      <c r="F451" s="24">
        <v>125.21317500706814</v>
      </c>
      <c r="G451" s="2"/>
      <c r="H451" s="2"/>
      <c r="I451" s="25">
        <v>445</v>
      </c>
      <c r="J451" s="1">
        <f t="shared" si="43"/>
        <v>10860.586926550613</v>
      </c>
      <c r="K451" s="1">
        <f t="shared" si="44"/>
        <v>9509.8186909338219</v>
      </c>
      <c r="L451" s="1">
        <f t="shared" si="45"/>
        <v>6180.3211484959911</v>
      </c>
      <c r="M451" s="1">
        <f t="shared" si="46"/>
        <v>111.23534877455414</v>
      </c>
      <c r="N451" s="1">
        <f t="shared" si="41"/>
        <v>9881.8834239263597</v>
      </c>
      <c r="O451" s="1">
        <f t="shared" si="42"/>
        <v>-118.11657607364032</v>
      </c>
    </row>
    <row r="452" spans="1:15" x14ac:dyDescent="0.2">
      <c r="A452" s="1">
        <v>446</v>
      </c>
      <c r="B452" s="2">
        <v>39632</v>
      </c>
      <c r="C452" s="1">
        <v>11288.53</v>
      </c>
      <c r="D452" s="24">
        <v>10858.454820000001</v>
      </c>
      <c r="E452" s="24">
        <v>6825.8799497171594</v>
      </c>
      <c r="F452" s="24">
        <v>124.34758155230595</v>
      </c>
      <c r="G452" s="2"/>
      <c r="H452" s="2"/>
      <c r="I452" s="25">
        <v>446</v>
      </c>
      <c r="J452" s="1">
        <f t="shared" si="43"/>
        <v>11093.820519245224</v>
      </c>
      <c r="K452" s="1">
        <f t="shared" si="44"/>
        <v>9642.6838727938048</v>
      </c>
      <c r="L452" s="1">
        <f t="shared" si="45"/>
        <v>6208.8703420266684</v>
      </c>
      <c r="M452" s="1">
        <f t="shared" si="46"/>
        <v>112.04218529447981</v>
      </c>
      <c r="N452" s="1">
        <f t="shared" si="41"/>
        <v>10026.953923379509</v>
      </c>
      <c r="O452" s="1">
        <f t="shared" si="42"/>
        <v>26.953923379509433</v>
      </c>
    </row>
    <row r="453" spans="1:15" x14ac:dyDescent="0.2">
      <c r="A453" s="1">
        <v>447</v>
      </c>
      <c r="B453" s="2">
        <v>39636</v>
      </c>
      <c r="C453" s="1">
        <v>11231.96</v>
      </c>
      <c r="D453" s="24">
        <v>10857.262650000001</v>
      </c>
      <c r="E453" s="24">
        <v>6802.3026315789475</v>
      </c>
      <c r="F453" s="24">
        <v>124.25632440476191</v>
      </c>
      <c r="G453" s="2"/>
      <c r="H453" s="2"/>
      <c r="I453" s="25">
        <v>447</v>
      </c>
      <c r="J453" s="1">
        <f t="shared" si="43"/>
        <v>10966.825356144685</v>
      </c>
      <c r="K453" s="1">
        <f t="shared" si="44"/>
        <v>9598.8444092558984</v>
      </c>
      <c r="L453" s="1">
        <f t="shared" si="45"/>
        <v>6178.979238621132</v>
      </c>
      <c r="M453" s="1">
        <f t="shared" si="46"/>
        <v>112.73932114805922</v>
      </c>
      <c r="N453" s="1">
        <f t="shared" si="41"/>
        <v>9974.7036169977109</v>
      </c>
      <c r="O453" s="1">
        <f t="shared" si="42"/>
        <v>-25.296383002289076</v>
      </c>
    </row>
    <row r="454" spans="1:15" x14ac:dyDescent="0.2">
      <c r="A454" s="1">
        <v>448</v>
      </c>
      <c r="B454" s="2">
        <v>39637</v>
      </c>
      <c r="C454" s="1">
        <v>11384.21</v>
      </c>
      <c r="D454" s="24">
        <v>10727.5779</v>
      </c>
      <c r="E454" s="24">
        <v>6703.6845406083403</v>
      </c>
      <c r="F454" s="24">
        <v>121.56608525324131</v>
      </c>
      <c r="G454" s="2"/>
      <c r="H454" s="2"/>
      <c r="I454" s="25">
        <v>448</v>
      </c>
      <c r="J454" s="1">
        <f t="shared" si="43"/>
        <v>11171.464790882445</v>
      </c>
      <c r="K454" s="1">
        <f t="shared" si="44"/>
        <v>9485.2322576985243</v>
      </c>
      <c r="L454" s="1">
        <f t="shared" si="45"/>
        <v>6110.5042692612915</v>
      </c>
      <c r="M454" s="1">
        <f t="shared" si="46"/>
        <v>110.37943953511665</v>
      </c>
      <c r="N454" s="1">
        <f t="shared" si="41"/>
        <v>9960.5875344366032</v>
      </c>
      <c r="O454" s="1">
        <f t="shared" si="42"/>
        <v>-39.412465563396836</v>
      </c>
    </row>
    <row r="455" spans="1:15" x14ac:dyDescent="0.2">
      <c r="A455" s="1">
        <v>449</v>
      </c>
      <c r="B455" s="2">
        <v>39638</v>
      </c>
      <c r="C455" s="1">
        <v>11147.44</v>
      </c>
      <c r="D455" s="24">
        <v>10940.86656</v>
      </c>
      <c r="E455" s="24">
        <v>6827.6589049716795</v>
      </c>
      <c r="F455" s="24">
        <v>121.84587378640775</v>
      </c>
      <c r="G455" s="2"/>
      <c r="H455" s="2"/>
      <c r="I455" s="25">
        <v>449</v>
      </c>
      <c r="J455" s="1">
        <f t="shared" si="43"/>
        <v>10792.822033887289</v>
      </c>
      <c r="K455" s="1">
        <f t="shared" si="44"/>
        <v>9790.7662254270363</v>
      </c>
      <c r="L455" s="1">
        <f t="shared" si="45"/>
        <v>6315.0628846029849</v>
      </c>
      <c r="M455" s="1">
        <f t="shared" si="46"/>
        <v>113.08178389795528</v>
      </c>
      <c r="N455" s="1">
        <f t="shared" si="41"/>
        <v>9999.5509401577419</v>
      </c>
      <c r="O455" s="1">
        <f t="shared" si="42"/>
        <v>-0.44905984225806606</v>
      </c>
    </row>
    <row r="456" spans="1:15" x14ac:dyDescent="0.2">
      <c r="A456" s="1">
        <v>450</v>
      </c>
      <c r="B456" s="2">
        <v>39639</v>
      </c>
      <c r="C456" s="1">
        <v>11229.02</v>
      </c>
      <c r="D456" s="24">
        <v>10694.6504</v>
      </c>
      <c r="E456" s="24">
        <v>6682.8174352495271</v>
      </c>
      <c r="F456" s="24">
        <v>122.24913462438019</v>
      </c>
      <c r="G456" s="2"/>
      <c r="H456" s="2"/>
      <c r="I456" s="25">
        <v>450</v>
      </c>
      <c r="J456" s="1">
        <f t="shared" si="43"/>
        <v>11102.722435034411</v>
      </c>
      <c r="K456" s="1">
        <f t="shared" si="44"/>
        <v>9383.8597427806817</v>
      </c>
      <c r="L456" s="1">
        <f t="shared" si="45"/>
        <v>6068.8613080637506</v>
      </c>
      <c r="M456" s="1">
        <f t="shared" si="46"/>
        <v>113.19551574408456</v>
      </c>
      <c r="N456" s="1">
        <f t="shared" ref="N456:N505" si="47">$C$2*(J456/C$506)+$D$2*(K456/D$506)+$E$2*(L456/E$506)+$F$2*(M456/F$506)</f>
        <v>9947.1655606762233</v>
      </c>
      <c r="O456" s="1">
        <f t="shared" ref="O456:O505" si="48">N456-$G$2</f>
        <v>-52.834439323776678</v>
      </c>
    </row>
    <row r="457" spans="1:15" x14ac:dyDescent="0.2">
      <c r="A457" s="1">
        <v>451</v>
      </c>
      <c r="B457" s="2">
        <v>39640</v>
      </c>
      <c r="C457" s="1">
        <v>11100.54</v>
      </c>
      <c r="D457" s="24">
        <v>10462.165440000001</v>
      </c>
      <c r="E457" s="24">
        <v>6523.4489341393573</v>
      </c>
      <c r="F457" s="24">
        <v>122.96953979630328</v>
      </c>
      <c r="G457" s="2"/>
      <c r="H457" s="2"/>
      <c r="I457" s="25">
        <v>451</v>
      </c>
      <c r="J457" s="1">
        <f t="shared" si="43"/>
        <v>10895.947991222742</v>
      </c>
      <c r="K457" s="1">
        <f t="shared" si="44"/>
        <v>9391.211634930236</v>
      </c>
      <c r="L457" s="1">
        <f t="shared" si="45"/>
        <v>6052.532111971248</v>
      </c>
      <c r="M457" s="1">
        <f t="shared" si="46"/>
        <v>113.48697236879377</v>
      </c>
      <c r="N457" s="1">
        <f t="shared" si="47"/>
        <v>9876.9559186021906</v>
      </c>
      <c r="O457" s="1">
        <f t="shared" si="48"/>
        <v>-123.04408139780935</v>
      </c>
    </row>
    <row r="458" spans="1:15" x14ac:dyDescent="0.2">
      <c r="A458" s="1">
        <v>452</v>
      </c>
      <c r="B458" s="2">
        <v>39643</v>
      </c>
      <c r="C458" s="1">
        <v>11055.19</v>
      </c>
      <c r="D458" s="24">
        <v>10557.336719999999</v>
      </c>
      <c r="E458" s="24">
        <v>6584.8513749801305</v>
      </c>
      <c r="F458" s="24">
        <v>122.21850634100517</v>
      </c>
      <c r="G458" s="2"/>
      <c r="H458" s="2"/>
      <c r="I458" s="25">
        <v>452</v>
      </c>
      <c r="J458" s="1">
        <f t="shared" ref="J458:J505" si="49">C$506*(C458/C457)</f>
        <v>10977.03062115897</v>
      </c>
      <c r="K458" s="1">
        <f t="shared" ref="K458:K505" si="50">D$506*(D458/D457)</f>
        <v>9687.225887204977</v>
      </c>
      <c r="L458" s="1">
        <f t="shared" ref="L458:L506" si="51">E$506*(E458/E457)</f>
        <v>6258.7577507373271</v>
      </c>
      <c r="M458" s="1">
        <f t="shared" ref="M458:M505" si="52">F$506*(F458/F457)</f>
        <v>112.13306156567602</v>
      </c>
      <c r="N458" s="1">
        <f t="shared" si="47"/>
        <v>10008.146203398534</v>
      </c>
      <c r="O458" s="1">
        <f t="shared" si="48"/>
        <v>8.1462033985335438</v>
      </c>
    </row>
    <row r="459" spans="1:15" x14ac:dyDescent="0.2">
      <c r="A459" s="1">
        <v>453</v>
      </c>
      <c r="B459" s="2">
        <v>39644</v>
      </c>
      <c r="C459" s="1">
        <v>10962.54</v>
      </c>
      <c r="D459" s="24">
        <v>10369.142309999999</v>
      </c>
      <c r="E459" s="24">
        <v>6486.4238939466541</v>
      </c>
      <c r="F459" s="24">
        <v>122.20523138832996</v>
      </c>
      <c r="G459" s="2"/>
      <c r="H459" s="2"/>
      <c r="I459" s="25">
        <v>453</v>
      </c>
      <c r="J459" s="1">
        <f t="shared" si="49"/>
        <v>10929.687651899243</v>
      </c>
      <c r="K459" s="1">
        <f t="shared" si="50"/>
        <v>9428.7712243340575</v>
      </c>
      <c r="L459" s="1">
        <f t="shared" si="51"/>
        <v>6107.7152575456485</v>
      </c>
      <c r="M459" s="1">
        <f t="shared" si="52"/>
        <v>112.80986555268933</v>
      </c>
      <c r="N459" s="1">
        <f t="shared" si="47"/>
        <v>9897.834679008829</v>
      </c>
      <c r="O459" s="1">
        <f t="shared" si="48"/>
        <v>-102.16532099117103</v>
      </c>
    </row>
    <row r="460" spans="1:15" x14ac:dyDescent="0.2">
      <c r="A460" s="1">
        <v>454</v>
      </c>
      <c r="B460" s="2">
        <v>39645</v>
      </c>
      <c r="C460" s="1">
        <v>11239.28</v>
      </c>
      <c r="D460" s="24">
        <v>10282.14278</v>
      </c>
      <c r="E460" s="24">
        <v>6506.0117070083843</v>
      </c>
      <c r="F460" s="24">
        <v>121.7517412460643</v>
      </c>
      <c r="G460" s="2"/>
      <c r="H460" s="2"/>
      <c r="I460" s="25">
        <v>454</v>
      </c>
      <c r="J460" s="1">
        <f t="shared" si="49"/>
        <v>11300.302531785517</v>
      </c>
      <c r="K460" s="1">
        <f t="shared" si="50"/>
        <v>9519.3530063812541</v>
      </c>
      <c r="L460" s="1">
        <f t="shared" si="51"/>
        <v>6219.1201300279672</v>
      </c>
      <c r="M460" s="1">
        <f t="shared" si="52"/>
        <v>112.40344945237638</v>
      </c>
      <c r="N460" s="1">
        <f t="shared" si="47"/>
        <v>10071.403934052552</v>
      </c>
      <c r="O460" s="1">
        <f t="shared" si="48"/>
        <v>71.403934052552358</v>
      </c>
    </row>
    <row r="461" spans="1:15" x14ac:dyDescent="0.2">
      <c r="A461" s="1">
        <v>455</v>
      </c>
      <c r="B461" s="2">
        <v>39646</v>
      </c>
      <c r="C461" s="1">
        <v>11446.66</v>
      </c>
      <c r="D461" s="24">
        <v>10609.07547</v>
      </c>
      <c r="E461" s="24">
        <v>6712.1823379923753</v>
      </c>
      <c r="F461" s="24">
        <v>122.03342486506961</v>
      </c>
      <c r="G461" s="2"/>
      <c r="H461" s="2"/>
      <c r="I461" s="25">
        <v>455</v>
      </c>
      <c r="J461" s="1">
        <f t="shared" si="49"/>
        <v>11225.431995608256</v>
      </c>
      <c r="K461" s="1">
        <f t="shared" si="50"/>
        <v>9905.1383363431814</v>
      </c>
      <c r="L461" s="1">
        <f t="shared" si="51"/>
        <v>6396.8819692916995</v>
      </c>
      <c r="M461" s="1">
        <f t="shared" si="52"/>
        <v>113.08314403804957</v>
      </c>
      <c r="N461" s="1">
        <f t="shared" si="47"/>
        <v>10205.51035918358</v>
      </c>
      <c r="O461" s="1">
        <f t="shared" si="48"/>
        <v>205.51035918357957</v>
      </c>
    </row>
    <row r="462" spans="1:15" x14ac:dyDescent="0.2">
      <c r="A462" s="1">
        <v>456</v>
      </c>
      <c r="B462" s="2">
        <v>39647</v>
      </c>
      <c r="C462" s="1">
        <v>11496.57</v>
      </c>
      <c r="D462" s="24">
        <v>10732.907319999998</v>
      </c>
      <c r="E462" s="24">
        <v>6815.7260621433097</v>
      </c>
      <c r="F462" s="24">
        <v>119.96345919610232</v>
      </c>
      <c r="G462" s="2"/>
      <c r="H462" s="2"/>
      <c r="I462" s="25">
        <v>456</v>
      </c>
      <c r="J462" s="1">
        <f t="shared" si="49"/>
        <v>11070.118648950873</v>
      </c>
      <c r="K462" s="1">
        <f t="shared" si="50"/>
        <v>9711.9508763958565</v>
      </c>
      <c r="L462" s="1">
        <f t="shared" si="51"/>
        <v>6296.0448558615553</v>
      </c>
      <c r="M462" s="1">
        <f t="shared" si="52"/>
        <v>110.90839900854316</v>
      </c>
      <c r="N462" s="1">
        <f t="shared" si="47"/>
        <v>10033.959334209001</v>
      </c>
      <c r="O462" s="1">
        <f t="shared" si="48"/>
        <v>33.959334209001099</v>
      </c>
    </row>
    <row r="463" spans="1:15" x14ac:dyDescent="0.2">
      <c r="A463" s="1">
        <v>457</v>
      </c>
      <c r="B463" s="2">
        <v>39651</v>
      </c>
      <c r="C463" s="1">
        <v>11602.5</v>
      </c>
      <c r="D463" s="24">
        <v>10709.96206</v>
      </c>
      <c r="E463" s="24">
        <v>6852.3515439429939</v>
      </c>
      <c r="F463" s="24">
        <v>123.35073439985031</v>
      </c>
      <c r="G463" s="2"/>
      <c r="H463" s="2"/>
      <c r="I463" s="25">
        <v>457</v>
      </c>
      <c r="J463" s="1">
        <f t="shared" si="49"/>
        <v>11123.617839929648</v>
      </c>
      <c r="K463" s="1">
        <f t="shared" si="50"/>
        <v>9579.375334050188</v>
      </c>
      <c r="L463" s="1">
        <f t="shared" si="51"/>
        <v>6233.7149683982661</v>
      </c>
      <c r="M463" s="1">
        <f t="shared" si="52"/>
        <v>116.00775302539482</v>
      </c>
      <c r="N463" s="1">
        <f t="shared" si="47"/>
        <v>10092.288139743032</v>
      </c>
      <c r="O463" s="1">
        <f t="shared" si="48"/>
        <v>92.288139743031934</v>
      </c>
    </row>
    <row r="464" spans="1:15" x14ac:dyDescent="0.2">
      <c r="A464" s="1">
        <v>458</v>
      </c>
      <c r="B464" s="2">
        <v>39652</v>
      </c>
      <c r="C464" s="1">
        <v>11632.38</v>
      </c>
      <c r="D464" s="24">
        <v>10881.815329999999</v>
      </c>
      <c r="E464" s="24">
        <v>6920.0125568984458</v>
      </c>
      <c r="F464" s="24">
        <v>123.46220903273672</v>
      </c>
      <c r="G464" s="2"/>
      <c r="H464" s="2"/>
      <c r="I464" s="25">
        <v>458</v>
      </c>
      <c r="J464" s="1">
        <f t="shared" si="49"/>
        <v>11050.445188778278</v>
      </c>
      <c r="K464" s="1">
        <f t="shared" si="50"/>
        <v>9753.9394621872689</v>
      </c>
      <c r="L464" s="1">
        <f t="shared" si="51"/>
        <v>6261.6195882042239</v>
      </c>
      <c r="M464" s="1">
        <f t="shared" si="52"/>
        <v>112.92407960651707</v>
      </c>
      <c r="N464" s="1">
        <f t="shared" si="47"/>
        <v>10070.121141757776</v>
      </c>
      <c r="O464" s="1">
        <f t="shared" si="48"/>
        <v>70.121141757776059</v>
      </c>
    </row>
    <row r="465" spans="1:15" x14ac:dyDescent="0.2">
      <c r="A465" s="1">
        <v>459</v>
      </c>
      <c r="B465" s="2">
        <v>39653</v>
      </c>
      <c r="C465" s="1">
        <v>11349.28</v>
      </c>
      <c r="D465" s="24">
        <v>10632.904670000002</v>
      </c>
      <c r="E465" s="24">
        <v>6813.9633286318758</v>
      </c>
      <c r="F465" s="24">
        <v>126.38957539719409</v>
      </c>
      <c r="G465" s="2"/>
      <c r="H465" s="2"/>
      <c r="I465" s="25">
        <v>459</v>
      </c>
      <c r="J465" s="1">
        <f t="shared" si="49"/>
        <v>10753.813503066442</v>
      </c>
      <c r="K465" s="1">
        <f t="shared" si="50"/>
        <v>9380.3103097583589</v>
      </c>
      <c r="L465" s="1">
        <f t="shared" si="51"/>
        <v>6105.3749667939119</v>
      </c>
      <c r="M465" s="1">
        <f t="shared" si="52"/>
        <v>115.49720308405249</v>
      </c>
      <c r="N465" s="1">
        <f t="shared" si="47"/>
        <v>9866.1252922019739</v>
      </c>
      <c r="O465" s="1">
        <f t="shared" si="48"/>
        <v>-133.87470779802607</v>
      </c>
    </row>
    <row r="466" spans="1:15" x14ac:dyDescent="0.2">
      <c r="A466" s="1">
        <v>460</v>
      </c>
      <c r="B466" s="2">
        <v>39654</v>
      </c>
      <c r="C466" s="1">
        <v>11370.69</v>
      </c>
      <c r="D466" s="24">
        <v>10637.757240000001</v>
      </c>
      <c r="E466" s="24">
        <v>6859.7085096379878</v>
      </c>
      <c r="F466" s="24">
        <v>123.58443002780352</v>
      </c>
      <c r="G466" s="2"/>
      <c r="H466" s="2"/>
      <c r="I466" s="25">
        <v>460</v>
      </c>
      <c r="J466" s="1">
        <f t="shared" si="49"/>
        <v>11042.85271148478</v>
      </c>
      <c r="K466" s="1">
        <f t="shared" si="50"/>
        <v>9604.2795338881187</v>
      </c>
      <c r="L466" s="1">
        <f t="shared" si="51"/>
        <v>6242.0220984366861</v>
      </c>
      <c r="M466" s="1">
        <f t="shared" si="52"/>
        <v>110.31809655846493</v>
      </c>
      <c r="N466" s="1">
        <f t="shared" si="47"/>
        <v>9971.2395464319925</v>
      </c>
      <c r="O466" s="1">
        <f t="shared" si="48"/>
        <v>-28.760453568007506</v>
      </c>
    </row>
    <row r="467" spans="1:15" x14ac:dyDescent="0.2">
      <c r="A467" s="1">
        <v>461</v>
      </c>
      <c r="B467" s="2">
        <v>39657</v>
      </c>
      <c r="C467" s="1">
        <v>11131.08</v>
      </c>
      <c r="D467" s="24">
        <v>10578.449120000001</v>
      </c>
      <c r="E467" s="24">
        <v>6805.8703179099784</v>
      </c>
      <c r="F467" s="24">
        <v>124.08269838320015</v>
      </c>
      <c r="G467" s="2"/>
      <c r="H467" s="2"/>
      <c r="I467" s="25">
        <v>461</v>
      </c>
      <c r="J467" s="1">
        <f t="shared" si="49"/>
        <v>10789.796540473797</v>
      </c>
      <c r="K467" s="1">
        <f t="shared" si="50"/>
        <v>9546.3765989803142</v>
      </c>
      <c r="L467" s="1">
        <f t="shared" si="51"/>
        <v>6151.7324684617961</v>
      </c>
      <c r="M467" s="1">
        <f t="shared" si="52"/>
        <v>113.27699671906574</v>
      </c>
      <c r="N467" s="1">
        <f t="shared" si="47"/>
        <v>9899.1990050331187</v>
      </c>
      <c r="O467" s="1">
        <f t="shared" si="48"/>
        <v>-100.80099496688126</v>
      </c>
    </row>
    <row r="468" spans="1:15" x14ac:dyDescent="0.2">
      <c r="A468" s="1">
        <v>462</v>
      </c>
      <c r="B468" s="2">
        <v>39658</v>
      </c>
      <c r="C468" s="1">
        <v>11397.56</v>
      </c>
      <c r="D468" s="24">
        <v>10536.271359999999</v>
      </c>
      <c r="E468" s="24">
        <v>6738.1316281971303</v>
      </c>
      <c r="F468" s="24">
        <v>121.63277567242814</v>
      </c>
      <c r="G468" s="2"/>
      <c r="H468" s="2"/>
      <c r="I468" s="25">
        <v>462</v>
      </c>
      <c r="J468" s="1">
        <f t="shared" si="49"/>
        <v>11285.930042152244</v>
      </c>
      <c r="K468" s="1">
        <f t="shared" si="50"/>
        <v>9561.6222589374993</v>
      </c>
      <c r="L468" s="1">
        <f t="shared" si="51"/>
        <v>6138.683651903978</v>
      </c>
      <c r="M468" s="1">
        <f t="shared" si="52"/>
        <v>110.59452913073541</v>
      </c>
      <c r="N468" s="1">
        <f t="shared" si="47"/>
        <v>10034.357751776681</v>
      </c>
      <c r="O468" s="1">
        <f t="shared" si="48"/>
        <v>34.357751776680743</v>
      </c>
    </row>
    <row r="469" spans="1:15" x14ac:dyDescent="0.2">
      <c r="A469" s="1">
        <v>463</v>
      </c>
      <c r="B469" s="2">
        <v>39659</v>
      </c>
      <c r="C469" s="1">
        <v>11583.69</v>
      </c>
      <c r="D469" s="24">
        <v>10729.191510000001</v>
      </c>
      <c r="E469" s="24">
        <v>6846.973704683367</v>
      </c>
      <c r="F469" s="24">
        <v>123.54704251386322</v>
      </c>
      <c r="G469" s="2"/>
      <c r="H469" s="2"/>
      <c r="I469" s="25">
        <v>463</v>
      </c>
      <c r="J469" s="1">
        <f t="shared" si="49"/>
        <v>11202.057826534801</v>
      </c>
      <c r="K469" s="1">
        <f t="shared" si="50"/>
        <v>9775.6734703293168</v>
      </c>
      <c r="L469" s="1">
        <f t="shared" si="51"/>
        <v>6300.5520199433622</v>
      </c>
      <c r="M469" s="1">
        <f t="shared" si="52"/>
        <v>114.59772390304904</v>
      </c>
      <c r="N469" s="1">
        <f t="shared" si="47"/>
        <v>10167.882365922609</v>
      </c>
      <c r="O469" s="1">
        <f t="shared" si="48"/>
        <v>167.8823659226091</v>
      </c>
    </row>
    <row r="470" spans="1:15" x14ac:dyDescent="0.2">
      <c r="A470" s="1">
        <v>464</v>
      </c>
      <c r="B470" s="2">
        <v>39660</v>
      </c>
      <c r="C470" s="1">
        <v>11378.02</v>
      </c>
      <c r="D470" s="24">
        <v>10720.973899999999</v>
      </c>
      <c r="E470" s="24">
        <v>6853.4248712747694</v>
      </c>
      <c r="F470" s="24">
        <v>123.77912464143611</v>
      </c>
      <c r="G470" s="2"/>
      <c r="H470" s="2"/>
      <c r="I470" s="25">
        <v>464</v>
      </c>
      <c r="J470" s="1">
        <f t="shared" si="49"/>
        <v>10826.361817451951</v>
      </c>
      <c r="K470" s="1">
        <f t="shared" si="50"/>
        <v>9592.5457284573858</v>
      </c>
      <c r="L470" s="1">
        <f t="shared" si="51"/>
        <v>6206.2380347082608</v>
      </c>
      <c r="M470" s="1">
        <f t="shared" si="52"/>
        <v>113.03405534881669</v>
      </c>
      <c r="N470" s="1">
        <f t="shared" si="47"/>
        <v>9931.3808951773281</v>
      </c>
      <c r="O470" s="1">
        <f t="shared" si="48"/>
        <v>-68.619104822671943</v>
      </c>
    </row>
    <row r="471" spans="1:15" x14ac:dyDescent="0.2">
      <c r="A471" s="1">
        <v>465</v>
      </c>
      <c r="B471" s="2">
        <v>39661</v>
      </c>
      <c r="C471" s="1">
        <v>11326.32</v>
      </c>
      <c r="D471" s="24">
        <v>10569.642329999999</v>
      </c>
      <c r="E471" s="24">
        <v>6714.9260700389113</v>
      </c>
      <c r="F471" s="24">
        <v>121.77615549149074</v>
      </c>
      <c r="G471" s="2"/>
      <c r="H471" s="2"/>
      <c r="I471" s="25">
        <v>465</v>
      </c>
      <c r="J471" s="1">
        <f t="shared" si="49"/>
        <v>10971.977428339904</v>
      </c>
      <c r="K471" s="1">
        <f t="shared" si="50"/>
        <v>9464.3913359717499</v>
      </c>
      <c r="L471" s="1">
        <f t="shared" si="51"/>
        <v>6075.094130011682</v>
      </c>
      <c r="M471" s="1">
        <f t="shared" si="52"/>
        <v>110.99645482142689</v>
      </c>
      <c r="N471" s="1">
        <f t="shared" si="47"/>
        <v>9886.9058990911781</v>
      </c>
      <c r="O471" s="1">
        <f t="shared" si="48"/>
        <v>-113.09410090882193</v>
      </c>
    </row>
    <row r="472" spans="1:15" x14ac:dyDescent="0.2">
      <c r="A472" s="1">
        <v>466</v>
      </c>
      <c r="B472" s="2">
        <v>39664</v>
      </c>
      <c r="C472" s="1">
        <v>11284.15</v>
      </c>
      <c r="D472" s="24">
        <v>10457.91714</v>
      </c>
      <c r="E472" s="24">
        <v>6682.219793943179</v>
      </c>
      <c r="F472" s="24">
        <v>119.77384700870532</v>
      </c>
      <c r="G472" s="2"/>
      <c r="H472" s="2"/>
      <c r="I472" s="25">
        <v>466</v>
      </c>
      <c r="J472" s="1">
        <f t="shared" si="49"/>
        <v>10981.02281667832</v>
      </c>
      <c r="K472" s="1">
        <f t="shared" si="50"/>
        <v>9498.4237768070798</v>
      </c>
      <c r="L472" s="1">
        <f t="shared" si="51"/>
        <v>6170.1959050746646</v>
      </c>
      <c r="M472" s="1">
        <f t="shared" si="52"/>
        <v>110.96703844716976</v>
      </c>
      <c r="N472" s="1">
        <f t="shared" si="47"/>
        <v>9915.640349821555</v>
      </c>
      <c r="O472" s="1">
        <f t="shared" si="48"/>
        <v>-84.359650178445008</v>
      </c>
    </row>
    <row r="473" spans="1:15" x14ac:dyDescent="0.2">
      <c r="A473" s="1">
        <v>467</v>
      </c>
      <c r="B473" s="2">
        <v>39665</v>
      </c>
      <c r="C473" s="1">
        <v>11615.77</v>
      </c>
      <c r="D473" s="24">
        <v>10663.547500000001</v>
      </c>
      <c r="E473" s="24">
        <v>6793.1702028805948</v>
      </c>
      <c r="F473" s="24">
        <v>119.52484960666358</v>
      </c>
      <c r="G473" s="2"/>
      <c r="H473" s="2"/>
      <c r="I473" s="25">
        <v>467</v>
      </c>
      <c r="J473" s="1">
        <f t="shared" si="49"/>
        <v>11345.977666567707</v>
      </c>
      <c r="K473" s="1">
        <f t="shared" si="50"/>
        <v>9788.6578381872714</v>
      </c>
      <c r="L473" s="1">
        <f t="shared" si="51"/>
        <v>6303.346360711198</v>
      </c>
      <c r="M473" s="1">
        <f t="shared" si="52"/>
        <v>112.58757441968243</v>
      </c>
      <c r="N473" s="1">
        <f t="shared" si="47"/>
        <v>10188.986477542045</v>
      </c>
      <c r="O473" s="1">
        <f t="shared" si="48"/>
        <v>188.98647754204467</v>
      </c>
    </row>
    <row r="474" spans="1:15" x14ac:dyDescent="0.2">
      <c r="A474" s="1">
        <v>468</v>
      </c>
      <c r="B474" s="2">
        <v>39666</v>
      </c>
      <c r="C474" s="1">
        <v>11656.07</v>
      </c>
      <c r="D474" s="24">
        <v>10702.283880000001</v>
      </c>
      <c r="E474" s="24">
        <v>6859.4140323824213</v>
      </c>
      <c r="F474" s="24">
        <v>121.44850650540589</v>
      </c>
      <c r="G474" s="2"/>
      <c r="H474" s="2"/>
      <c r="I474" s="25">
        <v>468</v>
      </c>
      <c r="J474" s="1">
        <f t="shared" si="49"/>
        <v>11060.300169872509</v>
      </c>
      <c r="K474" s="1">
        <f t="shared" si="50"/>
        <v>9634.7709705384441</v>
      </c>
      <c r="L474" s="1">
        <f t="shared" si="51"/>
        <v>6260.8594410904998</v>
      </c>
      <c r="M474" s="1">
        <f t="shared" si="52"/>
        <v>114.63790172500757</v>
      </c>
      <c r="N474" s="1">
        <f t="shared" si="47"/>
        <v>10066.715413849906</v>
      </c>
      <c r="O474" s="1">
        <f t="shared" si="48"/>
        <v>66.715413849906327</v>
      </c>
    </row>
    <row r="475" spans="1:15" x14ac:dyDescent="0.2">
      <c r="A475" s="1">
        <v>469</v>
      </c>
      <c r="B475" s="2">
        <v>39667</v>
      </c>
      <c r="C475" s="1">
        <v>11431.43</v>
      </c>
      <c r="D475" s="24">
        <v>10650.450999999999</v>
      </c>
      <c r="E475" s="24">
        <v>6853.3671586715873</v>
      </c>
      <c r="F475" s="24">
        <v>119.76448581074915</v>
      </c>
      <c r="G475" s="2"/>
      <c r="H475" s="2"/>
      <c r="I475" s="25">
        <v>469</v>
      </c>
      <c r="J475" s="1">
        <f t="shared" si="49"/>
        <v>10809.638870202392</v>
      </c>
      <c r="K475" s="1">
        <f t="shared" si="50"/>
        <v>9553.4045499621316</v>
      </c>
      <c r="L475" s="1">
        <f t="shared" si="51"/>
        <v>6194.9301481217663</v>
      </c>
      <c r="M475" s="1">
        <f t="shared" si="52"/>
        <v>111.25771379965953</v>
      </c>
      <c r="N475" s="1">
        <f t="shared" si="47"/>
        <v>9879.7672679038733</v>
      </c>
      <c r="O475" s="1">
        <f t="shared" si="48"/>
        <v>-120.23273209612671</v>
      </c>
    </row>
    <row r="476" spans="1:15" x14ac:dyDescent="0.2">
      <c r="A476" s="1">
        <v>470</v>
      </c>
      <c r="B476" s="2">
        <v>39668</v>
      </c>
      <c r="C476" s="1">
        <v>11734.32</v>
      </c>
      <c r="D476" s="24">
        <v>10516.75828</v>
      </c>
      <c r="E476" s="24">
        <v>6751.6158124154526</v>
      </c>
      <c r="F476" s="24">
        <v>119.51724450898529</v>
      </c>
      <c r="G476" s="2"/>
      <c r="H476" s="2"/>
      <c r="I476" s="25">
        <v>470</v>
      </c>
      <c r="J476" s="1">
        <f t="shared" si="49"/>
        <v>11314.103231109317</v>
      </c>
      <c r="K476" s="1">
        <f t="shared" si="50"/>
        <v>9479.3930309015796</v>
      </c>
      <c r="L476" s="1">
        <f t="shared" si="51"/>
        <v>6108.3393273888414</v>
      </c>
      <c r="M476" s="1">
        <f t="shared" si="52"/>
        <v>112.58921039154914</v>
      </c>
      <c r="N476" s="1">
        <f t="shared" si="47"/>
        <v>10049.350959462974</v>
      </c>
      <c r="O476" s="1">
        <f t="shared" si="48"/>
        <v>49.35095946297406</v>
      </c>
    </row>
    <row r="477" spans="1:15" x14ac:dyDescent="0.2">
      <c r="A477" s="1">
        <v>471</v>
      </c>
      <c r="B477" s="2">
        <v>39671</v>
      </c>
      <c r="C477" s="1">
        <v>11782.35</v>
      </c>
      <c r="D477" s="24">
        <v>10626.955680000001</v>
      </c>
      <c r="E477" s="24">
        <v>6807.3946302684863</v>
      </c>
      <c r="F477" s="24">
        <v>122.21028207461327</v>
      </c>
      <c r="G477" s="2"/>
      <c r="H477" s="2"/>
      <c r="I477" s="25">
        <v>471</v>
      </c>
      <c r="J477" s="1">
        <f t="shared" si="49"/>
        <v>11067.174633127443</v>
      </c>
      <c r="K477" s="1">
        <f t="shared" si="50"/>
        <v>9700.4886974832061</v>
      </c>
      <c r="L477" s="1">
        <f t="shared" si="51"/>
        <v>6251.6209565215604</v>
      </c>
      <c r="M477" s="1">
        <f t="shared" si="52"/>
        <v>115.36429871821692</v>
      </c>
      <c r="N477" s="1">
        <f t="shared" si="47"/>
        <v>10101.134093687164</v>
      </c>
      <c r="O477" s="1">
        <f t="shared" si="48"/>
        <v>101.13409368716384</v>
      </c>
    </row>
    <row r="478" spans="1:15" x14ac:dyDescent="0.2">
      <c r="A478" s="1">
        <v>472</v>
      </c>
      <c r="B478" s="2">
        <v>39672</v>
      </c>
      <c r="C478" s="1">
        <v>11642.47</v>
      </c>
      <c r="D478" s="24">
        <v>10522.744849999999</v>
      </c>
      <c r="E478" s="24">
        <v>6736.9613836290437</v>
      </c>
      <c r="F478" s="24">
        <v>121.23940581427139</v>
      </c>
      <c r="G478" s="2"/>
      <c r="H478" s="2"/>
      <c r="I478" s="25">
        <v>472</v>
      </c>
      <c r="J478" s="1">
        <f t="shared" si="49"/>
        <v>10891.20615905995</v>
      </c>
      <c r="K478" s="1">
        <f t="shared" si="50"/>
        <v>9505.7591742137793</v>
      </c>
      <c r="L478" s="1">
        <f t="shared" si="51"/>
        <v>6136.2431806110371</v>
      </c>
      <c r="M478" s="1">
        <f t="shared" si="52"/>
        <v>111.92582610444374</v>
      </c>
      <c r="N478" s="1">
        <f t="shared" si="47"/>
        <v>9896.8580033734124</v>
      </c>
      <c r="O478" s="1">
        <f t="shared" si="48"/>
        <v>-103.14199662658757</v>
      </c>
    </row>
    <row r="479" spans="1:15" x14ac:dyDescent="0.2">
      <c r="A479" s="1">
        <v>473</v>
      </c>
      <c r="B479" s="2">
        <v>39673</v>
      </c>
      <c r="C479" s="1">
        <v>11532.96</v>
      </c>
      <c r="D479" s="24">
        <v>10162.183860000001</v>
      </c>
      <c r="E479" s="24">
        <v>6546.1938745168009</v>
      </c>
      <c r="F479" s="24">
        <v>119.8734351988218</v>
      </c>
      <c r="G479" s="2"/>
      <c r="H479" s="2"/>
      <c r="I479" s="25">
        <v>473</v>
      </c>
      <c r="J479" s="1">
        <f t="shared" si="49"/>
        <v>10918.38562586805</v>
      </c>
      <c r="K479" s="1">
        <f t="shared" si="50"/>
        <v>9270.9586679866934</v>
      </c>
      <c r="L479" s="1">
        <f t="shared" si="51"/>
        <v>6024.8222385271829</v>
      </c>
      <c r="M479" s="1">
        <f t="shared" si="52"/>
        <v>111.55098450265548</v>
      </c>
      <c r="N479" s="1">
        <f t="shared" si="47"/>
        <v>9808.7309335825357</v>
      </c>
      <c r="O479" s="1">
        <f t="shared" si="48"/>
        <v>-191.26906641746427</v>
      </c>
    </row>
    <row r="480" spans="1:15" x14ac:dyDescent="0.2">
      <c r="A480" s="1">
        <v>474</v>
      </c>
      <c r="B480" s="2">
        <v>39674</v>
      </c>
      <c r="C480" s="1">
        <v>11615.93</v>
      </c>
      <c r="D480" s="24">
        <v>10308.724479999999</v>
      </c>
      <c r="E480" s="24">
        <v>6585.595113957992</v>
      </c>
      <c r="F480" s="24">
        <v>118.24055484577477</v>
      </c>
      <c r="G480" s="2"/>
      <c r="H480" s="2"/>
      <c r="I480" s="25">
        <v>474</v>
      </c>
      <c r="J480" s="1">
        <f t="shared" si="49"/>
        <v>11101.35450186249</v>
      </c>
      <c r="K480" s="1">
        <f t="shared" si="50"/>
        <v>9738.3307569474364</v>
      </c>
      <c r="L480" s="1">
        <f t="shared" si="51"/>
        <v>6237.7159670255487</v>
      </c>
      <c r="M480" s="1">
        <f t="shared" si="52"/>
        <v>111.28529047320173</v>
      </c>
      <c r="N480" s="1">
        <f t="shared" si="47"/>
        <v>10050.812771020028</v>
      </c>
      <c r="O480" s="1">
        <f t="shared" si="48"/>
        <v>50.812771020027867</v>
      </c>
    </row>
    <row r="481" spans="1:15" x14ac:dyDescent="0.2">
      <c r="A481" s="1">
        <v>475</v>
      </c>
      <c r="B481" s="2">
        <v>39675</v>
      </c>
      <c r="C481" s="1">
        <v>11659.9</v>
      </c>
      <c r="D481" s="24">
        <v>10163.38336</v>
      </c>
      <c r="E481" s="24">
        <v>6540.7842561315911</v>
      </c>
      <c r="F481" s="24">
        <v>117.87605251244906</v>
      </c>
      <c r="G481" s="2"/>
      <c r="H481" s="2"/>
      <c r="I481" s="25">
        <v>475</v>
      </c>
      <c r="J481" s="1">
        <f t="shared" si="49"/>
        <v>11063.782012632651</v>
      </c>
      <c r="K481" s="1">
        <f t="shared" si="50"/>
        <v>9464.5509098183429</v>
      </c>
      <c r="L481" s="1">
        <f t="shared" si="51"/>
        <v>6158.2062495251748</v>
      </c>
      <c r="M481" s="1">
        <f t="shared" si="52"/>
        <v>112.47432107801468</v>
      </c>
      <c r="N481" s="1">
        <f t="shared" si="47"/>
        <v>9959.8749258498065</v>
      </c>
      <c r="O481" s="1">
        <f t="shared" si="48"/>
        <v>-40.125074150193541</v>
      </c>
    </row>
    <row r="482" spans="1:15" x14ac:dyDescent="0.2">
      <c r="A482" s="1">
        <v>476</v>
      </c>
      <c r="B482" s="2">
        <v>39678</v>
      </c>
      <c r="C482" s="1">
        <v>11479.39</v>
      </c>
      <c r="D482" s="24">
        <v>10168.98316</v>
      </c>
      <c r="E482" s="24">
        <v>6541.449786796059</v>
      </c>
      <c r="F482" s="24">
        <v>119.39285390405369</v>
      </c>
      <c r="G482" s="2"/>
      <c r="H482" s="2"/>
      <c r="I482" s="25">
        <v>476</v>
      </c>
      <c r="J482" s="1">
        <f t="shared" si="49"/>
        <v>10851.424569970583</v>
      </c>
      <c r="K482" s="1">
        <f t="shared" si="50"/>
        <v>9605.187732219023</v>
      </c>
      <c r="L482" s="1">
        <f t="shared" si="51"/>
        <v>6201.0269645129993</v>
      </c>
      <c r="M482" s="1">
        <f t="shared" si="52"/>
        <v>114.27388847463506</v>
      </c>
      <c r="N482" s="1">
        <f t="shared" si="47"/>
        <v>9965.5651561443865</v>
      </c>
      <c r="O482" s="1">
        <f t="shared" si="48"/>
        <v>-34.434843855613508</v>
      </c>
    </row>
    <row r="483" spans="1:15" x14ac:dyDescent="0.2">
      <c r="A483" s="1">
        <v>477</v>
      </c>
      <c r="B483" s="2">
        <v>39679</v>
      </c>
      <c r="C483" s="1">
        <v>11348.55</v>
      </c>
      <c r="D483" s="24">
        <v>9907.1168400000006</v>
      </c>
      <c r="E483" s="24">
        <v>6370.8131157182761</v>
      </c>
      <c r="F483" s="24">
        <v>117.23209404045927</v>
      </c>
      <c r="G483" s="2"/>
      <c r="H483" s="2"/>
      <c r="I483" s="25">
        <v>477</v>
      </c>
      <c r="J483" s="1">
        <f t="shared" si="49"/>
        <v>10896.432564186773</v>
      </c>
      <c r="K483" s="1">
        <f t="shared" si="50"/>
        <v>9352.686852215129</v>
      </c>
      <c r="L483" s="1">
        <f t="shared" si="51"/>
        <v>6038.6559377937319</v>
      </c>
      <c r="M483" s="1">
        <f t="shared" si="52"/>
        <v>110.7802765218789</v>
      </c>
      <c r="N483" s="1">
        <f t="shared" si="47"/>
        <v>9814.8730506360207</v>
      </c>
      <c r="O483" s="1">
        <f t="shared" si="48"/>
        <v>-185.12694936397929</v>
      </c>
    </row>
    <row r="484" spans="1:15" x14ac:dyDescent="0.2">
      <c r="A484" s="1">
        <v>478</v>
      </c>
      <c r="B484" s="2">
        <v>39680</v>
      </c>
      <c r="C484" s="1">
        <v>11417.43</v>
      </c>
      <c r="D484" s="24">
        <v>9984.0274800000007</v>
      </c>
      <c r="E484" s="24">
        <v>6429.8527245949917</v>
      </c>
      <c r="F484" s="24">
        <v>116.93985441310282</v>
      </c>
      <c r="G484" s="2"/>
      <c r="H484" s="2"/>
      <c r="I484" s="25">
        <v>478</v>
      </c>
      <c r="J484" s="1">
        <f t="shared" si="49"/>
        <v>11088.958369641938</v>
      </c>
      <c r="K484" s="1">
        <f t="shared" si="50"/>
        <v>9674.4240507824725</v>
      </c>
      <c r="L484" s="1">
        <f t="shared" si="51"/>
        <v>6257.8563884140294</v>
      </c>
      <c r="M484" s="1">
        <f t="shared" si="52"/>
        <v>112.540873588731</v>
      </c>
      <c r="N484" s="1">
        <f t="shared" si="47"/>
        <v>10051.849046228883</v>
      </c>
      <c r="O484" s="1">
        <f t="shared" si="48"/>
        <v>51.849046228882798</v>
      </c>
    </row>
    <row r="485" spans="1:15" x14ac:dyDescent="0.2">
      <c r="A485" s="1">
        <v>479</v>
      </c>
      <c r="B485" s="2">
        <v>39681</v>
      </c>
      <c r="C485" s="1">
        <v>11430.21</v>
      </c>
      <c r="D485" s="24">
        <v>10075.032220000001</v>
      </c>
      <c r="E485" s="24">
        <v>6405.6696428571422</v>
      </c>
      <c r="F485" s="24">
        <v>117.79244411601698</v>
      </c>
      <c r="G485" s="2"/>
      <c r="H485" s="2"/>
      <c r="I485" s="25">
        <v>479</v>
      </c>
      <c r="J485" s="1">
        <f t="shared" si="49"/>
        <v>11034.397446062727</v>
      </c>
      <c r="K485" s="1">
        <f t="shared" si="50"/>
        <v>9687.4017907577363</v>
      </c>
      <c r="L485" s="1">
        <f t="shared" si="51"/>
        <v>6177.075987872804</v>
      </c>
      <c r="M485" s="1">
        <f t="shared" si="52"/>
        <v>113.64468786400431</v>
      </c>
      <c r="N485" s="1">
        <f t="shared" si="47"/>
        <v>10042.643079682382</v>
      </c>
      <c r="O485" s="1">
        <f t="shared" si="48"/>
        <v>42.643079682382449</v>
      </c>
    </row>
    <row r="486" spans="1:15" x14ac:dyDescent="0.2">
      <c r="A486" s="1">
        <v>480</v>
      </c>
      <c r="B486" s="2">
        <v>39682</v>
      </c>
      <c r="C486" s="1">
        <v>11628.06</v>
      </c>
      <c r="D486" s="24">
        <v>10230.505920000001</v>
      </c>
      <c r="E486" s="24">
        <v>6519.1851851851843</v>
      </c>
      <c r="F486" s="24">
        <v>115.21913945237878</v>
      </c>
      <c r="G486" s="2"/>
      <c r="H486" s="2"/>
      <c r="I486" s="25">
        <v>480</v>
      </c>
      <c r="J486" s="1">
        <f t="shared" si="49"/>
        <v>11212.84517113859</v>
      </c>
      <c r="K486" s="1">
        <f t="shared" si="50"/>
        <v>9748.0400328286523</v>
      </c>
      <c r="L486" s="1">
        <f t="shared" si="51"/>
        <v>6310.2739364820836</v>
      </c>
      <c r="M486" s="1">
        <f t="shared" si="52"/>
        <v>110.35739740258532</v>
      </c>
      <c r="N486" s="1">
        <f t="shared" si="47"/>
        <v>10089.561242389334</v>
      </c>
      <c r="O486" s="1">
        <f t="shared" si="48"/>
        <v>89.561242389334438</v>
      </c>
    </row>
    <row r="487" spans="1:15" x14ac:dyDescent="0.2">
      <c r="A487" s="1">
        <v>481</v>
      </c>
      <c r="B487" s="2">
        <v>39686</v>
      </c>
      <c r="C487" s="1">
        <v>11412.87</v>
      </c>
      <c r="D487" s="24">
        <v>10058.42902</v>
      </c>
      <c r="E487" s="24">
        <v>6399.8681511866398</v>
      </c>
      <c r="F487" s="24">
        <v>116.33931172614712</v>
      </c>
      <c r="G487" s="2"/>
      <c r="H487" s="2"/>
      <c r="I487" s="25">
        <v>481</v>
      </c>
      <c r="J487" s="1">
        <f t="shared" si="49"/>
        <v>10818.084694454621</v>
      </c>
      <c r="K487" s="1">
        <f t="shared" si="50"/>
        <v>9438.4283055682499</v>
      </c>
      <c r="L487" s="1">
        <f t="shared" si="51"/>
        <v>6086.9136552041273</v>
      </c>
      <c r="M487" s="1">
        <f t="shared" si="52"/>
        <v>113.91898810648873</v>
      </c>
      <c r="N487" s="1">
        <f t="shared" si="47"/>
        <v>9876.6574345693098</v>
      </c>
      <c r="O487" s="1">
        <f t="shared" si="48"/>
        <v>-123.34256543069023</v>
      </c>
    </row>
    <row r="488" spans="1:15" x14ac:dyDescent="0.2">
      <c r="A488" s="1">
        <v>482</v>
      </c>
      <c r="B488" s="2">
        <v>39687</v>
      </c>
      <c r="C488" s="1">
        <v>11502.51</v>
      </c>
      <c r="D488" s="24">
        <v>10162.30623</v>
      </c>
      <c r="E488" s="24">
        <v>6431.9458743932937</v>
      </c>
      <c r="F488" s="24">
        <v>116.22127039095962</v>
      </c>
      <c r="G488" s="2"/>
      <c r="H488" s="2"/>
      <c r="I488" s="25">
        <v>482</v>
      </c>
      <c r="J488" s="1">
        <f t="shared" si="49"/>
        <v>11108.63046460706</v>
      </c>
      <c r="K488" s="1">
        <f t="shared" si="50"/>
        <v>9699.0401904418904</v>
      </c>
      <c r="L488" s="1">
        <f t="shared" si="51"/>
        <v>6231.4739884095079</v>
      </c>
      <c r="M488" s="1">
        <f t="shared" si="52"/>
        <v>112.7076472148019</v>
      </c>
      <c r="N488" s="1">
        <f t="shared" si="47"/>
        <v>10065.382288528112</v>
      </c>
      <c r="O488" s="1">
        <f t="shared" si="48"/>
        <v>65.38228852811153</v>
      </c>
    </row>
    <row r="489" spans="1:15" x14ac:dyDescent="0.2">
      <c r="A489" s="1">
        <v>483</v>
      </c>
      <c r="B489" s="2">
        <v>39688</v>
      </c>
      <c r="C489" s="1">
        <v>11715.18</v>
      </c>
      <c r="D489" s="24">
        <v>10245.715039999999</v>
      </c>
      <c r="E489" s="24">
        <v>6567.7756514058583</v>
      </c>
      <c r="F489" s="24">
        <v>116.70094141303355</v>
      </c>
      <c r="G489" s="2"/>
      <c r="H489" s="2"/>
      <c r="I489" s="25">
        <v>483</v>
      </c>
      <c r="J489" s="1">
        <f t="shared" si="49"/>
        <v>11225.846956081759</v>
      </c>
      <c r="K489" s="1">
        <f t="shared" si="50"/>
        <v>9678.691154670305</v>
      </c>
      <c r="L489" s="1">
        <f t="shared" si="51"/>
        <v>6331.3359788814796</v>
      </c>
      <c r="M489" s="1">
        <f t="shared" si="52"/>
        <v>113.28776187455692</v>
      </c>
      <c r="N489" s="1">
        <f t="shared" si="47"/>
        <v>10127.951464586984</v>
      </c>
      <c r="O489" s="1">
        <f t="shared" si="48"/>
        <v>127.951464586984</v>
      </c>
    </row>
    <row r="490" spans="1:15" x14ac:dyDescent="0.2">
      <c r="A490" s="1">
        <v>484</v>
      </c>
      <c r="B490" s="2">
        <v>39689</v>
      </c>
      <c r="C490" s="1">
        <v>11543.55</v>
      </c>
      <c r="D490" s="24">
        <v>10279.467420000001</v>
      </c>
      <c r="E490" s="24">
        <v>6598.8517591638456</v>
      </c>
      <c r="F490" s="24">
        <v>120.46507556210838</v>
      </c>
      <c r="G490" s="2"/>
      <c r="H490" s="2"/>
      <c r="I490" s="25">
        <v>484</v>
      </c>
      <c r="J490" s="1">
        <f t="shared" si="49"/>
        <v>10860.584362596221</v>
      </c>
      <c r="K490" s="1">
        <f t="shared" si="50"/>
        <v>9631.5232712259931</v>
      </c>
      <c r="L490" s="1">
        <f t="shared" si="51"/>
        <v>6229.733882030222</v>
      </c>
      <c r="M490" s="1">
        <f t="shared" si="52"/>
        <v>116.46114448213687</v>
      </c>
      <c r="N490" s="1">
        <f t="shared" si="47"/>
        <v>10020.52265007869</v>
      </c>
      <c r="O490" s="1">
        <f t="shared" si="48"/>
        <v>20.522650078690276</v>
      </c>
    </row>
    <row r="491" spans="1:15" x14ac:dyDescent="0.2">
      <c r="A491" s="1">
        <v>485</v>
      </c>
      <c r="B491" s="2">
        <v>39693</v>
      </c>
      <c r="C491" s="1">
        <v>11516.92</v>
      </c>
      <c r="D491" s="24">
        <v>10040.25641</v>
      </c>
      <c r="E491" s="24">
        <v>6590.7797299259473</v>
      </c>
      <c r="F491" s="24">
        <v>115.85327085630281</v>
      </c>
      <c r="G491" s="2"/>
      <c r="H491" s="2"/>
      <c r="I491" s="25">
        <v>485</v>
      </c>
      <c r="J491" s="1">
        <f t="shared" si="49"/>
        <v>10996.633033616175</v>
      </c>
      <c r="K491" s="1">
        <f t="shared" si="50"/>
        <v>9376.5014769557729</v>
      </c>
      <c r="L491" s="1">
        <f t="shared" si="51"/>
        <v>6192.8114493606417</v>
      </c>
      <c r="M491" s="1">
        <f t="shared" si="52"/>
        <v>108.50291301964512</v>
      </c>
      <c r="N491" s="1">
        <f t="shared" si="47"/>
        <v>9843.1701435067371</v>
      </c>
      <c r="O491" s="1">
        <f t="shared" si="48"/>
        <v>-156.82985649326292</v>
      </c>
    </row>
    <row r="492" spans="1:15" x14ac:dyDescent="0.2">
      <c r="A492" s="1">
        <v>486</v>
      </c>
      <c r="B492" s="2">
        <v>39694</v>
      </c>
      <c r="C492" s="1">
        <v>11532.88</v>
      </c>
      <c r="D492" s="24">
        <v>9769.6670799999993</v>
      </c>
      <c r="E492" s="24">
        <v>6430.2053209947953</v>
      </c>
      <c r="F492" s="24">
        <v>117.03024993083095</v>
      </c>
      <c r="G492" s="2"/>
      <c r="H492" s="2"/>
      <c r="I492" s="25">
        <v>486</v>
      </c>
      <c r="J492" s="1">
        <f t="shared" si="49"/>
        <v>11037.334229359931</v>
      </c>
      <c r="K492" s="1">
        <f t="shared" si="50"/>
        <v>9341.1769122163951</v>
      </c>
      <c r="L492" s="1">
        <f t="shared" si="51"/>
        <v>6049.3327689117941</v>
      </c>
      <c r="M492" s="1">
        <f t="shared" si="52"/>
        <v>113.96830484196022</v>
      </c>
      <c r="N492" s="1">
        <f t="shared" si="47"/>
        <v>9920.6467797184559</v>
      </c>
      <c r="O492" s="1">
        <f t="shared" si="48"/>
        <v>-79.353220281544054</v>
      </c>
    </row>
    <row r="493" spans="1:15" x14ac:dyDescent="0.2">
      <c r="A493" s="1">
        <v>487</v>
      </c>
      <c r="B493" s="2">
        <v>39695</v>
      </c>
      <c r="C493" s="1">
        <v>11188.23</v>
      </c>
      <c r="D493" s="24">
        <v>9503.2498300000007</v>
      </c>
      <c r="E493" s="24">
        <v>6189.2579810181196</v>
      </c>
      <c r="F493" s="24">
        <v>116.17781478397632</v>
      </c>
      <c r="G493" s="2"/>
      <c r="H493" s="2"/>
      <c r="I493" s="25">
        <v>487</v>
      </c>
      <c r="J493" s="1">
        <f t="shared" si="49"/>
        <v>10692.675407513127</v>
      </c>
      <c r="K493" s="1">
        <f t="shared" si="50"/>
        <v>9338.1107145994265</v>
      </c>
      <c r="L493" s="1">
        <f t="shared" si="51"/>
        <v>5968.0599510685843</v>
      </c>
      <c r="M493" s="1">
        <f t="shared" si="52"/>
        <v>112.00033630013536</v>
      </c>
      <c r="N493" s="1">
        <f t="shared" si="47"/>
        <v>9746.6150439002067</v>
      </c>
      <c r="O493" s="1">
        <f t="shared" si="48"/>
        <v>-253.38495609979327</v>
      </c>
    </row>
    <row r="494" spans="1:15" x14ac:dyDescent="0.2">
      <c r="A494" s="1">
        <v>488</v>
      </c>
      <c r="B494" s="2">
        <v>39696</v>
      </c>
      <c r="C494" s="1">
        <v>11220.96</v>
      </c>
      <c r="D494" s="24">
        <v>9259.268759999999</v>
      </c>
      <c r="E494" s="24">
        <v>5986.676176890157</v>
      </c>
      <c r="F494" s="24">
        <v>114.72268670737435</v>
      </c>
      <c r="G494" s="2"/>
      <c r="H494" s="2"/>
      <c r="I494" s="25">
        <v>488</v>
      </c>
      <c r="J494" s="1">
        <f t="shared" si="49"/>
        <v>11054.303886995529</v>
      </c>
      <c r="K494" s="1">
        <f t="shared" si="50"/>
        <v>9353.4360291877092</v>
      </c>
      <c r="L494" s="1">
        <f t="shared" si="51"/>
        <v>5997.4497016160249</v>
      </c>
      <c r="M494" s="1">
        <f t="shared" si="52"/>
        <v>111.40902193140225</v>
      </c>
      <c r="N494" s="1">
        <f t="shared" si="47"/>
        <v>9876.9000664505329</v>
      </c>
      <c r="O494" s="1">
        <f t="shared" si="48"/>
        <v>-123.0999335494671</v>
      </c>
    </row>
    <row r="495" spans="1:15" x14ac:dyDescent="0.2">
      <c r="A495" s="1">
        <v>489</v>
      </c>
      <c r="B495" s="2">
        <v>39699</v>
      </c>
      <c r="C495" s="1">
        <v>11510.74</v>
      </c>
      <c r="D495" s="24">
        <v>9608.9070900000006</v>
      </c>
      <c r="E495" s="24">
        <v>6165.9042477624671</v>
      </c>
      <c r="F495" s="24">
        <v>116.92562748911735</v>
      </c>
      <c r="G495" s="2"/>
      <c r="H495" s="2"/>
      <c r="I495" s="25">
        <v>489</v>
      </c>
      <c r="J495" s="1">
        <f t="shared" si="49"/>
        <v>11306.703430401678</v>
      </c>
      <c r="K495" s="1">
        <f t="shared" si="50"/>
        <v>9962.3992120777002</v>
      </c>
      <c r="L495" s="1">
        <f t="shared" si="51"/>
        <v>6386.0224484982882</v>
      </c>
      <c r="M495" s="1">
        <f t="shared" si="52"/>
        <v>114.9885654079426</v>
      </c>
      <c r="N495" s="1">
        <f t="shared" si="47"/>
        <v>10284.924691581416</v>
      </c>
      <c r="O495" s="1">
        <f t="shared" si="48"/>
        <v>284.92469158141648</v>
      </c>
    </row>
    <row r="496" spans="1:15" x14ac:dyDescent="0.2">
      <c r="A496" s="1">
        <v>490</v>
      </c>
      <c r="B496" s="2">
        <v>39700</v>
      </c>
      <c r="C496" s="1">
        <v>11230.73</v>
      </c>
      <c r="D496" s="24">
        <v>9553.6599600000009</v>
      </c>
      <c r="E496" s="24">
        <v>6068.3250883392229</v>
      </c>
      <c r="F496" s="24">
        <v>115.39782244556115</v>
      </c>
      <c r="G496" s="2"/>
      <c r="H496" s="2"/>
      <c r="I496" s="25">
        <v>490</v>
      </c>
      <c r="J496" s="1">
        <f t="shared" si="49"/>
        <v>10753.937618589247</v>
      </c>
      <c r="K496" s="1">
        <f t="shared" si="50"/>
        <v>9544.7030661369481</v>
      </c>
      <c r="L496" s="1">
        <f t="shared" si="51"/>
        <v>6102.2710553272454</v>
      </c>
      <c r="M496" s="1">
        <f t="shared" si="52"/>
        <v>111.34793321187169</v>
      </c>
      <c r="N496" s="1">
        <f t="shared" si="47"/>
        <v>9843.4888250608765</v>
      </c>
      <c r="O496" s="1">
        <f t="shared" si="48"/>
        <v>-156.51117493912352</v>
      </c>
    </row>
    <row r="497" spans="1:15" x14ac:dyDescent="0.2">
      <c r="A497" s="1">
        <v>491</v>
      </c>
      <c r="B497" s="2">
        <v>39701</v>
      </c>
      <c r="C497" s="1">
        <v>11268.92</v>
      </c>
      <c r="D497" s="24">
        <v>9418.7542400000002</v>
      </c>
      <c r="E497" s="24">
        <v>6021.4506606691029</v>
      </c>
      <c r="F497" s="24">
        <v>114.78830420230568</v>
      </c>
      <c r="G497" s="2"/>
      <c r="H497" s="2"/>
      <c r="I497" s="25">
        <v>491</v>
      </c>
      <c r="J497" s="1">
        <f t="shared" si="49"/>
        <v>11059.540419474068</v>
      </c>
      <c r="K497" s="1">
        <f t="shared" si="50"/>
        <v>9464.3397543080664</v>
      </c>
      <c r="L497" s="1">
        <f t="shared" si="51"/>
        <v>6152.5014663003203</v>
      </c>
      <c r="M497" s="1">
        <f t="shared" si="52"/>
        <v>112.22620622846415</v>
      </c>
      <c r="N497" s="1">
        <f t="shared" si="47"/>
        <v>9952.9512240555359</v>
      </c>
      <c r="O497" s="1">
        <f t="shared" si="48"/>
        <v>-47.048775944464069</v>
      </c>
    </row>
    <row r="498" spans="1:15" x14ac:dyDescent="0.2">
      <c r="A498" s="1">
        <v>492</v>
      </c>
      <c r="B498" s="2">
        <v>39702</v>
      </c>
      <c r="C498" s="1">
        <v>11433.71</v>
      </c>
      <c r="D498" s="24">
        <v>9310.9228799999983</v>
      </c>
      <c r="E498" s="24">
        <v>5916.276803118908</v>
      </c>
      <c r="F498" s="24">
        <v>113.6171610965077</v>
      </c>
      <c r="G498" s="2"/>
      <c r="H498" s="2"/>
      <c r="I498" s="25">
        <v>492</v>
      </c>
      <c r="J498" s="1">
        <f t="shared" si="49"/>
        <v>11183.240065827069</v>
      </c>
      <c r="K498" s="1">
        <f t="shared" si="50"/>
        <v>9489.9931966199565</v>
      </c>
      <c r="L498" s="1">
        <f t="shared" si="51"/>
        <v>6092.0966554990709</v>
      </c>
      <c r="M498" s="1">
        <f t="shared" si="52"/>
        <v>111.67103705613151</v>
      </c>
      <c r="N498" s="1">
        <f t="shared" si="47"/>
        <v>9986.2760868041296</v>
      </c>
      <c r="O498" s="1">
        <f t="shared" si="48"/>
        <v>-13.723913195870409</v>
      </c>
    </row>
    <row r="499" spans="1:15" x14ac:dyDescent="0.2">
      <c r="A499" s="1">
        <v>493</v>
      </c>
      <c r="B499" s="2">
        <v>39703</v>
      </c>
      <c r="C499" s="1">
        <v>11421.99</v>
      </c>
      <c r="D499" s="24">
        <v>9673.6845300000004</v>
      </c>
      <c r="E499" s="24">
        <v>6142.1321236178046</v>
      </c>
      <c r="F499" s="24">
        <v>113.84807530990773</v>
      </c>
      <c r="G499" s="2"/>
      <c r="H499" s="2"/>
      <c r="I499" s="25">
        <v>493</v>
      </c>
      <c r="J499" s="1">
        <f t="shared" si="49"/>
        <v>11010.761957352424</v>
      </c>
      <c r="K499" s="1">
        <f t="shared" si="50"/>
        <v>9973.918787484552</v>
      </c>
      <c r="L499" s="1">
        <f t="shared" si="51"/>
        <v>6437.0977119163299</v>
      </c>
      <c r="M499" s="1">
        <f t="shared" si="52"/>
        <v>113.05141828308136</v>
      </c>
      <c r="N499" s="1">
        <f t="shared" si="47"/>
        <v>10155.022474345687</v>
      </c>
      <c r="O499" s="1">
        <f t="shared" si="48"/>
        <v>155.02247434568744</v>
      </c>
    </row>
    <row r="500" spans="1:15" x14ac:dyDescent="0.2">
      <c r="A500" s="1">
        <v>494</v>
      </c>
      <c r="B500" s="2">
        <v>39707</v>
      </c>
      <c r="C500" s="1">
        <v>11059.02</v>
      </c>
      <c r="D500" s="24">
        <v>8916.9220800000003</v>
      </c>
      <c r="E500" s="24">
        <v>5770.7186220528019</v>
      </c>
      <c r="F500" s="24">
        <v>110.68471732290971</v>
      </c>
      <c r="G500" s="2"/>
      <c r="H500" s="2"/>
      <c r="I500" s="25">
        <v>494</v>
      </c>
      <c r="J500" s="1">
        <f t="shared" si="49"/>
        <v>10671.799045630401</v>
      </c>
      <c r="K500" s="1">
        <f t="shared" si="50"/>
        <v>8848.9081635078583</v>
      </c>
      <c r="L500" s="1">
        <f t="shared" si="51"/>
        <v>5825.4593579789571</v>
      </c>
      <c r="M500" s="1">
        <f t="shared" si="52"/>
        <v>109.68726889024424</v>
      </c>
      <c r="N500" s="1">
        <f t="shared" si="47"/>
        <v>9522.1589989664062</v>
      </c>
      <c r="O500" s="1">
        <f t="shared" si="48"/>
        <v>-477.84100103359378</v>
      </c>
    </row>
    <row r="501" spans="1:15" x14ac:dyDescent="0.2">
      <c r="A501" s="1">
        <v>495</v>
      </c>
      <c r="B501" s="2">
        <v>39708</v>
      </c>
      <c r="C501" s="1">
        <v>10609.66</v>
      </c>
      <c r="D501" s="24">
        <v>8820.2142000000003</v>
      </c>
      <c r="E501" s="24">
        <v>5677.1359636673287</v>
      </c>
      <c r="F501" s="24">
        <v>112.16983293556086</v>
      </c>
      <c r="G501" s="2"/>
      <c r="H501" s="2"/>
      <c r="I501" s="25">
        <v>495</v>
      </c>
      <c r="J501" s="1">
        <f t="shared" si="49"/>
        <v>10574.201791804335</v>
      </c>
      <c r="K501" s="1">
        <f t="shared" si="50"/>
        <v>9495.7833461562877</v>
      </c>
      <c r="L501" s="1">
        <f t="shared" si="51"/>
        <v>6099.8454119399512</v>
      </c>
      <c r="M501" s="1">
        <f t="shared" si="52"/>
        <v>114.33591418003729</v>
      </c>
      <c r="N501" s="1">
        <f t="shared" si="47"/>
        <v>9815.5503706421387</v>
      </c>
      <c r="O501" s="1">
        <f t="shared" si="48"/>
        <v>-184.44962935786134</v>
      </c>
    </row>
    <row r="502" spans="1:15" x14ac:dyDescent="0.2">
      <c r="A502" s="1">
        <v>496</v>
      </c>
      <c r="B502" s="2">
        <v>39709</v>
      </c>
      <c r="C502" s="1">
        <v>11019.69</v>
      </c>
      <c r="D502" s="24">
        <v>8878.1839999999993</v>
      </c>
      <c r="E502" s="24">
        <v>5689.8504887866593</v>
      </c>
      <c r="F502" s="24">
        <v>109.54710144927536</v>
      </c>
      <c r="G502" s="2"/>
      <c r="H502" s="2"/>
      <c r="I502" s="25">
        <v>496</v>
      </c>
      <c r="J502" s="1">
        <f t="shared" si="49"/>
        <v>11448.027963327759</v>
      </c>
      <c r="K502" s="1">
        <f t="shared" si="50"/>
        <v>9662.9925808950975</v>
      </c>
      <c r="L502" s="1">
        <f t="shared" si="51"/>
        <v>6214.2824881544811</v>
      </c>
      <c r="M502" s="1">
        <f t="shared" si="52"/>
        <v>110.1841367790651</v>
      </c>
      <c r="N502" s="1">
        <f t="shared" si="47"/>
        <v>10129.780585226028</v>
      </c>
      <c r="O502" s="1">
        <f t="shared" si="48"/>
        <v>129.78058522602805</v>
      </c>
    </row>
    <row r="503" spans="1:15" x14ac:dyDescent="0.2">
      <c r="A503" s="1">
        <v>497</v>
      </c>
      <c r="B503" s="2">
        <v>39710</v>
      </c>
      <c r="C503" s="1">
        <v>11388.44</v>
      </c>
      <c r="D503" s="24">
        <v>9734.0195100000001</v>
      </c>
      <c r="E503" s="24">
        <v>6230.0057620282332</v>
      </c>
      <c r="F503" s="24">
        <v>111.6185393258427</v>
      </c>
      <c r="G503" s="2"/>
      <c r="H503" s="2"/>
      <c r="I503" s="25">
        <v>497</v>
      </c>
      <c r="J503" s="1">
        <f t="shared" si="49"/>
        <v>11390.889306904279</v>
      </c>
      <c r="K503" s="1">
        <f t="shared" si="50"/>
        <v>10525.305436293931</v>
      </c>
      <c r="L503" s="1">
        <f t="shared" si="51"/>
        <v>6789.0190279491753</v>
      </c>
      <c r="M503" s="1">
        <f t="shared" si="52"/>
        <v>114.95548545360634</v>
      </c>
      <c r="N503" s="1">
        <f t="shared" si="47"/>
        <v>10555.795411414249</v>
      </c>
      <c r="O503" s="1">
        <f t="shared" si="48"/>
        <v>555.79541141424852</v>
      </c>
    </row>
    <row r="504" spans="1:15" x14ac:dyDescent="0.2">
      <c r="A504" s="1">
        <v>498</v>
      </c>
      <c r="B504" s="2">
        <v>39713</v>
      </c>
      <c r="C504" s="1">
        <v>11015.69</v>
      </c>
      <c r="D504" s="24">
        <v>9656.2608300000011</v>
      </c>
      <c r="E504" s="24">
        <v>6181.9525761124123</v>
      </c>
      <c r="F504" s="24">
        <v>113.22897546356995</v>
      </c>
      <c r="G504" s="2"/>
      <c r="H504" s="2"/>
      <c r="I504" s="25">
        <v>498</v>
      </c>
      <c r="J504" s="1">
        <f t="shared" si="49"/>
        <v>10661.301821970348</v>
      </c>
      <c r="K504" s="1">
        <f t="shared" si="50"/>
        <v>9523.2111253390813</v>
      </c>
      <c r="L504" s="1">
        <f t="shared" si="51"/>
        <v>6152.571267773762</v>
      </c>
      <c r="M504" s="1">
        <f t="shared" si="52"/>
        <v>114.44992134209765</v>
      </c>
      <c r="N504" s="1">
        <f t="shared" si="47"/>
        <v>9866.2556238157031</v>
      </c>
      <c r="O504" s="1">
        <f t="shared" si="48"/>
        <v>-133.74437618429693</v>
      </c>
    </row>
    <row r="505" spans="1:15" x14ac:dyDescent="0.2">
      <c r="A505" s="1">
        <v>499</v>
      </c>
      <c r="B505" s="2">
        <v>39715</v>
      </c>
      <c r="C505" s="1">
        <v>10825.17</v>
      </c>
      <c r="D505" s="24">
        <v>9438.5798800000011</v>
      </c>
      <c r="E505" s="24">
        <v>6033.9345945153254</v>
      </c>
      <c r="F505" s="24">
        <v>114.26039800056589</v>
      </c>
      <c r="G505" s="2"/>
      <c r="H505" s="2"/>
      <c r="I505" s="25">
        <v>499</v>
      </c>
      <c r="J505" s="1">
        <f t="shared" si="49"/>
        <v>10831.429828744273</v>
      </c>
      <c r="K505" s="1">
        <f t="shared" si="50"/>
        <v>9383.4880274546395</v>
      </c>
      <c r="L505" s="1">
        <f t="shared" si="51"/>
        <v>6051.9364840975468</v>
      </c>
      <c r="M505" s="1">
        <f t="shared" si="52"/>
        <v>113.84983632081834</v>
      </c>
      <c r="N505" s="1">
        <f t="shared" si="47"/>
        <v>9857.464505567943</v>
      </c>
      <c r="O505" s="1">
        <f t="shared" si="48"/>
        <v>-142.53549443205702</v>
      </c>
    </row>
    <row r="506" spans="1:15" x14ac:dyDescent="0.2">
      <c r="A506" s="1">
        <v>500</v>
      </c>
      <c r="B506" s="2">
        <v>39716</v>
      </c>
      <c r="C506" s="1">
        <v>11022.06</v>
      </c>
      <c r="D506" s="24">
        <v>9599.8984</v>
      </c>
      <c r="E506" s="24">
        <v>6200.3960686519004</v>
      </c>
      <c r="F506" s="24">
        <v>112.82211990227401</v>
      </c>
      <c r="G506" s="2"/>
      <c r="H506" s="2"/>
      <c r="I506" s="25">
        <v>500</v>
      </c>
      <c r="J506" s="1">
        <f>C$506*(C506/C505)</f>
        <v>11222.531068204933</v>
      </c>
      <c r="K506" s="1">
        <f>D$506*(D506/D505)</f>
        <v>9763.9740789397802</v>
      </c>
      <c r="L506" s="1">
        <f t="shared" si="51"/>
        <v>6371.4498070793261</v>
      </c>
      <c r="M506" s="1">
        <f>F$506*(F506/F505)</f>
        <v>111.40194644849787</v>
      </c>
      <c r="N506" s="1">
        <f>$C$2*(J506/C$506)+$D$2*(K506/D$506)+$E$2*(L506/E$506)+$F$2*(M506/F$506)</f>
        <v>10126.438967187261</v>
      </c>
      <c r="O506" s="1">
        <f>N506-$G$2</f>
        <v>126.43896718726137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8B0CB-7954-40A9-A5E0-F5FFFE59F0A5}">
  <dimension ref="A1:E501"/>
  <sheetViews>
    <sheetView showGridLines="0" workbookViewId="0">
      <selection activeCell="E7" sqref="E7"/>
    </sheetView>
  </sheetViews>
  <sheetFormatPr defaultRowHeight="11.25" x14ac:dyDescent="0.2"/>
  <cols>
    <col min="1" max="16384" width="9.140625" style="1"/>
  </cols>
  <sheetData>
    <row r="1" spans="1:5" x14ac:dyDescent="0.2">
      <c r="A1" s="5" t="s">
        <v>56</v>
      </c>
      <c r="B1" s="23" t="s">
        <v>50</v>
      </c>
    </row>
    <row r="2" spans="1:5" x14ac:dyDescent="0.2">
      <c r="A2" s="1">
        <v>494</v>
      </c>
      <c r="B2" s="1">
        <v>-477.84100103359378</v>
      </c>
    </row>
    <row r="3" spans="1:5" x14ac:dyDescent="0.2">
      <c r="A3" s="1">
        <v>339</v>
      </c>
      <c r="B3" s="1">
        <v>-345.43507527311704</v>
      </c>
    </row>
    <row r="4" spans="1:5" x14ac:dyDescent="0.2">
      <c r="A4" s="1">
        <v>349</v>
      </c>
      <c r="B4" s="1">
        <v>-282.20384520461448</v>
      </c>
    </row>
    <row r="5" spans="1:5" x14ac:dyDescent="0.2">
      <c r="A5" s="1">
        <v>329</v>
      </c>
      <c r="B5" s="1">
        <v>-277.04129403526531</v>
      </c>
      <c r="D5" s="1" t="s">
        <v>58</v>
      </c>
      <c r="E5" s="1">
        <f>B6</f>
        <v>-253.38495609979327</v>
      </c>
    </row>
    <row r="6" spans="1:5" x14ac:dyDescent="0.2">
      <c r="A6" s="28">
        <v>487</v>
      </c>
      <c r="B6" s="28">
        <v>-253.38495609979327</v>
      </c>
      <c r="D6" s="1" t="s">
        <v>59</v>
      </c>
      <c r="E6" s="1">
        <f>AVERAGE(B2:B6)</f>
        <v>-327.18123432927678</v>
      </c>
    </row>
    <row r="7" spans="1:5" x14ac:dyDescent="0.2">
      <c r="A7" s="1">
        <v>227</v>
      </c>
      <c r="B7" s="1">
        <v>-217.97395897909882</v>
      </c>
      <c r="D7" s="1" t="s">
        <v>60</v>
      </c>
      <c r="E7" s="1">
        <f>E5*SQRT(10)</f>
        <v>-801.27358609712178</v>
      </c>
    </row>
    <row r="8" spans="1:5" x14ac:dyDescent="0.2">
      <c r="A8" s="1">
        <v>131</v>
      </c>
      <c r="B8" s="1">
        <v>-202.25553909110386</v>
      </c>
    </row>
    <row r="9" spans="1:5" x14ac:dyDescent="0.2">
      <c r="A9" s="1">
        <v>238</v>
      </c>
      <c r="B9" s="1">
        <v>-201.38921638536885</v>
      </c>
    </row>
    <row r="10" spans="1:5" x14ac:dyDescent="0.2">
      <c r="A10" s="1">
        <v>473</v>
      </c>
      <c r="B10" s="1">
        <v>-191.26906641746427</v>
      </c>
    </row>
    <row r="11" spans="1:5" x14ac:dyDescent="0.2">
      <c r="A11" s="1">
        <v>306</v>
      </c>
      <c r="B11" s="1">
        <v>-191.04965748705217</v>
      </c>
    </row>
    <row r="12" spans="1:5" x14ac:dyDescent="0.2">
      <c r="A12" s="1">
        <v>477</v>
      </c>
      <c r="B12" s="1">
        <v>-185.12694936397929</v>
      </c>
    </row>
    <row r="13" spans="1:5" x14ac:dyDescent="0.2">
      <c r="A13" s="1">
        <v>495</v>
      </c>
      <c r="B13" s="1">
        <v>-184.44962935786134</v>
      </c>
    </row>
    <row r="14" spans="1:5" x14ac:dyDescent="0.2">
      <c r="A14" s="1">
        <v>376</v>
      </c>
      <c r="B14" s="1">
        <v>-182.70721906115796</v>
      </c>
    </row>
    <row r="15" spans="1:5" x14ac:dyDescent="0.2">
      <c r="A15" s="1">
        <v>237</v>
      </c>
      <c r="B15" s="1">
        <v>-180.10475010029586</v>
      </c>
    </row>
    <row r="16" spans="1:5" x14ac:dyDescent="0.2">
      <c r="A16" s="1">
        <v>365</v>
      </c>
      <c r="B16" s="1">
        <v>-172.22374096282692</v>
      </c>
    </row>
    <row r="17" spans="1:2" x14ac:dyDescent="0.2">
      <c r="A17" s="1">
        <v>283</v>
      </c>
      <c r="B17" s="1">
        <v>-172.21194565829319</v>
      </c>
    </row>
    <row r="18" spans="1:2" x14ac:dyDescent="0.2">
      <c r="A18" s="1">
        <v>378</v>
      </c>
      <c r="B18" s="1">
        <v>-167.10418072299581</v>
      </c>
    </row>
    <row r="19" spans="1:2" x14ac:dyDescent="0.2">
      <c r="A19" s="1">
        <v>320</v>
      </c>
      <c r="B19" s="1">
        <v>-167.06585266724323</v>
      </c>
    </row>
    <row r="20" spans="1:2" x14ac:dyDescent="0.2">
      <c r="A20" s="1">
        <v>242</v>
      </c>
      <c r="B20" s="1">
        <v>-166.79971104959259</v>
      </c>
    </row>
    <row r="21" spans="1:2" x14ac:dyDescent="0.2">
      <c r="A21" s="1">
        <v>322</v>
      </c>
      <c r="B21" s="1">
        <v>-166.5165397828132</v>
      </c>
    </row>
    <row r="22" spans="1:2" x14ac:dyDescent="0.2">
      <c r="A22" s="1">
        <v>441</v>
      </c>
      <c r="B22" s="1">
        <v>-164.07487392111034</v>
      </c>
    </row>
    <row r="23" spans="1:2" x14ac:dyDescent="0.2">
      <c r="A23" s="1">
        <v>304</v>
      </c>
      <c r="B23" s="1">
        <v>-160.77775746024599</v>
      </c>
    </row>
    <row r="24" spans="1:2" x14ac:dyDescent="0.2">
      <c r="A24" s="1">
        <v>292</v>
      </c>
      <c r="B24" s="1">
        <v>-157.59697152135959</v>
      </c>
    </row>
    <row r="25" spans="1:2" x14ac:dyDescent="0.2">
      <c r="A25" s="1">
        <v>485</v>
      </c>
      <c r="B25" s="1">
        <v>-156.82985649326292</v>
      </c>
    </row>
    <row r="26" spans="1:2" x14ac:dyDescent="0.2">
      <c r="A26" s="1">
        <v>490</v>
      </c>
      <c r="B26" s="1">
        <v>-156.51117493912352</v>
      </c>
    </row>
    <row r="27" spans="1:2" x14ac:dyDescent="0.2">
      <c r="A27" s="1">
        <v>249</v>
      </c>
      <c r="B27" s="1">
        <v>-152.98155537234925</v>
      </c>
    </row>
    <row r="28" spans="1:2" x14ac:dyDescent="0.2">
      <c r="A28" s="1">
        <v>370</v>
      </c>
      <c r="B28" s="1">
        <v>-152.58539501708401</v>
      </c>
    </row>
    <row r="29" spans="1:2" x14ac:dyDescent="0.2">
      <c r="A29" s="1">
        <v>228</v>
      </c>
      <c r="B29" s="1">
        <v>-151.05667825214914</v>
      </c>
    </row>
    <row r="30" spans="1:2" x14ac:dyDescent="0.2">
      <c r="A30" s="1">
        <v>336</v>
      </c>
      <c r="B30" s="1">
        <v>-145.72147568348373</v>
      </c>
    </row>
    <row r="31" spans="1:2" x14ac:dyDescent="0.2">
      <c r="A31" s="1">
        <v>499</v>
      </c>
      <c r="B31" s="1">
        <v>-142.53549443205702</v>
      </c>
    </row>
    <row r="32" spans="1:2" x14ac:dyDescent="0.2">
      <c r="A32" s="1">
        <v>135</v>
      </c>
      <c r="B32" s="1">
        <v>-139.7373309141276</v>
      </c>
    </row>
    <row r="33" spans="1:2" x14ac:dyDescent="0.2">
      <c r="A33" s="1">
        <v>437</v>
      </c>
      <c r="B33" s="1">
        <v>-136.98427225466185</v>
      </c>
    </row>
    <row r="34" spans="1:2" x14ac:dyDescent="0.2">
      <c r="A34" s="1">
        <v>408</v>
      </c>
      <c r="B34" s="1">
        <v>-136.62167548815887</v>
      </c>
    </row>
    <row r="35" spans="1:2" x14ac:dyDescent="0.2">
      <c r="A35" s="1">
        <v>256</v>
      </c>
      <c r="B35" s="1">
        <v>-133.91624239557859</v>
      </c>
    </row>
    <row r="36" spans="1:2" x14ac:dyDescent="0.2">
      <c r="A36" s="1">
        <v>459</v>
      </c>
      <c r="B36" s="1">
        <v>-133.87470779802607</v>
      </c>
    </row>
    <row r="37" spans="1:2" x14ac:dyDescent="0.2">
      <c r="A37" s="1">
        <v>498</v>
      </c>
      <c r="B37" s="1">
        <v>-133.74437618429693</v>
      </c>
    </row>
    <row r="38" spans="1:2" x14ac:dyDescent="0.2">
      <c r="A38" s="1">
        <v>366</v>
      </c>
      <c r="B38" s="1">
        <v>-131.2871219465178</v>
      </c>
    </row>
    <row r="39" spans="1:2" x14ac:dyDescent="0.2">
      <c r="A39" s="1">
        <v>415</v>
      </c>
      <c r="B39" s="1">
        <v>-131.03039933957552</v>
      </c>
    </row>
    <row r="40" spans="1:2" x14ac:dyDescent="0.2">
      <c r="A40" s="1">
        <v>375</v>
      </c>
      <c r="B40" s="1">
        <v>-129.24069165022593</v>
      </c>
    </row>
    <row r="41" spans="1:2" x14ac:dyDescent="0.2">
      <c r="A41" s="1">
        <v>298</v>
      </c>
      <c r="B41" s="1">
        <v>-128.27438934693964</v>
      </c>
    </row>
    <row r="42" spans="1:2" x14ac:dyDescent="0.2">
      <c r="A42" s="1">
        <v>241</v>
      </c>
      <c r="B42" s="1">
        <v>-127.9211213055969</v>
      </c>
    </row>
    <row r="43" spans="1:2" x14ac:dyDescent="0.2">
      <c r="A43" s="1">
        <v>142</v>
      </c>
      <c r="B43" s="1">
        <v>-127.69298705638721</v>
      </c>
    </row>
    <row r="44" spans="1:2" x14ac:dyDescent="0.2">
      <c r="A44" s="1">
        <v>429</v>
      </c>
      <c r="B44" s="1">
        <v>-125.46235599386819</v>
      </c>
    </row>
    <row r="45" spans="1:2" x14ac:dyDescent="0.2">
      <c r="A45" s="1">
        <v>98</v>
      </c>
      <c r="B45" s="1">
        <v>-124.43121451282786</v>
      </c>
    </row>
    <row r="46" spans="1:2" x14ac:dyDescent="0.2">
      <c r="A46" s="1">
        <v>481</v>
      </c>
      <c r="B46" s="1">
        <v>-123.34256543069023</v>
      </c>
    </row>
    <row r="47" spans="1:2" x14ac:dyDescent="0.2">
      <c r="A47" s="1">
        <v>488</v>
      </c>
      <c r="B47" s="1">
        <v>-123.0999335494671</v>
      </c>
    </row>
    <row r="48" spans="1:2" x14ac:dyDescent="0.2">
      <c r="A48" s="1">
        <v>451</v>
      </c>
      <c r="B48" s="1">
        <v>-123.04408139780935</v>
      </c>
    </row>
    <row r="49" spans="1:2" x14ac:dyDescent="0.2">
      <c r="A49" s="1">
        <v>240</v>
      </c>
      <c r="B49" s="1">
        <v>-122.93748785324351</v>
      </c>
    </row>
    <row r="50" spans="1:2" x14ac:dyDescent="0.2">
      <c r="A50" s="1">
        <v>141</v>
      </c>
      <c r="B50" s="1">
        <v>-122.60822334953082</v>
      </c>
    </row>
    <row r="51" spans="1:2" x14ac:dyDescent="0.2">
      <c r="A51" s="1">
        <v>296</v>
      </c>
      <c r="B51" s="1">
        <v>-121.03198824976062</v>
      </c>
    </row>
    <row r="52" spans="1:2" x14ac:dyDescent="0.2">
      <c r="A52" s="1">
        <v>427</v>
      </c>
      <c r="B52" s="1">
        <v>-121.01042413684809</v>
      </c>
    </row>
    <row r="53" spans="1:2" x14ac:dyDescent="0.2">
      <c r="A53" s="1">
        <v>469</v>
      </c>
      <c r="B53" s="1">
        <v>-120.23273209612671</v>
      </c>
    </row>
    <row r="54" spans="1:2" x14ac:dyDescent="0.2">
      <c r="A54" s="1">
        <v>358</v>
      </c>
      <c r="B54" s="1">
        <v>-119.18281433402262</v>
      </c>
    </row>
    <row r="55" spans="1:2" x14ac:dyDescent="0.2">
      <c r="A55" s="1">
        <v>445</v>
      </c>
      <c r="B55" s="1">
        <v>-118.11657607364032</v>
      </c>
    </row>
    <row r="56" spans="1:2" x14ac:dyDescent="0.2">
      <c r="A56" s="1">
        <v>21</v>
      </c>
      <c r="B56" s="1">
        <v>-118.08934495997528</v>
      </c>
    </row>
    <row r="57" spans="1:2" x14ac:dyDescent="0.2">
      <c r="A57" s="1">
        <v>302</v>
      </c>
      <c r="B57" s="1">
        <v>-117.99525083352819</v>
      </c>
    </row>
    <row r="58" spans="1:2" x14ac:dyDescent="0.2">
      <c r="A58" s="1">
        <v>225</v>
      </c>
      <c r="B58" s="1">
        <v>-117.81808259283571</v>
      </c>
    </row>
    <row r="59" spans="1:2" x14ac:dyDescent="0.2">
      <c r="A59" s="1">
        <v>334</v>
      </c>
      <c r="B59" s="1">
        <v>-117.38142640046135</v>
      </c>
    </row>
    <row r="60" spans="1:2" x14ac:dyDescent="0.2">
      <c r="A60" s="1">
        <v>132</v>
      </c>
      <c r="B60" s="1">
        <v>-113.97078774600232</v>
      </c>
    </row>
    <row r="61" spans="1:2" x14ac:dyDescent="0.2">
      <c r="A61" s="1">
        <v>465</v>
      </c>
      <c r="B61" s="1">
        <v>-113.09410090882193</v>
      </c>
    </row>
    <row r="62" spans="1:2" x14ac:dyDescent="0.2">
      <c r="A62" s="1">
        <v>371</v>
      </c>
      <c r="B62" s="1">
        <v>-112.44478436865029</v>
      </c>
    </row>
    <row r="63" spans="1:2" x14ac:dyDescent="0.2">
      <c r="A63" s="1">
        <v>254</v>
      </c>
      <c r="B63" s="1">
        <v>-112.42275590582904</v>
      </c>
    </row>
    <row r="64" spans="1:2" x14ac:dyDescent="0.2">
      <c r="A64" s="1">
        <v>233</v>
      </c>
      <c r="B64" s="1">
        <v>-108.81012583367192</v>
      </c>
    </row>
    <row r="65" spans="1:2" x14ac:dyDescent="0.2">
      <c r="A65" s="1">
        <v>194</v>
      </c>
      <c r="B65" s="1">
        <v>-106.08073291957953</v>
      </c>
    </row>
    <row r="66" spans="1:2" x14ac:dyDescent="0.2">
      <c r="A66" s="1">
        <v>350</v>
      </c>
      <c r="B66" s="1">
        <v>-105.65210020491941</v>
      </c>
    </row>
    <row r="67" spans="1:2" x14ac:dyDescent="0.2">
      <c r="A67" s="1">
        <v>364</v>
      </c>
      <c r="B67" s="1">
        <v>-104.89806083193071</v>
      </c>
    </row>
    <row r="68" spans="1:2" x14ac:dyDescent="0.2">
      <c r="A68" s="1">
        <v>472</v>
      </c>
      <c r="B68" s="1">
        <v>-103.14199662658757</v>
      </c>
    </row>
    <row r="69" spans="1:2" x14ac:dyDescent="0.2">
      <c r="A69" s="1">
        <v>453</v>
      </c>
      <c r="B69" s="1">
        <v>-102.16532099117103</v>
      </c>
    </row>
    <row r="70" spans="1:2" x14ac:dyDescent="0.2">
      <c r="A70" s="1">
        <v>20</v>
      </c>
      <c r="B70" s="1">
        <v>-101.20088325966572</v>
      </c>
    </row>
    <row r="71" spans="1:2" x14ac:dyDescent="0.2">
      <c r="A71" s="1">
        <v>461</v>
      </c>
      <c r="B71" s="1">
        <v>-100.80099496688126</v>
      </c>
    </row>
    <row r="72" spans="1:2" x14ac:dyDescent="0.2">
      <c r="A72" s="1">
        <v>351</v>
      </c>
      <c r="B72" s="1">
        <v>-100.48137997735466</v>
      </c>
    </row>
    <row r="73" spans="1:2" x14ac:dyDescent="0.2">
      <c r="A73" s="1">
        <v>193</v>
      </c>
      <c r="B73" s="1">
        <v>-99.966077181925357</v>
      </c>
    </row>
    <row r="74" spans="1:2" x14ac:dyDescent="0.2">
      <c r="A74" s="1">
        <v>175</v>
      </c>
      <c r="B74" s="1">
        <v>-99.588270163305424</v>
      </c>
    </row>
    <row r="75" spans="1:2" x14ac:dyDescent="0.2">
      <c r="A75" s="1">
        <v>318</v>
      </c>
      <c r="B75" s="1">
        <v>-98.372581884141255</v>
      </c>
    </row>
    <row r="76" spans="1:2" x14ac:dyDescent="0.2">
      <c r="A76" s="1">
        <v>321</v>
      </c>
      <c r="B76" s="1">
        <v>-97.34824603116067</v>
      </c>
    </row>
    <row r="77" spans="1:2" x14ac:dyDescent="0.2">
      <c r="A77" s="1">
        <v>335</v>
      </c>
      <c r="B77" s="1">
        <v>-96.385817169086295</v>
      </c>
    </row>
    <row r="78" spans="1:2" x14ac:dyDescent="0.2">
      <c r="A78" s="1">
        <v>284</v>
      </c>
      <c r="B78" s="1">
        <v>-95.038025661948268</v>
      </c>
    </row>
    <row r="79" spans="1:2" x14ac:dyDescent="0.2">
      <c r="A79" s="1">
        <v>416</v>
      </c>
      <c r="B79" s="1">
        <v>-93.60142517444001</v>
      </c>
    </row>
    <row r="80" spans="1:2" x14ac:dyDescent="0.2">
      <c r="A80" s="1">
        <v>389</v>
      </c>
      <c r="B80" s="1">
        <v>-93.099163924865934</v>
      </c>
    </row>
    <row r="81" spans="1:2" x14ac:dyDescent="0.2">
      <c r="A81" s="1">
        <v>430</v>
      </c>
      <c r="B81" s="1">
        <v>-90.567430256933221</v>
      </c>
    </row>
    <row r="82" spans="1:2" x14ac:dyDescent="0.2">
      <c r="A82" s="1">
        <v>418</v>
      </c>
      <c r="B82" s="1">
        <v>-90.533427239264711</v>
      </c>
    </row>
    <row r="83" spans="1:2" x14ac:dyDescent="0.2">
      <c r="A83" s="1">
        <v>444</v>
      </c>
      <c r="B83" s="1">
        <v>-88.545575824464322</v>
      </c>
    </row>
    <row r="84" spans="1:2" x14ac:dyDescent="0.2">
      <c r="A84" s="1">
        <v>299</v>
      </c>
      <c r="B84" s="1">
        <v>-86.96428468583872</v>
      </c>
    </row>
    <row r="85" spans="1:2" x14ac:dyDescent="0.2">
      <c r="A85" s="1">
        <v>466</v>
      </c>
      <c r="B85" s="1">
        <v>-84.359650178445008</v>
      </c>
    </row>
    <row r="86" spans="1:2" x14ac:dyDescent="0.2">
      <c r="A86" s="1">
        <v>435</v>
      </c>
      <c r="B86" s="1">
        <v>-82.771221278409939</v>
      </c>
    </row>
    <row r="87" spans="1:2" x14ac:dyDescent="0.2">
      <c r="A87" s="1">
        <v>134</v>
      </c>
      <c r="B87" s="1">
        <v>-81.942326419741221</v>
      </c>
    </row>
    <row r="88" spans="1:2" x14ac:dyDescent="0.2">
      <c r="A88" s="1">
        <v>392</v>
      </c>
      <c r="B88" s="1">
        <v>-81.909793142953276</v>
      </c>
    </row>
    <row r="89" spans="1:2" x14ac:dyDescent="0.2">
      <c r="A89" s="1">
        <v>294</v>
      </c>
      <c r="B89" s="1">
        <v>-81.74057500199342</v>
      </c>
    </row>
    <row r="90" spans="1:2" x14ac:dyDescent="0.2">
      <c r="A90" s="1">
        <v>406</v>
      </c>
      <c r="B90" s="1">
        <v>-81.162557870480668</v>
      </c>
    </row>
    <row r="91" spans="1:2" x14ac:dyDescent="0.2">
      <c r="A91" s="1">
        <v>393</v>
      </c>
      <c r="B91" s="1">
        <v>-80.53876630713421</v>
      </c>
    </row>
    <row r="92" spans="1:2" x14ac:dyDescent="0.2">
      <c r="A92" s="1">
        <v>486</v>
      </c>
      <c r="B92" s="1">
        <v>-79.353220281544054</v>
      </c>
    </row>
    <row r="93" spans="1:2" x14ac:dyDescent="0.2">
      <c r="A93" s="1">
        <v>337</v>
      </c>
      <c r="B93" s="1">
        <v>-77.734542978661921</v>
      </c>
    </row>
    <row r="94" spans="1:2" x14ac:dyDescent="0.2">
      <c r="A94" s="1">
        <v>313</v>
      </c>
      <c r="B94" s="1">
        <v>-77.697118357045838</v>
      </c>
    </row>
    <row r="95" spans="1:2" x14ac:dyDescent="0.2">
      <c r="A95" s="1">
        <v>221</v>
      </c>
      <c r="B95" s="1">
        <v>-76.827023197805829</v>
      </c>
    </row>
    <row r="96" spans="1:2" x14ac:dyDescent="0.2">
      <c r="A96" s="1">
        <v>74</v>
      </c>
      <c r="B96" s="1">
        <v>-76.726569187894711</v>
      </c>
    </row>
    <row r="97" spans="1:2" x14ac:dyDescent="0.2">
      <c r="A97" s="1">
        <v>345</v>
      </c>
      <c r="B97" s="1">
        <v>-74.993330123194028</v>
      </c>
    </row>
    <row r="98" spans="1:2" x14ac:dyDescent="0.2">
      <c r="A98" s="1">
        <v>331</v>
      </c>
      <c r="B98" s="1">
        <v>-74.736998641259561</v>
      </c>
    </row>
    <row r="99" spans="1:2" x14ac:dyDescent="0.2">
      <c r="A99" s="1">
        <v>205</v>
      </c>
      <c r="B99" s="1">
        <v>-74.376110768313083</v>
      </c>
    </row>
    <row r="100" spans="1:2" x14ac:dyDescent="0.2">
      <c r="A100" s="1">
        <v>356</v>
      </c>
      <c r="B100" s="1">
        <v>-73.181802204910127</v>
      </c>
    </row>
    <row r="101" spans="1:2" x14ac:dyDescent="0.2">
      <c r="A101" s="1">
        <v>127</v>
      </c>
      <c r="B101" s="1">
        <v>-70.760172174293984</v>
      </c>
    </row>
    <row r="102" spans="1:2" x14ac:dyDescent="0.2">
      <c r="A102" s="1">
        <v>23</v>
      </c>
      <c r="B102" s="1">
        <v>-70.545222813823784</v>
      </c>
    </row>
    <row r="103" spans="1:2" x14ac:dyDescent="0.2">
      <c r="A103" s="1">
        <v>280</v>
      </c>
      <c r="B103" s="1">
        <v>-70.031677358780144</v>
      </c>
    </row>
    <row r="104" spans="1:2" x14ac:dyDescent="0.2">
      <c r="A104" s="1">
        <v>185</v>
      </c>
      <c r="B104" s="1">
        <v>-69.843817755114287</v>
      </c>
    </row>
    <row r="105" spans="1:2" x14ac:dyDescent="0.2">
      <c r="A105" s="1">
        <v>197</v>
      </c>
      <c r="B105" s="1">
        <v>-68.742833969195999</v>
      </c>
    </row>
    <row r="106" spans="1:2" x14ac:dyDescent="0.2">
      <c r="A106" s="1">
        <v>464</v>
      </c>
      <c r="B106" s="1">
        <v>-68.619104822671943</v>
      </c>
    </row>
    <row r="107" spans="1:2" x14ac:dyDescent="0.2">
      <c r="A107" s="1">
        <v>423</v>
      </c>
      <c r="B107" s="1">
        <v>-66.859117746644188</v>
      </c>
    </row>
    <row r="108" spans="1:2" x14ac:dyDescent="0.2">
      <c r="A108" s="1">
        <v>257</v>
      </c>
      <c r="B108" s="1">
        <v>-65.949462420958298</v>
      </c>
    </row>
    <row r="109" spans="1:2" x14ac:dyDescent="0.2">
      <c r="A109" s="1">
        <v>100</v>
      </c>
      <c r="B109" s="1">
        <v>-65.274593593123427</v>
      </c>
    </row>
    <row r="110" spans="1:2" x14ac:dyDescent="0.2">
      <c r="A110" s="1">
        <v>111</v>
      </c>
      <c r="B110" s="1">
        <v>-64.899406574546447</v>
      </c>
    </row>
    <row r="111" spans="1:2" x14ac:dyDescent="0.2">
      <c r="A111" s="1">
        <v>231</v>
      </c>
      <c r="B111" s="1">
        <v>-63.470986382713818</v>
      </c>
    </row>
    <row r="112" spans="1:2" x14ac:dyDescent="0.2">
      <c r="A112" s="1">
        <v>31</v>
      </c>
      <c r="B112" s="1">
        <v>-62.820878858023207</v>
      </c>
    </row>
    <row r="113" spans="1:2" x14ac:dyDescent="0.2">
      <c r="A113" s="1">
        <v>110</v>
      </c>
      <c r="B113" s="1">
        <v>-60.567651861278136</v>
      </c>
    </row>
    <row r="114" spans="1:2" x14ac:dyDescent="0.2">
      <c r="A114" s="1">
        <v>338</v>
      </c>
      <c r="B114" s="1">
        <v>-59.425550734589706</v>
      </c>
    </row>
    <row r="115" spans="1:2" x14ac:dyDescent="0.2">
      <c r="A115" s="1">
        <v>133</v>
      </c>
      <c r="B115" s="1">
        <v>-59.06638542447763</v>
      </c>
    </row>
    <row r="116" spans="1:2" x14ac:dyDescent="0.2">
      <c r="A116" s="1">
        <v>223</v>
      </c>
      <c r="B116" s="1">
        <v>-58.904445030448187</v>
      </c>
    </row>
    <row r="117" spans="1:2" x14ac:dyDescent="0.2">
      <c r="A117" s="1">
        <v>279</v>
      </c>
      <c r="B117" s="1">
        <v>-58.066200834919073</v>
      </c>
    </row>
    <row r="118" spans="1:2" x14ac:dyDescent="0.2">
      <c r="A118" s="1">
        <v>374</v>
      </c>
      <c r="B118" s="1">
        <v>-57.551068875509372</v>
      </c>
    </row>
    <row r="119" spans="1:2" x14ac:dyDescent="0.2">
      <c r="A119" s="1">
        <v>324</v>
      </c>
      <c r="B119" s="1">
        <v>-56.143111055313057</v>
      </c>
    </row>
    <row r="120" spans="1:2" x14ac:dyDescent="0.2">
      <c r="A120" s="1">
        <v>216</v>
      </c>
      <c r="B120" s="1">
        <v>-55.459022986871787</v>
      </c>
    </row>
    <row r="121" spans="1:2" x14ac:dyDescent="0.2">
      <c r="A121" s="1">
        <v>293</v>
      </c>
      <c r="B121" s="1">
        <v>-55.267326009172393</v>
      </c>
    </row>
    <row r="122" spans="1:2" x14ac:dyDescent="0.2">
      <c r="A122" s="1">
        <v>442</v>
      </c>
      <c r="B122" s="1">
        <v>-54.546715863871214</v>
      </c>
    </row>
    <row r="123" spans="1:2" x14ac:dyDescent="0.2">
      <c r="A123" s="1">
        <v>404</v>
      </c>
      <c r="B123" s="1">
        <v>-53.868515290299911</v>
      </c>
    </row>
    <row r="124" spans="1:2" x14ac:dyDescent="0.2">
      <c r="A124" s="1">
        <v>3</v>
      </c>
      <c r="B124" s="1">
        <v>-53.264059162311241</v>
      </c>
    </row>
    <row r="125" spans="1:2" x14ac:dyDescent="0.2">
      <c r="A125" s="1">
        <v>450</v>
      </c>
      <c r="B125" s="1">
        <v>-52.834439323776678</v>
      </c>
    </row>
    <row r="126" spans="1:2" x14ac:dyDescent="0.2">
      <c r="A126" s="1">
        <v>120</v>
      </c>
      <c r="B126" s="1">
        <v>-51.672309483385106</v>
      </c>
    </row>
    <row r="127" spans="1:2" x14ac:dyDescent="0.2">
      <c r="A127" s="1">
        <v>41</v>
      </c>
      <c r="B127" s="1">
        <v>-51.421138136094669</v>
      </c>
    </row>
    <row r="128" spans="1:2" x14ac:dyDescent="0.2">
      <c r="A128" s="1">
        <v>56</v>
      </c>
      <c r="B128" s="1">
        <v>-51.261844210452182</v>
      </c>
    </row>
    <row r="129" spans="1:2" x14ac:dyDescent="0.2">
      <c r="A129" s="1">
        <v>70</v>
      </c>
      <c r="B129" s="1">
        <v>-49.799432483365308</v>
      </c>
    </row>
    <row r="130" spans="1:2" x14ac:dyDescent="0.2">
      <c r="A130" s="1">
        <v>436</v>
      </c>
      <c r="B130" s="1">
        <v>-48.382162982181399</v>
      </c>
    </row>
    <row r="131" spans="1:2" x14ac:dyDescent="0.2">
      <c r="A131" s="1">
        <v>399</v>
      </c>
      <c r="B131" s="1">
        <v>-48.126874003788544</v>
      </c>
    </row>
    <row r="132" spans="1:2" x14ac:dyDescent="0.2">
      <c r="A132" s="1">
        <v>226</v>
      </c>
      <c r="B132" s="1">
        <v>-47.245018210915077</v>
      </c>
    </row>
    <row r="133" spans="1:2" x14ac:dyDescent="0.2">
      <c r="A133" s="1">
        <v>491</v>
      </c>
      <c r="B133" s="1">
        <v>-47.048775944464069</v>
      </c>
    </row>
    <row r="134" spans="1:2" x14ac:dyDescent="0.2">
      <c r="A134" s="1">
        <v>343</v>
      </c>
      <c r="B134" s="1">
        <v>-46.519402504669415</v>
      </c>
    </row>
    <row r="135" spans="1:2" x14ac:dyDescent="0.2">
      <c r="A135" s="1">
        <v>297</v>
      </c>
      <c r="B135" s="1">
        <v>-45.30601771561669</v>
      </c>
    </row>
    <row r="136" spans="1:2" x14ac:dyDescent="0.2">
      <c r="A136" s="1">
        <v>425</v>
      </c>
      <c r="B136" s="1">
        <v>-44.835349503880934</v>
      </c>
    </row>
    <row r="137" spans="1:2" x14ac:dyDescent="0.2">
      <c r="A137" s="1">
        <v>290</v>
      </c>
      <c r="B137" s="1">
        <v>-44.719708930526394</v>
      </c>
    </row>
    <row r="138" spans="1:2" x14ac:dyDescent="0.2">
      <c r="A138" s="1">
        <v>150</v>
      </c>
      <c r="B138" s="1">
        <v>-43.48924320686092</v>
      </c>
    </row>
    <row r="139" spans="1:2" x14ac:dyDescent="0.2">
      <c r="A139" s="1">
        <v>303</v>
      </c>
      <c r="B139" s="1">
        <v>-43.330577313705362</v>
      </c>
    </row>
    <row r="140" spans="1:2" x14ac:dyDescent="0.2">
      <c r="A140" s="1">
        <v>424</v>
      </c>
      <c r="B140" s="1">
        <v>-42.77773107995381</v>
      </c>
    </row>
    <row r="141" spans="1:2" x14ac:dyDescent="0.2">
      <c r="A141" s="1">
        <v>431</v>
      </c>
      <c r="B141" s="1">
        <v>-42.70689971975662</v>
      </c>
    </row>
    <row r="142" spans="1:2" x14ac:dyDescent="0.2">
      <c r="A142" s="1">
        <v>419</v>
      </c>
      <c r="B142" s="1">
        <v>-42.375266698749328</v>
      </c>
    </row>
    <row r="143" spans="1:2" x14ac:dyDescent="0.2">
      <c r="A143" s="1">
        <v>12</v>
      </c>
      <c r="B143" s="1">
        <v>-42.100045235554717</v>
      </c>
    </row>
    <row r="144" spans="1:2" x14ac:dyDescent="0.2">
      <c r="A144" s="1">
        <v>382</v>
      </c>
      <c r="B144" s="1">
        <v>-41.649376522495004</v>
      </c>
    </row>
    <row r="145" spans="1:2" x14ac:dyDescent="0.2">
      <c r="A145" s="1">
        <v>369</v>
      </c>
      <c r="B145" s="1">
        <v>-41.44472704799955</v>
      </c>
    </row>
    <row r="146" spans="1:2" x14ac:dyDescent="0.2">
      <c r="A146" s="1">
        <v>475</v>
      </c>
      <c r="B146" s="1">
        <v>-40.125074150193541</v>
      </c>
    </row>
    <row r="147" spans="1:2" x14ac:dyDescent="0.2">
      <c r="A147" s="1">
        <v>165</v>
      </c>
      <c r="B147" s="1">
        <v>-39.965420581183935</v>
      </c>
    </row>
    <row r="148" spans="1:2" x14ac:dyDescent="0.2">
      <c r="A148" s="1">
        <v>448</v>
      </c>
      <c r="B148" s="1">
        <v>-39.412465563396836</v>
      </c>
    </row>
    <row r="149" spans="1:2" x14ac:dyDescent="0.2">
      <c r="A149" s="1">
        <v>63</v>
      </c>
      <c r="B149" s="1">
        <v>-38.064114975859411</v>
      </c>
    </row>
    <row r="150" spans="1:2" x14ac:dyDescent="0.2">
      <c r="A150" s="1">
        <v>62</v>
      </c>
      <c r="B150" s="1">
        <v>-37.966521516747889</v>
      </c>
    </row>
    <row r="151" spans="1:2" x14ac:dyDescent="0.2">
      <c r="A151" s="1">
        <v>428</v>
      </c>
      <c r="B151" s="1">
        <v>-37.414250719673873</v>
      </c>
    </row>
    <row r="152" spans="1:2" x14ac:dyDescent="0.2">
      <c r="A152" s="1">
        <v>47</v>
      </c>
      <c r="B152" s="1">
        <v>-36.334046200441662</v>
      </c>
    </row>
    <row r="153" spans="1:2" x14ac:dyDescent="0.2">
      <c r="A153" s="1">
        <v>367</v>
      </c>
      <c r="B153" s="1">
        <v>-35.69083321193466</v>
      </c>
    </row>
    <row r="154" spans="1:2" x14ac:dyDescent="0.2">
      <c r="A154" s="1">
        <v>151</v>
      </c>
      <c r="B154" s="1">
        <v>-35.54401670592415</v>
      </c>
    </row>
    <row r="155" spans="1:2" x14ac:dyDescent="0.2">
      <c r="A155" s="1">
        <v>93</v>
      </c>
      <c r="B155" s="1">
        <v>-34.950311239832445</v>
      </c>
    </row>
    <row r="156" spans="1:2" x14ac:dyDescent="0.2">
      <c r="A156" s="1">
        <v>476</v>
      </c>
      <c r="B156" s="1">
        <v>-34.434843855613508</v>
      </c>
    </row>
    <row r="157" spans="1:2" x14ac:dyDescent="0.2">
      <c r="A157" s="1">
        <v>14</v>
      </c>
      <c r="B157" s="1">
        <v>-34.097057896084152</v>
      </c>
    </row>
    <row r="158" spans="1:2" x14ac:dyDescent="0.2">
      <c r="A158" s="1">
        <v>330</v>
      </c>
      <c r="B158" s="1">
        <v>-32.905640054568721</v>
      </c>
    </row>
    <row r="159" spans="1:2" x14ac:dyDescent="0.2">
      <c r="A159" s="1">
        <v>438</v>
      </c>
      <c r="B159" s="1">
        <v>-31.033680529879348</v>
      </c>
    </row>
    <row r="160" spans="1:2" x14ac:dyDescent="0.2">
      <c r="A160" s="1">
        <v>65</v>
      </c>
      <c r="B160" s="1">
        <v>-30.414433623716832</v>
      </c>
    </row>
    <row r="161" spans="1:2" x14ac:dyDescent="0.2">
      <c r="A161" s="1">
        <v>312</v>
      </c>
      <c r="B161" s="1">
        <v>-30.033040300641005</v>
      </c>
    </row>
    <row r="162" spans="1:2" x14ac:dyDescent="0.2">
      <c r="A162" s="1">
        <v>352</v>
      </c>
      <c r="B162" s="1">
        <v>-29.714113086716679</v>
      </c>
    </row>
    <row r="163" spans="1:2" x14ac:dyDescent="0.2">
      <c r="A163" s="1">
        <v>203</v>
      </c>
      <c r="B163" s="1">
        <v>-29.499999368843419</v>
      </c>
    </row>
    <row r="164" spans="1:2" x14ac:dyDescent="0.2">
      <c r="A164" s="1">
        <v>192</v>
      </c>
      <c r="B164" s="1">
        <v>-29.492662898668641</v>
      </c>
    </row>
    <row r="165" spans="1:2" x14ac:dyDescent="0.2">
      <c r="A165" s="1">
        <v>107</v>
      </c>
      <c r="B165" s="1">
        <v>-29.048133751541172</v>
      </c>
    </row>
    <row r="166" spans="1:2" x14ac:dyDescent="0.2">
      <c r="A166" s="1">
        <v>460</v>
      </c>
      <c r="B166" s="1">
        <v>-28.760453568007506</v>
      </c>
    </row>
    <row r="167" spans="1:2" x14ac:dyDescent="0.2">
      <c r="A167" s="1">
        <v>390</v>
      </c>
      <c r="B167" s="1">
        <v>-28.40791700977752</v>
      </c>
    </row>
    <row r="168" spans="1:2" x14ac:dyDescent="0.2">
      <c r="A168" s="1">
        <v>401</v>
      </c>
      <c r="B168" s="1">
        <v>-28.132764101326757</v>
      </c>
    </row>
    <row r="169" spans="1:2" x14ac:dyDescent="0.2">
      <c r="A169" s="1">
        <v>159</v>
      </c>
      <c r="B169" s="1">
        <v>-26.814799178344401</v>
      </c>
    </row>
    <row r="170" spans="1:2" x14ac:dyDescent="0.2">
      <c r="A170" s="1">
        <v>380</v>
      </c>
      <c r="B170" s="1">
        <v>-26.562813273298161</v>
      </c>
    </row>
    <row r="171" spans="1:2" x14ac:dyDescent="0.2">
      <c r="A171" s="1">
        <v>92</v>
      </c>
      <c r="B171" s="1">
        <v>-26.368146574946877</v>
      </c>
    </row>
    <row r="172" spans="1:2" x14ac:dyDescent="0.2">
      <c r="A172" s="1">
        <v>266</v>
      </c>
      <c r="B172" s="1">
        <v>-25.301010824408877</v>
      </c>
    </row>
    <row r="173" spans="1:2" x14ac:dyDescent="0.2">
      <c r="A173" s="1">
        <v>447</v>
      </c>
      <c r="B173" s="1">
        <v>-25.296383002289076</v>
      </c>
    </row>
    <row r="174" spans="1:2" x14ac:dyDescent="0.2">
      <c r="A174" s="1">
        <v>4</v>
      </c>
      <c r="B174" s="1">
        <v>-25.139366356228493</v>
      </c>
    </row>
    <row r="175" spans="1:2" x14ac:dyDescent="0.2">
      <c r="A175" s="1">
        <v>27</v>
      </c>
      <c r="B175" s="1">
        <v>-24.954395007905987</v>
      </c>
    </row>
    <row r="176" spans="1:2" x14ac:dyDescent="0.2">
      <c r="A176" s="1">
        <v>286</v>
      </c>
      <c r="B176" s="1">
        <v>-24.877059392489173</v>
      </c>
    </row>
    <row r="177" spans="1:2" x14ac:dyDescent="0.2">
      <c r="A177" s="1">
        <v>96</v>
      </c>
      <c r="B177" s="1">
        <v>-24.711204333267233</v>
      </c>
    </row>
    <row r="178" spans="1:2" x14ac:dyDescent="0.2">
      <c r="A178" s="1">
        <v>55</v>
      </c>
      <c r="B178" s="1">
        <v>-23.889557894206519</v>
      </c>
    </row>
    <row r="179" spans="1:2" x14ac:dyDescent="0.2">
      <c r="A179" s="1">
        <v>167</v>
      </c>
      <c r="B179" s="1">
        <v>-23.725278044581501</v>
      </c>
    </row>
    <row r="180" spans="1:2" x14ac:dyDescent="0.2">
      <c r="A180" s="1">
        <v>180</v>
      </c>
      <c r="B180" s="1">
        <v>-23.406372812920381</v>
      </c>
    </row>
    <row r="181" spans="1:2" x14ac:dyDescent="0.2">
      <c r="A181" s="1">
        <v>89</v>
      </c>
      <c r="B181" s="1">
        <v>-22.258024167100302</v>
      </c>
    </row>
    <row r="182" spans="1:2" x14ac:dyDescent="0.2">
      <c r="A182" s="1">
        <v>84</v>
      </c>
      <c r="B182" s="1">
        <v>-22.230922941373137</v>
      </c>
    </row>
    <row r="183" spans="1:2" x14ac:dyDescent="0.2">
      <c r="A183" s="1">
        <v>149</v>
      </c>
      <c r="B183" s="1">
        <v>-22.214133582243448</v>
      </c>
    </row>
    <row r="184" spans="1:2" x14ac:dyDescent="0.2">
      <c r="A184" s="1">
        <v>69</v>
      </c>
      <c r="B184" s="1">
        <v>-21.56316278894883</v>
      </c>
    </row>
    <row r="185" spans="1:2" x14ac:dyDescent="0.2">
      <c r="A185" s="1">
        <v>59</v>
      </c>
      <c r="B185" s="1">
        <v>-21.274368484217121</v>
      </c>
    </row>
    <row r="186" spans="1:2" x14ac:dyDescent="0.2">
      <c r="A186" s="1">
        <v>410</v>
      </c>
      <c r="B186" s="1">
        <v>-21.248802490285016</v>
      </c>
    </row>
    <row r="187" spans="1:2" x14ac:dyDescent="0.2">
      <c r="A187" s="1">
        <v>36</v>
      </c>
      <c r="B187" s="1">
        <v>-20.550595997012351</v>
      </c>
    </row>
    <row r="188" spans="1:2" x14ac:dyDescent="0.2">
      <c r="A188" s="1">
        <v>117</v>
      </c>
      <c r="B188" s="1">
        <v>-18.897972272448897</v>
      </c>
    </row>
    <row r="189" spans="1:2" x14ac:dyDescent="0.2">
      <c r="A189" s="1">
        <v>333</v>
      </c>
      <c r="B189" s="1">
        <v>-17.866682106339795</v>
      </c>
    </row>
    <row r="190" spans="1:2" x14ac:dyDescent="0.2">
      <c r="A190" s="1">
        <v>213</v>
      </c>
      <c r="B190" s="1">
        <v>-17.295357949140453</v>
      </c>
    </row>
    <row r="191" spans="1:2" x14ac:dyDescent="0.2">
      <c r="A191" s="1">
        <v>332</v>
      </c>
      <c r="B191" s="1">
        <v>-17.073320050703842</v>
      </c>
    </row>
    <row r="192" spans="1:2" x14ac:dyDescent="0.2">
      <c r="A192" s="1">
        <v>204</v>
      </c>
      <c r="B192" s="1">
        <v>-16.81363384008182</v>
      </c>
    </row>
    <row r="193" spans="1:2" x14ac:dyDescent="0.2">
      <c r="A193" s="1">
        <v>381</v>
      </c>
      <c r="B193" s="1">
        <v>-16.254948003126628</v>
      </c>
    </row>
    <row r="194" spans="1:2" x14ac:dyDescent="0.2">
      <c r="A194" s="1">
        <v>383</v>
      </c>
      <c r="B194" s="1">
        <v>-16.193789463059147</v>
      </c>
    </row>
    <row r="195" spans="1:2" x14ac:dyDescent="0.2">
      <c r="A195" s="1">
        <v>73</v>
      </c>
      <c r="B195" s="1">
        <v>-14.87273368410024</v>
      </c>
    </row>
    <row r="196" spans="1:2" x14ac:dyDescent="0.2">
      <c r="A196" s="1">
        <v>125</v>
      </c>
      <c r="B196" s="1">
        <v>-14.348166850890266</v>
      </c>
    </row>
    <row r="197" spans="1:2" x14ac:dyDescent="0.2">
      <c r="A197" s="1">
        <v>492</v>
      </c>
      <c r="B197" s="1">
        <v>-13.723913195870409</v>
      </c>
    </row>
    <row r="198" spans="1:2" x14ac:dyDescent="0.2">
      <c r="A198" s="1">
        <v>261</v>
      </c>
      <c r="B198" s="1">
        <v>-13.678304442426452</v>
      </c>
    </row>
    <row r="199" spans="1:2" x14ac:dyDescent="0.2">
      <c r="A199" s="1">
        <v>195</v>
      </c>
      <c r="B199" s="1">
        <v>-13.30309859872068</v>
      </c>
    </row>
    <row r="200" spans="1:2" x14ac:dyDescent="0.2">
      <c r="A200" s="1">
        <v>207</v>
      </c>
      <c r="B200" s="1">
        <v>-12.763839065690263</v>
      </c>
    </row>
    <row r="201" spans="1:2" x14ac:dyDescent="0.2">
      <c r="A201" s="1">
        <v>13</v>
      </c>
      <c r="B201" s="1">
        <v>-12.222645628822647</v>
      </c>
    </row>
    <row r="202" spans="1:2" x14ac:dyDescent="0.2">
      <c r="A202" s="1">
        <v>43</v>
      </c>
      <c r="B202" s="1">
        <v>-10.295646975262571</v>
      </c>
    </row>
    <row r="203" spans="1:2" x14ac:dyDescent="0.2">
      <c r="A203" s="1">
        <v>144</v>
      </c>
      <c r="B203" s="1">
        <v>-10.060692955694321</v>
      </c>
    </row>
    <row r="204" spans="1:2" x14ac:dyDescent="0.2">
      <c r="A204" s="1">
        <v>170</v>
      </c>
      <c r="B204" s="1">
        <v>-9.8616032395384536</v>
      </c>
    </row>
    <row r="205" spans="1:2" x14ac:dyDescent="0.2">
      <c r="A205" s="1">
        <v>439</v>
      </c>
      <c r="B205" s="1">
        <v>-9.8143750303679553</v>
      </c>
    </row>
    <row r="206" spans="1:2" x14ac:dyDescent="0.2">
      <c r="A206" s="1">
        <v>208</v>
      </c>
      <c r="B206" s="1">
        <v>-9.7739061018619395</v>
      </c>
    </row>
    <row r="207" spans="1:2" x14ac:dyDescent="0.2">
      <c r="A207" s="1">
        <v>153</v>
      </c>
      <c r="B207" s="1">
        <v>-9.560846326947285</v>
      </c>
    </row>
    <row r="208" spans="1:2" x14ac:dyDescent="0.2">
      <c r="A208" s="1">
        <v>28</v>
      </c>
      <c r="B208" s="1">
        <v>-9.5143992215089384</v>
      </c>
    </row>
    <row r="209" spans="1:2" x14ac:dyDescent="0.2">
      <c r="A209" s="1">
        <v>11</v>
      </c>
      <c r="B209" s="1">
        <v>-8.9818697747614351</v>
      </c>
    </row>
    <row r="210" spans="1:2" x14ac:dyDescent="0.2">
      <c r="A210" s="1">
        <v>272</v>
      </c>
      <c r="B210" s="1">
        <v>-8.0865113946601923</v>
      </c>
    </row>
    <row r="211" spans="1:2" x14ac:dyDescent="0.2">
      <c r="A211" s="1">
        <v>90</v>
      </c>
      <c r="B211" s="1">
        <v>-7.7259798975410376</v>
      </c>
    </row>
    <row r="212" spans="1:2" x14ac:dyDescent="0.2">
      <c r="A212" s="1">
        <v>434</v>
      </c>
      <c r="B212" s="1">
        <v>-6.9248626601038268</v>
      </c>
    </row>
    <row r="213" spans="1:2" x14ac:dyDescent="0.2">
      <c r="A213" s="1">
        <v>171</v>
      </c>
      <c r="B213" s="1">
        <v>-6.6603117091799504</v>
      </c>
    </row>
    <row r="214" spans="1:2" x14ac:dyDescent="0.2">
      <c r="A214" s="1">
        <v>328</v>
      </c>
      <c r="B214" s="1">
        <v>-6.5873081759600609</v>
      </c>
    </row>
    <row r="215" spans="1:2" x14ac:dyDescent="0.2">
      <c r="A215" s="1">
        <v>182</v>
      </c>
      <c r="B215" s="1">
        <v>-6.3928647945995181</v>
      </c>
    </row>
    <row r="216" spans="1:2" x14ac:dyDescent="0.2">
      <c r="A216" s="1">
        <v>8</v>
      </c>
      <c r="B216" s="1">
        <v>-6.0627711778543016</v>
      </c>
    </row>
    <row r="217" spans="1:2" x14ac:dyDescent="0.2">
      <c r="A217" s="1">
        <v>95</v>
      </c>
      <c r="B217" s="1">
        <v>-5.138619933710288</v>
      </c>
    </row>
    <row r="218" spans="1:2" x14ac:dyDescent="0.2">
      <c r="A218" s="1">
        <v>168</v>
      </c>
      <c r="B218" s="1">
        <v>-5.058918026403262</v>
      </c>
    </row>
    <row r="219" spans="1:2" x14ac:dyDescent="0.2">
      <c r="A219" s="1">
        <v>116</v>
      </c>
      <c r="B219" s="1">
        <v>-4.2944215029656334</v>
      </c>
    </row>
    <row r="220" spans="1:2" x14ac:dyDescent="0.2">
      <c r="A220" s="1">
        <v>186</v>
      </c>
      <c r="B220" s="1">
        <v>-3.8366845419459423</v>
      </c>
    </row>
    <row r="221" spans="1:2" x14ac:dyDescent="0.2">
      <c r="A221" s="1">
        <v>360</v>
      </c>
      <c r="B221" s="1">
        <v>-3.0148842390626669</v>
      </c>
    </row>
    <row r="222" spans="1:2" x14ac:dyDescent="0.2">
      <c r="A222" s="1">
        <v>202</v>
      </c>
      <c r="B222" s="1">
        <v>-3.0051257913419249</v>
      </c>
    </row>
    <row r="223" spans="1:2" x14ac:dyDescent="0.2">
      <c r="A223" s="1">
        <v>420</v>
      </c>
      <c r="B223" s="1">
        <v>-2.3861099601854221</v>
      </c>
    </row>
    <row r="224" spans="1:2" x14ac:dyDescent="0.2">
      <c r="A224" s="1">
        <v>396</v>
      </c>
      <c r="B224" s="1">
        <v>-1.8529892140832089</v>
      </c>
    </row>
    <row r="225" spans="1:2" x14ac:dyDescent="0.2">
      <c r="A225" s="1">
        <v>58</v>
      </c>
      <c r="B225" s="1">
        <v>-1.7819744260414154</v>
      </c>
    </row>
    <row r="226" spans="1:2" x14ac:dyDescent="0.2">
      <c r="A226" s="1">
        <v>9</v>
      </c>
      <c r="B226" s="1">
        <v>-1.4634609149652533</v>
      </c>
    </row>
    <row r="227" spans="1:2" x14ac:dyDescent="0.2">
      <c r="A227" s="1">
        <v>278</v>
      </c>
      <c r="B227" s="1">
        <v>-0.70909178558940766</v>
      </c>
    </row>
    <row r="228" spans="1:2" x14ac:dyDescent="0.2">
      <c r="A228" s="1">
        <v>449</v>
      </c>
      <c r="B228" s="1">
        <v>-0.44905984225806606</v>
      </c>
    </row>
    <row r="229" spans="1:2" x14ac:dyDescent="0.2">
      <c r="A229" s="1">
        <v>105</v>
      </c>
      <c r="B229" s="1">
        <v>-0.2364998298635328</v>
      </c>
    </row>
    <row r="230" spans="1:2" x14ac:dyDescent="0.2">
      <c r="A230" s="1">
        <v>114</v>
      </c>
      <c r="B230" s="1">
        <v>0.33601569505844964</v>
      </c>
    </row>
    <row r="231" spans="1:2" x14ac:dyDescent="0.2">
      <c r="A231" s="1">
        <v>32</v>
      </c>
      <c r="B231" s="1">
        <v>0.33886560805331101</v>
      </c>
    </row>
    <row r="232" spans="1:2" x14ac:dyDescent="0.2">
      <c r="A232" s="1">
        <v>271</v>
      </c>
      <c r="B232" s="1">
        <v>0.43135555269873294</v>
      </c>
    </row>
    <row r="233" spans="1:2" x14ac:dyDescent="0.2">
      <c r="A233" s="1">
        <v>276</v>
      </c>
      <c r="B233" s="1">
        <v>0.59982680961184087</v>
      </c>
    </row>
    <row r="234" spans="1:2" x14ac:dyDescent="0.2">
      <c r="A234" s="1">
        <v>206</v>
      </c>
      <c r="B234" s="1">
        <v>1.3346395127846336</v>
      </c>
    </row>
    <row r="235" spans="1:2" x14ac:dyDescent="0.2">
      <c r="A235" s="1">
        <v>121</v>
      </c>
      <c r="B235" s="1">
        <v>1.5204650754149043</v>
      </c>
    </row>
    <row r="236" spans="1:2" x14ac:dyDescent="0.2">
      <c r="A236" s="1">
        <v>201</v>
      </c>
      <c r="B236" s="1">
        <v>2.0701306224036671</v>
      </c>
    </row>
    <row r="237" spans="1:2" x14ac:dyDescent="0.2">
      <c r="A237" s="1">
        <v>137</v>
      </c>
      <c r="B237" s="1">
        <v>3.2038330249015416</v>
      </c>
    </row>
    <row r="238" spans="1:2" x14ac:dyDescent="0.2">
      <c r="A238" s="1">
        <v>10</v>
      </c>
      <c r="B238" s="1">
        <v>3.4936483632282034</v>
      </c>
    </row>
    <row r="239" spans="1:2" x14ac:dyDescent="0.2">
      <c r="A239" s="1">
        <v>103</v>
      </c>
      <c r="B239" s="1">
        <v>3.9244140645532752</v>
      </c>
    </row>
    <row r="240" spans="1:2" x14ac:dyDescent="0.2">
      <c r="A240" s="1">
        <v>75</v>
      </c>
      <c r="B240" s="1">
        <v>4.1849374259472825</v>
      </c>
    </row>
    <row r="241" spans="1:2" x14ac:dyDescent="0.2">
      <c r="A241" s="1">
        <v>78</v>
      </c>
      <c r="B241" s="1">
        <v>4.4583025622141577</v>
      </c>
    </row>
    <row r="242" spans="1:2" x14ac:dyDescent="0.2">
      <c r="A242" s="1">
        <v>17</v>
      </c>
      <c r="B242" s="1">
        <v>4.6400185919192154</v>
      </c>
    </row>
    <row r="243" spans="1:2" x14ac:dyDescent="0.2">
      <c r="A243" s="1">
        <v>259</v>
      </c>
      <c r="B243" s="1">
        <v>5.1374011805855844</v>
      </c>
    </row>
    <row r="244" spans="1:2" x14ac:dyDescent="0.2">
      <c r="A244" s="1">
        <v>273</v>
      </c>
      <c r="B244" s="1">
        <v>5.2723923290577659</v>
      </c>
    </row>
    <row r="245" spans="1:2" x14ac:dyDescent="0.2">
      <c r="A245" s="1">
        <v>52</v>
      </c>
      <c r="B245" s="1">
        <v>5.4413889364059287</v>
      </c>
    </row>
    <row r="246" spans="1:2" x14ac:dyDescent="0.2">
      <c r="A246" s="1">
        <v>177</v>
      </c>
      <c r="B246" s="1">
        <v>5.5035173167889297</v>
      </c>
    </row>
    <row r="247" spans="1:2" x14ac:dyDescent="0.2">
      <c r="A247" s="1">
        <v>403</v>
      </c>
      <c r="B247" s="1">
        <v>6.007165386374254</v>
      </c>
    </row>
    <row r="248" spans="1:2" x14ac:dyDescent="0.2">
      <c r="A248" s="1">
        <v>220</v>
      </c>
      <c r="B248" s="1">
        <v>6.0358591263975541</v>
      </c>
    </row>
    <row r="249" spans="1:2" x14ac:dyDescent="0.2">
      <c r="A249" s="1">
        <v>119</v>
      </c>
      <c r="B249" s="1">
        <v>6.4197302430784475</v>
      </c>
    </row>
    <row r="250" spans="1:2" x14ac:dyDescent="0.2">
      <c r="A250" s="1">
        <v>38</v>
      </c>
      <c r="B250" s="1">
        <v>6.6937643040382682</v>
      </c>
    </row>
    <row r="251" spans="1:2" x14ac:dyDescent="0.2">
      <c r="A251" s="1">
        <v>452</v>
      </c>
      <c r="B251" s="1">
        <v>8.1462033985335438</v>
      </c>
    </row>
    <row r="252" spans="1:2" x14ac:dyDescent="0.2">
      <c r="A252" s="1">
        <v>35</v>
      </c>
      <c r="B252" s="1">
        <v>8.616613316724397</v>
      </c>
    </row>
    <row r="253" spans="1:2" x14ac:dyDescent="0.2">
      <c r="A253" s="1">
        <v>188</v>
      </c>
      <c r="B253" s="1">
        <v>8.7478310943079123</v>
      </c>
    </row>
    <row r="254" spans="1:2" x14ac:dyDescent="0.2">
      <c r="A254" s="1">
        <v>81</v>
      </c>
      <c r="B254" s="1">
        <v>8.8821702295517753</v>
      </c>
    </row>
    <row r="255" spans="1:2" x14ac:dyDescent="0.2">
      <c r="A255" s="1">
        <v>126</v>
      </c>
      <c r="B255" s="1">
        <v>9.5966861060205702</v>
      </c>
    </row>
    <row r="256" spans="1:2" x14ac:dyDescent="0.2">
      <c r="A256" s="1">
        <v>319</v>
      </c>
      <c r="B256" s="1">
        <v>9.6947138114010158</v>
      </c>
    </row>
    <row r="257" spans="1:2" x14ac:dyDescent="0.2">
      <c r="A257" s="1">
        <v>128</v>
      </c>
      <c r="B257" s="1">
        <v>10.060958693735301</v>
      </c>
    </row>
    <row r="258" spans="1:2" x14ac:dyDescent="0.2">
      <c r="A258" s="1">
        <v>183</v>
      </c>
      <c r="B258" s="1">
        <v>10.928159052871706</v>
      </c>
    </row>
    <row r="259" spans="1:2" x14ac:dyDescent="0.2">
      <c r="A259" s="1">
        <v>71</v>
      </c>
      <c r="B259" s="1">
        <v>11.13527216859984</v>
      </c>
    </row>
    <row r="260" spans="1:2" x14ac:dyDescent="0.2">
      <c r="A260" s="1">
        <v>50</v>
      </c>
      <c r="B260" s="1">
        <v>11.623861471038254</v>
      </c>
    </row>
    <row r="261" spans="1:2" x14ac:dyDescent="0.2">
      <c r="A261" s="1">
        <v>112</v>
      </c>
      <c r="B261" s="1">
        <v>12.034638440785784</v>
      </c>
    </row>
    <row r="262" spans="1:2" x14ac:dyDescent="0.2">
      <c r="A262" s="1">
        <v>262</v>
      </c>
      <c r="B262" s="1">
        <v>12.257379044964182</v>
      </c>
    </row>
    <row r="263" spans="1:2" x14ac:dyDescent="0.2">
      <c r="A263" s="1">
        <v>391</v>
      </c>
      <c r="B263" s="1">
        <v>12.620304011297776</v>
      </c>
    </row>
    <row r="264" spans="1:2" x14ac:dyDescent="0.2">
      <c r="A264" s="1">
        <v>82</v>
      </c>
      <c r="B264" s="1">
        <v>13.028391473819283</v>
      </c>
    </row>
    <row r="265" spans="1:2" x14ac:dyDescent="0.2">
      <c r="A265" s="1">
        <v>83</v>
      </c>
      <c r="B265" s="1">
        <v>13.035131610502503</v>
      </c>
    </row>
    <row r="266" spans="1:2" x14ac:dyDescent="0.2">
      <c r="A266" s="1">
        <v>179</v>
      </c>
      <c r="B266" s="1">
        <v>13.134468178559473</v>
      </c>
    </row>
    <row r="267" spans="1:2" x14ac:dyDescent="0.2">
      <c r="A267" s="1">
        <v>178</v>
      </c>
      <c r="B267" s="1">
        <v>13.337999475861579</v>
      </c>
    </row>
    <row r="268" spans="1:2" x14ac:dyDescent="0.2">
      <c r="A268" s="1">
        <v>282</v>
      </c>
      <c r="B268" s="1">
        <v>13.45111875816292</v>
      </c>
    </row>
    <row r="269" spans="1:2" x14ac:dyDescent="0.2">
      <c r="A269" s="1">
        <v>139</v>
      </c>
      <c r="B269" s="1">
        <v>13.571945598456296</v>
      </c>
    </row>
    <row r="270" spans="1:2" x14ac:dyDescent="0.2">
      <c r="A270" s="1">
        <v>269</v>
      </c>
      <c r="B270" s="1">
        <v>13.672494114376605</v>
      </c>
    </row>
    <row r="271" spans="1:2" x14ac:dyDescent="0.2">
      <c r="A271" s="1">
        <v>217</v>
      </c>
      <c r="B271" s="1">
        <v>13.688613149442972</v>
      </c>
    </row>
    <row r="272" spans="1:2" x14ac:dyDescent="0.2">
      <c r="A272" s="1">
        <v>265</v>
      </c>
      <c r="B272" s="1">
        <v>14.006158840380522</v>
      </c>
    </row>
    <row r="273" spans="1:2" x14ac:dyDescent="0.2">
      <c r="A273" s="1">
        <v>42</v>
      </c>
      <c r="B273" s="1">
        <v>14.157178247020056</v>
      </c>
    </row>
    <row r="274" spans="1:2" x14ac:dyDescent="0.2">
      <c r="A274" s="1">
        <v>440</v>
      </c>
      <c r="B274" s="1">
        <v>14.21794143016632</v>
      </c>
    </row>
    <row r="275" spans="1:2" x14ac:dyDescent="0.2">
      <c r="A275" s="1">
        <v>1</v>
      </c>
      <c r="B275" s="1">
        <v>14.333845846786062</v>
      </c>
    </row>
    <row r="276" spans="1:2" x14ac:dyDescent="0.2">
      <c r="A276" s="1">
        <v>325</v>
      </c>
      <c r="B276" s="1">
        <v>15.054667460277415</v>
      </c>
    </row>
    <row r="277" spans="1:2" x14ac:dyDescent="0.2">
      <c r="A277" s="1">
        <v>104</v>
      </c>
      <c r="B277" s="1">
        <v>15.184368780563091</v>
      </c>
    </row>
    <row r="278" spans="1:2" x14ac:dyDescent="0.2">
      <c r="A278" s="1">
        <v>67</v>
      </c>
      <c r="B278" s="1">
        <v>16.651966867533702</v>
      </c>
    </row>
    <row r="279" spans="1:2" x14ac:dyDescent="0.2">
      <c r="A279" s="1">
        <v>88</v>
      </c>
      <c r="B279" s="1">
        <v>16.78609086013239</v>
      </c>
    </row>
    <row r="280" spans="1:2" x14ac:dyDescent="0.2">
      <c r="A280" s="1">
        <v>417</v>
      </c>
      <c r="B280" s="1">
        <v>16.95838501997423</v>
      </c>
    </row>
    <row r="281" spans="1:2" x14ac:dyDescent="0.2">
      <c r="A281" s="1">
        <v>106</v>
      </c>
      <c r="B281" s="1">
        <v>17.083152395780417</v>
      </c>
    </row>
    <row r="282" spans="1:2" x14ac:dyDescent="0.2">
      <c r="A282" s="1">
        <v>157</v>
      </c>
      <c r="B282" s="1">
        <v>17.112599983236578</v>
      </c>
    </row>
    <row r="283" spans="1:2" x14ac:dyDescent="0.2">
      <c r="A283" s="1">
        <v>348</v>
      </c>
      <c r="B283" s="1">
        <v>17.607200365346216</v>
      </c>
    </row>
    <row r="284" spans="1:2" x14ac:dyDescent="0.2">
      <c r="A284" s="1">
        <v>148</v>
      </c>
      <c r="B284" s="1">
        <v>18.338979438556635</v>
      </c>
    </row>
    <row r="285" spans="1:2" x14ac:dyDescent="0.2">
      <c r="A285" s="1">
        <v>164</v>
      </c>
      <c r="B285" s="1">
        <v>18.389969444422604</v>
      </c>
    </row>
    <row r="286" spans="1:2" x14ac:dyDescent="0.2">
      <c r="A286" s="1">
        <v>154</v>
      </c>
      <c r="B286" s="1">
        <v>18.467002946790672</v>
      </c>
    </row>
    <row r="287" spans="1:2" x14ac:dyDescent="0.2">
      <c r="A287" s="1">
        <v>281</v>
      </c>
      <c r="B287" s="1">
        <v>18.917522829351583</v>
      </c>
    </row>
    <row r="288" spans="1:2" x14ac:dyDescent="0.2">
      <c r="A288" s="1">
        <v>22</v>
      </c>
      <c r="B288" s="1">
        <v>19.194093364632863</v>
      </c>
    </row>
    <row r="289" spans="1:2" x14ac:dyDescent="0.2">
      <c r="A289" s="1">
        <v>160</v>
      </c>
      <c r="B289" s="1">
        <v>19.283651127965641</v>
      </c>
    </row>
    <row r="290" spans="1:2" x14ac:dyDescent="0.2">
      <c r="A290" s="1">
        <v>57</v>
      </c>
      <c r="B290" s="1">
        <v>19.352773235268614</v>
      </c>
    </row>
    <row r="291" spans="1:2" x14ac:dyDescent="0.2">
      <c r="A291" s="1">
        <v>191</v>
      </c>
      <c r="B291" s="1">
        <v>19.379801340330232</v>
      </c>
    </row>
    <row r="292" spans="1:2" x14ac:dyDescent="0.2">
      <c r="A292" s="1">
        <v>64</v>
      </c>
      <c r="B292" s="1">
        <v>19.415605987642266</v>
      </c>
    </row>
    <row r="293" spans="1:2" x14ac:dyDescent="0.2">
      <c r="A293" s="1">
        <v>25</v>
      </c>
      <c r="B293" s="1">
        <v>19.510947806711556</v>
      </c>
    </row>
    <row r="294" spans="1:2" x14ac:dyDescent="0.2">
      <c r="A294" s="1">
        <v>342</v>
      </c>
      <c r="B294" s="1">
        <v>20.033656398172752</v>
      </c>
    </row>
    <row r="295" spans="1:2" x14ac:dyDescent="0.2">
      <c r="A295" s="1">
        <v>484</v>
      </c>
      <c r="B295" s="1">
        <v>20.522650078690276</v>
      </c>
    </row>
    <row r="296" spans="1:2" x14ac:dyDescent="0.2">
      <c r="A296" s="1">
        <v>323</v>
      </c>
      <c r="B296" s="1">
        <v>20.764147184279864</v>
      </c>
    </row>
    <row r="297" spans="1:2" x14ac:dyDescent="0.2">
      <c r="A297" s="1">
        <v>68</v>
      </c>
      <c r="B297" s="1">
        <v>21.114468667277833</v>
      </c>
    </row>
    <row r="298" spans="1:2" x14ac:dyDescent="0.2">
      <c r="A298" s="1">
        <v>400</v>
      </c>
      <c r="B298" s="1">
        <v>21.25965081686445</v>
      </c>
    </row>
    <row r="299" spans="1:2" x14ac:dyDescent="0.2">
      <c r="A299" s="1">
        <v>229</v>
      </c>
      <c r="B299" s="1">
        <v>22.879467183292945</v>
      </c>
    </row>
    <row r="300" spans="1:2" x14ac:dyDescent="0.2">
      <c r="A300" s="1">
        <v>99</v>
      </c>
      <c r="B300" s="1">
        <v>24.443139439559673</v>
      </c>
    </row>
    <row r="301" spans="1:2" x14ac:dyDescent="0.2">
      <c r="A301" s="1">
        <v>422</v>
      </c>
      <c r="B301" s="1">
        <v>24.64124471978721</v>
      </c>
    </row>
    <row r="302" spans="1:2" x14ac:dyDescent="0.2">
      <c r="A302" s="1">
        <v>394</v>
      </c>
      <c r="B302" s="1">
        <v>25.009852140188741</v>
      </c>
    </row>
    <row r="303" spans="1:2" x14ac:dyDescent="0.2">
      <c r="A303" s="1">
        <v>245</v>
      </c>
      <c r="B303" s="1">
        <v>25.412998720625183</v>
      </c>
    </row>
    <row r="304" spans="1:2" x14ac:dyDescent="0.2">
      <c r="A304" s="1">
        <v>140</v>
      </c>
      <c r="B304" s="1">
        <v>25.760347409866881</v>
      </c>
    </row>
    <row r="305" spans="1:2" x14ac:dyDescent="0.2">
      <c r="A305" s="1">
        <v>398</v>
      </c>
      <c r="B305" s="1">
        <v>26.257890194990978</v>
      </c>
    </row>
    <row r="306" spans="1:2" x14ac:dyDescent="0.2">
      <c r="A306" s="1">
        <v>446</v>
      </c>
      <c r="B306" s="1">
        <v>26.953923379509433</v>
      </c>
    </row>
    <row r="307" spans="1:2" x14ac:dyDescent="0.2">
      <c r="A307" s="1">
        <v>2</v>
      </c>
      <c r="B307" s="1">
        <v>27.481313121183121</v>
      </c>
    </row>
    <row r="308" spans="1:2" x14ac:dyDescent="0.2">
      <c r="A308" s="1">
        <v>253</v>
      </c>
      <c r="B308" s="1">
        <v>27.537054396740132</v>
      </c>
    </row>
    <row r="309" spans="1:2" x14ac:dyDescent="0.2">
      <c r="A309" s="1">
        <v>30</v>
      </c>
      <c r="B309" s="1">
        <v>27.563594064231438</v>
      </c>
    </row>
    <row r="310" spans="1:2" x14ac:dyDescent="0.2">
      <c r="A310" s="1">
        <v>152</v>
      </c>
      <c r="B310" s="1">
        <v>27.580576552638377</v>
      </c>
    </row>
    <row r="311" spans="1:2" x14ac:dyDescent="0.2">
      <c r="A311" s="1">
        <v>85</v>
      </c>
      <c r="B311" s="1">
        <v>27.99886223413705</v>
      </c>
    </row>
    <row r="312" spans="1:2" x14ac:dyDescent="0.2">
      <c r="A312" s="1">
        <v>161</v>
      </c>
      <c r="B312" s="1">
        <v>28.16301842215762</v>
      </c>
    </row>
    <row r="313" spans="1:2" x14ac:dyDescent="0.2">
      <c r="A313" s="1">
        <v>163</v>
      </c>
      <c r="B313" s="1">
        <v>29.010528001512284</v>
      </c>
    </row>
    <row r="314" spans="1:2" x14ac:dyDescent="0.2">
      <c r="A314" s="1">
        <v>264</v>
      </c>
      <c r="B314" s="1">
        <v>29.036673953758509</v>
      </c>
    </row>
    <row r="315" spans="1:2" x14ac:dyDescent="0.2">
      <c r="A315" s="1">
        <v>53</v>
      </c>
      <c r="B315" s="1">
        <v>29.056974134075062</v>
      </c>
    </row>
    <row r="316" spans="1:2" x14ac:dyDescent="0.2">
      <c r="A316" s="1">
        <v>45</v>
      </c>
      <c r="B316" s="1">
        <v>29.532715783610911</v>
      </c>
    </row>
    <row r="317" spans="1:2" x14ac:dyDescent="0.2">
      <c r="A317" s="1">
        <v>340</v>
      </c>
      <c r="B317" s="1">
        <v>30.009037800353326</v>
      </c>
    </row>
    <row r="318" spans="1:2" x14ac:dyDescent="0.2">
      <c r="A318" s="1">
        <v>158</v>
      </c>
      <c r="B318" s="1">
        <v>30.237860242095849</v>
      </c>
    </row>
    <row r="319" spans="1:2" x14ac:dyDescent="0.2">
      <c r="A319" s="1">
        <v>91</v>
      </c>
      <c r="B319" s="1">
        <v>30.354514659193228</v>
      </c>
    </row>
    <row r="320" spans="1:2" x14ac:dyDescent="0.2">
      <c r="A320" s="1">
        <v>49</v>
      </c>
      <c r="B320" s="1">
        <v>30.354713149718009</v>
      </c>
    </row>
    <row r="321" spans="1:2" x14ac:dyDescent="0.2">
      <c r="A321" s="1">
        <v>275</v>
      </c>
      <c r="B321" s="1">
        <v>30.508755038787058</v>
      </c>
    </row>
    <row r="322" spans="1:2" x14ac:dyDescent="0.2">
      <c r="A322" s="1">
        <v>387</v>
      </c>
      <c r="B322" s="1">
        <v>30.636991289378784</v>
      </c>
    </row>
    <row r="323" spans="1:2" x14ac:dyDescent="0.2">
      <c r="A323" s="1">
        <v>97</v>
      </c>
      <c r="B323" s="1">
        <v>30.665729418145929</v>
      </c>
    </row>
    <row r="324" spans="1:2" x14ac:dyDescent="0.2">
      <c r="A324" s="1">
        <v>86</v>
      </c>
      <c r="B324" s="1">
        <v>30.692508565602111</v>
      </c>
    </row>
    <row r="325" spans="1:2" x14ac:dyDescent="0.2">
      <c r="A325" s="1">
        <v>39</v>
      </c>
      <c r="B325" s="1">
        <v>30.718953504145247</v>
      </c>
    </row>
    <row r="326" spans="1:2" x14ac:dyDescent="0.2">
      <c r="A326" s="1">
        <v>113</v>
      </c>
      <c r="B326" s="1">
        <v>31.479918573591931</v>
      </c>
    </row>
    <row r="327" spans="1:2" x14ac:dyDescent="0.2">
      <c r="A327" s="1">
        <v>184</v>
      </c>
      <c r="B327" s="1">
        <v>31.527477930516397</v>
      </c>
    </row>
    <row r="328" spans="1:2" x14ac:dyDescent="0.2">
      <c r="A328" s="1">
        <v>130</v>
      </c>
      <c r="B328" s="1">
        <v>31.613709141718573</v>
      </c>
    </row>
    <row r="329" spans="1:2" x14ac:dyDescent="0.2">
      <c r="A329" s="1">
        <v>224</v>
      </c>
      <c r="B329" s="1">
        <v>32.265038773741253</v>
      </c>
    </row>
    <row r="330" spans="1:2" x14ac:dyDescent="0.2">
      <c r="A330" s="1">
        <v>411</v>
      </c>
      <c r="B330" s="1">
        <v>32.549451291257355</v>
      </c>
    </row>
    <row r="331" spans="1:2" x14ac:dyDescent="0.2">
      <c r="A331" s="1">
        <v>80</v>
      </c>
      <c r="B331" s="1">
        <v>33.403954754154256</v>
      </c>
    </row>
    <row r="332" spans="1:2" x14ac:dyDescent="0.2">
      <c r="A332" s="1">
        <v>118</v>
      </c>
      <c r="B332" s="1">
        <v>33.783181555247211</v>
      </c>
    </row>
    <row r="333" spans="1:2" x14ac:dyDescent="0.2">
      <c r="A333" s="1">
        <v>456</v>
      </c>
      <c r="B333" s="1">
        <v>33.959334209001099</v>
      </c>
    </row>
    <row r="334" spans="1:2" x14ac:dyDescent="0.2">
      <c r="A334" s="1">
        <v>267</v>
      </c>
      <c r="B334" s="1">
        <v>34.128894425808539</v>
      </c>
    </row>
    <row r="335" spans="1:2" x14ac:dyDescent="0.2">
      <c r="A335" s="1">
        <v>129</v>
      </c>
      <c r="B335" s="1">
        <v>34.153395280161931</v>
      </c>
    </row>
    <row r="336" spans="1:2" x14ac:dyDescent="0.2">
      <c r="A336" s="1">
        <v>122</v>
      </c>
      <c r="B336" s="1">
        <v>34.202845761765275</v>
      </c>
    </row>
    <row r="337" spans="1:2" x14ac:dyDescent="0.2">
      <c r="A337" s="1">
        <v>462</v>
      </c>
      <c r="B337" s="1">
        <v>34.357751776680743</v>
      </c>
    </row>
    <row r="338" spans="1:2" x14ac:dyDescent="0.2">
      <c r="A338" s="1">
        <v>172</v>
      </c>
      <c r="B338" s="1">
        <v>34.640081170209669</v>
      </c>
    </row>
    <row r="339" spans="1:2" x14ac:dyDescent="0.2">
      <c r="A339" s="1">
        <v>215</v>
      </c>
      <c r="B339" s="1">
        <v>35.975568635960371</v>
      </c>
    </row>
    <row r="340" spans="1:2" x14ac:dyDescent="0.2">
      <c r="A340" s="1">
        <v>407</v>
      </c>
      <c r="B340" s="1">
        <v>36.498168872129099</v>
      </c>
    </row>
    <row r="341" spans="1:2" x14ac:dyDescent="0.2">
      <c r="A341" s="1">
        <v>214</v>
      </c>
      <c r="B341" s="1">
        <v>36.875677484218613</v>
      </c>
    </row>
    <row r="342" spans="1:2" x14ac:dyDescent="0.2">
      <c r="A342" s="1">
        <v>187</v>
      </c>
      <c r="B342" s="1">
        <v>37.80919532673397</v>
      </c>
    </row>
    <row r="343" spans="1:2" x14ac:dyDescent="0.2">
      <c r="A343" s="1">
        <v>48</v>
      </c>
      <c r="B343" s="1">
        <v>38.648464319790946</v>
      </c>
    </row>
    <row r="344" spans="1:2" x14ac:dyDescent="0.2">
      <c r="A344" s="1">
        <v>77</v>
      </c>
      <c r="B344" s="1">
        <v>39.16113813710399</v>
      </c>
    </row>
    <row r="345" spans="1:2" x14ac:dyDescent="0.2">
      <c r="A345" s="1">
        <v>354</v>
      </c>
      <c r="B345" s="1">
        <v>39.36803435055117</v>
      </c>
    </row>
    <row r="346" spans="1:2" x14ac:dyDescent="0.2">
      <c r="A346" s="1">
        <v>388</v>
      </c>
      <c r="B346" s="1">
        <v>39.490674680917436</v>
      </c>
    </row>
    <row r="347" spans="1:2" x14ac:dyDescent="0.2">
      <c r="A347" s="1">
        <v>51</v>
      </c>
      <c r="B347" s="1">
        <v>39.990846268887253</v>
      </c>
    </row>
    <row r="348" spans="1:2" x14ac:dyDescent="0.2">
      <c r="A348" s="1">
        <v>196</v>
      </c>
      <c r="B348" s="1">
        <v>40.625824018541607</v>
      </c>
    </row>
    <row r="349" spans="1:2" x14ac:dyDescent="0.2">
      <c r="A349" s="1">
        <v>29</v>
      </c>
      <c r="B349" s="1">
        <v>40.800685004453044</v>
      </c>
    </row>
    <row r="350" spans="1:2" x14ac:dyDescent="0.2">
      <c r="A350" s="1">
        <v>79</v>
      </c>
      <c r="B350" s="1">
        <v>41.554448926759505</v>
      </c>
    </row>
    <row r="351" spans="1:2" x14ac:dyDescent="0.2">
      <c r="A351" s="1">
        <v>124</v>
      </c>
      <c r="B351" s="1">
        <v>41.630820383272294</v>
      </c>
    </row>
    <row r="352" spans="1:2" x14ac:dyDescent="0.2">
      <c r="A352" s="1">
        <v>209</v>
      </c>
      <c r="B352" s="1">
        <v>41.854274050368986</v>
      </c>
    </row>
    <row r="353" spans="1:2" x14ac:dyDescent="0.2">
      <c r="A353" s="1">
        <v>60</v>
      </c>
      <c r="B353" s="1">
        <v>42.253586212713344</v>
      </c>
    </row>
    <row r="354" spans="1:2" x14ac:dyDescent="0.2">
      <c r="A354" s="1">
        <v>479</v>
      </c>
      <c r="B354" s="1">
        <v>42.643079682382449</v>
      </c>
    </row>
    <row r="355" spans="1:2" x14ac:dyDescent="0.2">
      <c r="A355" s="1">
        <v>54</v>
      </c>
      <c r="B355" s="1">
        <v>42.755986519845464</v>
      </c>
    </row>
    <row r="356" spans="1:2" x14ac:dyDescent="0.2">
      <c r="A356" s="1">
        <v>251</v>
      </c>
      <c r="B356" s="1">
        <v>42.876090784016924</v>
      </c>
    </row>
    <row r="357" spans="1:2" x14ac:dyDescent="0.2">
      <c r="A357" s="1">
        <v>174</v>
      </c>
      <c r="B357" s="1">
        <v>43.574626298806834</v>
      </c>
    </row>
    <row r="358" spans="1:2" x14ac:dyDescent="0.2">
      <c r="A358" s="1">
        <v>210</v>
      </c>
      <c r="B358" s="1">
        <v>43.592971778736683</v>
      </c>
    </row>
    <row r="359" spans="1:2" x14ac:dyDescent="0.2">
      <c r="A359" s="1">
        <v>176</v>
      </c>
      <c r="B359" s="1">
        <v>44.188821497291428</v>
      </c>
    </row>
    <row r="360" spans="1:2" x14ac:dyDescent="0.2">
      <c r="A360" s="1">
        <v>26</v>
      </c>
      <c r="B360" s="1">
        <v>44.431147138187953</v>
      </c>
    </row>
    <row r="361" spans="1:2" x14ac:dyDescent="0.2">
      <c r="A361" s="1">
        <v>108</v>
      </c>
      <c r="B361" s="1">
        <v>44.488959818489093</v>
      </c>
    </row>
    <row r="362" spans="1:2" x14ac:dyDescent="0.2">
      <c r="A362" s="1">
        <v>212</v>
      </c>
      <c r="B362" s="1">
        <v>45.074079105233977</v>
      </c>
    </row>
    <row r="363" spans="1:2" x14ac:dyDescent="0.2">
      <c r="A363" s="1">
        <v>156</v>
      </c>
      <c r="B363" s="1">
        <v>45.905282390111097</v>
      </c>
    </row>
    <row r="364" spans="1:2" x14ac:dyDescent="0.2">
      <c r="A364" s="1">
        <v>66</v>
      </c>
      <c r="B364" s="1">
        <v>46.517793514769437</v>
      </c>
    </row>
    <row r="365" spans="1:2" x14ac:dyDescent="0.2">
      <c r="A365" s="1">
        <v>230</v>
      </c>
      <c r="B365" s="1">
        <v>47.126729810268444</v>
      </c>
    </row>
    <row r="366" spans="1:2" x14ac:dyDescent="0.2">
      <c r="A366" s="1">
        <v>301</v>
      </c>
      <c r="B366" s="1">
        <v>47.275092825513639</v>
      </c>
    </row>
    <row r="367" spans="1:2" x14ac:dyDescent="0.2">
      <c r="A367" s="1">
        <v>274</v>
      </c>
      <c r="B367" s="1">
        <v>48.730538840065492</v>
      </c>
    </row>
    <row r="368" spans="1:2" x14ac:dyDescent="0.2">
      <c r="A368" s="1">
        <v>169</v>
      </c>
      <c r="B368" s="1">
        <v>48.761662085873468</v>
      </c>
    </row>
    <row r="369" spans="1:2" x14ac:dyDescent="0.2">
      <c r="A369" s="1">
        <v>414</v>
      </c>
      <c r="B369" s="1">
        <v>48.954795306111919</v>
      </c>
    </row>
    <row r="370" spans="1:2" x14ac:dyDescent="0.2">
      <c r="A370" s="1">
        <v>355</v>
      </c>
      <c r="B370" s="1">
        <v>49.039497274665337</v>
      </c>
    </row>
    <row r="371" spans="1:2" x14ac:dyDescent="0.2">
      <c r="A371" s="1">
        <v>277</v>
      </c>
      <c r="B371" s="1">
        <v>49.126327506590314</v>
      </c>
    </row>
    <row r="372" spans="1:2" x14ac:dyDescent="0.2">
      <c r="A372" s="1">
        <v>37</v>
      </c>
      <c r="B372" s="1">
        <v>49.14354850359814</v>
      </c>
    </row>
    <row r="373" spans="1:2" x14ac:dyDescent="0.2">
      <c r="A373" s="1">
        <v>386</v>
      </c>
      <c r="B373" s="1">
        <v>49.309537909999563</v>
      </c>
    </row>
    <row r="374" spans="1:2" x14ac:dyDescent="0.2">
      <c r="A374" s="1">
        <v>470</v>
      </c>
      <c r="B374" s="1">
        <v>49.35095946297406</v>
      </c>
    </row>
    <row r="375" spans="1:2" x14ac:dyDescent="0.2">
      <c r="A375" s="1">
        <v>474</v>
      </c>
      <c r="B375" s="1">
        <v>50.812771020027867</v>
      </c>
    </row>
    <row r="376" spans="1:2" x14ac:dyDescent="0.2">
      <c r="A376" s="1">
        <v>190</v>
      </c>
      <c r="B376" s="1">
        <v>51.633162864827682</v>
      </c>
    </row>
    <row r="377" spans="1:2" x14ac:dyDescent="0.2">
      <c r="A377" s="1">
        <v>234</v>
      </c>
      <c r="B377" s="1">
        <v>51.636043203981899</v>
      </c>
    </row>
    <row r="378" spans="1:2" x14ac:dyDescent="0.2">
      <c r="A378" s="1">
        <v>478</v>
      </c>
      <c r="B378" s="1">
        <v>51.849046228882798</v>
      </c>
    </row>
    <row r="379" spans="1:2" x14ac:dyDescent="0.2">
      <c r="A379" s="1">
        <v>19</v>
      </c>
      <c r="B379" s="1">
        <v>51.870780668539737</v>
      </c>
    </row>
    <row r="380" spans="1:2" x14ac:dyDescent="0.2">
      <c r="A380" s="1">
        <v>16</v>
      </c>
      <c r="B380" s="1">
        <v>51.929993037734675</v>
      </c>
    </row>
    <row r="381" spans="1:2" x14ac:dyDescent="0.2">
      <c r="A381" s="1">
        <v>189</v>
      </c>
      <c r="B381" s="1">
        <v>52.192617955526657</v>
      </c>
    </row>
    <row r="382" spans="1:2" x14ac:dyDescent="0.2">
      <c r="A382" s="1">
        <v>421</v>
      </c>
      <c r="B382" s="1">
        <v>52.625510077576109</v>
      </c>
    </row>
    <row r="383" spans="1:2" x14ac:dyDescent="0.2">
      <c r="A383" s="1">
        <v>181</v>
      </c>
      <c r="B383" s="1">
        <v>52.638077186262308</v>
      </c>
    </row>
    <row r="384" spans="1:2" x14ac:dyDescent="0.2">
      <c r="A384" s="1">
        <v>413</v>
      </c>
      <c r="B384" s="1">
        <v>53.103458921050333</v>
      </c>
    </row>
    <row r="385" spans="1:2" x14ac:dyDescent="0.2">
      <c r="A385" s="1">
        <v>443</v>
      </c>
      <c r="B385" s="1">
        <v>53.31587297360602</v>
      </c>
    </row>
    <row r="386" spans="1:2" x14ac:dyDescent="0.2">
      <c r="A386" s="1">
        <v>426</v>
      </c>
      <c r="B386" s="1">
        <v>53.925840280362536</v>
      </c>
    </row>
    <row r="387" spans="1:2" x14ac:dyDescent="0.2">
      <c r="A387" s="1">
        <v>308</v>
      </c>
      <c r="B387" s="1">
        <v>53.929405415899964</v>
      </c>
    </row>
    <row r="388" spans="1:2" x14ac:dyDescent="0.2">
      <c r="A388" s="1">
        <v>311</v>
      </c>
      <c r="B388" s="1">
        <v>54.160290329493364</v>
      </c>
    </row>
    <row r="389" spans="1:2" x14ac:dyDescent="0.2">
      <c r="A389" s="1">
        <v>33</v>
      </c>
      <c r="B389" s="1">
        <v>54.388348120264709</v>
      </c>
    </row>
    <row r="390" spans="1:2" x14ac:dyDescent="0.2">
      <c r="A390" s="1">
        <v>46</v>
      </c>
      <c r="B390" s="1">
        <v>54.468400729452696</v>
      </c>
    </row>
    <row r="391" spans="1:2" x14ac:dyDescent="0.2">
      <c r="A391" s="1">
        <v>260</v>
      </c>
      <c r="B391" s="1">
        <v>54.56320213721483</v>
      </c>
    </row>
    <row r="392" spans="1:2" x14ac:dyDescent="0.2">
      <c r="A392" s="1">
        <v>316</v>
      </c>
      <c r="B392" s="1">
        <v>54.64850474900777</v>
      </c>
    </row>
    <row r="393" spans="1:2" x14ac:dyDescent="0.2">
      <c r="A393" s="1">
        <v>87</v>
      </c>
      <c r="B393" s="1">
        <v>54.83099058980406</v>
      </c>
    </row>
    <row r="394" spans="1:2" x14ac:dyDescent="0.2">
      <c r="A394" s="1">
        <v>287</v>
      </c>
      <c r="B394" s="1">
        <v>55.69907411186432</v>
      </c>
    </row>
    <row r="395" spans="1:2" x14ac:dyDescent="0.2">
      <c r="A395" s="1">
        <v>18</v>
      </c>
      <c r="B395" s="1">
        <v>56.357542835274216</v>
      </c>
    </row>
    <row r="396" spans="1:2" x14ac:dyDescent="0.2">
      <c r="A396" s="1">
        <v>101</v>
      </c>
      <c r="B396" s="1">
        <v>56.5370993110173</v>
      </c>
    </row>
    <row r="397" spans="1:2" x14ac:dyDescent="0.2">
      <c r="A397" s="1">
        <v>72</v>
      </c>
      <c r="B397" s="1">
        <v>56.734803804652984</v>
      </c>
    </row>
    <row r="398" spans="1:2" x14ac:dyDescent="0.2">
      <c r="A398" s="1">
        <v>15</v>
      </c>
      <c r="B398" s="1">
        <v>57.041293595386378</v>
      </c>
    </row>
    <row r="399" spans="1:2" x14ac:dyDescent="0.2">
      <c r="A399" s="1">
        <v>235</v>
      </c>
      <c r="B399" s="1">
        <v>57.361210607934481</v>
      </c>
    </row>
    <row r="400" spans="1:2" x14ac:dyDescent="0.2">
      <c r="A400" s="1">
        <v>368</v>
      </c>
      <c r="B400" s="1">
        <v>57.59784257080355</v>
      </c>
    </row>
    <row r="401" spans="1:2" x14ac:dyDescent="0.2">
      <c r="A401" s="1">
        <v>247</v>
      </c>
      <c r="B401" s="1">
        <v>58.087907901917788</v>
      </c>
    </row>
    <row r="402" spans="1:2" x14ac:dyDescent="0.2">
      <c r="A402" s="1">
        <v>44</v>
      </c>
      <c r="B402" s="1">
        <v>61.699657502689661</v>
      </c>
    </row>
    <row r="403" spans="1:2" x14ac:dyDescent="0.2">
      <c r="A403" s="1">
        <v>255</v>
      </c>
      <c r="B403" s="1">
        <v>61.820294132339768</v>
      </c>
    </row>
    <row r="404" spans="1:2" x14ac:dyDescent="0.2">
      <c r="A404" s="1">
        <v>219</v>
      </c>
      <c r="B404" s="1">
        <v>61.839156814223315</v>
      </c>
    </row>
    <row r="405" spans="1:2" x14ac:dyDescent="0.2">
      <c r="A405" s="1">
        <v>109</v>
      </c>
      <c r="B405" s="1">
        <v>61.854301423270954</v>
      </c>
    </row>
    <row r="406" spans="1:2" x14ac:dyDescent="0.2">
      <c r="A406" s="1">
        <v>295</v>
      </c>
      <c r="B406" s="1">
        <v>62.108956579335427</v>
      </c>
    </row>
    <row r="407" spans="1:2" x14ac:dyDescent="0.2">
      <c r="A407" s="1">
        <v>327</v>
      </c>
      <c r="B407" s="1">
        <v>63.098206046608539</v>
      </c>
    </row>
    <row r="408" spans="1:2" x14ac:dyDescent="0.2">
      <c r="A408" s="1">
        <v>5</v>
      </c>
      <c r="B408" s="1">
        <v>63.635125298078492</v>
      </c>
    </row>
    <row r="409" spans="1:2" x14ac:dyDescent="0.2">
      <c r="A409" s="1">
        <v>433</v>
      </c>
      <c r="B409" s="1">
        <v>64.430016567246639</v>
      </c>
    </row>
    <row r="410" spans="1:2" x14ac:dyDescent="0.2">
      <c r="A410" s="1">
        <v>317</v>
      </c>
      <c r="B410" s="1">
        <v>64.506650788591287</v>
      </c>
    </row>
    <row r="411" spans="1:2" x14ac:dyDescent="0.2">
      <c r="A411" s="1">
        <v>244</v>
      </c>
      <c r="B411" s="1">
        <v>65.244727420282288</v>
      </c>
    </row>
    <row r="412" spans="1:2" x14ac:dyDescent="0.2">
      <c r="A412" s="1">
        <v>482</v>
      </c>
      <c r="B412" s="1">
        <v>65.38228852811153</v>
      </c>
    </row>
    <row r="413" spans="1:2" x14ac:dyDescent="0.2">
      <c r="A413" s="1">
        <v>211</v>
      </c>
      <c r="B413" s="1">
        <v>65.823117159403409</v>
      </c>
    </row>
    <row r="414" spans="1:2" x14ac:dyDescent="0.2">
      <c r="A414" s="1">
        <v>198</v>
      </c>
      <c r="B414" s="1">
        <v>66.175228287529535</v>
      </c>
    </row>
    <row r="415" spans="1:2" x14ac:dyDescent="0.2">
      <c r="A415" s="1">
        <v>468</v>
      </c>
      <c r="B415" s="1">
        <v>66.715413849906327</v>
      </c>
    </row>
    <row r="416" spans="1:2" x14ac:dyDescent="0.2">
      <c r="A416" s="1">
        <v>432</v>
      </c>
      <c r="B416" s="1">
        <v>68.949333618164019</v>
      </c>
    </row>
    <row r="417" spans="1:2" x14ac:dyDescent="0.2">
      <c r="A417" s="1">
        <v>232</v>
      </c>
      <c r="B417" s="1">
        <v>69.733129241079951</v>
      </c>
    </row>
    <row r="418" spans="1:2" x14ac:dyDescent="0.2">
      <c r="A418" s="1">
        <v>40</v>
      </c>
      <c r="B418" s="1">
        <v>69.73347489632215</v>
      </c>
    </row>
    <row r="419" spans="1:2" x14ac:dyDescent="0.2">
      <c r="A419" s="1">
        <v>458</v>
      </c>
      <c r="B419" s="1">
        <v>70.121141757776059</v>
      </c>
    </row>
    <row r="420" spans="1:2" x14ac:dyDescent="0.2">
      <c r="A420" s="1">
        <v>250</v>
      </c>
      <c r="B420" s="1">
        <v>70.661347876701257</v>
      </c>
    </row>
    <row r="421" spans="1:2" x14ac:dyDescent="0.2">
      <c r="A421" s="1">
        <v>248</v>
      </c>
      <c r="B421" s="1">
        <v>70.899575864106737</v>
      </c>
    </row>
    <row r="422" spans="1:2" x14ac:dyDescent="0.2">
      <c r="A422" s="1">
        <v>315</v>
      </c>
      <c r="B422" s="1">
        <v>71.381076541454604</v>
      </c>
    </row>
    <row r="423" spans="1:2" x14ac:dyDescent="0.2">
      <c r="A423" s="1">
        <v>454</v>
      </c>
      <c r="B423" s="1">
        <v>71.403934052552358</v>
      </c>
    </row>
    <row r="424" spans="1:2" x14ac:dyDescent="0.2">
      <c r="A424" s="1">
        <v>289</v>
      </c>
      <c r="B424" s="1">
        <v>73.109402634596336</v>
      </c>
    </row>
    <row r="425" spans="1:2" x14ac:dyDescent="0.2">
      <c r="A425" s="1">
        <v>222</v>
      </c>
      <c r="B425" s="1">
        <v>74.574024710238518</v>
      </c>
    </row>
    <row r="426" spans="1:2" x14ac:dyDescent="0.2">
      <c r="A426" s="1">
        <v>310</v>
      </c>
      <c r="B426" s="1">
        <v>74.876668628279731</v>
      </c>
    </row>
    <row r="427" spans="1:2" x14ac:dyDescent="0.2">
      <c r="A427" s="1">
        <v>34</v>
      </c>
      <c r="B427" s="1">
        <v>76.53321535586656</v>
      </c>
    </row>
    <row r="428" spans="1:2" x14ac:dyDescent="0.2">
      <c r="A428" s="1">
        <v>61</v>
      </c>
      <c r="B428" s="1">
        <v>78.696693547493851</v>
      </c>
    </row>
    <row r="429" spans="1:2" x14ac:dyDescent="0.2">
      <c r="A429" s="1">
        <v>102</v>
      </c>
      <c r="B429" s="1">
        <v>79.105912814644398</v>
      </c>
    </row>
    <row r="430" spans="1:2" x14ac:dyDescent="0.2">
      <c r="A430" s="1">
        <v>199</v>
      </c>
      <c r="B430" s="1">
        <v>79.640877844030911</v>
      </c>
    </row>
    <row r="431" spans="1:2" x14ac:dyDescent="0.2">
      <c r="A431" s="1">
        <v>24</v>
      </c>
      <c r="B431" s="1">
        <v>82.827667048259173</v>
      </c>
    </row>
    <row r="432" spans="1:2" x14ac:dyDescent="0.2">
      <c r="A432" s="1">
        <v>412</v>
      </c>
      <c r="B432" s="1">
        <v>83.197260851640749</v>
      </c>
    </row>
    <row r="433" spans="1:2" x14ac:dyDescent="0.2">
      <c r="A433" s="1">
        <v>146</v>
      </c>
      <c r="B433" s="1">
        <v>83.506856424846774</v>
      </c>
    </row>
    <row r="434" spans="1:2" x14ac:dyDescent="0.2">
      <c r="A434" s="1">
        <v>409</v>
      </c>
      <c r="B434" s="1">
        <v>83.888508856587578</v>
      </c>
    </row>
    <row r="435" spans="1:2" x14ac:dyDescent="0.2">
      <c r="A435" s="1">
        <v>6</v>
      </c>
      <c r="B435" s="1">
        <v>85.833581737253553</v>
      </c>
    </row>
    <row r="436" spans="1:2" x14ac:dyDescent="0.2">
      <c r="A436" s="1">
        <v>347</v>
      </c>
      <c r="B436" s="1">
        <v>85.983370299580201</v>
      </c>
    </row>
    <row r="437" spans="1:2" x14ac:dyDescent="0.2">
      <c r="A437" s="1">
        <v>7</v>
      </c>
      <c r="B437" s="1">
        <v>86.960119385001235</v>
      </c>
    </row>
    <row r="438" spans="1:2" x14ac:dyDescent="0.2">
      <c r="A438" s="1">
        <v>166</v>
      </c>
      <c r="B438" s="1">
        <v>87.313202594199538</v>
      </c>
    </row>
    <row r="439" spans="1:2" x14ac:dyDescent="0.2">
      <c r="A439" s="1">
        <v>363</v>
      </c>
      <c r="B439" s="1">
        <v>87.375104154838482</v>
      </c>
    </row>
    <row r="440" spans="1:2" x14ac:dyDescent="0.2">
      <c r="A440" s="1">
        <v>155</v>
      </c>
      <c r="B440" s="1">
        <v>87.387568928814289</v>
      </c>
    </row>
    <row r="441" spans="1:2" x14ac:dyDescent="0.2">
      <c r="A441" s="1">
        <v>239</v>
      </c>
      <c r="B441" s="1">
        <v>88.340040657720238</v>
      </c>
    </row>
    <row r="442" spans="1:2" x14ac:dyDescent="0.2">
      <c r="A442" s="1">
        <v>270</v>
      </c>
      <c r="B442" s="1">
        <v>89.2616765326311</v>
      </c>
    </row>
    <row r="443" spans="1:2" x14ac:dyDescent="0.2">
      <c r="A443" s="1">
        <v>480</v>
      </c>
      <c r="B443" s="1">
        <v>89.561242389334438</v>
      </c>
    </row>
    <row r="444" spans="1:2" x14ac:dyDescent="0.2">
      <c r="A444" s="1">
        <v>359</v>
      </c>
      <c r="B444" s="1">
        <v>89.974467416182961</v>
      </c>
    </row>
    <row r="445" spans="1:2" x14ac:dyDescent="0.2">
      <c r="A445" s="1">
        <v>457</v>
      </c>
      <c r="B445" s="1">
        <v>92.288139743031934</v>
      </c>
    </row>
    <row r="446" spans="1:2" x14ac:dyDescent="0.2">
      <c r="A446" s="1">
        <v>200</v>
      </c>
      <c r="B446" s="1">
        <v>92.301513271502699</v>
      </c>
    </row>
    <row r="447" spans="1:2" x14ac:dyDescent="0.2">
      <c r="A447" s="1">
        <v>138</v>
      </c>
      <c r="B447" s="1">
        <v>92.979971152588405</v>
      </c>
    </row>
    <row r="448" spans="1:2" x14ac:dyDescent="0.2">
      <c r="A448" s="1">
        <v>285</v>
      </c>
      <c r="B448" s="1">
        <v>94.248271111107897</v>
      </c>
    </row>
    <row r="449" spans="1:2" x14ac:dyDescent="0.2">
      <c r="A449" s="1">
        <v>291</v>
      </c>
      <c r="B449" s="1">
        <v>94.43648862853297</v>
      </c>
    </row>
    <row r="450" spans="1:2" x14ac:dyDescent="0.2">
      <c r="A450" s="1">
        <v>173</v>
      </c>
      <c r="B450" s="1">
        <v>96.415462354798365</v>
      </c>
    </row>
    <row r="451" spans="1:2" x14ac:dyDescent="0.2">
      <c r="A451" s="1">
        <v>362</v>
      </c>
      <c r="B451" s="1">
        <v>96.709907885089706</v>
      </c>
    </row>
    <row r="452" spans="1:2" x14ac:dyDescent="0.2">
      <c r="A452" s="1">
        <v>471</v>
      </c>
      <c r="B452" s="1">
        <v>101.13409368716384</v>
      </c>
    </row>
    <row r="453" spans="1:2" x14ac:dyDescent="0.2">
      <c r="A453" s="1">
        <v>145</v>
      </c>
      <c r="B453" s="1">
        <v>103.59611941634284</v>
      </c>
    </row>
    <row r="454" spans="1:2" x14ac:dyDescent="0.2">
      <c r="A454" s="1">
        <v>314</v>
      </c>
      <c r="B454" s="1">
        <v>103.734615107016</v>
      </c>
    </row>
    <row r="455" spans="1:2" x14ac:dyDescent="0.2">
      <c r="A455" s="1">
        <v>143</v>
      </c>
      <c r="B455" s="1">
        <v>104.577393267964</v>
      </c>
    </row>
    <row r="456" spans="1:2" x14ac:dyDescent="0.2">
      <c r="A456" s="1">
        <v>385</v>
      </c>
      <c r="B456" s="1">
        <v>104.75020755703554</v>
      </c>
    </row>
    <row r="457" spans="1:2" x14ac:dyDescent="0.2">
      <c r="A457" s="1">
        <v>76</v>
      </c>
      <c r="B457" s="1">
        <v>105.52932995235642</v>
      </c>
    </row>
    <row r="458" spans="1:2" x14ac:dyDescent="0.2">
      <c r="A458" s="1">
        <v>94</v>
      </c>
      <c r="B458" s="1">
        <v>105.61996593252115</v>
      </c>
    </row>
    <row r="459" spans="1:2" x14ac:dyDescent="0.2">
      <c r="A459" s="1">
        <v>268</v>
      </c>
      <c r="B459" s="1">
        <v>106.24029863249598</v>
      </c>
    </row>
    <row r="460" spans="1:2" x14ac:dyDescent="0.2">
      <c r="A460" s="1">
        <v>162</v>
      </c>
      <c r="B460" s="1">
        <v>107.42657340114602</v>
      </c>
    </row>
    <row r="461" spans="1:2" x14ac:dyDescent="0.2">
      <c r="A461" s="1">
        <v>397</v>
      </c>
      <c r="B461" s="1">
        <v>109.59086693698373</v>
      </c>
    </row>
    <row r="462" spans="1:2" x14ac:dyDescent="0.2">
      <c r="A462" s="1">
        <v>300</v>
      </c>
      <c r="B462" s="1">
        <v>109.82742441342816</v>
      </c>
    </row>
    <row r="463" spans="1:2" x14ac:dyDescent="0.2">
      <c r="A463" s="1">
        <v>115</v>
      </c>
      <c r="B463" s="1">
        <v>109.97030305324552</v>
      </c>
    </row>
    <row r="464" spans="1:2" x14ac:dyDescent="0.2">
      <c r="A464" s="1">
        <v>402</v>
      </c>
      <c r="B464" s="1">
        <v>110.39414955975008</v>
      </c>
    </row>
    <row r="465" spans="1:2" x14ac:dyDescent="0.2">
      <c r="A465" s="1">
        <v>243</v>
      </c>
      <c r="B465" s="1">
        <v>110.83699916832666</v>
      </c>
    </row>
    <row r="466" spans="1:2" x14ac:dyDescent="0.2">
      <c r="A466" s="1">
        <v>218</v>
      </c>
      <c r="B466" s="1">
        <v>112.25882303735489</v>
      </c>
    </row>
    <row r="467" spans="1:2" x14ac:dyDescent="0.2">
      <c r="A467" s="1">
        <v>123</v>
      </c>
      <c r="B467" s="1">
        <v>113.43222126451292</v>
      </c>
    </row>
    <row r="468" spans="1:2" x14ac:dyDescent="0.2">
      <c r="A468" s="1">
        <v>307</v>
      </c>
      <c r="B468" s="1">
        <v>114.00879925697154</v>
      </c>
    </row>
    <row r="469" spans="1:2" x14ac:dyDescent="0.2">
      <c r="A469" s="1">
        <v>246</v>
      </c>
      <c r="B469" s="1">
        <v>118.91029100953892</v>
      </c>
    </row>
    <row r="470" spans="1:2" x14ac:dyDescent="0.2">
      <c r="A470" s="1">
        <v>357</v>
      </c>
      <c r="B470" s="1">
        <v>120.3057466587743</v>
      </c>
    </row>
    <row r="471" spans="1:2" x14ac:dyDescent="0.2">
      <c r="A471" s="1">
        <v>136</v>
      </c>
      <c r="B471" s="1">
        <v>121.22919517879018</v>
      </c>
    </row>
    <row r="472" spans="1:2" x14ac:dyDescent="0.2">
      <c r="A472" s="1">
        <v>288</v>
      </c>
      <c r="B472" s="1">
        <v>122.82956106030178</v>
      </c>
    </row>
    <row r="473" spans="1:2" x14ac:dyDescent="0.2">
      <c r="A473" s="1">
        <v>373</v>
      </c>
      <c r="B473" s="1">
        <v>123.89287551661619</v>
      </c>
    </row>
    <row r="474" spans="1:2" x14ac:dyDescent="0.2">
      <c r="A474" s="1">
        <v>500</v>
      </c>
      <c r="B474" s="1">
        <v>126.43896718726137</v>
      </c>
    </row>
    <row r="475" spans="1:2" x14ac:dyDescent="0.2">
      <c r="A475" s="1">
        <v>483</v>
      </c>
      <c r="B475" s="1">
        <v>127.951464586984</v>
      </c>
    </row>
    <row r="476" spans="1:2" x14ac:dyDescent="0.2">
      <c r="A476" s="1">
        <v>496</v>
      </c>
      <c r="B476" s="1">
        <v>129.78058522602805</v>
      </c>
    </row>
    <row r="477" spans="1:2" x14ac:dyDescent="0.2">
      <c r="A477" s="1">
        <v>236</v>
      </c>
      <c r="B477" s="1">
        <v>131.00500554685641</v>
      </c>
    </row>
    <row r="478" spans="1:2" x14ac:dyDescent="0.2">
      <c r="A478" s="1">
        <v>305</v>
      </c>
      <c r="B478" s="1">
        <v>131.96805083459549</v>
      </c>
    </row>
    <row r="479" spans="1:2" x14ac:dyDescent="0.2">
      <c r="A479" s="1">
        <v>326</v>
      </c>
      <c r="B479" s="1">
        <v>138.65604476265617</v>
      </c>
    </row>
    <row r="480" spans="1:2" x14ac:dyDescent="0.2">
      <c r="A480" s="1">
        <v>252</v>
      </c>
      <c r="B480" s="1">
        <v>144.04172982201271</v>
      </c>
    </row>
    <row r="481" spans="1:2" x14ac:dyDescent="0.2">
      <c r="A481" s="1">
        <v>346</v>
      </c>
      <c r="B481" s="1">
        <v>145.47521045654503</v>
      </c>
    </row>
    <row r="482" spans="1:2" x14ac:dyDescent="0.2">
      <c r="A482" s="1">
        <v>405</v>
      </c>
      <c r="B482" s="1">
        <v>146.29342979794274</v>
      </c>
    </row>
    <row r="483" spans="1:2" x14ac:dyDescent="0.2">
      <c r="A483" s="1">
        <v>258</v>
      </c>
      <c r="B483" s="1">
        <v>149.55017411298468</v>
      </c>
    </row>
    <row r="484" spans="1:2" x14ac:dyDescent="0.2">
      <c r="A484" s="1">
        <v>493</v>
      </c>
      <c r="B484" s="1">
        <v>155.02247434568744</v>
      </c>
    </row>
    <row r="485" spans="1:2" x14ac:dyDescent="0.2">
      <c r="A485" s="1">
        <v>344</v>
      </c>
      <c r="B485" s="1">
        <v>155.54047619443372</v>
      </c>
    </row>
    <row r="486" spans="1:2" x14ac:dyDescent="0.2">
      <c r="A486" s="1">
        <v>147</v>
      </c>
      <c r="B486" s="1">
        <v>162.94083828421208</v>
      </c>
    </row>
    <row r="487" spans="1:2" x14ac:dyDescent="0.2">
      <c r="A487" s="1">
        <v>372</v>
      </c>
      <c r="B487" s="1">
        <v>165.04413540546375</v>
      </c>
    </row>
    <row r="488" spans="1:2" x14ac:dyDescent="0.2">
      <c r="A488" s="1">
        <v>309</v>
      </c>
      <c r="B488" s="1">
        <v>167.15159190420309</v>
      </c>
    </row>
    <row r="489" spans="1:2" x14ac:dyDescent="0.2">
      <c r="A489" s="1">
        <v>463</v>
      </c>
      <c r="B489" s="1">
        <v>167.8823659226091</v>
      </c>
    </row>
    <row r="490" spans="1:2" x14ac:dyDescent="0.2">
      <c r="A490" s="1">
        <v>361</v>
      </c>
      <c r="B490" s="1">
        <v>179.87323824558189</v>
      </c>
    </row>
    <row r="491" spans="1:2" x14ac:dyDescent="0.2">
      <c r="A491" s="1">
        <v>384</v>
      </c>
      <c r="B491" s="1">
        <v>180.23579095732021</v>
      </c>
    </row>
    <row r="492" spans="1:2" x14ac:dyDescent="0.2">
      <c r="A492" s="1">
        <v>353</v>
      </c>
      <c r="B492" s="1">
        <v>185.88264424074441</v>
      </c>
    </row>
    <row r="493" spans="1:2" x14ac:dyDescent="0.2">
      <c r="A493" s="1">
        <v>467</v>
      </c>
      <c r="B493" s="1">
        <v>188.98647754204467</v>
      </c>
    </row>
    <row r="494" spans="1:2" x14ac:dyDescent="0.2">
      <c r="A494" s="1">
        <v>455</v>
      </c>
      <c r="B494" s="1">
        <v>205.51035918357957</v>
      </c>
    </row>
    <row r="495" spans="1:2" x14ac:dyDescent="0.2">
      <c r="A495" s="1">
        <v>263</v>
      </c>
      <c r="B495" s="1">
        <v>214.90941751988066</v>
      </c>
    </row>
    <row r="496" spans="1:2" x14ac:dyDescent="0.2">
      <c r="A496" s="1">
        <v>395</v>
      </c>
      <c r="B496" s="1">
        <v>224.5146280105364</v>
      </c>
    </row>
    <row r="497" spans="1:2" x14ac:dyDescent="0.2">
      <c r="A497" s="1">
        <v>489</v>
      </c>
      <c r="B497" s="1">
        <v>284.92469158141648</v>
      </c>
    </row>
    <row r="498" spans="1:2" x14ac:dyDescent="0.2">
      <c r="A498" s="1">
        <v>341</v>
      </c>
      <c r="B498" s="1">
        <v>307.93011510920951</v>
      </c>
    </row>
    <row r="499" spans="1:2" x14ac:dyDescent="0.2">
      <c r="A499" s="1">
        <v>377</v>
      </c>
      <c r="B499" s="1">
        <v>316.48933902174576</v>
      </c>
    </row>
    <row r="500" spans="1:2" x14ac:dyDescent="0.2">
      <c r="A500" s="1">
        <v>379</v>
      </c>
      <c r="B500" s="1">
        <v>333.02184034411948</v>
      </c>
    </row>
    <row r="501" spans="1:2" x14ac:dyDescent="0.2">
      <c r="A501" s="1">
        <v>497</v>
      </c>
      <c r="B501" s="1">
        <v>555.79541141424852</v>
      </c>
    </row>
  </sheetData>
  <sortState xmlns:xlrd2="http://schemas.microsoft.com/office/spreadsheetml/2017/richdata2" ref="A2:B501">
    <sortCondition ref="B2:B50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9D586-4DB3-41E1-978A-3D826EFE5035}">
  <dimension ref="A1:T506"/>
  <sheetViews>
    <sheetView showGridLines="0" workbookViewId="0">
      <pane xSplit="2" ySplit="5" topLeftCell="C6" activePane="bottomRight" state="frozen"/>
      <selection pane="topRight" activeCell="C1" sqref="C1"/>
      <selection pane="bottomLeft" activeCell="A6" sqref="A6"/>
      <selection pane="bottomRight" activeCell="I11" sqref="I11"/>
    </sheetView>
  </sheetViews>
  <sheetFormatPr defaultRowHeight="11.25" x14ac:dyDescent="0.2"/>
  <cols>
    <col min="1" max="1" width="9.140625" style="1"/>
    <col min="2" max="2" width="9.85546875" style="1" customWidth="1"/>
    <col min="3" max="8" width="9.140625" style="1"/>
    <col min="9" max="9" width="9.140625" style="26"/>
    <col min="10" max="16384" width="9.140625" style="1"/>
  </cols>
  <sheetData>
    <row r="1" spans="1:20" x14ac:dyDescent="0.2">
      <c r="B1" s="9" t="s">
        <v>51</v>
      </c>
      <c r="C1" s="9" t="s">
        <v>2</v>
      </c>
      <c r="D1" s="9" t="s">
        <v>52</v>
      </c>
      <c r="E1" s="9" t="s">
        <v>53</v>
      </c>
      <c r="F1" s="9" t="s">
        <v>54</v>
      </c>
      <c r="G1" s="9" t="s">
        <v>21</v>
      </c>
    </row>
    <row r="2" spans="1:20" x14ac:dyDescent="0.2">
      <c r="B2" s="9" t="s">
        <v>55</v>
      </c>
      <c r="C2" s="9">
        <v>4000</v>
      </c>
      <c r="D2" s="9">
        <v>3000</v>
      </c>
      <c r="E2" s="9">
        <v>1000</v>
      </c>
      <c r="F2" s="9">
        <v>2000</v>
      </c>
      <c r="G2" s="33">
        <f>SUM(C2:F2)</f>
        <v>10000</v>
      </c>
    </row>
    <row r="5" spans="1:20" x14ac:dyDescent="0.2">
      <c r="A5" s="1" t="s">
        <v>0</v>
      </c>
      <c r="B5" s="1" t="s">
        <v>1</v>
      </c>
      <c r="C5" s="1" t="s">
        <v>2</v>
      </c>
      <c r="D5" s="1" t="s">
        <v>3</v>
      </c>
      <c r="E5" s="1" t="s">
        <v>6</v>
      </c>
      <c r="F5" s="1" t="s">
        <v>48</v>
      </c>
      <c r="I5" s="27" t="s">
        <v>56</v>
      </c>
      <c r="J5" s="1" t="s">
        <v>2</v>
      </c>
      <c r="K5" s="1" t="s">
        <v>3</v>
      </c>
      <c r="L5" s="1" t="s">
        <v>6</v>
      </c>
      <c r="M5" s="1" t="s">
        <v>48</v>
      </c>
      <c r="N5" s="22" t="s">
        <v>49</v>
      </c>
      <c r="O5" s="23" t="s">
        <v>50</v>
      </c>
    </row>
    <row r="6" spans="1:20" x14ac:dyDescent="0.2">
      <c r="A6" s="1">
        <v>0</v>
      </c>
      <c r="B6" s="2">
        <v>38937</v>
      </c>
      <c r="C6" s="1">
        <v>11173.59</v>
      </c>
      <c r="D6" s="24">
        <v>11096.28032</v>
      </c>
      <c r="E6" s="24">
        <v>6378.1615098215425</v>
      </c>
      <c r="F6" s="24">
        <v>134.38182134167536</v>
      </c>
      <c r="G6" s="2"/>
      <c r="H6" s="2"/>
      <c r="I6" s="25"/>
      <c r="T6" s="1" t="s">
        <v>57</v>
      </c>
    </row>
    <row r="7" spans="1:20" x14ac:dyDescent="0.2">
      <c r="A7" s="1">
        <v>1</v>
      </c>
      <c r="B7" s="2">
        <v>38938</v>
      </c>
      <c r="C7" s="1">
        <v>11076.18</v>
      </c>
      <c r="D7" s="24">
        <v>11185.3503</v>
      </c>
      <c r="E7" s="24">
        <v>6474.040195825818</v>
      </c>
      <c r="F7" s="24">
        <v>135.94330120691151</v>
      </c>
      <c r="G7" s="2"/>
      <c r="H7" s="2"/>
      <c r="I7" s="25">
        <v>1</v>
      </c>
      <c r="J7" s="1">
        <f>C$506*(C7/C6)</f>
        <v>11045.985546579032</v>
      </c>
      <c r="K7" s="1">
        <f>D$506*(D7/D6)</f>
        <v>9461.9354582443739</v>
      </c>
      <c r="L7" s="1">
        <f t="shared" ref="L7:M7" si="0">E$506*(E7/E6)</f>
        <v>6186.8132570873267</v>
      </c>
      <c r="M7" s="1">
        <f t="shared" si="0"/>
        <v>113.43914061435973</v>
      </c>
      <c r="N7" s="1">
        <f>$C$2*(J7/C$506)+$D$2*(K7/D$506)+$E$2*(L7/E$506)+$F$2*(M7/F$506)</f>
        <v>10027.481313121183</v>
      </c>
      <c r="O7" s="1">
        <f>N7-$G$2</f>
        <v>27.481313121183121</v>
      </c>
      <c r="Q7" s="1">
        <f>COUNTIF($O$7:$O$506,"&gt;650")</f>
        <v>0</v>
      </c>
      <c r="S7" s="1">
        <v>-600</v>
      </c>
      <c r="T7" s="1">
        <f t="shared" ref="T7:T14" si="1">$Q8-$Q7</f>
        <v>1</v>
      </c>
    </row>
    <row r="8" spans="1:20" x14ac:dyDescent="0.2">
      <c r="A8" s="1">
        <v>2</v>
      </c>
      <c r="B8" s="2">
        <v>38939</v>
      </c>
      <c r="C8" s="1">
        <v>11124.37</v>
      </c>
      <c r="D8" s="24">
        <v>11016.708119999999</v>
      </c>
      <c r="E8" s="24">
        <v>6357.4859478794069</v>
      </c>
      <c r="F8" s="24">
        <v>135.43809028680357</v>
      </c>
      <c r="G8" s="2"/>
      <c r="H8" s="2"/>
      <c r="I8" s="25">
        <v>2</v>
      </c>
      <c r="J8" s="1">
        <f>C$506*(C8/C7)</f>
        <v>11191.611284585479</v>
      </c>
      <c r="K8" s="1">
        <f>D$506*(D8/D7)</f>
        <v>9245.067036535258</v>
      </c>
      <c r="L8" s="1">
        <f t="shared" ref="L8:L71" si="2">E$506*(E8/E7)</f>
        <v>5985.454665397825</v>
      </c>
      <c r="M8" s="1">
        <f t="shared" ref="M8:M71" si="3">F$506*(F8/F7)</f>
        <v>111.71941379359222</v>
      </c>
      <c r="N8" s="1">
        <f>$C$2*(J8/C$506)+$D$2*(K8/D$506)+$E$2*(L8/E$506)+$F$2*(M8/F$506)</f>
        <v>9946.7359408376888</v>
      </c>
      <c r="O8" s="1">
        <f>N8-$G$2</f>
        <v>-53.264059162311241</v>
      </c>
      <c r="Q8" s="1">
        <f>COUNTIF($O$7:$O$505,"&gt;550")</f>
        <v>1</v>
      </c>
      <c r="S8" s="1">
        <v>-500</v>
      </c>
      <c r="T8" s="1">
        <f t="shared" si="1"/>
        <v>0</v>
      </c>
    </row>
    <row r="9" spans="1:20" x14ac:dyDescent="0.2">
      <c r="A9" s="1">
        <v>3</v>
      </c>
      <c r="B9" s="2">
        <v>38940</v>
      </c>
      <c r="C9" s="1">
        <v>11088.02</v>
      </c>
      <c r="D9" s="24">
        <v>11040.729700000002</v>
      </c>
      <c r="E9" s="24">
        <v>6364.7644580620454</v>
      </c>
      <c r="F9" s="24">
        <v>134.10028431119153</v>
      </c>
      <c r="G9" s="2"/>
      <c r="H9" s="2"/>
      <c r="I9" s="25">
        <v>3</v>
      </c>
      <c r="J9" s="1">
        <f>C$506*(C9/C8)</f>
        <v>11106.718699809517</v>
      </c>
      <c r="K9" s="1">
        <f>D$506*(D9/D8)</f>
        <v>9407.0563479527846</v>
      </c>
      <c r="L9" s="1">
        <f t="shared" si="2"/>
        <v>6102.1665328684085</v>
      </c>
      <c r="M9" s="1">
        <f t="shared" si="3"/>
        <v>111.02851108928614</v>
      </c>
      <c r="N9" s="1">
        <f t="shared" ref="N9:N71" si="4">$C$2*(J9/C$506)+$D$2*(K9/D$506)+$E$2*(L9/E$506)+$F$2*(M9/F$506)</f>
        <v>9974.8606336437733</v>
      </c>
      <c r="O9" s="1">
        <f>N9-$G$2</f>
        <v>-25.139366356226674</v>
      </c>
      <c r="Q9" s="1">
        <f>COUNTIF($O$7:$O$506,"&gt;450")</f>
        <v>1</v>
      </c>
      <c r="S9" s="1">
        <v>-400</v>
      </c>
      <c r="T9" s="1">
        <f t="shared" si="1"/>
        <v>0</v>
      </c>
    </row>
    <row r="10" spans="1:20" x14ac:dyDescent="0.2">
      <c r="A10" s="1">
        <v>4</v>
      </c>
      <c r="B10" s="2">
        <v>38943</v>
      </c>
      <c r="C10" s="1">
        <v>11097.87</v>
      </c>
      <c r="D10" s="24">
        <v>11109.504069999999</v>
      </c>
      <c r="E10" s="24">
        <v>6431.6681534344343</v>
      </c>
      <c r="F10" s="24">
        <v>136.17097466723916</v>
      </c>
      <c r="G10" s="2"/>
      <c r="H10" s="2"/>
      <c r="I10" s="25">
        <v>4</v>
      </c>
      <c r="J10" s="1">
        <f>C$506*(C10/C9)</f>
        <v>11153.028956756933</v>
      </c>
      <c r="K10" s="1">
        <f t="shared" ref="K8:K71" si="5">D$506*(D10/D9)</f>
        <v>9445.0596695427503</v>
      </c>
      <c r="L10" s="1">
        <f t="shared" si="2"/>
        <v>6159.2583457308174</v>
      </c>
      <c r="M10" s="1">
        <f t="shared" si="3"/>
        <v>113.8676836576097</v>
      </c>
      <c r="N10" s="1">
        <f t="shared" si="4"/>
        <v>10063.635125298078</v>
      </c>
      <c r="O10" s="1">
        <f t="shared" ref="O10:O70" si="6">N10-$G$2</f>
        <v>63.635125298078492</v>
      </c>
      <c r="Q10" s="1">
        <f>COUNTIF($O$7:$O$506,"&gt;350")</f>
        <v>1</v>
      </c>
      <c r="S10" s="1">
        <v>-300</v>
      </c>
      <c r="T10" s="1">
        <f t="shared" si="1"/>
        <v>4</v>
      </c>
    </row>
    <row r="11" spans="1:20" x14ac:dyDescent="0.2">
      <c r="A11" s="1">
        <v>5</v>
      </c>
      <c r="B11" s="2">
        <v>38944</v>
      </c>
      <c r="C11" s="1">
        <v>11230.26</v>
      </c>
      <c r="D11" s="24">
        <v>11179.469449999999</v>
      </c>
      <c r="E11" s="24">
        <v>6540.9462915601025</v>
      </c>
      <c r="F11" s="24">
        <v>136.32296155835201</v>
      </c>
      <c r="G11" s="2"/>
      <c r="H11" s="2"/>
      <c r="I11" s="25">
        <v>5</v>
      </c>
      <c r="J11" s="1">
        <f>C$506*(C11/C10)</f>
        <v>11276.059920849673</v>
      </c>
      <c r="K11" s="1">
        <f t="shared" si="5"/>
        <v>9445.7040053443288</v>
      </c>
      <c r="L11" s="1">
        <f t="shared" si="2"/>
        <v>6198.749451458445</v>
      </c>
      <c r="M11" s="1">
        <f t="shared" si="3"/>
        <v>112.2613098306701</v>
      </c>
      <c r="N11" s="1">
        <f t="shared" si="4"/>
        <v>10085.833581737254</v>
      </c>
      <c r="O11" s="1">
        <f t="shared" si="6"/>
        <v>85.833581737253553</v>
      </c>
      <c r="Q11" s="1">
        <f>COUNTIF($O$7:$O$506,"&gt;250")</f>
        <v>5</v>
      </c>
      <c r="S11" s="1">
        <v>-200</v>
      </c>
      <c r="T11" s="1">
        <f t="shared" si="1"/>
        <v>13</v>
      </c>
    </row>
    <row r="12" spans="1:20" x14ac:dyDescent="0.2">
      <c r="A12" s="1">
        <v>6</v>
      </c>
      <c r="B12" s="2">
        <v>38945</v>
      </c>
      <c r="C12" s="1">
        <v>11327.12</v>
      </c>
      <c r="D12" s="24">
        <v>11203.54</v>
      </c>
      <c r="E12" s="24">
        <v>6603.2262210796916</v>
      </c>
      <c r="F12" s="24">
        <v>138.80946622905512</v>
      </c>
      <c r="G12" s="2"/>
      <c r="H12" s="2"/>
      <c r="I12" s="25">
        <v>6</v>
      </c>
      <c r="J12" s="1">
        <f t="shared" ref="J12:J71" si="7">C$506*(C12/C11)</f>
        <v>11239.238511450312</v>
      </c>
      <c r="K12" s="1">
        <f t="shared" si="5"/>
        <v>9406.7994841937671</v>
      </c>
      <c r="L12" s="1">
        <f t="shared" si="2"/>
        <v>6153.2239439078185</v>
      </c>
      <c r="M12" s="1">
        <f t="shared" si="3"/>
        <v>114.18149120471207</v>
      </c>
      <c r="N12" s="1">
        <f t="shared" si="4"/>
        <v>10086.960119385001</v>
      </c>
      <c r="O12" s="1">
        <f t="shared" si="6"/>
        <v>86.960119385001235</v>
      </c>
      <c r="Q12" s="1">
        <f>COUNTIF($O$7:$O$506,"&gt;150")</f>
        <v>18</v>
      </c>
      <c r="S12" s="1">
        <v>-100</v>
      </c>
      <c r="T12" s="1">
        <f t="shared" si="1"/>
        <v>109</v>
      </c>
    </row>
    <row r="13" spans="1:20" x14ac:dyDescent="0.2">
      <c r="A13" s="1">
        <v>7</v>
      </c>
      <c r="B13" s="2">
        <v>38946</v>
      </c>
      <c r="C13" s="1">
        <v>11334.96</v>
      </c>
      <c r="D13" s="24">
        <v>11170.04724</v>
      </c>
      <c r="E13" s="24">
        <v>6617.1575562700973</v>
      </c>
      <c r="F13" s="24">
        <v>138.67255258374448</v>
      </c>
      <c r="G13" s="2"/>
      <c r="H13" s="2"/>
      <c r="I13" s="25">
        <v>7</v>
      </c>
      <c r="J13" s="1">
        <f t="shared" si="7"/>
        <v>11150.842652395309</v>
      </c>
      <c r="K13" s="1">
        <f t="shared" si="5"/>
        <v>9358.5281684944621</v>
      </c>
      <c r="L13" s="1">
        <f t="shared" si="2"/>
        <v>6108.0478084820834</v>
      </c>
      <c r="M13" s="1">
        <f t="shared" si="3"/>
        <v>112.02554472428211</v>
      </c>
      <c r="N13" s="1">
        <f t="shared" si="4"/>
        <v>9993.9372288221439</v>
      </c>
      <c r="O13" s="1">
        <f t="shared" si="6"/>
        <v>-6.0627711778561206</v>
      </c>
      <c r="Q13" s="1">
        <f>COUNTIF($O$7:$O$506,"&gt;50")</f>
        <v>127</v>
      </c>
      <c r="S13" s="1">
        <v>0</v>
      </c>
      <c r="T13" s="1">
        <f t="shared" si="1"/>
        <v>245</v>
      </c>
    </row>
    <row r="14" spans="1:20" x14ac:dyDescent="0.2">
      <c r="A14" s="1">
        <v>8</v>
      </c>
      <c r="B14" s="2">
        <v>38947</v>
      </c>
      <c r="C14" s="1">
        <v>11381.47</v>
      </c>
      <c r="D14" s="24">
        <v>11096.030639999999</v>
      </c>
      <c r="E14" s="24">
        <v>6584.2179487179483</v>
      </c>
      <c r="F14" s="24">
        <v>139.15655780196994</v>
      </c>
      <c r="G14" s="2"/>
      <c r="H14" s="2"/>
      <c r="I14" s="25">
        <v>8</v>
      </c>
      <c r="J14" s="1">
        <f t="shared" si="7"/>
        <v>11188.852876507724</v>
      </c>
      <c r="K14" s="1">
        <f t="shared" si="5"/>
        <v>9324.3904006443663</v>
      </c>
      <c r="L14" s="1">
        <f t="shared" si="2"/>
        <v>6064.847027759346</v>
      </c>
      <c r="M14" s="1">
        <f t="shared" si="3"/>
        <v>112.52753524681832</v>
      </c>
      <c r="N14" s="1">
        <f t="shared" si="4"/>
        <v>9998.5365390850347</v>
      </c>
      <c r="O14" s="1">
        <f t="shared" si="6"/>
        <v>-1.4634609149652533</v>
      </c>
      <c r="Q14" s="1">
        <f>COUNTIF($O$7:$O$506,"&gt;-50")</f>
        <v>372</v>
      </c>
      <c r="S14" s="1">
        <v>100</v>
      </c>
      <c r="T14" s="1">
        <f t="shared" si="1"/>
        <v>100</v>
      </c>
    </row>
    <row r="15" spans="1:20" x14ac:dyDescent="0.2">
      <c r="A15" s="1">
        <v>9</v>
      </c>
      <c r="B15" s="2">
        <v>38950</v>
      </c>
      <c r="C15" s="1">
        <v>11345.04</v>
      </c>
      <c r="D15" s="24">
        <v>11221.134399999999</v>
      </c>
      <c r="E15" s="24">
        <v>6594.3030616199449</v>
      </c>
      <c r="F15" s="24">
        <v>137.83048506818574</v>
      </c>
      <c r="G15" s="2"/>
      <c r="H15" s="2"/>
      <c r="I15" s="25">
        <v>9</v>
      </c>
      <c r="J15" s="1">
        <f t="shared" si="7"/>
        <v>11107.462882668056</v>
      </c>
      <c r="K15" s="1">
        <f t="shared" si="5"/>
        <v>9492.4196118358741</v>
      </c>
      <c r="L15" s="1">
        <f t="shared" si="2"/>
        <v>6104.5243812976214</v>
      </c>
      <c r="M15" s="1">
        <f t="shared" si="3"/>
        <v>111.06756377593405</v>
      </c>
      <c r="N15" s="1">
        <f t="shared" si="4"/>
        <v>10003.493648363228</v>
      </c>
      <c r="O15" s="1">
        <f t="shared" si="6"/>
        <v>3.4936483632282034</v>
      </c>
      <c r="Q15" s="1">
        <f>COUNTIF($O$7:$O$506,"&gt;-150")</f>
        <v>472</v>
      </c>
      <c r="S15" s="1">
        <v>200</v>
      </c>
      <c r="T15" s="1">
        <f t="shared" ref="T15:T18" si="8">$Q16-$Q15</f>
        <v>23</v>
      </c>
    </row>
    <row r="16" spans="1:20" x14ac:dyDescent="0.2">
      <c r="A16" s="1">
        <v>10</v>
      </c>
      <c r="B16" s="2">
        <v>38951</v>
      </c>
      <c r="C16" s="1">
        <v>11339.84</v>
      </c>
      <c r="D16" s="24">
        <v>11147.060100000001</v>
      </c>
      <c r="E16" s="24">
        <v>6571.4120963608402</v>
      </c>
      <c r="F16" s="24">
        <v>138.94186845268763</v>
      </c>
      <c r="G16" s="2"/>
      <c r="H16" s="2"/>
      <c r="I16" s="25">
        <v>10</v>
      </c>
      <c r="J16" s="1">
        <f t="shared" si="7"/>
        <v>11138.022545464801</v>
      </c>
      <c r="K16" s="1">
        <f t="shared" si="5"/>
        <v>9324.6253103444833</v>
      </c>
      <c r="L16" s="1">
        <f t="shared" si="2"/>
        <v>6074.0299439324999</v>
      </c>
      <c r="M16" s="1">
        <f t="shared" si="3"/>
        <v>113.04034883132698</v>
      </c>
      <c r="N16" s="1">
        <f t="shared" si="4"/>
        <v>9991.0181302252386</v>
      </c>
      <c r="O16" s="1">
        <f t="shared" si="6"/>
        <v>-8.9818697747614351</v>
      </c>
      <c r="Q16" s="1">
        <f>COUNTIF($O$7:$O$506,"&gt;-250")</f>
        <v>495</v>
      </c>
      <c r="S16" s="1">
        <v>300</v>
      </c>
      <c r="T16" s="1">
        <f>$Q17-$Q16</f>
        <v>4</v>
      </c>
    </row>
    <row r="17" spans="1:20" x14ac:dyDescent="0.2">
      <c r="A17" s="1">
        <v>11</v>
      </c>
      <c r="B17" s="2">
        <v>38952</v>
      </c>
      <c r="C17" s="1">
        <v>11297.9</v>
      </c>
      <c r="D17" s="24">
        <v>11097.082</v>
      </c>
      <c r="E17" s="24">
        <v>6502.9810644831114</v>
      </c>
      <c r="F17" s="24">
        <v>138.7027374924912</v>
      </c>
      <c r="G17" s="2"/>
      <c r="H17" s="2"/>
      <c r="I17" s="25">
        <v>11</v>
      </c>
      <c r="J17" s="1">
        <f t="shared" si="7"/>
        <v>11101.917525026807</v>
      </c>
      <c r="K17" s="1">
        <f t="shared" si="5"/>
        <v>9344.5042019474804</v>
      </c>
      <c r="L17" s="1">
        <f t="shared" si="2"/>
        <v>6031.7164177496961</v>
      </c>
      <c r="M17" s="1">
        <f t="shared" si="3"/>
        <v>111.94315334782156</v>
      </c>
      <c r="N17" s="1">
        <f t="shared" si="4"/>
        <v>9957.8999547644453</v>
      </c>
      <c r="O17" s="1">
        <f t="shared" si="6"/>
        <v>-42.100045235554717</v>
      </c>
      <c r="Q17" s="1">
        <f>COUNTIF($O$7:$O$506,"&gt;-350")</f>
        <v>499</v>
      </c>
      <c r="S17" s="1">
        <v>400</v>
      </c>
      <c r="T17" s="1">
        <f t="shared" si="8"/>
        <v>0</v>
      </c>
    </row>
    <row r="18" spans="1:20" x14ac:dyDescent="0.2">
      <c r="A18" s="1">
        <v>12</v>
      </c>
      <c r="B18" s="2">
        <v>38953</v>
      </c>
      <c r="C18" s="1">
        <v>11304.46</v>
      </c>
      <c r="D18" s="24">
        <v>11100.81574</v>
      </c>
      <c r="E18" s="24">
        <v>6541.5174002047088</v>
      </c>
      <c r="F18" s="24">
        <v>137.21303301237967</v>
      </c>
      <c r="G18" s="2"/>
      <c r="H18" s="2"/>
      <c r="I18" s="25">
        <v>12</v>
      </c>
      <c r="J18" s="1">
        <f t="shared" si="7"/>
        <v>11149.600134520573</v>
      </c>
      <c r="K18" s="1">
        <f t="shared" si="5"/>
        <v>9389.7474153416242</v>
      </c>
      <c r="L18" s="1">
        <f t="shared" si="2"/>
        <v>6131.3080966157959</v>
      </c>
      <c r="M18" s="1">
        <f t="shared" si="3"/>
        <v>110.9317771280234</v>
      </c>
      <c r="N18" s="1">
        <f t="shared" si="4"/>
        <v>9987.7773543711774</v>
      </c>
      <c r="O18" s="1">
        <f t="shared" si="6"/>
        <v>-12.222645628822647</v>
      </c>
      <c r="Q18" s="1">
        <f>COUNTIF($O$7:$O$506,"&gt;-450")</f>
        <v>499</v>
      </c>
      <c r="S18" s="1">
        <v>500</v>
      </c>
      <c r="T18" s="1">
        <f t="shared" si="8"/>
        <v>1</v>
      </c>
    </row>
    <row r="19" spans="1:20" x14ac:dyDescent="0.2">
      <c r="A19" s="1">
        <v>13</v>
      </c>
      <c r="B19" s="2">
        <v>38954</v>
      </c>
      <c r="C19" s="1">
        <v>11284.05</v>
      </c>
      <c r="D19" s="24">
        <v>11088.215320000001</v>
      </c>
      <c r="E19" s="24">
        <v>6515.1434034416825</v>
      </c>
      <c r="F19" s="24">
        <v>135.87945439045183</v>
      </c>
      <c r="G19" s="2"/>
      <c r="H19" s="2"/>
      <c r="I19" s="25">
        <v>13</v>
      </c>
      <c r="J19" s="1">
        <f t="shared" si="7"/>
        <v>11123.011278424621</v>
      </c>
      <c r="K19" s="1">
        <f t="shared" si="5"/>
        <v>9375.9345708381497</v>
      </c>
      <c r="L19" s="1">
        <f t="shared" si="2"/>
        <v>6070.613826470917</v>
      </c>
      <c r="M19" s="1">
        <f t="shared" si="3"/>
        <v>111.04629390177064</v>
      </c>
      <c r="N19" s="1">
        <f t="shared" si="4"/>
        <v>9965.902942103914</v>
      </c>
      <c r="O19" s="1">
        <f t="shared" si="6"/>
        <v>-34.097057896085971</v>
      </c>
      <c r="Q19" s="1">
        <f>COUNTIF($O$7:$O$506,"&gt;-550")</f>
        <v>500</v>
      </c>
    </row>
    <row r="20" spans="1:20" x14ac:dyDescent="0.2">
      <c r="A20" s="1">
        <v>14</v>
      </c>
      <c r="B20" s="2">
        <v>38958</v>
      </c>
      <c r="C20" s="1">
        <v>11369.94</v>
      </c>
      <c r="D20" s="24">
        <v>11145.96307</v>
      </c>
      <c r="E20" s="24">
        <v>6583.7203368206165</v>
      </c>
      <c r="F20" s="24">
        <v>135.90968183373246</v>
      </c>
      <c r="G20" s="2"/>
      <c r="H20" s="2"/>
      <c r="I20" s="25">
        <v>14</v>
      </c>
      <c r="J20" s="1">
        <f t="shared" si="7"/>
        <v>11227.947369269014</v>
      </c>
      <c r="K20" s="1">
        <f t="shared" si="5"/>
        <v>9435.4748214862248</v>
      </c>
      <c r="L20" s="1">
        <f t="shared" si="2"/>
        <v>6159.344900672023</v>
      </c>
      <c r="M20" s="1">
        <f t="shared" si="3"/>
        <v>112.16109490951247</v>
      </c>
      <c r="N20" s="1">
        <f t="shared" si="4"/>
        <v>10057.041293595386</v>
      </c>
      <c r="O20" s="1">
        <f t="shared" si="6"/>
        <v>57.041293595386378</v>
      </c>
    </row>
    <row r="21" spans="1:20" x14ac:dyDescent="0.2">
      <c r="A21" s="1">
        <v>15</v>
      </c>
      <c r="B21" s="2">
        <v>38959</v>
      </c>
      <c r="C21" s="1">
        <v>11382.91</v>
      </c>
      <c r="D21" s="24">
        <v>11300.65287</v>
      </c>
      <c r="E21" s="24">
        <v>6651.4245379876793</v>
      </c>
      <c r="F21" s="24">
        <v>135.60034173430159</v>
      </c>
      <c r="G21" s="2"/>
      <c r="H21" s="2"/>
      <c r="I21" s="25">
        <v>15</v>
      </c>
      <c r="J21" s="1">
        <f t="shared" si="7"/>
        <v>11155.841271660183</v>
      </c>
      <c r="K21" s="1">
        <f t="shared" si="5"/>
        <v>9516.8614327366449</v>
      </c>
      <c r="L21" s="1">
        <f t="shared" si="2"/>
        <v>6157.8686640997457</v>
      </c>
      <c r="M21" s="1">
        <f t="shared" si="3"/>
        <v>111.88091950029622</v>
      </c>
      <c r="N21" s="1">
        <f t="shared" si="4"/>
        <v>10051.929993037735</v>
      </c>
      <c r="O21" s="1">
        <f t="shared" si="6"/>
        <v>51.929993037734675</v>
      </c>
    </row>
    <row r="22" spans="1:20" x14ac:dyDescent="0.2">
      <c r="A22" s="1">
        <v>16</v>
      </c>
      <c r="B22" s="2">
        <v>38960</v>
      </c>
      <c r="C22" s="1">
        <v>11381.15</v>
      </c>
      <c r="D22" s="24">
        <v>11232.22098</v>
      </c>
      <c r="E22" s="24">
        <v>6610.8281070011517</v>
      </c>
      <c r="F22" s="24">
        <v>137.60238704177323</v>
      </c>
      <c r="G22" s="2"/>
      <c r="H22" s="2"/>
      <c r="I22" s="25">
        <v>16</v>
      </c>
      <c r="J22" s="1">
        <f t="shared" si="7"/>
        <v>11141.407074245513</v>
      </c>
      <c r="K22" s="1">
        <f t="shared" si="5"/>
        <v>9329.7480460216902</v>
      </c>
      <c r="L22" s="1">
        <f t="shared" si="2"/>
        <v>6057.986831721877</v>
      </c>
      <c r="M22" s="1">
        <f t="shared" si="3"/>
        <v>113.79176207673528</v>
      </c>
      <c r="N22" s="1">
        <f t="shared" si="4"/>
        <v>10004.640018591919</v>
      </c>
      <c r="O22" s="1">
        <f t="shared" si="6"/>
        <v>4.6400185919192154</v>
      </c>
    </row>
    <row r="23" spans="1:20" x14ac:dyDescent="0.2">
      <c r="A23" s="1">
        <v>17</v>
      </c>
      <c r="B23" s="2">
        <v>38961</v>
      </c>
      <c r="C23" s="1">
        <v>11464.15</v>
      </c>
      <c r="D23" s="24">
        <v>11323.516940000001</v>
      </c>
      <c r="E23" s="24">
        <v>6636.9398207426375</v>
      </c>
      <c r="F23" s="24">
        <v>137.52344016365498</v>
      </c>
      <c r="G23" s="2"/>
      <c r="H23" s="2"/>
      <c r="I23" s="25">
        <v>17</v>
      </c>
      <c r="J23" s="1">
        <f t="shared" si="7"/>
        <v>11224.394177170145</v>
      </c>
      <c r="K23" s="1">
        <f t="shared" si="5"/>
        <v>9462.8837781195089</v>
      </c>
      <c r="L23" s="1">
        <f t="shared" si="2"/>
        <v>6119.2633390499941</v>
      </c>
      <c r="M23" s="1">
        <f t="shared" si="3"/>
        <v>112.07181326408754</v>
      </c>
      <c r="N23" s="1">
        <f t="shared" si="4"/>
        <v>10056.357542835274</v>
      </c>
      <c r="O23" s="1">
        <f t="shared" si="6"/>
        <v>56.357542835274216</v>
      </c>
    </row>
    <row r="24" spans="1:20" x14ac:dyDescent="0.2">
      <c r="A24" s="1">
        <v>18</v>
      </c>
      <c r="B24" s="2">
        <v>38965</v>
      </c>
      <c r="C24" s="1">
        <v>11469.28</v>
      </c>
      <c r="D24" s="24">
        <v>11320.96542</v>
      </c>
      <c r="E24" s="24">
        <v>6625.0640368852455</v>
      </c>
      <c r="F24" s="24">
        <v>141.13660637381568</v>
      </c>
      <c r="G24" s="2"/>
      <c r="H24" s="2"/>
      <c r="I24" s="25">
        <v>18</v>
      </c>
      <c r="J24" s="1">
        <f t="shared" si="7"/>
        <v>11148.11634934993</v>
      </c>
      <c r="K24" s="1">
        <f t="shared" si="5"/>
        <v>9384.4741167354168</v>
      </c>
      <c r="L24" s="1">
        <f t="shared" si="2"/>
        <v>6084.2819171978845</v>
      </c>
      <c r="M24" s="1">
        <f t="shared" si="3"/>
        <v>115.08231289277951</v>
      </c>
      <c r="N24" s="1">
        <f t="shared" si="4"/>
        <v>10051.870780668538</v>
      </c>
      <c r="O24" s="1">
        <f t="shared" si="6"/>
        <v>51.870780668537918</v>
      </c>
    </row>
    <row r="25" spans="1:20" x14ac:dyDescent="0.2">
      <c r="A25" s="1">
        <v>19</v>
      </c>
      <c r="B25" s="2">
        <v>38966</v>
      </c>
      <c r="C25" s="1">
        <v>11406.2</v>
      </c>
      <c r="D25" s="24">
        <v>11150.641580000001</v>
      </c>
      <c r="E25" s="24">
        <v>6541.5856777493609</v>
      </c>
      <c r="F25" s="24">
        <v>139.62179542141817</v>
      </c>
      <c r="G25" s="2"/>
      <c r="H25" s="2"/>
      <c r="I25" s="25">
        <v>19</v>
      </c>
      <c r="J25" s="1">
        <f t="shared" si="7"/>
        <v>11081.843795425693</v>
      </c>
      <c r="K25" s="1">
        <f t="shared" si="5"/>
        <v>9245.3680260839483</v>
      </c>
      <c r="L25" s="1">
        <f t="shared" si="2"/>
        <v>6018.3865990287068</v>
      </c>
      <c r="M25" s="1">
        <f t="shared" si="3"/>
        <v>110.93259860834861</v>
      </c>
      <c r="N25" s="1">
        <f t="shared" si="4"/>
        <v>9898.7991167403343</v>
      </c>
      <c r="O25" s="1">
        <f t="shared" si="6"/>
        <v>-101.20088325966572</v>
      </c>
    </row>
    <row r="26" spans="1:20" x14ac:dyDescent="0.2">
      <c r="A26" s="1">
        <v>20</v>
      </c>
      <c r="B26" s="2">
        <v>38967</v>
      </c>
      <c r="C26" s="1">
        <v>11331.44</v>
      </c>
      <c r="D26" s="24">
        <v>10978.079400000001</v>
      </c>
      <c r="E26" s="24">
        <v>6442.6916221033871</v>
      </c>
      <c r="F26" s="24">
        <v>137.50459424645771</v>
      </c>
      <c r="G26" s="2"/>
      <c r="H26" s="2"/>
      <c r="I26" s="25">
        <v>20</v>
      </c>
      <c r="J26" s="1">
        <f t="shared" si="7"/>
        <v>11070.094247619716</v>
      </c>
      <c r="K26" s="1">
        <f t="shared" si="5"/>
        <v>9241.3266703750542</v>
      </c>
      <c r="L26" s="1">
        <f t="shared" si="2"/>
        <v>6003.0427879249455</v>
      </c>
      <c r="M26" s="1">
        <f t="shared" si="3"/>
        <v>110.43573583990396</v>
      </c>
      <c r="N26" s="1">
        <f t="shared" si="4"/>
        <v>9881.9106550400247</v>
      </c>
      <c r="O26" s="1">
        <f t="shared" si="6"/>
        <v>-118.08934495997528</v>
      </c>
    </row>
    <row r="27" spans="1:20" x14ac:dyDescent="0.2">
      <c r="A27" s="1">
        <v>21</v>
      </c>
      <c r="B27" s="2">
        <v>38968</v>
      </c>
      <c r="C27" s="1">
        <v>11392.11</v>
      </c>
      <c r="D27" s="24">
        <v>10965.48243</v>
      </c>
      <c r="E27" s="24">
        <v>6427.9361459521087</v>
      </c>
      <c r="F27" s="24">
        <v>137.74593112900462</v>
      </c>
      <c r="G27" s="2"/>
      <c r="H27" s="2"/>
      <c r="I27" s="25">
        <v>21</v>
      </c>
      <c r="J27" s="1">
        <f t="shared" si="7"/>
        <v>11202.791763827016</v>
      </c>
      <c r="K27" s="1">
        <f t="shared" si="5"/>
        <v>9375.8184006772572</v>
      </c>
      <c r="L27" s="1">
        <f t="shared" si="2"/>
        <v>6081.228718769863</v>
      </c>
      <c r="M27" s="1">
        <f t="shared" si="3"/>
        <v>112.3329616003399</v>
      </c>
      <c r="N27" s="1">
        <f t="shared" si="4"/>
        <v>10019.194093364635</v>
      </c>
      <c r="O27" s="1">
        <f t="shared" si="6"/>
        <v>19.194093364634682</v>
      </c>
    </row>
    <row r="28" spans="1:20" x14ac:dyDescent="0.2">
      <c r="A28" s="1">
        <v>22</v>
      </c>
      <c r="B28" s="2">
        <v>38971</v>
      </c>
      <c r="C28" s="1">
        <v>11396.84</v>
      </c>
      <c r="D28" s="24">
        <v>10897.115</v>
      </c>
      <c r="E28" s="24">
        <v>6419.9898464272119</v>
      </c>
      <c r="F28" s="24">
        <v>134.14625445897741</v>
      </c>
      <c r="G28" s="2"/>
      <c r="H28" s="2"/>
      <c r="I28" s="25">
        <v>22</v>
      </c>
      <c r="J28" s="1">
        <f t="shared" si="7"/>
        <v>11147.756623592995</v>
      </c>
      <c r="K28" s="1">
        <f t="shared" si="5"/>
        <v>9328.0658207408305</v>
      </c>
      <c r="L28" s="1">
        <f t="shared" si="2"/>
        <v>6087.6533677304642</v>
      </c>
      <c r="M28" s="1">
        <f t="shared" si="3"/>
        <v>109.20572608848822</v>
      </c>
      <c r="N28" s="1">
        <f t="shared" si="4"/>
        <v>9929.4547771861762</v>
      </c>
      <c r="O28" s="1">
        <f t="shared" si="6"/>
        <v>-70.545222813823784</v>
      </c>
    </row>
    <row r="29" spans="1:20" x14ac:dyDescent="0.2">
      <c r="A29" s="1">
        <v>23</v>
      </c>
      <c r="B29" s="2">
        <v>38972</v>
      </c>
      <c r="C29" s="1">
        <v>11498.09</v>
      </c>
      <c r="D29" s="24">
        <v>11057.5998</v>
      </c>
      <c r="E29" s="24">
        <v>6504.2126633675934</v>
      </c>
      <c r="F29" s="24">
        <v>133.47490872038719</v>
      </c>
      <c r="G29" s="2"/>
      <c r="H29" s="2"/>
      <c r="I29" s="25">
        <v>23</v>
      </c>
      <c r="J29" s="1">
        <f t="shared" si="7"/>
        <v>11242.126029820547</v>
      </c>
      <c r="K29" s="1">
        <f t="shared" si="5"/>
        <v>9524.8280624813378</v>
      </c>
      <c r="L29" s="1">
        <f t="shared" si="2"/>
        <v>6175.1501178178269</v>
      </c>
      <c r="M29" s="1">
        <f t="shared" si="3"/>
        <v>111.57495495520735</v>
      </c>
      <c r="N29" s="1">
        <f t="shared" si="4"/>
        <v>10082.827667048259</v>
      </c>
      <c r="O29" s="1">
        <f t="shared" si="6"/>
        <v>82.827667048259173</v>
      </c>
    </row>
    <row r="30" spans="1:20" x14ac:dyDescent="0.2">
      <c r="A30" s="1">
        <v>24</v>
      </c>
      <c r="B30" s="2">
        <v>38973</v>
      </c>
      <c r="C30" s="1">
        <v>11543.32</v>
      </c>
      <c r="D30" s="24">
        <v>11045.518120000001</v>
      </c>
      <c r="E30" s="24">
        <v>6513.6029411764712</v>
      </c>
      <c r="F30" s="24">
        <v>133.84932438174556</v>
      </c>
      <c r="G30" s="2"/>
      <c r="H30" s="2"/>
      <c r="I30" s="25">
        <v>24</v>
      </c>
      <c r="J30" s="1">
        <f t="shared" si="7"/>
        <v>11186.963694978904</v>
      </c>
      <c r="K30" s="1">
        <f t="shared" si="5"/>
        <v>9376.3332785112234</v>
      </c>
      <c r="L30" s="1">
        <f t="shared" si="2"/>
        <v>6103.9880801838244</v>
      </c>
      <c r="M30" s="1">
        <f t="shared" si="3"/>
        <v>112.45070682635708</v>
      </c>
      <c r="N30" s="1">
        <f t="shared" si="4"/>
        <v>10019.510947806712</v>
      </c>
      <c r="O30" s="1">
        <f t="shared" si="6"/>
        <v>19.510947806711556</v>
      </c>
    </row>
    <row r="31" spans="1:20" x14ac:dyDescent="0.2">
      <c r="A31" s="1">
        <v>25</v>
      </c>
      <c r="B31" s="2">
        <v>38974</v>
      </c>
      <c r="C31" s="1">
        <v>11527.39</v>
      </c>
      <c r="D31" s="24">
        <v>11112.02204</v>
      </c>
      <c r="E31" s="24">
        <v>6533.0230779038639</v>
      </c>
      <c r="F31" s="24">
        <v>135.78391959798995</v>
      </c>
      <c r="G31" s="2"/>
      <c r="H31" s="2"/>
      <c r="I31" s="25">
        <v>25</v>
      </c>
      <c r="J31" s="1">
        <f t="shared" si="7"/>
        <v>11127.752269771607</v>
      </c>
      <c r="K31" s="1">
        <f t="shared" si="5"/>
        <v>9443.1048710077212</v>
      </c>
      <c r="L31" s="1">
        <f t="shared" si="2"/>
        <v>6113.3609644830276</v>
      </c>
      <c r="M31" s="1">
        <f t="shared" si="3"/>
        <v>113.75691254043467</v>
      </c>
      <c r="N31" s="1">
        <f t="shared" si="4"/>
        <v>10044.431147138188</v>
      </c>
      <c r="O31" s="1">
        <f t="shared" si="6"/>
        <v>44.431147138187953</v>
      </c>
    </row>
    <row r="32" spans="1:20" x14ac:dyDescent="0.2">
      <c r="A32" s="1">
        <v>26</v>
      </c>
      <c r="B32" s="2">
        <v>38975</v>
      </c>
      <c r="C32" s="1">
        <v>11560.77</v>
      </c>
      <c r="D32" s="24">
        <v>11037.005999999999</v>
      </c>
      <c r="E32" s="24">
        <v>6508.3870967741941</v>
      </c>
      <c r="F32" s="24">
        <v>134.93434815885703</v>
      </c>
      <c r="G32" s="2"/>
      <c r="H32" s="2"/>
      <c r="I32" s="25">
        <v>26</v>
      </c>
      <c r="J32" s="1">
        <f t="shared" si="7"/>
        <v>11175.397293758606</v>
      </c>
      <c r="K32" s="1">
        <f t="shared" si="5"/>
        <v>9323.2213577954226</v>
      </c>
      <c r="L32" s="1">
        <f t="shared" si="2"/>
        <v>6072.2034104653649</v>
      </c>
      <c r="M32" s="1">
        <f t="shared" si="3"/>
        <v>111.43453703727721</v>
      </c>
      <c r="N32" s="1">
        <f t="shared" si="4"/>
        <v>9975.045604992094</v>
      </c>
      <c r="O32" s="1">
        <f t="shared" si="6"/>
        <v>-24.954395007905987</v>
      </c>
    </row>
    <row r="33" spans="1:15" x14ac:dyDescent="0.2">
      <c r="A33" s="1">
        <v>27</v>
      </c>
      <c r="B33" s="2">
        <v>38979</v>
      </c>
      <c r="C33" s="1">
        <v>11540.91</v>
      </c>
      <c r="D33" s="24">
        <v>11003.44024</v>
      </c>
      <c r="E33" s="24">
        <v>6498.9710365853653</v>
      </c>
      <c r="F33" s="24">
        <v>135.46919269499915</v>
      </c>
      <c r="G33" s="2"/>
      <c r="H33" s="2"/>
      <c r="I33" s="25">
        <v>27</v>
      </c>
      <c r="J33" s="1">
        <f t="shared" si="7"/>
        <v>11123.98745484081</v>
      </c>
      <c r="K33" s="1">
        <f t="shared" si="5"/>
        <v>9358.0426803831651</v>
      </c>
      <c r="L33" s="1">
        <f t="shared" si="2"/>
        <v>6086.3700583892523</v>
      </c>
      <c r="M33" s="1">
        <f t="shared" si="3"/>
        <v>112.58062777617019</v>
      </c>
      <c r="N33" s="1">
        <f t="shared" si="4"/>
        <v>9990.4856007784911</v>
      </c>
      <c r="O33" s="1">
        <f t="shared" si="6"/>
        <v>-9.5143992215089384</v>
      </c>
    </row>
    <row r="34" spans="1:15" x14ac:dyDescent="0.2">
      <c r="A34" s="1">
        <v>28</v>
      </c>
      <c r="B34" s="2">
        <v>38980</v>
      </c>
      <c r="C34" s="1">
        <v>11613.19</v>
      </c>
      <c r="D34" s="24">
        <v>11082.42504</v>
      </c>
      <c r="E34" s="24">
        <v>6596.4684959349588</v>
      </c>
      <c r="F34" s="24">
        <v>134.0611513859275</v>
      </c>
      <c r="G34" s="2"/>
      <c r="H34" s="2"/>
      <c r="I34" s="25">
        <v>28</v>
      </c>
      <c r="J34" s="1">
        <f t="shared" si="7"/>
        <v>11212.918728653112</v>
      </c>
      <c r="K34" s="1">
        <f t="shared" si="5"/>
        <v>9453.9679239003253</v>
      </c>
      <c r="L34" s="1">
        <f t="shared" si="2"/>
        <v>6186.6282375057026</v>
      </c>
      <c r="M34" s="1">
        <f t="shared" si="3"/>
        <v>110.97062730427838</v>
      </c>
      <c r="N34" s="1">
        <f t="shared" si="4"/>
        <v>10040.800685004453</v>
      </c>
      <c r="O34" s="1">
        <f t="shared" si="6"/>
        <v>40.800685004453044</v>
      </c>
    </row>
    <row r="35" spans="1:15" x14ac:dyDescent="0.2">
      <c r="A35" s="1">
        <v>29</v>
      </c>
      <c r="B35" s="2">
        <v>38981</v>
      </c>
      <c r="C35" s="1">
        <v>11533.23</v>
      </c>
      <c r="D35" s="24">
        <v>11185.45023</v>
      </c>
      <c r="E35" s="24">
        <v>6625.5183818852556</v>
      </c>
      <c r="F35" s="24">
        <v>135.59025518068162</v>
      </c>
      <c r="G35" s="2"/>
      <c r="H35" s="2"/>
      <c r="I35" s="25">
        <v>29</v>
      </c>
      <c r="J35" s="1">
        <f t="shared" si="7"/>
        <v>11066.406492092179</v>
      </c>
      <c r="K35" s="1">
        <f t="shared" si="5"/>
        <v>9473.8494361415524</v>
      </c>
      <c r="L35" s="1">
        <f t="shared" si="2"/>
        <v>6122.0306411072252</v>
      </c>
      <c r="M35" s="1">
        <f t="shared" si="3"/>
        <v>113.41517619446299</v>
      </c>
      <c r="N35" s="1">
        <f t="shared" si="4"/>
        <v>10027.563594064231</v>
      </c>
      <c r="O35" s="1">
        <f t="shared" si="6"/>
        <v>27.563594064231438</v>
      </c>
    </row>
    <row r="36" spans="1:15" x14ac:dyDescent="0.2">
      <c r="A36" s="1">
        <v>30</v>
      </c>
      <c r="B36" s="2">
        <v>38982</v>
      </c>
      <c r="C36" s="1">
        <v>11508.1</v>
      </c>
      <c r="D36" s="24">
        <v>11076.34352</v>
      </c>
      <c r="E36" s="24">
        <v>6582.9599283062344</v>
      </c>
      <c r="F36" s="24">
        <v>134.34155353153463</v>
      </c>
      <c r="G36" s="2"/>
      <c r="H36" s="2"/>
      <c r="I36" s="25">
        <v>30</v>
      </c>
      <c r="J36" s="1">
        <f t="shared" si="7"/>
        <v>11118.849997182055</v>
      </c>
      <c r="K36" s="1">
        <f t="shared" si="5"/>
        <v>9295.0291864668379</v>
      </c>
      <c r="L36" s="1">
        <f t="shared" si="2"/>
        <v>6056.0363964491826</v>
      </c>
      <c r="M36" s="1">
        <f t="shared" si="3"/>
        <v>111.10344538087615</v>
      </c>
      <c r="N36" s="1">
        <f t="shared" si="4"/>
        <v>9937.1791211419768</v>
      </c>
      <c r="O36" s="1">
        <f t="shared" si="6"/>
        <v>-62.820878858023207</v>
      </c>
    </row>
    <row r="37" spans="1:15" x14ac:dyDescent="0.2">
      <c r="A37" s="1">
        <v>31</v>
      </c>
      <c r="B37" s="2">
        <v>38985</v>
      </c>
      <c r="C37" s="1">
        <v>11575.81</v>
      </c>
      <c r="D37" s="24">
        <v>11012.71119</v>
      </c>
      <c r="E37" s="24">
        <v>6556.8734870684157</v>
      </c>
      <c r="F37" s="24">
        <v>134.2073139325264</v>
      </c>
      <c r="G37" s="2"/>
      <c r="H37" s="2"/>
      <c r="I37" s="25">
        <v>31</v>
      </c>
      <c r="J37" s="1">
        <f t="shared" si="7"/>
        <v>11208.692632606597</v>
      </c>
      <c r="K37" s="1">
        <f t="shared" si="5"/>
        <v>9332.6643060541192</v>
      </c>
      <c r="L37" s="1">
        <f t="shared" si="2"/>
        <v>6071.0347821272535</v>
      </c>
      <c r="M37" s="1">
        <f t="shared" si="3"/>
        <v>112.02409830246819</v>
      </c>
      <c r="N37" s="1">
        <f t="shared" si="4"/>
        <v>10000.338865608053</v>
      </c>
      <c r="O37" s="1">
        <f t="shared" si="6"/>
        <v>0.33886560805331101</v>
      </c>
    </row>
    <row r="38" spans="1:15" x14ac:dyDescent="0.2">
      <c r="A38" s="1">
        <v>32</v>
      </c>
      <c r="B38" s="2">
        <v>38986</v>
      </c>
      <c r="C38" s="1">
        <v>11669.39</v>
      </c>
      <c r="D38" s="24">
        <v>11131.059360000001</v>
      </c>
      <c r="E38" s="24">
        <v>6615.4499366286436</v>
      </c>
      <c r="F38" s="24">
        <v>132.92421394395078</v>
      </c>
      <c r="G38" s="2"/>
      <c r="H38" s="2"/>
      <c r="I38" s="25">
        <v>32</v>
      </c>
      <c r="J38" s="1">
        <f t="shared" si="7"/>
        <v>11233.212171822101</v>
      </c>
      <c r="K38" s="1">
        <f t="shared" si="5"/>
        <v>9487.4622298978302</v>
      </c>
      <c r="L38" s="1">
        <f t="shared" si="2"/>
        <v>6149.640261445983</v>
      </c>
      <c r="M38" s="1">
        <f t="shared" si="3"/>
        <v>111.06406253289337</v>
      </c>
      <c r="N38" s="1">
        <f t="shared" si="4"/>
        <v>10054.388348120265</v>
      </c>
      <c r="O38" s="1">
        <f t="shared" si="6"/>
        <v>54.388348120264709</v>
      </c>
    </row>
    <row r="39" spans="1:15" x14ac:dyDescent="0.2">
      <c r="A39" s="1">
        <v>33</v>
      </c>
      <c r="B39" s="2">
        <v>38987</v>
      </c>
      <c r="C39" s="1">
        <v>11689.24</v>
      </c>
      <c r="D39" s="24">
        <v>11197.807830000002</v>
      </c>
      <c r="E39" s="24">
        <v>6663.8281647178446</v>
      </c>
      <c r="F39" s="24">
        <v>135.8768850643265</v>
      </c>
      <c r="G39" s="2"/>
      <c r="H39" s="2"/>
      <c r="I39" s="25">
        <v>33</v>
      </c>
      <c r="J39" s="1">
        <f t="shared" si="7"/>
        <v>11162.084815161717</v>
      </c>
      <c r="K39" s="1">
        <f t="shared" si="5"/>
        <v>9442.8767767223235</v>
      </c>
      <c r="L39" s="1">
        <f t="shared" si="2"/>
        <v>6139.7619187145674</v>
      </c>
      <c r="M39" s="1">
        <f t="shared" si="3"/>
        <v>114.62705119424447</v>
      </c>
      <c r="N39" s="1">
        <f t="shared" si="4"/>
        <v>10076.533215355867</v>
      </c>
      <c r="O39" s="1">
        <f t="shared" si="6"/>
        <v>76.53321535586656</v>
      </c>
    </row>
    <row r="40" spans="1:15" x14ac:dyDescent="0.2">
      <c r="A40" s="1">
        <v>34</v>
      </c>
      <c r="B40" s="2">
        <v>38988</v>
      </c>
      <c r="C40" s="1">
        <v>11718.45</v>
      </c>
      <c r="D40" s="24">
        <v>11188.42481</v>
      </c>
      <c r="E40" s="24">
        <v>6661.6038573785054</v>
      </c>
      <c r="F40" s="24">
        <v>135.97666525243955</v>
      </c>
      <c r="G40" s="2"/>
      <c r="H40" s="2"/>
      <c r="I40" s="25">
        <v>34</v>
      </c>
      <c r="J40" s="1">
        <f t="shared" si="7"/>
        <v>11170.975337019345</v>
      </c>
      <c r="K40" s="1">
        <f t="shared" si="5"/>
        <v>9378.7238512342228</v>
      </c>
      <c r="L40" s="1">
        <f t="shared" si="2"/>
        <v>6093.1538179420677</v>
      </c>
      <c r="M40" s="1">
        <f t="shared" si="3"/>
        <v>112.21849570341334</v>
      </c>
      <c r="N40" s="1">
        <f t="shared" si="4"/>
        <v>10008.616613316724</v>
      </c>
      <c r="O40" s="1">
        <f t="shared" si="6"/>
        <v>8.616613316724397</v>
      </c>
    </row>
    <row r="41" spans="1:15" x14ac:dyDescent="0.2">
      <c r="A41" s="1">
        <v>35</v>
      </c>
      <c r="B41" s="2">
        <v>38989</v>
      </c>
      <c r="C41" s="1">
        <v>11679.07</v>
      </c>
      <c r="D41" s="24">
        <v>11135.966560000001</v>
      </c>
      <c r="E41" s="24">
        <v>6649.7910069664349</v>
      </c>
      <c r="F41" s="24">
        <v>136.57024303497332</v>
      </c>
      <c r="G41" s="2"/>
      <c r="H41" s="2"/>
      <c r="I41" s="25">
        <v>35</v>
      </c>
      <c r="J41" s="1">
        <f t="shared" si="7"/>
        <v>11105.683370164141</v>
      </c>
      <c r="K41" s="1">
        <f t="shared" si="5"/>
        <v>9342.5790591135283</v>
      </c>
      <c r="L41" s="1">
        <f t="shared" si="2"/>
        <v>6084.3798796605452</v>
      </c>
      <c r="M41" s="1">
        <f t="shared" si="3"/>
        <v>112.62565633026703</v>
      </c>
      <c r="N41" s="1">
        <f t="shared" si="4"/>
        <v>9979.4494040029876</v>
      </c>
      <c r="O41" s="1">
        <f t="shared" si="6"/>
        <v>-20.550595997012351</v>
      </c>
    </row>
    <row r="42" spans="1:15" x14ac:dyDescent="0.2">
      <c r="A42" s="1">
        <v>36</v>
      </c>
      <c r="B42" s="2">
        <v>38992</v>
      </c>
      <c r="C42" s="1">
        <v>11670.35</v>
      </c>
      <c r="D42" s="24">
        <v>11230.453</v>
      </c>
      <c r="E42" s="24">
        <v>6681.7000127437241</v>
      </c>
      <c r="F42" s="24">
        <v>138.06412978849912</v>
      </c>
      <c r="G42" s="2"/>
      <c r="H42" s="2"/>
      <c r="I42" s="25">
        <v>36</v>
      </c>
      <c r="J42" s="1">
        <f t="shared" si="7"/>
        <v>11134.810151450414</v>
      </c>
      <c r="K42" s="1">
        <f t="shared" si="5"/>
        <v>9466.2325145034756</v>
      </c>
      <c r="L42" s="1">
        <f t="shared" si="2"/>
        <v>6124.4360661491346</v>
      </c>
      <c r="M42" s="1">
        <f t="shared" si="3"/>
        <v>113.36276141645909</v>
      </c>
      <c r="N42" s="1">
        <f t="shared" si="4"/>
        <v>10049.143548503598</v>
      </c>
      <c r="O42" s="1">
        <f t="shared" si="6"/>
        <v>49.14354850359814</v>
      </c>
    </row>
    <row r="43" spans="1:15" x14ac:dyDescent="0.2">
      <c r="A43" s="1">
        <v>37</v>
      </c>
      <c r="B43" s="2">
        <v>38993</v>
      </c>
      <c r="C43" s="1">
        <v>11727.34</v>
      </c>
      <c r="D43" s="24">
        <v>11215.775610000001</v>
      </c>
      <c r="E43" s="24">
        <v>6650.2611797681229</v>
      </c>
      <c r="F43" s="24">
        <v>137.77326321146833</v>
      </c>
      <c r="G43" s="2"/>
      <c r="H43" s="2"/>
      <c r="I43" s="25">
        <v>37</v>
      </c>
      <c r="J43" s="1">
        <f t="shared" si="7"/>
        <v>11197.545418449317</v>
      </c>
      <c r="K43" s="1">
        <f t="shared" si="5"/>
        <v>9374.3215968564491</v>
      </c>
      <c r="L43" s="1">
        <f t="shared" si="2"/>
        <v>6066.5091504500597</v>
      </c>
      <c r="M43" s="1">
        <f t="shared" si="3"/>
        <v>111.89990653985045</v>
      </c>
      <c r="N43" s="1">
        <f t="shared" si="4"/>
        <v>10006.693764304038</v>
      </c>
      <c r="O43" s="1">
        <f t="shared" si="6"/>
        <v>6.6937643040382682</v>
      </c>
    </row>
    <row r="44" spans="1:15" x14ac:dyDescent="0.2">
      <c r="A44" s="1">
        <v>38</v>
      </c>
      <c r="B44" s="2">
        <v>38994</v>
      </c>
      <c r="C44" s="1">
        <v>11850.61</v>
      </c>
      <c r="D44" s="24">
        <v>11241.48265</v>
      </c>
      <c r="E44" s="24">
        <v>6669.90229666286</v>
      </c>
      <c r="F44" s="24">
        <v>136.3159010001695</v>
      </c>
      <c r="G44" s="2"/>
      <c r="H44" s="2"/>
      <c r="I44" s="25">
        <v>38</v>
      </c>
      <c r="J44" s="1">
        <f t="shared" si="7"/>
        <v>11260.259172949703</v>
      </c>
      <c r="K44" s="1">
        <f t="shared" si="5"/>
        <v>9408.1036562532463</v>
      </c>
      <c r="L44" s="1">
        <f t="shared" si="2"/>
        <v>6113.1900650521738</v>
      </c>
      <c r="M44" s="1">
        <f t="shared" si="3"/>
        <v>110.94997590202981</v>
      </c>
      <c r="N44" s="1">
        <f t="shared" si="4"/>
        <v>10030.718953504145</v>
      </c>
      <c r="O44" s="1">
        <f t="shared" si="6"/>
        <v>30.718953504145247</v>
      </c>
    </row>
    <row r="45" spans="1:15" x14ac:dyDescent="0.2">
      <c r="A45" s="1">
        <v>39</v>
      </c>
      <c r="B45" s="2">
        <v>38995</v>
      </c>
      <c r="C45" s="1">
        <v>11866.69</v>
      </c>
      <c r="D45" s="24">
        <v>11269.84605</v>
      </c>
      <c r="E45" s="24">
        <v>6710.480903438649</v>
      </c>
      <c r="F45" s="24">
        <v>139.76828957430538</v>
      </c>
      <c r="G45" s="2"/>
      <c r="H45" s="2"/>
      <c r="I45" s="25">
        <v>39</v>
      </c>
      <c r="J45" s="1">
        <f t="shared" si="7"/>
        <v>11158.250025922714</v>
      </c>
      <c r="K45" s="1">
        <f t="shared" si="5"/>
        <v>9410.2725060020366</v>
      </c>
      <c r="L45" s="1">
        <f t="shared" si="2"/>
        <v>6132.2704598966229</v>
      </c>
      <c r="M45" s="1">
        <f t="shared" si="3"/>
        <v>114.97615229787814</v>
      </c>
      <c r="N45" s="1">
        <f t="shared" si="4"/>
        <v>10069.733474896322</v>
      </c>
      <c r="O45" s="1">
        <f t="shared" si="6"/>
        <v>69.73347489632215</v>
      </c>
    </row>
    <row r="46" spans="1:15" x14ac:dyDescent="0.2">
      <c r="A46" s="1">
        <v>40</v>
      </c>
      <c r="B46" s="2">
        <v>38996</v>
      </c>
      <c r="C46" s="1">
        <v>11850.21</v>
      </c>
      <c r="D46" s="24">
        <v>11220.44364</v>
      </c>
      <c r="E46" s="24">
        <v>6648.2819383259921</v>
      </c>
      <c r="F46" s="24">
        <v>138.12975880326078</v>
      </c>
      <c r="G46" s="2"/>
      <c r="H46" s="2"/>
      <c r="I46" s="25">
        <v>40</v>
      </c>
      <c r="J46" s="1">
        <f t="shared" si="7"/>
        <v>11127.654852136524</v>
      </c>
      <c r="K46" s="1">
        <f t="shared" si="5"/>
        <v>9345.4422103945908</v>
      </c>
      <c r="L46" s="1">
        <f t="shared" si="2"/>
        <v>6038.6924576130759</v>
      </c>
      <c r="M46" s="1">
        <f t="shared" si="3"/>
        <v>110.82155551834127</v>
      </c>
      <c r="N46" s="1">
        <f t="shared" si="4"/>
        <v>9948.5788618639053</v>
      </c>
      <c r="O46" s="1">
        <f t="shared" si="6"/>
        <v>-51.421138136094669</v>
      </c>
    </row>
    <row r="47" spans="1:15" x14ac:dyDescent="0.2">
      <c r="A47" s="1">
        <v>41</v>
      </c>
      <c r="B47" s="2">
        <v>39000</v>
      </c>
      <c r="C47" s="1">
        <v>11867.17</v>
      </c>
      <c r="D47" s="24">
        <v>11269.10939</v>
      </c>
      <c r="E47" s="24">
        <v>6658.0438871473352</v>
      </c>
      <c r="F47" s="24">
        <v>137.71207689093188</v>
      </c>
      <c r="G47" s="2"/>
      <c r="H47" s="2"/>
      <c r="I47" s="25">
        <v>41</v>
      </c>
      <c r="J47" s="1">
        <f t="shared" si="7"/>
        <v>11159.078028330299</v>
      </c>
      <c r="K47" s="1">
        <f t="shared" si="5"/>
        <v>9427.3010744520871</v>
      </c>
      <c r="L47" s="1">
        <f t="shared" si="2"/>
        <v>6104.1381384626129</v>
      </c>
      <c r="M47" s="1">
        <f t="shared" si="3"/>
        <v>111.79706788206214</v>
      </c>
      <c r="N47" s="1">
        <f t="shared" si="4"/>
        <v>10014.15717824702</v>
      </c>
      <c r="O47" s="1">
        <f t="shared" si="6"/>
        <v>14.157178247020056</v>
      </c>
    </row>
    <row r="48" spans="1:15" x14ac:dyDescent="0.2">
      <c r="A48" s="1">
        <v>42</v>
      </c>
      <c r="B48" s="2">
        <v>39001</v>
      </c>
      <c r="C48" s="1">
        <v>11852.13</v>
      </c>
      <c r="D48" s="24">
        <v>11275.45275</v>
      </c>
      <c r="E48" s="24">
        <v>6667.3233780900982</v>
      </c>
      <c r="F48" s="24">
        <v>137.13997825905176</v>
      </c>
      <c r="G48" s="2"/>
      <c r="H48" s="2"/>
      <c r="I48" s="25">
        <v>42</v>
      </c>
      <c r="J48" s="1">
        <f t="shared" si="7"/>
        <v>11129.007620763838</v>
      </c>
      <c r="K48" s="1">
        <f t="shared" si="5"/>
        <v>9391.8728831867811</v>
      </c>
      <c r="L48" s="1">
        <f t="shared" si="2"/>
        <v>6103.6833443297519</v>
      </c>
      <c r="M48" s="1">
        <f t="shared" si="3"/>
        <v>111.67030104421106</v>
      </c>
      <c r="N48" s="1">
        <f t="shared" si="4"/>
        <v>9989.7043530247374</v>
      </c>
      <c r="O48" s="1">
        <f t="shared" si="6"/>
        <v>-10.295646975262571</v>
      </c>
    </row>
    <row r="49" spans="1:15" x14ac:dyDescent="0.2">
      <c r="A49" s="1">
        <v>43</v>
      </c>
      <c r="B49" s="2">
        <v>39002</v>
      </c>
      <c r="C49" s="1">
        <v>11947.7</v>
      </c>
      <c r="D49" s="24">
        <v>11364.80558</v>
      </c>
      <c r="E49" s="24">
        <v>6722.0536609829496</v>
      </c>
      <c r="F49" s="24">
        <v>136.96602794745209</v>
      </c>
      <c r="G49" s="2"/>
      <c r="H49" s="2"/>
      <c r="I49" s="25">
        <v>43</v>
      </c>
      <c r="J49" s="1">
        <f t="shared" si="7"/>
        <v>11232.98295757809</v>
      </c>
      <c r="K49" s="1">
        <f t="shared" si="5"/>
        <v>9460.9736363621487</v>
      </c>
      <c r="L49" s="1">
        <f t="shared" si="2"/>
        <v>6145.2220984927362</v>
      </c>
      <c r="M49" s="1">
        <f t="shared" si="3"/>
        <v>111.99391425234708</v>
      </c>
      <c r="N49" s="1">
        <f t="shared" si="4"/>
        <v>10061.69965750269</v>
      </c>
      <c r="O49" s="1">
        <f t="shared" si="6"/>
        <v>61.699657502689661</v>
      </c>
    </row>
    <row r="50" spans="1:15" x14ac:dyDescent="0.2">
      <c r="A50" s="1">
        <v>44</v>
      </c>
      <c r="B50" s="2">
        <v>39003</v>
      </c>
      <c r="C50" s="1">
        <v>11960.51</v>
      </c>
      <c r="D50" s="24">
        <v>11424.870150000001</v>
      </c>
      <c r="E50" s="24">
        <v>6688.1934032983499</v>
      </c>
      <c r="F50" s="24">
        <v>137.95395011262201</v>
      </c>
      <c r="G50" s="2"/>
      <c r="H50" s="2"/>
      <c r="I50" s="25">
        <v>44</v>
      </c>
      <c r="J50" s="1">
        <f t="shared" si="7"/>
        <v>11155.07736186044</v>
      </c>
      <c r="K50" s="1">
        <f t="shared" si="5"/>
        <v>9436.198612847038</v>
      </c>
      <c r="L50" s="1">
        <f t="shared" si="2"/>
        <v>6064.4857017883533</v>
      </c>
      <c r="M50" s="1">
        <f t="shared" si="3"/>
        <v>112.94497610098696</v>
      </c>
      <c r="N50" s="1">
        <f t="shared" si="4"/>
        <v>10029.532715783611</v>
      </c>
      <c r="O50" s="1">
        <f t="shared" si="6"/>
        <v>29.532715783610911</v>
      </c>
    </row>
    <row r="51" spans="1:15" x14ac:dyDescent="0.2">
      <c r="A51" s="1">
        <v>45</v>
      </c>
      <c r="B51" s="2">
        <v>39006</v>
      </c>
      <c r="C51" s="1">
        <v>11980.59</v>
      </c>
      <c r="D51" s="24">
        <v>11481.89848</v>
      </c>
      <c r="E51" s="24">
        <v>6710.8510638297876</v>
      </c>
      <c r="F51" s="24">
        <v>139.98121593291404</v>
      </c>
      <c r="G51" s="2"/>
      <c r="H51" s="2"/>
      <c r="I51" s="25">
        <v>45</v>
      </c>
      <c r="J51" s="1">
        <f t="shared" si="7"/>
        <v>11161.837734904278</v>
      </c>
      <c r="K51" s="1">
        <f t="shared" si="5"/>
        <v>9433.4432461960769</v>
      </c>
      <c r="L51" s="1">
        <f t="shared" si="2"/>
        <v>6115.8370512046977</v>
      </c>
      <c r="M51" s="1">
        <f t="shared" si="3"/>
        <v>113.78401650081605</v>
      </c>
      <c r="N51" s="1">
        <f t="shared" si="4"/>
        <v>10054.468400729453</v>
      </c>
      <c r="O51" s="1">
        <f t="shared" si="6"/>
        <v>54.468400729452696</v>
      </c>
    </row>
    <row r="52" spans="1:15" x14ac:dyDescent="0.2">
      <c r="A52" s="1">
        <v>46</v>
      </c>
      <c r="B52" s="2">
        <v>39007</v>
      </c>
      <c r="C52" s="1">
        <v>11950.02</v>
      </c>
      <c r="D52" s="24">
        <v>11418.805980000001</v>
      </c>
      <c r="E52" s="24">
        <v>6649.5172413793098</v>
      </c>
      <c r="F52" s="24">
        <v>139.94599831508003</v>
      </c>
      <c r="G52" s="2"/>
      <c r="H52" s="2"/>
      <c r="I52" s="25">
        <v>46</v>
      </c>
      <c r="J52" s="1">
        <f t="shared" si="7"/>
        <v>11114.69688576272</v>
      </c>
      <c r="K52" s="1">
        <f t="shared" si="5"/>
        <v>9335.0103176232606</v>
      </c>
      <c r="L52" s="1">
        <f t="shared" si="2"/>
        <v>6039.4813471190137</v>
      </c>
      <c r="M52" s="1">
        <f t="shared" si="3"/>
        <v>112.10793722091286</v>
      </c>
      <c r="N52" s="1">
        <f t="shared" si="4"/>
        <v>9963.6659537995583</v>
      </c>
      <c r="O52" s="1">
        <f t="shared" si="6"/>
        <v>-36.334046200441662</v>
      </c>
    </row>
    <row r="53" spans="1:15" x14ac:dyDescent="0.2">
      <c r="A53" s="1">
        <v>47</v>
      </c>
      <c r="B53" s="2">
        <v>39008</v>
      </c>
      <c r="C53" s="1">
        <v>11992.68</v>
      </c>
      <c r="D53" s="24">
        <v>11482.7968</v>
      </c>
      <c r="E53" s="24">
        <v>6709.160305343511</v>
      </c>
      <c r="F53" s="24">
        <v>139.84716157205241</v>
      </c>
      <c r="G53" s="2"/>
      <c r="H53" s="2"/>
      <c r="I53" s="25">
        <v>47</v>
      </c>
      <c r="J53" s="1">
        <f t="shared" si="7"/>
        <v>11182.90950880417</v>
      </c>
      <c r="K53" s="1">
        <f t="shared" si="5"/>
        <v>9439.19149732203</v>
      </c>
      <c r="L53" s="1">
        <f t="shared" si="2"/>
        <v>6149.8593124415811</v>
      </c>
      <c r="M53" s="1">
        <f t="shared" si="3"/>
        <v>112.05695328872433</v>
      </c>
      <c r="N53" s="1">
        <f t="shared" si="4"/>
        <v>10038.648464319791</v>
      </c>
      <c r="O53" s="1">
        <f t="shared" si="6"/>
        <v>38.648464319790946</v>
      </c>
    </row>
    <row r="54" spans="1:15" x14ac:dyDescent="0.2">
      <c r="A54" s="1">
        <v>48</v>
      </c>
      <c r="B54" s="2">
        <v>39009</v>
      </c>
      <c r="C54" s="1">
        <v>12011.73</v>
      </c>
      <c r="D54" s="24">
        <v>11547.424799999999</v>
      </c>
      <c r="E54" s="24">
        <v>6752.0030234315946</v>
      </c>
      <c r="F54" s="24">
        <v>139.89823345448397</v>
      </c>
      <c r="G54" s="2"/>
      <c r="H54" s="2"/>
      <c r="I54" s="25">
        <v>48</v>
      </c>
      <c r="J54" s="1">
        <f t="shared" si="7"/>
        <v>11160.830516189873</v>
      </c>
      <c r="K54" s="1">
        <f t="shared" si="5"/>
        <v>9439.4192190328868</v>
      </c>
      <c r="L54" s="1">
        <f t="shared" si="2"/>
        <v>6134.1103941498095</v>
      </c>
      <c r="M54" s="1">
        <f t="shared" si="3"/>
        <v>112.17710122983146</v>
      </c>
      <c r="N54" s="1">
        <f t="shared" si="4"/>
        <v>10030.354713149718</v>
      </c>
      <c r="O54" s="1">
        <f t="shared" si="6"/>
        <v>30.354713149718009</v>
      </c>
    </row>
    <row r="55" spans="1:15" x14ac:dyDescent="0.2">
      <c r="A55" s="1">
        <v>49</v>
      </c>
      <c r="B55" s="2">
        <v>39010</v>
      </c>
      <c r="C55" s="1">
        <v>12002.37</v>
      </c>
      <c r="D55" s="24">
        <v>11574.8536</v>
      </c>
      <c r="E55" s="24">
        <v>6774.2281033396348</v>
      </c>
      <c r="F55" s="24">
        <v>140.20063989222868</v>
      </c>
      <c r="G55" s="2"/>
      <c r="H55" s="2"/>
      <c r="I55" s="25">
        <v>49</v>
      </c>
      <c r="J55" s="1">
        <f t="shared" si="7"/>
        <v>11134.446846382662</v>
      </c>
      <c r="K55" s="1">
        <f t="shared" si="5"/>
        <v>9408.8853195865049</v>
      </c>
      <c r="L55" s="1">
        <f t="shared" si="2"/>
        <v>6115.2514104631473</v>
      </c>
      <c r="M55" s="1">
        <f t="shared" si="3"/>
        <v>112.37854478666389</v>
      </c>
      <c r="N55" s="1">
        <f t="shared" si="4"/>
        <v>10011.623861471038</v>
      </c>
      <c r="O55" s="1">
        <f t="shared" si="6"/>
        <v>11.623861471038254</v>
      </c>
    </row>
    <row r="56" spans="1:15" x14ac:dyDescent="0.2">
      <c r="A56" s="1">
        <v>50</v>
      </c>
      <c r="B56" s="2">
        <v>39013</v>
      </c>
      <c r="C56" s="1">
        <v>12116.91</v>
      </c>
      <c r="D56" s="24">
        <v>11542.939200000001</v>
      </c>
      <c r="E56" s="24">
        <v>6792.7827287561195</v>
      </c>
      <c r="F56" s="24">
        <v>140.71595004609838</v>
      </c>
      <c r="G56" s="2"/>
      <c r="H56" s="2"/>
      <c r="I56" s="25">
        <v>50</v>
      </c>
      <c r="J56" s="1">
        <f t="shared" si="7"/>
        <v>11249.470173665701</v>
      </c>
      <c r="K56" s="1">
        <f t="shared" si="5"/>
        <v>9360.7083132090629</v>
      </c>
      <c r="L56" s="1">
        <f t="shared" si="2"/>
        <v>6111.8830539822793</v>
      </c>
      <c r="M56" s="1">
        <f t="shared" si="3"/>
        <v>112.5483079274458</v>
      </c>
      <c r="N56" s="1">
        <f t="shared" si="4"/>
        <v>10039.990846268887</v>
      </c>
      <c r="O56" s="1">
        <f t="shared" si="6"/>
        <v>39.990846268887253</v>
      </c>
    </row>
    <row r="57" spans="1:15" x14ac:dyDescent="0.2">
      <c r="A57" s="1">
        <v>51</v>
      </c>
      <c r="B57" s="2">
        <v>39014</v>
      </c>
      <c r="C57" s="1">
        <v>12127.88</v>
      </c>
      <c r="D57" s="24">
        <v>11571.166999999999</v>
      </c>
      <c r="E57" s="24">
        <v>6780.2534186425792</v>
      </c>
      <c r="F57" s="24">
        <v>140.45760441951955</v>
      </c>
      <c r="G57" s="2"/>
      <c r="H57" s="2"/>
      <c r="I57" s="25">
        <v>51</v>
      </c>
      <c r="J57" s="1">
        <f t="shared" si="7"/>
        <v>11153.218391850725</v>
      </c>
      <c r="K57" s="1">
        <f t="shared" si="5"/>
        <v>9409.5437217620074</v>
      </c>
      <c r="L57" s="1">
        <f t="shared" si="2"/>
        <v>6083.9457250707655</v>
      </c>
      <c r="M57" s="1">
        <f t="shared" si="3"/>
        <v>111.93027443790044</v>
      </c>
      <c r="N57" s="1">
        <f t="shared" si="4"/>
        <v>10005.441388936406</v>
      </c>
      <c r="O57" s="1">
        <f t="shared" si="6"/>
        <v>5.4413889364059287</v>
      </c>
    </row>
    <row r="58" spans="1:15" x14ac:dyDescent="0.2">
      <c r="A58" s="1">
        <v>52</v>
      </c>
      <c r="B58" s="2">
        <v>39015</v>
      </c>
      <c r="C58" s="1">
        <v>12134.68</v>
      </c>
      <c r="D58" s="24">
        <v>11664.18274</v>
      </c>
      <c r="E58" s="24">
        <v>6825.6294058408857</v>
      </c>
      <c r="F58" s="24">
        <v>140.17711743473515</v>
      </c>
      <c r="G58" s="2"/>
      <c r="H58" s="2"/>
      <c r="I58" s="25">
        <v>52</v>
      </c>
      <c r="J58" s="1">
        <f t="shared" si="7"/>
        <v>11149.377858982774</v>
      </c>
      <c r="K58" s="1">
        <f t="shared" si="5"/>
        <v>9462.0440288902373</v>
      </c>
      <c r="L58" s="1">
        <f t="shared" si="2"/>
        <v>6135.9795957979131</v>
      </c>
      <c r="M58" s="1">
        <f t="shared" si="3"/>
        <v>111.91221892895143</v>
      </c>
      <c r="N58" s="1">
        <f t="shared" si="4"/>
        <v>10029.056974134075</v>
      </c>
      <c r="O58" s="1">
        <f t="shared" si="6"/>
        <v>29.056974134075062</v>
      </c>
    </row>
    <row r="59" spans="1:15" x14ac:dyDescent="0.2">
      <c r="A59" s="1">
        <v>53</v>
      </c>
      <c r="B59" s="2">
        <v>39016</v>
      </c>
      <c r="C59" s="1">
        <v>12163.66</v>
      </c>
      <c r="D59" s="24">
        <v>11672.573039999999</v>
      </c>
      <c r="E59" s="24">
        <v>6884.3152160141899</v>
      </c>
      <c r="F59" s="24">
        <v>141.75042158516018</v>
      </c>
      <c r="G59" s="2"/>
      <c r="H59" s="2"/>
      <c r="I59" s="25">
        <v>53</v>
      </c>
      <c r="J59" s="1">
        <f t="shared" si="7"/>
        <v>11169.741983785314</v>
      </c>
      <c r="K59" s="1">
        <f t="shared" si="5"/>
        <v>9393.3411676748292</v>
      </c>
      <c r="L59" s="1">
        <f t="shared" si="2"/>
        <v>6147.5938995370261</v>
      </c>
      <c r="M59" s="1">
        <f t="shared" si="3"/>
        <v>113.39473043892595</v>
      </c>
      <c r="N59" s="1">
        <f t="shared" si="4"/>
        <v>10042.755986519845</v>
      </c>
      <c r="O59" s="1">
        <f t="shared" si="6"/>
        <v>42.755986519845464</v>
      </c>
    </row>
    <row r="60" spans="1:15" x14ac:dyDescent="0.2">
      <c r="A60" s="1">
        <v>54</v>
      </c>
      <c r="B60" s="2">
        <v>39017</v>
      </c>
      <c r="C60" s="1">
        <v>12090.26</v>
      </c>
      <c r="D60" s="24">
        <v>11685.37903</v>
      </c>
      <c r="E60" s="24">
        <v>6865.1781170483455</v>
      </c>
      <c r="F60" s="24">
        <v>141.73174049825695</v>
      </c>
      <c r="G60" s="2"/>
      <c r="H60" s="2"/>
      <c r="I60" s="25">
        <v>54</v>
      </c>
      <c r="J60" s="1">
        <f t="shared" si="7"/>
        <v>11075.88825351909</v>
      </c>
      <c r="K60" s="1">
        <f t="shared" si="5"/>
        <v>9396.8872253231857</v>
      </c>
      <c r="L60" s="1">
        <f t="shared" si="2"/>
        <v>6078.2448450957763</v>
      </c>
      <c r="M60" s="1">
        <f t="shared" si="3"/>
        <v>112.12137108543408</v>
      </c>
      <c r="N60" s="1">
        <f t="shared" si="4"/>
        <v>9976.1104421057935</v>
      </c>
      <c r="O60" s="1">
        <f t="shared" si="6"/>
        <v>-23.889557894206519</v>
      </c>
    </row>
    <row r="61" spans="1:15" x14ac:dyDescent="0.2">
      <c r="A61" s="1">
        <v>55</v>
      </c>
      <c r="B61" s="2">
        <v>39020</v>
      </c>
      <c r="C61" s="1">
        <v>12086.49</v>
      </c>
      <c r="D61" s="24">
        <v>11656.237000000001</v>
      </c>
      <c r="E61" s="24">
        <v>6819.5726821823728</v>
      </c>
      <c r="F61" s="24">
        <v>139.18837248893428</v>
      </c>
      <c r="G61" s="2"/>
      <c r="H61" s="2"/>
      <c r="I61" s="25">
        <v>55</v>
      </c>
      <c r="J61" s="1">
        <f t="shared" si="7"/>
        <v>11139.655335261607</v>
      </c>
      <c r="K61" s="1">
        <f t="shared" si="5"/>
        <v>9363.1800852633314</v>
      </c>
      <c r="L61" s="1">
        <f t="shared" si="2"/>
        <v>6054.6979337078656</v>
      </c>
      <c r="M61" s="1">
        <f t="shared" si="3"/>
        <v>110.12387253731964</v>
      </c>
      <c r="N61" s="1">
        <f t="shared" si="4"/>
        <v>9948.7381557895478</v>
      </c>
      <c r="O61" s="1">
        <f t="shared" si="6"/>
        <v>-51.261844210452182</v>
      </c>
    </row>
    <row r="62" spans="1:15" x14ac:dyDescent="0.2">
      <c r="A62" s="1">
        <v>56</v>
      </c>
      <c r="B62" s="2">
        <v>39021</v>
      </c>
      <c r="C62" s="1">
        <v>12080.73</v>
      </c>
      <c r="D62" s="24">
        <v>11690.22316</v>
      </c>
      <c r="E62" s="24">
        <v>6826.7134652201657</v>
      </c>
      <c r="F62" s="24">
        <v>139.98625693555269</v>
      </c>
      <c r="G62" s="2"/>
      <c r="H62" s="2"/>
      <c r="I62" s="25">
        <v>56</v>
      </c>
      <c r="J62" s="1">
        <f t="shared" si="7"/>
        <v>11137.81957250616</v>
      </c>
      <c r="K62" s="1">
        <f t="shared" si="5"/>
        <v>9413.9577244801785</v>
      </c>
      <c r="L62" s="1">
        <f t="shared" si="2"/>
        <v>6101.5705992711528</v>
      </c>
      <c r="M62" s="1">
        <f t="shared" si="3"/>
        <v>112.77895943384263</v>
      </c>
      <c r="N62" s="1">
        <f t="shared" si="4"/>
        <v>10019.352773235267</v>
      </c>
      <c r="O62" s="1">
        <f t="shared" si="6"/>
        <v>19.352773235266795</v>
      </c>
    </row>
    <row r="63" spans="1:15" x14ac:dyDescent="0.2">
      <c r="A63" s="1">
        <v>57</v>
      </c>
      <c r="B63" s="2">
        <v>39022</v>
      </c>
      <c r="C63" s="1">
        <v>12031.02</v>
      </c>
      <c r="D63" s="24">
        <v>11727.287200000001</v>
      </c>
      <c r="E63" s="24">
        <v>6861.0884006131828</v>
      </c>
      <c r="F63" s="24">
        <v>139.99538343164915</v>
      </c>
      <c r="G63" s="2"/>
      <c r="H63" s="2"/>
      <c r="I63" s="25">
        <v>57</v>
      </c>
      <c r="J63" s="1">
        <f t="shared" si="7"/>
        <v>11097.278052948786</v>
      </c>
      <c r="K63" s="1">
        <f t="shared" si="5"/>
        <v>9416.3495217426043</v>
      </c>
      <c r="L63" s="1">
        <f t="shared" si="2"/>
        <v>6125.8797655653825</v>
      </c>
      <c r="M63" s="1">
        <f t="shared" si="3"/>
        <v>112.14346013943891</v>
      </c>
      <c r="N63" s="1">
        <f t="shared" si="4"/>
        <v>9998.2180255739586</v>
      </c>
      <c r="O63" s="1">
        <f t="shared" si="6"/>
        <v>-1.7819744260414154</v>
      </c>
    </row>
    <row r="64" spans="1:15" x14ac:dyDescent="0.2">
      <c r="A64" s="1">
        <v>58</v>
      </c>
      <c r="B64" s="2">
        <v>39023</v>
      </c>
      <c r="C64" s="1">
        <v>12018.54</v>
      </c>
      <c r="D64" s="24">
        <v>11727.944960000001</v>
      </c>
      <c r="E64" s="24">
        <v>6779.9668028600609</v>
      </c>
      <c r="F64" s="24">
        <v>139.61250106737256</v>
      </c>
      <c r="G64" s="2"/>
      <c r="H64" s="2"/>
      <c r="I64" s="25">
        <v>58</v>
      </c>
      <c r="J64" s="1">
        <f t="shared" si="7"/>
        <v>11131.571024751018</v>
      </c>
      <c r="K64" s="1">
        <f t="shared" si="5"/>
        <v>9387.1156651331985</v>
      </c>
      <c r="L64" s="1">
        <f t="shared" si="2"/>
        <v>6023.1222881616141</v>
      </c>
      <c r="M64" s="1">
        <f t="shared" si="3"/>
        <v>111.8294609934853</v>
      </c>
      <c r="N64" s="1">
        <f t="shared" si="4"/>
        <v>9978.7256315157829</v>
      </c>
      <c r="O64" s="1">
        <f t="shared" si="6"/>
        <v>-21.274368484217121</v>
      </c>
    </row>
    <row r="65" spans="1:15" x14ac:dyDescent="0.2">
      <c r="A65" s="1">
        <v>59</v>
      </c>
      <c r="B65" s="2">
        <v>39027</v>
      </c>
      <c r="C65" s="1">
        <v>12105.55</v>
      </c>
      <c r="D65" s="24">
        <v>11804.76425</v>
      </c>
      <c r="E65" s="24">
        <v>6867.9888126112382</v>
      </c>
      <c r="F65" s="24">
        <v>138.26258871240285</v>
      </c>
      <c r="G65" s="2"/>
      <c r="H65" s="2"/>
      <c r="I65" s="25">
        <v>59</v>
      </c>
      <c r="J65" s="1">
        <f t="shared" si="7"/>
        <v>11223.802339676864</v>
      </c>
      <c r="K65" s="1">
        <f t="shared" si="5"/>
        <v>9448.0723502430064</v>
      </c>
      <c r="L65" s="1">
        <f t="shared" si="2"/>
        <v>6174.3200829331136</v>
      </c>
      <c r="M65" s="1">
        <f t="shared" si="3"/>
        <v>111.05190565857893</v>
      </c>
      <c r="N65" s="1">
        <f t="shared" si="4"/>
        <v>10042.253586212713</v>
      </c>
      <c r="O65" s="1">
        <f t="shared" si="6"/>
        <v>42.253586212713344</v>
      </c>
    </row>
    <row r="66" spans="1:15" x14ac:dyDescent="0.2">
      <c r="A66" s="1">
        <v>60</v>
      </c>
      <c r="B66" s="2">
        <v>39028</v>
      </c>
      <c r="C66" s="1">
        <v>12156.77</v>
      </c>
      <c r="D66" s="24">
        <v>11919.796</v>
      </c>
      <c r="E66" s="24">
        <v>6960.8038914490526</v>
      </c>
      <c r="F66" s="24">
        <v>139.57777777777778</v>
      </c>
      <c r="G66" s="2"/>
      <c r="H66" s="2"/>
      <c r="I66" s="25">
        <v>60</v>
      </c>
      <c r="J66" s="1">
        <f t="shared" si="7"/>
        <v>11190.277888249606</v>
      </c>
      <c r="K66" s="1">
        <f t="shared" si="5"/>
        <v>9478.0569872732576</v>
      </c>
      <c r="L66" s="1">
        <f t="shared" si="2"/>
        <v>6177.5596516791256</v>
      </c>
      <c r="M66" s="1">
        <f t="shared" si="3"/>
        <v>113.20281704913344</v>
      </c>
      <c r="N66" s="1">
        <f t="shared" si="4"/>
        <v>10078.696693547494</v>
      </c>
      <c r="O66" s="1">
        <f t="shared" si="6"/>
        <v>78.696693547493851</v>
      </c>
    </row>
    <row r="67" spans="1:15" x14ac:dyDescent="0.2">
      <c r="A67" s="1">
        <v>61</v>
      </c>
      <c r="B67" s="2">
        <v>39029</v>
      </c>
      <c r="C67" s="1">
        <v>12176.54</v>
      </c>
      <c r="D67" s="24">
        <v>11874.688700000001</v>
      </c>
      <c r="E67" s="24">
        <v>6936.0377599183566</v>
      </c>
      <c r="F67" s="24">
        <v>137.51475576662145</v>
      </c>
      <c r="G67" s="2"/>
      <c r="H67" s="2"/>
      <c r="I67" s="25">
        <v>61</v>
      </c>
      <c r="J67" s="1">
        <f t="shared" si="7"/>
        <v>11161.251563548542</v>
      </c>
      <c r="K67" s="1">
        <f t="shared" si="5"/>
        <v>9351.0681380996411</v>
      </c>
      <c r="L67" s="1">
        <f t="shared" si="2"/>
        <v>6073.5019978464743</v>
      </c>
      <c r="M67" s="1">
        <f t="shared" si="3"/>
        <v>110.47872688549586</v>
      </c>
      <c r="N67" s="1">
        <f t="shared" si="4"/>
        <v>9962.0334784832521</v>
      </c>
      <c r="O67" s="1">
        <f t="shared" si="6"/>
        <v>-37.966521516747889</v>
      </c>
    </row>
    <row r="68" spans="1:15" x14ac:dyDescent="0.2">
      <c r="A68" s="1">
        <v>62</v>
      </c>
      <c r="B68" s="2">
        <v>39030</v>
      </c>
      <c r="C68" s="1">
        <v>12103.3</v>
      </c>
      <c r="D68" s="24">
        <v>11832.3722</v>
      </c>
      <c r="E68" s="24">
        <v>6971.0849539406354</v>
      </c>
      <c r="F68" s="24">
        <v>136.93947079212106</v>
      </c>
      <c r="G68" s="2"/>
      <c r="H68" s="2"/>
      <c r="I68" s="25">
        <v>62</v>
      </c>
      <c r="J68" s="1">
        <f t="shared" si="7"/>
        <v>11076.105800908959</v>
      </c>
      <c r="K68" s="1">
        <f t="shared" si="5"/>
        <v>9353.1392521288599</v>
      </c>
      <c r="L68" s="1">
        <f t="shared" si="2"/>
        <v>6125.9867751191205</v>
      </c>
      <c r="M68" s="1">
        <f t="shared" si="3"/>
        <v>111.66703429730246</v>
      </c>
      <c r="N68" s="1">
        <f t="shared" si="4"/>
        <v>9961.9358850241406</v>
      </c>
      <c r="O68" s="1">
        <f t="shared" si="6"/>
        <v>-38.064114975859411</v>
      </c>
    </row>
    <row r="69" spans="1:15" x14ac:dyDescent="0.2">
      <c r="A69" s="1">
        <v>63</v>
      </c>
      <c r="B69" s="2">
        <v>39031</v>
      </c>
      <c r="C69" s="1">
        <v>12108.43</v>
      </c>
      <c r="D69" s="24">
        <v>11870.460799999999</v>
      </c>
      <c r="E69" s="24">
        <v>7004.6290343320052</v>
      </c>
      <c r="F69" s="24">
        <v>137.16208393632417</v>
      </c>
      <c r="G69" s="2"/>
      <c r="H69" s="2"/>
      <c r="I69" s="25">
        <v>63</v>
      </c>
      <c r="J69" s="1">
        <f t="shared" si="7"/>
        <v>11147.853030652797</v>
      </c>
      <c r="K69" s="1">
        <f t="shared" si="5"/>
        <v>9416.8047746005104</v>
      </c>
      <c r="L69" s="1">
        <f t="shared" si="2"/>
        <v>6124.517683844726</v>
      </c>
      <c r="M69" s="1">
        <f t="shared" si="3"/>
        <v>112.31844142811559</v>
      </c>
      <c r="N69" s="1">
        <f t="shared" si="4"/>
        <v>10019.415605987642</v>
      </c>
      <c r="O69" s="1">
        <f t="shared" si="6"/>
        <v>19.415605987642266</v>
      </c>
    </row>
    <row r="70" spans="1:15" x14ac:dyDescent="0.2">
      <c r="A70" s="1">
        <v>64</v>
      </c>
      <c r="B70" s="2">
        <v>39034</v>
      </c>
      <c r="C70" s="1">
        <v>12131.88</v>
      </c>
      <c r="D70" s="24">
        <v>11788.801439999999</v>
      </c>
      <c r="E70" s="24">
        <v>7035.5715017939528</v>
      </c>
      <c r="F70" s="24">
        <v>135.65735331470663</v>
      </c>
      <c r="G70" s="2"/>
      <c r="H70" s="2"/>
      <c r="I70" s="25">
        <v>64</v>
      </c>
      <c r="J70" s="1">
        <f t="shared" si="7"/>
        <v>11164.710535090015</v>
      </c>
      <c r="K70" s="1">
        <f t="shared" si="5"/>
        <v>9322.0168977734083</v>
      </c>
      <c r="L70" s="1">
        <f t="shared" si="2"/>
        <v>6122.1133955952464</v>
      </c>
      <c r="M70" s="1">
        <f t="shared" si="3"/>
        <v>110.90596464477505</v>
      </c>
      <c r="N70" s="1">
        <f t="shared" si="4"/>
        <v>9969.5855663762832</v>
      </c>
      <c r="O70" s="1">
        <f t="shared" si="6"/>
        <v>-30.414433623716832</v>
      </c>
    </row>
    <row r="71" spans="1:15" x14ac:dyDescent="0.2">
      <c r="A71" s="1">
        <v>65</v>
      </c>
      <c r="B71" s="2">
        <v>39035</v>
      </c>
      <c r="C71" s="1">
        <v>12218.01</v>
      </c>
      <c r="D71" s="24">
        <v>11714.945760000001</v>
      </c>
      <c r="E71" s="24">
        <v>7014.5766619700271</v>
      </c>
      <c r="F71" s="24">
        <v>138.36362864180751</v>
      </c>
      <c r="G71" s="2"/>
      <c r="H71" s="2"/>
      <c r="I71" s="25">
        <v>65</v>
      </c>
      <c r="J71" s="1">
        <f t="shared" si="7"/>
        <v>11222.240392362932</v>
      </c>
      <c r="K71" s="1">
        <f t="shared" si="5"/>
        <v>9327.7831333492195</v>
      </c>
      <c r="L71" s="1">
        <f t="shared" si="2"/>
        <v>6076.9996764132738</v>
      </c>
      <c r="M71" s="1">
        <f t="shared" si="3"/>
        <v>114.37319206657442</v>
      </c>
      <c r="N71" s="1">
        <f t="shared" si="4"/>
        <v>10046.517793514769</v>
      </c>
      <c r="O71" s="1">
        <f t="shared" ref="O71:O134" si="9">N71-$G$2</f>
        <v>46.517793514769437</v>
      </c>
    </row>
    <row r="72" spans="1:15" x14ac:dyDescent="0.2">
      <c r="A72" s="1">
        <v>66</v>
      </c>
      <c r="B72" s="2">
        <v>39036</v>
      </c>
      <c r="C72" s="1">
        <v>12251.71</v>
      </c>
      <c r="D72" s="24">
        <v>11758.747499999999</v>
      </c>
      <c r="E72" s="24">
        <v>7058.8242827868844</v>
      </c>
      <c r="F72" s="24">
        <v>137.53996613039797</v>
      </c>
      <c r="G72" s="2"/>
      <c r="H72" s="2"/>
      <c r="I72" s="25">
        <v>66</v>
      </c>
      <c r="J72" s="1">
        <f t="shared" ref="J72:J135" si="10">C$506*(C72/C71)</f>
        <v>11173.865240927122</v>
      </c>
      <c r="K72" s="1">
        <f t="shared" ref="K72:K135" si="11">D$506*(D72/D71)</f>
        <v>9421.6852928587796</v>
      </c>
      <c r="L72" s="1">
        <f t="shared" ref="L72:L135" si="12">E$506*(E72/E71)</f>
        <v>6133.6364822466085</v>
      </c>
      <c r="M72" s="1">
        <f t="shared" ref="M72:M135" si="13">F$506*(F72/F71)</f>
        <v>111.46861595716288</v>
      </c>
      <c r="N72" s="1">
        <f t="shared" ref="N72:N135" si="14">$C$2*(J72/C$506)+$D$2*(K72/D$506)+$E$2*(L72/E$506)+$F$2*(M72/F$506)</f>
        <v>10016.651966867534</v>
      </c>
      <c r="O72" s="1">
        <f t="shared" si="9"/>
        <v>16.651966867533702</v>
      </c>
    </row>
    <row r="73" spans="1:15" x14ac:dyDescent="0.2">
      <c r="A73" s="1">
        <v>67</v>
      </c>
      <c r="B73" s="2">
        <v>39037</v>
      </c>
      <c r="C73" s="1">
        <v>12305.82</v>
      </c>
      <c r="D73" s="24">
        <v>11816.131589999999</v>
      </c>
      <c r="E73" s="24">
        <v>7051.3831967213109</v>
      </c>
      <c r="F73" s="24">
        <v>136.84278699627498</v>
      </c>
      <c r="G73" s="2"/>
      <c r="H73" s="2"/>
      <c r="I73" s="25">
        <v>67</v>
      </c>
      <c r="J73" s="1">
        <f t="shared" si="10"/>
        <v>11192.343927223219</v>
      </c>
      <c r="K73" s="1">
        <f t="shared" si="11"/>
        <v>9432.3968647607253</v>
      </c>
      <c r="L73" s="1">
        <f t="shared" si="12"/>
        <v>6088.7630543951318</v>
      </c>
      <c r="M73" s="1">
        <f t="shared" si="13"/>
        <v>111.56774013931062</v>
      </c>
      <c r="N73" s="1">
        <f t="shared" si="14"/>
        <v>10021.114468667278</v>
      </c>
      <c r="O73" s="1">
        <f t="shared" si="9"/>
        <v>21.114468667277833</v>
      </c>
    </row>
    <row r="74" spans="1:15" x14ac:dyDescent="0.2">
      <c r="A74" s="1">
        <v>68</v>
      </c>
      <c r="B74" s="2">
        <v>39038</v>
      </c>
      <c r="C74" s="1">
        <v>12342.55</v>
      </c>
      <c r="D74" s="24">
        <v>11730.744000000001</v>
      </c>
      <c r="E74" s="24">
        <v>6978.4605516356642</v>
      </c>
      <c r="F74" s="24">
        <v>136.74141740312712</v>
      </c>
      <c r="G74" s="2"/>
      <c r="H74" s="2"/>
      <c r="I74" s="25">
        <v>68</v>
      </c>
      <c r="J74" s="1">
        <f t="shared" si="10"/>
        <v>11176.389641771129</v>
      </c>
      <c r="K74" s="1">
        <f t="shared" si="11"/>
        <v>9318.7583418951199</v>
      </c>
      <c r="L74" s="1">
        <f t="shared" si="12"/>
        <v>6032.1542680715484</v>
      </c>
      <c r="M74" s="1">
        <f t="shared" si="13"/>
        <v>112.05308179368274</v>
      </c>
      <c r="N74" s="1">
        <f t="shared" si="14"/>
        <v>9978.4368372110512</v>
      </c>
      <c r="O74" s="1">
        <f t="shared" si="9"/>
        <v>-21.56316278894883</v>
      </c>
    </row>
    <row r="75" spans="1:15" x14ac:dyDescent="0.2">
      <c r="A75" s="1">
        <v>69</v>
      </c>
      <c r="B75" s="2">
        <v>39041</v>
      </c>
      <c r="C75" s="1">
        <v>12316.54</v>
      </c>
      <c r="D75" s="24">
        <v>11771.797849999999</v>
      </c>
      <c r="E75" s="24">
        <v>6991.4637272494228</v>
      </c>
      <c r="F75" s="24">
        <v>133.06769334912843</v>
      </c>
      <c r="G75" s="2"/>
      <c r="H75" s="2"/>
      <c r="I75" s="25">
        <v>69</v>
      </c>
      <c r="J75" s="1">
        <f t="shared" si="10"/>
        <v>11119.647590668055</v>
      </c>
      <c r="K75" s="1">
        <f t="shared" si="11"/>
        <v>9419.4392485138596</v>
      </c>
      <c r="L75" s="1">
        <f t="shared" si="12"/>
        <v>6106.5456678760038</v>
      </c>
      <c r="M75" s="1">
        <f t="shared" si="13"/>
        <v>109.12347566934093</v>
      </c>
      <c r="N75" s="1">
        <f t="shared" si="14"/>
        <v>9950.2005675166347</v>
      </c>
      <c r="O75" s="1">
        <f t="shared" si="9"/>
        <v>-49.799432483365308</v>
      </c>
    </row>
    <row r="76" spans="1:15" x14ac:dyDescent="0.2">
      <c r="A76" s="1">
        <v>70</v>
      </c>
      <c r="B76" s="2">
        <v>39042</v>
      </c>
      <c r="C76" s="1">
        <v>12321.59</v>
      </c>
      <c r="D76" s="24">
        <v>11779.977920000001</v>
      </c>
      <c r="E76" s="24">
        <v>7002.7578245253981</v>
      </c>
      <c r="F76" s="24">
        <v>133.45326547921965</v>
      </c>
      <c r="G76" s="2"/>
      <c r="H76" s="2"/>
      <c r="I76" s="25">
        <v>70</v>
      </c>
      <c r="J76" s="1">
        <f t="shared" si="10"/>
        <v>11147.69888107374</v>
      </c>
      <c r="K76" s="1">
        <f t="shared" si="11"/>
        <v>9393.1118095529873</v>
      </c>
      <c r="L76" s="1">
        <f t="shared" si="12"/>
        <v>6105.0345628594414</v>
      </c>
      <c r="M76" s="1">
        <f t="shared" si="13"/>
        <v>112.46107099551851</v>
      </c>
      <c r="N76" s="1">
        <f t="shared" si="14"/>
        <v>10011.1352721686</v>
      </c>
      <c r="O76" s="1">
        <f t="shared" si="9"/>
        <v>11.13527216859984</v>
      </c>
    </row>
    <row r="77" spans="1:15" x14ac:dyDescent="0.2">
      <c r="A77" s="1">
        <v>71</v>
      </c>
      <c r="B77" s="2">
        <v>39043</v>
      </c>
      <c r="C77" s="1">
        <v>12326.95</v>
      </c>
      <c r="D77" s="24">
        <v>11790.814200000001</v>
      </c>
      <c r="E77" s="24">
        <v>7052.7616091061955</v>
      </c>
      <c r="F77" s="24">
        <v>136.46227062253473</v>
      </c>
      <c r="G77" s="2"/>
      <c r="H77" s="2"/>
      <c r="I77" s="25">
        <v>71</v>
      </c>
      <c r="J77" s="1">
        <f t="shared" si="10"/>
        <v>11147.977359537203</v>
      </c>
      <c r="K77" s="1">
        <f t="shared" si="11"/>
        <v>9395.223816617754</v>
      </c>
      <c r="L77" s="1">
        <f t="shared" si="12"/>
        <v>6138.7115277661251</v>
      </c>
      <c r="M77" s="1">
        <f t="shared" si="13"/>
        <v>114.6645119858304</v>
      </c>
      <c r="N77" s="1">
        <f t="shared" si="14"/>
        <v>10056.734803804653</v>
      </c>
      <c r="O77" s="1">
        <f t="shared" si="9"/>
        <v>56.734803804652984</v>
      </c>
    </row>
    <row r="78" spans="1:15" x14ac:dyDescent="0.2">
      <c r="A78" s="1">
        <v>72</v>
      </c>
      <c r="B78" s="2">
        <v>39045</v>
      </c>
      <c r="C78" s="1">
        <v>12280.17</v>
      </c>
      <c r="D78" s="24">
        <v>11827.897199999999</v>
      </c>
      <c r="E78" s="24">
        <v>7056.1141660120447</v>
      </c>
      <c r="F78" s="24">
        <v>135.80700845848438</v>
      </c>
      <c r="G78" s="2"/>
      <c r="H78" s="2"/>
      <c r="I78" s="25">
        <v>72</v>
      </c>
      <c r="J78" s="1">
        <f t="shared" si="10"/>
        <v>11100.84252244878</v>
      </c>
      <c r="K78" s="1">
        <f t="shared" si="11"/>
        <v>9416.1107211879334</v>
      </c>
      <c r="L78" s="1">
        <f t="shared" si="12"/>
        <v>6098.085690821139</v>
      </c>
      <c r="M78" s="1">
        <f t="shared" si="13"/>
        <v>111.59769593255166</v>
      </c>
      <c r="N78" s="1">
        <f t="shared" si="14"/>
        <v>9985.1272663158998</v>
      </c>
      <c r="O78" s="1">
        <f t="shared" si="9"/>
        <v>-14.87273368410024</v>
      </c>
    </row>
    <row r="79" spans="1:15" x14ac:dyDescent="0.2">
      <c r="A79" s="1">
        <v>73</v>
      </c>
      <c r="B79" s="2">
        <v>39048</v>
      </c>
      <c r="C79" s="1">
        <v>12121.71</v>
      </c>
      <c r="D79" s="24">
        <v>11719.0437</v>
      </c>
      <c r="E79" s="24">
        <v>6966.7322834645665</v>
      </c>
      <c r="F79" s="24">
        <v>136.83676457920578</v>
      </c>
      <c r="G79" s="2"/>
      <c r="H79" s="2"/>
      <c r="I79" s="25">
        <v>73</v>
      </c>
      <c r="J79" s="1">
        <f t="shared" si="10"/>
        <v>10999.342057341224</v>
      </c>
      <c r="K79" s="1">
        <f t="shared" si="11"/>
        <v>9300.2033289350038</v>
      </c>
      <c r="L79" s="1">
        <f t="shared" si="12"/>
        <v>6017.9787690056019</v>
      </c>
      <c r="M79" s="1">
        <f t="shared" si="13"/>
        <v>112.98642127174615</v>
      </c>
      <c r="N79" s="1">
        <f t="shared" si="14"/>
        <v>9923.2734308121053</v>
      </c>
      <c r="O79" s="1">
        <f t="shared" si="9"/>
        <v>-76.726569187894711</v>
      </c>
    </row>
    <row r="80" spans="1:15" x14ac:dyDescent="0.2">
      <c r="A80" s="1">
        <v>74</v>
      </c>
      <c r="B80" s="2">
        <v>39049</v>
      </c>
      <c r="C80" s="1">
        <v>12136.44</v>
      </c>
      <c r="D80" s="24">
        <v>11734.837659999999</v>
      </c>
      <c r="E80" s="24">
        <v>6978.2219884271435</v>
      </c>
      <c r="F80" s="24">
        <v>136.40106675843083</v>
      </c>
      <c r="G80" s="2"/>
      <c r="H80" s="2"/>
      <c r="I80" s="25">
        <v>74</v>
      </c>
      <c r="J80" s="1">
        <f t="shared" si="10"/>
        <v>11156.670853963673</v>
      </c>
      <c r="K80" s="1">
        <f t="shared" si="11"/>
        <v>9399.2396604807636</v>
      </c>
      <c r="L80" s="1">
        <f t="shared" si="12"/>
        <v>6105.2406533807962</v>
      </c>
      <c r="M80" s="1">
        <f t="shared" si="13"/>
        <v>111.77910001365692</v>
      </c>
      <c r="N80" s="1">
        <f t="shared" si="14"/>
        <v>10004.184937425947</v>
      </c>
      <c r="O80" s="1">
        <f t="shared" si="9"/>
        <v>4.1849374259472825</v>
      </c>
    </row>
    <row r="81" spans="1:15" x14ac:dyDescent="0.2">
      <c r="A81" s="1">
        <v>75</v>
      </c>
      <c r="B81" s="2">
        <v>39050</v>
      </c>
      <c r="C81" s="1">
        <v>12226.73</v>
      </c>
      <c r="D81" s="24">
        <v>11860.92936</v>
      </c>
      <c r="E81" s="24">
        <v>7077.7982375378142</v>
      </c>
      <c r="F81" s="24">
        <v>138.39703856749313</v>
      </c>
      <c r="G81" s="2"/>
      <c r="H81" s="2"/>
      <c r="I81" s="25">
        <v>75</v>
      </c>
      <c r="J81" s="1">
        <f t="shared" si="10"/>
        <v>11226.030192123882</v>
      </c>
      <c r="K81" s="1">
        <f t="shared" si="11"/>
        <v>9487.4487864146104</v>
      </c>
      <c r="L81" s="1">
        <f t="shared" si="12"/>
        <v>6182.1640555864187</v>
      </c>
      <c r="M81" s="1">
        <f t="shared" si="13"/>
        <v>113.77704995377749</v>
      </c>
      <c r="N81" s="1">
        <f t="shared" si="14"/>
        <v>10105.529329952356</v>
      </c>
      <c r="O81" s="1">
        <f t="shared" si="9"/>
        <v>105.52932995235642</v>
      </c>
    </row>
    <row r="82" spans="1:15" x14ac:dyDescent="0.2">
      <c r="A82" s="1">
        <v>76</v>
      </c>
      <c r="B82" s="2">
        <v>39051</v>
      </c>
      <c r="C82" s="1">
        <v>12221.93</v>
      </c>
      <c r="D82" s="24">
        <v>11897.989600000001</v>
      </c>
      <c r="E82" s="24">
        <v>7062.0890774125137</v>
      </c>
      <c r="F82" s="24">
        <v>140.72053610030264</v>
      </c>
      <c r="G82" s="2"/>
      <c r="H82" s="2"/>
      <c r="I82" s="25">
        <v>76</v>
      </c>
      <c r="J82" s="1">
        <f t="shared" si="10"/>
        <v>11138.755402376597</v>
      </c>
      <c r="K82" s="1">
        <f t="shared" si="11"/>
        <v>9415.9181944836382</v>
      </c>
      <c r="L82" s="1">
        <f t="shared" si="12"/>
        <v>6081.6600607731516</v>
      </c>
      <c r="M82" s="1">
        <f t="shared" si="13"/>
        <v>114.01876236664692</v>
      </c>
      <c r="N82" s="1">
        <f t="shared" si="14"/>
        <v>10039.161138137104</v>
      </c>
      <c r="O82" s="1">
        <f t="shared" si="9"/>
        <v>39.16113813710399</v>
      </c>
    </row>
    <row r="83" spans="1:15" x14ac:dyDescent="0.2">
      <c r="A83" s="1">
        <v>77</v>
      </c>
      <c r="B83" s="2">
        <v>39052</v>
      </c>
      <c r="C83" s="1">
        <v>12194.13</v>
      </c>
      <c r="D83" s="24">
        <v>11926.785049999999</v>
      </c>
      <c r="E83" s="24">
        <v>7006.3341778903859</v>
      </c>
      <c r="F83" s="24">
        <v>141.71902405140227</v>
      </c>
      <c r="G83" s="2"/>
      <c r="H83" s="2"/>
      <c r="I83" s="25">
        <v>77</v>
      </c>
      <c r="J83" s="1">
        <f t="shared" si="10"/>
        <v>11117.783838305406</v>
      </c>
      <c r="K83" s="1">
        <f t="shared" si="11"/>
        <v>9409.306562514199</v>
      </c>
      <c r="L83" s="1">
        <f t="shared" si="12"/>
        <v>6047.0670617398937</v>
      </c>
      <c r="M83" s="1">
        <f t="shared" si="13"/>
        <v>112.93181569003845</v>
      </c>
      <c r="N83" s="1">
        <f t="shared" si="14"/>
        <v>10004.458302562214</v>
      </c>
      <c r="O83" s="1">
        <f t="shared" si="9"/>
        <v>4.4583025622141577</v>
      </c>
    </row>
    <row r="84" spans="1:15" x14ac:dyDescent="0.2">
      <c r="A84" s="1">
        <v>78</v>
      </c>
      <c r="B84" s="2">
        <v>39055</v>
      </c>
      <c r="C84" s="1">
        <v>12283.85</v>
      </c>
      <c r="D84" s="24">
        <v>11973.136559999999</v>
      </c>
      <c r="E84" s="24">
        <v>7056.7355096602269</v>
      </c>
      <c r="F84" s="24">
        <v>141.24222472494151</v>
      </c>
      <c r="G84" s="2"/>
      <c r="H84" s="2"/>
      <c r="I84" s="25">
        <v>78</v>
      </c>
      <c r="J84" s="1">
        <f t="shared" si="10"/>
        <v>11225.117121967702</v>
      </c>
      <c r="K84" s="1">
        <f t="shared" si="11"/>
        <v>9423.0686421837145</v>
      </c>
      <c r="L84" s="1">
        <f t="shared" si="12"/>
        <v>6139.0351592908546</v>
      </c>
      <c r="M84" s="1">
        <f t="shared" si="13"/>
        <v>111.75887861361794</v>
      </c>
      <c r="N84" s="1">
        <f t="shared" si="14"/>
        <v>10041.55444892676</v>
      </c>
      <c r="O84" s="1">
        <f t="shared" si="9"/>
        <v>41.554448926759505</v>
      </c>
    </row>
    <row r="85" spans="1:15" x14ac:dyDescent="0.2">
      <c r="A85" s="1">
        <v>79</v>
      </c>
      <c r="B85" s="2">
        <v>39056</v>
      </c>
      <c r="C85" s="1">
        <v>12331.6</v>
      </c>
      <c r="D85" s="24">
        <v>11996.294400000001</v>
      </c>
      <c r="E85" s="24">
        <v>7132.9385147724242</v>
      </c>
      <c r="F85" s="24">
        <v>141.33078460335389</v>
      </c>
      <c r="G85" s="2"/>
      <c r="H85" s="2"/>
      <c r="I85" s="25">
        <v>79</v>
      </c>
      <c r="J85" s="1">
        <f t="shared" si="10"/>
        <v>11186.445772945777</v>
      </c>
      <c r="K85" s="1">
        <f t="shared" si="11"/>
        <v>9404.7442600397935</v>
      </c>
      <c r="L85" s="1">
        <f t="shared" si="12"/>
        <v>6161.0079424122241</v>
      </c>
      <c r="M85" s="1">
        <f t="shared" si="13"/>
        <v>112.20645951178145</v>
      </c>
      <c r="N85" s="1">
        <f t="shared" si="14"/>
        <v>10033.403954754154</v>
      </c>
      <c r="O85" s="1">
        <f t="shared" si="9"/>
        <v>33.403954754154256</v>
      </c>
    </row>
    <row r="86" spans="1:15" x14ac:dyDescent="0.2">
      <c r="A86" s="1">
        <v>80</v>
      </c>
      <c r="B86" s="2">
        <v>39057</v>
      </c>
      <c r="C86" s="1">
        <v>12309.25</v>
      </c>
      <c r="D86" s="24">
        <v>11999.71809</v>
      </c>
      <c r="E86" s="24">
        <v>7125.6092688773469</v>
      </c>
      <c r="F86" s="24">
        <v>142.4828546562228</v>
      </c>
      <c r="G86" s="2"/>
      <c r="H86" s="2"/>
      <c r="I86" s="25">
        <v>80</v>
      </c>
      <c r="J86" s="1">
        <f t="shared" si="10"/>
        <v>11122.934003089624</v>
      </c>
      <c r="K86" s="1">
        <f t="shared" si="11"/>
        <v>9389.2680817233977</v>
      </c>
      <c r="L86" s="1">
        <f t="shared" si="12"/>
        <v>6088.9253844816913</v>
      </c>
      <c r="M86" s="1">
        <f t="shared" si="13"/>
        <v>113.05023682068654</v>
      </c>
      <c r="N86" s="1">
        <f t="shared" si="14"/>
        <v>10008.882170229552</v>
      </c>
      <c r="O86" s="1">
        <f t="shared" si="9"/>
        <v>8.8821702295517753</v>
      </c>
    </row>
    <row r="87" spans="1:15" x14ac:dyDescent="0.2">
      <c r="A87" s="1">
        <v>81</v>
      </c>
      <c r="B87" s="2">
        <v>39058</v>
      </c>
      <c r="C87" s="1">
        <v>12278.41</v>
      </c>
      <c r="D87" s="24">
        <v>12044.7186</v>
      </c>
      <c r="E87" s="24">
        <v>7153.2047872340427</v>
      </c>
      <c r="F87" s="24">
        <v>143.04758596734979</v>
      </c>
      <c r="G87" s="2"/>
      <c r="H87" s="2"/>
      <c r="I87" s="25">
        <v>81</v>
      </c>
      <c r="J87" s="1">
        <f t="shared" si="10"/>
        <v>11115.211635420517</v>
      </c>
      <c r="K87" s="1">
        <f t="shared" si="11"/>
        <v>9421.7901255375236</v>
      </c>
      <c r="L87" s="1">
        <f t="shared" si="12"/>
        <v>6118.7933023706628</v>
      </c>
      <c r="M87" s="1">
        <f t="shared" si="13"/>
        <v>112.58060138401964</v>
      </c>
      <c r="N87" s="1">
        <f t="shared" si="14"/>
        <v>10013.028391473819</v>
      </c>
      <c r="O87" s="1">
        <f t="shared" si="9"/>
        <v>13.028391473819283</v>
      </c>
    </row>
    <row r="88" spans="1:15" x14ac:dyDescent="0.2">
      <c r="A88" s="1">
        <v>82</v>
      </c>
      <c r="B88" s="2">
        <v>39059</v>
      </c>
      <c r="C88" s="1">
        <v>12307.48</v>
      </c>
      <c r="D88" s="24">
        <v>12099.925079999999</v>
      </c>
      <c r="E88" s="24">
        <v>7169.3209054593872</v>
      </c>
      <c r="F88" s="24">
        <v>142.15793575201317</v>
      </c>
      <c r="G88" s="2"/>
      <c r="H88" s="2"/>
      <c r="I88" s="25">
        <v>82</v>
      </c>
      <c r="J88" s="1">
        <f t="shared" si="10"/>
        <v>11169.512144683229</v>
      </c>
      <c r="K88" s="1">
        <f t="shared" si="11"/>
        <v>9429.6122416668368</v>
      </c>
      <c r="L88" s="1">
        <f t="shared" si="12"/>
        <v>6108.9207348395921</v>
      </c>
      <c r="M88" s="1">
        <f t="shared" si="13"/>
        <v>111.43874541393653</v>
      </c>
      <c r="N88" s="1">
        <f t="shared" si="14"/>
        <v>10013.035131610503</v>
      </c>
      <c r="O88" s="1">
        <f t="shared" si="9"/>
        <v>13.035131610502503</v>
      </c>
    </row>
    <row r="89" spans="1:15" x14ac:dyDescent="0.2">
      <c r="A89" s="1">
        <v>83</v>
      </c>
      <c r="B89" s="2">
        <v>39062</v>
      </c>
      <c r="C89" s="1">
        <v>12328.48</v>
      </c>
      <c r="D89" s="24">
        <v>12035.63322</v>
      </c>
      <c r="E89" s="24">
        <v>7172.6708074534163</v>
      </c>
      <c r="F89" s="24">
        <v>141.19246540235778</v>
      </c>
      <c r="G89" s="2"/>
      <c r="H89" s="2"/>
      <c r="I89" s="25">
        <v>83</v>
      </c>
      <c r="J89" s="1">
        <f t="shared" si="10"/>
        <v>11162.143293541812</v>
      </c>
      <c r="K89" s="1">
        <f t="shared" si="11"/>
        <v>9336.7143955819683</v>
      </c>
      <c r="L89" s="1">
        <f t="shared" si="12"/>
        <v>6098.036328029827</v>
      </c>
      <c r="M89" s="1">
        <f t="shared" si="13"/>
        <v>111.374572960821</v>
      </c>
      <c r="N89" s="1">
        <f t="shared" si="14"/>
        <v>9977.7690770586269</v>
      </c>
      <c r="O89" s="1">
        <f t="shared" si="9"/>
        <v>-22.230922941373137</v>
      </c>
    </row>
    <row r="90" spans="1:15" x14ac:dyDescent="0.2">
      <c r="A90" s="1">
        <v>84</v>
      </c>
      <c r="B90" s="2">
        <v>39063</v>
      </c>
      <c r="C90" s="1">
        <v>12315.58</v>
      </c>
      <c r="D90" s="24">
        <v>12105.944959999999</v>
      </c>
      <c r="E90" s="24">
        <v>7184.9860982391101</v>
      </c>
      <c r="F90" s="24">
        <v>142.10608131192348</v>
      </c>
      <c r="G90" s="2"/>
      <c r="H90" s="2"/>
      <c r="I90" s="25">
        <v>84</v>
      </c>
      <c r="J90" s="1">
        <f t="shared" si="10"/>
        <v>11131.470300101877</v>
      </c>
      <c r="K90" s="1">
        <f t="shared" si="11"/>
        <v>9441.4253094467822</v>
      </c>
      <c r="L90" s="1">
        <f t="shared" si="12"/>
        <v>6105.6536011441403</v>
      </c>
      <c r="M90" s="1">
        <f t="shared" si="13"/>
        <v>112.86175017940624</v>
      </c>
      <c r="N90" s="1">
        <f t="shared" si="14"/>
        <v>10027.998862234137</v>
      </c>
      <c r="O90" s="1">
        <f t="shared" si="9"/>
        <v>27.99886223413705</v>
      </c>
    </row>
    <row r="91" spans="1:15" x14ac:dyDescent="0.2">
      <c r="A91" s="1">
        <v>85</v>
      </c>
      <c r="B91" s="2">
        <v>39064</v>
      </c>
      <c r="C91" s="1">
        <v>12317.5</v>
      </c>
      <c r="D91" s="24">
        <v>12181.886</v>
      </c>
      <c r="E91" s="24">
        <v>7240.3146899378562</v>
      </c>
      <c r="F91" s="24">
        <v>142.35826368753197</v>
      </c>
      <c r="G91" s="2"/>
      <c r="H91" s="2"/>
      <c r="I91" s="25">
        <v>85</v>
      </c>
      <c r="J91" s="1">
        <f t="shared" si="10"/>
        <v>11144.867214942371</v>
      </c>
      <c r="K91" s="1">
        <f t="shared" si="11"/>
        <v>9445.4716109730271</v>
      </c>
      <c r="L91" s="1">
        <f t="shared" si="12"/>
        <v>6142.1248319532942</v>
      </c>
      <c r="M91" s="1">
        <f t="shared" si="13"/>
        <v>112.33514688896334</v>
      </c>
      <c r="N91" s="1">
        <f t="shared" si="14"/>
        <v>10030.692508565602</v>
      </c>
      <c r="O91" s="1">
        <f t="shared" si="9"/>
        <v>30.692508565602111</v>
      </c>
    </row>
    <row r="92" spans="1:15" x14ac:dyDescent="0.2">
      <c r="A92" s="1">
        <v>86</v>
      </c>
      <c r="B92" s="2">
        <v>39065</v>
      </c>
      <c r="C92" s="1">
        <v>12416.76</v>
      </c>
      <c r="D92" s="24">
        <v>12223.695599999999</v>
      </c>
      <c r="E92" s="24">
        <v>7257.0864067439406</v>
      </c>
      <c r="F92" s="24">
        <v>143.06894499702457</v>
      </c>
      <c r="G92" s="2"/>
      <c r="H92" s="2"/>
      <c r="I92" s="25">
        <v>86</v>
      </c>
      <c r="J92" s="1">
        <f t="shared" si="10"/>
        <v>11232.926394057236</v>
      </c>
      <c r="K92" s="1">
        <f t="shared" si="11"/>
        <v>9418.8050178016747</v>
      </c>
      <c r="L92" s="1">
        <f t="shared" si="12"/>
        <v>6109.3074262489126</v>
      </c>
      <c r="M92" s="1">
        <f t="shared" si="13"/>
        <v>112.6959557378761</v>
      </c>
      <c r="N92" s="1">
        <f t="shared" si="14"/>
        <v>10054.830990589804</v>
      </c>
      <c r="O92" s="1">
        <f t="shared" si="9"/>
        <v>54.83099058980406</v>
      </c>
    </row>
    <row r="93" spans="1:15" x14ac:dyDescent="0.2">
      <c r="A93" s="1">
        <v>87</v>
      </c>
      <c r="B93" s="2">
        <v>39066</v>
      </c>
      <c r="C93" s="1">
        <v>12445.52</v>
      </c>
      <c r="D93" s="24">
        <v>12219.52</v>
      </c>
      <c r="E93" s="24">
        <v>7254.3788453986117</v>
      </c>
      <c r="F93" s="24">
        <v>143.70696686491081</v>
      </c>
      <c r="G93" s="2"/>
      <c r="H93" s="2"/>
      <c r="I93" s="25">
        <v>87</v>
      </c>
      <c r="J93" s="1">
        <f t="shared" si="10"/>
        <v>11168.939987371907</v>
      </c>
      <c r="K93" s="1">
        <f t="shared" si="11"/>
        <v>9383.3827423897455</v>
      </c>
      <c r="L93" s="1">
        <f t="shared" si="12"/>
        <v>6092.9142536098852</v>
      </c>
      <c r="M93" s="1">
        <f t="shared" si="13"/>
        <v>112.63622513782869</v>
      </c>
      <c r="N93" s="1">
        <f t="shared" si="14"/>
        <v>10016.786090860134</v>
      </c>
      <c r="O93" s="1">
        <f t="shared" si="9"/>
        <v>16.786090860134209</v>
      </c>
    </row>
    <row r="94" spans="1:15" x14ac:dyDescent="0.2">
      <c r="A94" s="1">
        <v>88</v>
      </c>
      <c r="B94" s="2">
        <v>39069</v>
      </c>
      <c r="C94" s="1">
        <v>12441.27</v>
      </c>
      <c r="D94" s="24">
        <v>12156.190919999999</v>
      </c>
      <c r="E94" s="24">
        <v>7226.3426107408859</v>
      </c>
      <c r="F94" s="24">
        <v>143.60066034541146</v>
      </c>
      <c r="G94" s="2"/>
      <c r="H94" s="2"/>
      <c r="I94" s="25">
        <v>88</v>
      </c>
      <c r="J94" s="1">
        <f t="shared" si="10"/>
        <v>11139.32475100277</v>
      </c>
      <c r="K94" s="1">
        <f t="shared" si="11"/>
        <v>9337.9421027595999</v>
      </c>
      <c r="L94" s="1">
        <f t="shared" si="12"/>
        <v>6071.6320467939295</v>
      </c>
      <c r="M94" s="1">
        <f t="shared" si="13"/>
        <v>112.0531971863707</v>
      </c>
      <c r="N94" s="1">
        <f t="shared" si="14"/>
        <v>9977.7419758328997</v>
      </c>
      <c r="O94" s="1">
        <f t="shared" si="9"/>
        <v>-22.258024167100302</v>
      </c>
    </row>
    <row r="95" spans="1:15" x14ac:dyDescent="0.2">
      <c r="A95" s="1">
        <v>89</v>
      </c>
      <c r="B95" s="2">
        <v>39070</v>
      </c>
      <c r="C95" s="1">
        <v>12471.32</v>
      </c>
      <c r="D95" s="24">
        <v>12176.394529999998</v>
      </c>
      <c r="E95" s="24">
        <v>7222.4914406110092</v>
      </c>
      <c r="F95" s="24">
        <v>142.03250931256349</v>
      </c>
      <c r="G95" s="2"/>
      <c r="H95" s="2"/>
      <c r="I95" s="25">
        <v>89</v>
      </c>
      <c r="J95" s="1">
        <f t="shared" si="10"/>
        <v>11170.044539793766</v>
      </c>
      <c r="K95" s="1">
        <f t="shared" si="11"/>
        <v>9402.1897173972429</v>
      </c>
      <c r="L95" s="1">
        <f t="shared" si="12"/>
        <v>6091.9399814616272</v>
      </c>
      <c r="M95" s="1">
        <f t="shared" si="13"/>
        <v>110.91159774918208</v>
      </c>
      <c r="N95" s="1">
        <f t="shared" si="14"/>
        <v>9992.274020102459</v>
      </c>
      <c r="O95" s="1">
        <f t="shared" si="9"/>
        <v>-7.7259798975410376</v>
      </c>
    </row>
    <row r="96" spans="1:15" x14ac:dyDescent="0.2">
      <c r="A96" s="1">
        <v>90</v>
      </c>
      <c r="B96" s="2">
        <v>39071</v>
      </c>
      <c r="C96" s="1">
        <v>12463.87</v>
      </c>
      <c r="D96" s="24">
        <v>12183.96816</v>
      </c>
      <c r="E96" s="24">
        <v>7271.1234177215192</v>
      </c>
      <c r="F96" s="24">
        <v>143.7471691735677</v>
      </c>
      <c r="G96" s="2"/>
      <c r="H96" s="2"/>
      <c r="I96" s="25">
        <v>90</v>
      </c>
      <c r="J96" s="1">
        <f t="shared" si="10"/>
        <v>11136.473421666673</v>
      </c>
      <c r="K96" s="1">
        <f t="shared" si="11"/>
        <v>9392.4275812891428</v>
      </c>
      <c r="L96" s="1">
        <f t="shared" si="12"/>
        <v>6136.2297059676948</v>
      </c>
      <c r="M96" s="1">
        <f t="shared" si="13"/>
        <v>113.48989121590067</v>
      </c>
      <c r="N96" s="1">
        <f t="shared" si="14"/>
        <v>10030.354514659193</v>
      </c>
      <c r="O96" s="1">
        <f t="shared" si="9"/>
        <v>30.354514659193228</v>
      </c>
    </row>
    <row r="97" spans="1:15" x14ac:dyDescent="0.2">
      <c r="A97" s="1">
        <v>91</v>
      </c>
      <c r="B97" s="2">
        <v>39072</v>
      </c>
      <c r="C97" s="1">
        <v>12421.25</v>
      </c>
      <c r="D97" s="24">
        <v>12131.801029999999</v>
      </c>
      <c r="E97" s="24">
        <v>7254.331226961559</v>
      </c>
      <c r="F97" s="24">
        <v>143.92427184466021</v>
      </c>
      <c r="G97" s="2"/>
      <c r="H97" s="2"/>
      <c r="I97" s="25">
        <v>91</v>
      </c>
      <c r="J97" s="1">
        <f t="shared" si="10"/>
        <v>11105.026248869732</v>
      </c>
      <c r="K97" s="1">
        <f t="shared" si="11"/>
        <v>9346.3993758244651</v>
      </c>
      <c r="L97" s="1">
        <f t="shared" si="12"/>
        <v>6081.1118755350544</v>
      </c>
      <c r="M97" s="1">
        <f t="shared" si="13"/>
        <v>112.27430588975876</v>
      </c>
      <c r="N97" s="1">
        <f t="shared" si="14"/>
        <v>9973.6318534250531</v>
      </c>
      <c r="O97" s="1">
        <f t="shared" si="9"/>
        <v>-26.368146574946877</v>
      </c>
    </row>
    <row r="98" spans="1:15" x14ac:dyDescent="0.2">
      <c r="A98" s="1">
        <v>92</v>
      </c>
      <c r="B98" s="2">
        <v>39073</v>
      </c>
      <c r="C98" s="1">
        <v>12343.21</v>
      </c>
      <c r="D98" s="24">
        <v>12133.637999999999</v>
      </c>
      <c r="E98" s="24">
        <v>7175.2927246414938</v>
      </c>
      <c r="F98" s="24">
        <v>143.96902617624778</v>
      </c>
      <c r="G98" s="2"/>
      <c r="H98" s="2"/>
      <c r="I98" s="25">
        <v>92</v>
      </c>
      <c r="J98" s="1">
        <f t="shared" si="10"/>
        <v>11073.12014872094</v>
      </c>
      <c r="K98" s="1">
        <f t="shared" si="11"/>
        <v>9388.0104863897432</v>
      </c>
      <c r="L98" s="1">
        <f t="shared" si="12"/>
        <v>6028.7790892798675</v>
      </c>
      <c r="M98" s="1">
        <f t="shared" si="13"/>
        <v>112.17101892595018</v>
      </c>
      <c r="N98" s="1">
        <f t="shared" si="14"/>
        <v>9965.0496887601676</v>
      </c>
      <c r="O98" s="1">
        <f t="shared" si="9"/>
        <v>-34.950311239832445</v>
      </c>
    </row>
    <row r="99" spans="1:15" x14ac:dyDescent="0.2">
      <c r="A99" s="1">
        <v>93</v>
      </c>
      <c r="B99" s="2">
        <v>39078</v>
      </c>
      <c r="C99" s="1">
        <v>12510.57</v>
      </c>
      <c r="D99" s="24">
        <v>12210.615040000001</v>
      </c>
      <c r="E99" s="24">
        <v>7272.263061170911</v>
      </c>
      <c r="F99" s="24">
        <v>145.32504844553037</v>
      </c>
      <c r="G99" s="2"/>
      <c r="H99" s="2"/>
      <c r="I99" s="25">
        <v>93</v>
      </c>
      <c r="J99" s="1">
        <f t="shared" si="10"/>
        <v>11294.218269323783</v>
      </c>
      <c r="K99" s="1">
        <f t="shared" si="11"/>
        <v>9446.1386716820143</v>
      </c>
      <c r="L99" s="1">
        <f t="shared" si="12"/>
        <v>6177.5616091859283</v>
      </c>
      <c r="M99" s="1">
        <f t="shared" si="13"/>
        <v>113.19234261368481</v>
      </c>
      <c r="N99" s="1">
        <f t="shared" si="14"/>
        <v>10105.619965932521</v>
      </c>
      <c r="O99" s="1">
        <f t="shared" si="9"/>
        <v>105.61996593252115</v>
      </c>
    </row>
    <row r="100" spans="1:15" x14ac:dyDescent="0.2">
      <c r="A100" s="1">
        <v>94</v>
      </c>
      <c r="B100" s="2">
        <v>39079</v>
      </c>
      <c r="C100" s="1">
        <v>12501.52</v>
      </c>
      <c r="D100" s="24">
        <v>12231.53991</v>
      </c>
      <c r="E100" s="24">
        <v>7274.0370711187052</v>
      </c>
      <c r="F100" s="24">
        <v>144.77063371995294</v>
      </c>
      <c r="G100" s="2"/>
      <c r="H100" s="2"/>
      <c r="I100" s="25">
        <v>94</v>
      </c>
      <c r="J100" s="1">
        <f t="shared" si="10"/>
        <v>11135.06919010085</v>
      </c>
      <c r="K100" s="1">
        <f t="shared" si="11"/>
        <v>9402.6746337044824</v>
      </c>
      <c r="L100" s="1">
        <f t="shared" si="12"/>
        <v>6096.6751920537763</v>
      </c>
      <c r="M100" s="1">
        <f t="shared" si="13"/>
        <v>111.70835019756582</v>
      </c>
      <c r="N100" s="1">
        <f t="shared" si="14"/>
        <v>9994.8613800662897</v>
      </c>
      <c r="O100" s="1">
        <f t="shared" si="9"/>
        <v>-5.138619933710288</v>
      </c>
    </row>
    <row r="101" spans="1:15" x14ac:dyDescent="0.2">
      <c r="A101" s="1">
        <v>95</v>
      </c>
      <c r="B101" s="2">
        <v>39080</v>
      </c>
      <c r="C101" s="1">
        <v>12463.15</v>
      </c>
      <c r="D101" s="24">
        <v>12174.105600000001</v>
      </c>
      <c r="E101" s="24">
        <v>7307.172995780591</v>
      </c>
      <c r="F101" s="24">
        <v>144.56050688150387</v>
      </c>
      <c r="G101" s="2"/>
      <c r="H101" s="2"/>
      <c r="I101" s="25">
        <v>95</v>
      </c>
      <c r="J101" s="1">
        <f t="shared" si="10"/>
        <v>11108.929206968431</v>
      </c>
      <c r="K101" s="1">
        <f t="shared" si="11"/>
        <v>9342.5136054800041</v>
      </c>
      <c r="L101" s="1">
        <f t="shared" si="12"/>
        <v>6122.9541533325573</v>
      </c>
      <c r="M101" s="1">
        <f t="shared" si="13"/>
        <v>111.97338972108595</v>
      </c>
      <c r="N101" s="1">
        <f t="shared" si="14"/>
        <v>9975.2887956667328</v>
      </c>
      <c r="O101" s="1">
        <f t="shared" si="9"/>
        <v>-24.711204333267233</v>
      </c>
    </row>
    <row r="102" spans="1:15" x14ac:dyDescent="0.2">
      <c r="A102" s="1">
        <v>96</v>
      </c>
      <c r="B102" s="2">
        <v>39086</v>
      </c>
      <c r="C102" s="1">
        <v>12480.69</v>
      </c>
      <c r="D102" s="24">
        <v>12226.3289</v>
      </c>
      <c r="E102" s="24">
        <v>7297.4996727320331</v>
      </c>
      <c r="F102" s="24">
        <v>145.53564240187856</v>
      </c>
      <c r="G102" s="2"/>
      <c r="H102" s="2"/>
      <c r="I102" s="25">
        <v>96</v>
      </c>
      <c r="J102" s="1">
        <f t="shared" si="10"/>
        <v>11158.812271351944</v>
      </c>
      <c r="K102" s="1">
        <f t="shared" si="11"/>
        <v>9426.8548720657163</v>
      </c>
      <c r="L102" s="1">
        <f t="shared" si="12"/>
        <v>6087.1194367677017</v>
      </c>
      <c r="M102" s="1">
        <f t="shared" si="13"/>
        <v>112.89256577814075</v>
      </c>
      <c r="N102" s="1">
        <f t="shared" si="14"/>
        <v>10030.665729418146</v>
      </c>
      <c r="O102" s="1">
        <f t="shared" si="9"/>
        <v>30.665729418145929</v>
      </c>
    </row>
    <row r="103" spans="1:15" x14ac:dyDescent="0.2">
      <c r="A103" s="1">
        <v>97</v>
      </c>
      <c r="B103" s="2">
        <v>39087</v>
      </c>
      <c r="C103" s="1">
        <v>12398.01</v>
      </c>
      <c r="D103" s="24">
        <v>11989.242750000001</v>
      </c>
      <c r="E103" s="24">
        <v>7167.2512340867761</v>
      </c>
      <c r="F103" s="24">
        <v>143.94130032002695</v>
      </c>
      <c r="G103" s="2"/>
      <c r="H103" s="2"/>
      <c r="I103" s="25">
        <v>97</v>
      </c>
      <c r="J103" s="1">
        <f t="shared" si="10"/>
        <v>11069.310845097505</v>
      </c>
      <c r="K103" s="1">
        <f t="shared" si="11"/>
        <v>9204.5696885898124</v>
      </c>
      <c r="L103" s="1">
        <f t="shared" si="12"/>
        <v>5986.3991733700568</v>
      </c>
      <c r="M103" s="1">
        <f t="shared" si="13"/>
        <v>110.90769851185685</v>
      </c>
      <c r="N103" s="1">
        <f t="shared" si="14"/>
        <v>9875.5687854871721</v>
      </c>
      <c r="O103" s="1">
        <f t="shared" si="9"/>
        <v>-124.43121451282786</v>
      </c>
    </row>
    <row r="104" spans="1:15" x14ac:dyDescent="0.2">
      <c r="A104" s="1">
        <v>98</v>
      </c>
      <c r="B104" s="2">
        <v>39091</v>
      </c>
      <c r="C104" s="1">
        <v>12416.6</v>
      </c>
      <c r="D104" s="24">
        <v>12024.151660000001</v>
      </c>
      <c r="E104" s="24">
        <v>7194.162007541282</v>
      </c>
      <c r="F104" s="24">
        <v>144.36993299832494</v>
      </c>
      <c r="G104" s="2"/>
      <c r="H104" s="2"/>
      <c r="I104" s="25">
        <v>98</v>
      </c>
      <c r="J104" s="1">
        <f t="shared" si="10"/>
        <v>11159.838390031948</v>
      </c>
      <c r="K104" s="1">
        <f t="shared" si="11"/>
        <v>9413.9199903110493</v>
      </c>
      <c r="L104" s="1">
        <f t="shared" si="12"/>
        <v>6118.0738344998936</v>
      </c>
      <c r="M104" s="1">
        <f t="shared" si="13"/>
        <v>112.47007170473778</v>
      </c>
      <c r="N104" s="1">
        <f t="shared" si="14"/>
        <v>10024.44313943956</v>
      </c>
      <c r="O104" s="1">
        <f t="shared" si="9"/>
        <v>24.443139439559673</v>
      </c>
    </row>
    <row r="105" spans="1:15" x14ac:dyDescent="0.2">
      <c r="A105" s="1">
        <v>99</v>
      </c>
      <c r="B105" s="2">
        <v>39092</v>
      </c>
      <c r="C105" s="1">
        <v>12442.16</v>
      </c>
      <c r="D105" s="24">
        <v>11921.57057</v>
      </c>
      <c r="E105" s="24">
        <v>7123.1874676333509</v>
      </c>
      <c r="F105" s="24">
        <v>141.62333862743461</v>
      </c>
      <c r="G105" s="2"/>
      <c r="H105" s="2"/>
      <c r="I105" s="25">
        <v>99</v>
      </c>
      <c r="J105" s="1">
        <f t="shared" si="10"/>
        <v>11166.068518016204</v>
      </c>
      <c r="K105" s="1">
        <f t="shared" si="11"/>
        <v>9306.5098151302973</v>
      </c>
      <c r="L105" s="1">
        <f t="shared" si="12"/>
        <v>6035.0557866749623</v>
      </c>
      <c r="M105" s="1">
        <f t="shared" si="13"/>
        <v>110.0027929768066</v>
      </c>
      <c r="N105" s="1">
        <f t="shared" si="14"/>
        <v>9934.7254064068766</v>
      </c>
      <c r="O105" s="1">
        <f t="shared" si="9"/>
        <v>-65.274593593123427</v>
      </c>
    </row>
    <row r="106" spans="1:15" x14ac:dyDescent="0.2">
      <c r="A106" s="1">
        <v>100</v>
      </c>
      <c r="B106" s="2">
        <v>39093</v>
      </c>
      <c r="C106" s="1">
        <v>12514.98</v>
      </c>
      <c r="D106" s="24">
        <v>12095.739150000001</v>
      </c>
      <c r="E106" s="24">
        <v>7230.9873678783188</v>
      </c>
      <c r="F106" s="24">
        <v>139.79385637193855</v>
      </c>
      <c r="G106" s="2"/>
      <c r="H106" s="2"/>
      <c r="I106" s="25">
        <v>100</v>
      </c>
      <c r="J106" s="1">
        <f t="shared" si="10"/>
        <v>11208.347191114726</v>
      </c>
      <c r="K106" s="1">
        <f t="shared" si="11"/>
        <v>9523.7228757773792</v>
      </c>
      <c r="L106" s="1">
        <f t="shared" si="12"/>
        <v>6187.4308302323752</v>
      </c>
      <c r="M106" s="1">
        <f t="shared" si="13"/>
        <v>110.68758093250514</v>
      </c>
      <c r="N106" s="1">
        <f t="shared" si="14"/>
        <v>10056.537099311017</v>
      </c>
      <c r="O106" s="1">
        <f t="shared" si="9"/>
        <v>56.5370993110173</v>
      </c>
    </row>
    <row r="107" spans="1:15" x14ac:dyDescent="0.2">
      <c r="A107" s="1">
        <v>101</v>
      </c>
      <c r="B107" s="2">
        <v>39094</v>
      </c>
      <c r="C107" s="1">
        <v>12556.08</v>
      </c>
      <c r="D107" s="24">
        <v>12230.935599999999</v>
      </c>
      <c r="E107" s="24">
        <v>7265.4164511122608</v>
      </c>
      <c r="F107" s="24">
        <v>141.72837557125052</v>
      </c>
      <c r="G107" s="2"/>
      <c r="H107" s="2"/>
      <c r="I107" s="25">
        <v>101</v>
      </c>
      <c r="J107" s="1">
        <f t="shared" si="10"/>
        <v>11179.724756284068</v>
      </c>
      <c r="K107" s="1">
        <f t="shared" si="11"/>
        <v>9491.5049394748985</v>
      </c>
      <c r="L107" s="1">
        <f t="shared" si="12"/>
        <v>6124.2094944703131</v>
      </c>
      <c r="M107" s="1">
        <f t="shared" si="13"/>
        <v>113.68793094758186</v>
      </c>
      <c r="N107" s="1">
        <f t="shared" si="14"/>
        <v>10079.105912814644</v>
      </c>
      <c r="O107" s="1">
        <f t="shared" si="9"/>
        <v>79.105912814644398</v>
      </c>
    </row>
    <row r="108" spans="1:15" x14ac:dyDescent="0.2">
      <c r="A108" s="1">
        <v>102</v>
      </c>
      <c r="B108" s="2">
        <v>39098</v>
      </c>
      <c r="C108" s="1">
        <v>12582.59</v>
      </c>
      <c r="D108" s="24">
        <v>12188.9877</v>
      </c>
      <c r="E108" s="24">
        <v>7230.7513254881678</v>
      </c>
      <c r="F108" s="24">
        <v>142.47523604439291</v>
      </c>
      <c r="G108" s="2"/>
      <c r="H108" s="2"/>
      <c r="I108" s="25">
        <v>102</v>
      </c>
      <c r="J108" s="1">
        <f t="shared" si="10"/>
        <v>11166.656799470855</v>
      </c>
      <c r="K108" s="1">
        <f t="shared" si="11"/>
        <v>9354.3964195293393</v>
      </c>
      <c r="L108" s="1">
        <f t="shared" si="12"/>
        <v>6066.1066465354388</v>
      </c>
      <c r="M108" s="1">
        <f t="shared" si="13"/>
        <v>112.72706882636032</v>
      </c>
      <c r="N108" s="1">
        <f t="shared" si="14"/>
        <v>10003.924414064553</v>
      </c>
      <c r="O108" s="1">
        <f t="shared" si="9"/>
        <v>3.9244140645532752</v>
      </c>
    </row>
    <row r="109" spans="1:15" x14ac:dyDescent="0.2">
      <c r="A109" s="1">
        <v>103</v>
      </c>
      <c r="B109" s="2">
        <v>39099</v>
      </c>
      <c r="C109" s="1">
        <v>12577.15</v>
      </c>
      <c r="D109" s="24">
        <v>12231.551300000001</v>
      </c>
      <c r="E109" s="24">
        <v>7202.5123025123021</v>
      </c>
      <c r="F109" s="24">
        <v>143.21206338670868</v>
      </c>
      <c r="G109" s="2"/>
      <c r="H109" s="2"/>
      <c r="I109" s="25">
        <v>103</v>
      </c>
      <c r="J109" s="1">
        <f t="shared" si="10"/>
        <v>11138.312341060146</v>
      </c>
      <c r="K109" s="1">
        <f t="shared" si="11"/>
        <v>9419.3668939209238</v>
      </c>
      <c r="L109" s="1">
        <f t="shared" si="12"/>
        <v>6071.384132127575</v>
      </c>
      <c r="M109" s="1">
        <f t="shared" si="13"/>
        <v>112.71607455745833</v>
      </c>
      <c r="N109" s="1">
        <f t="shared" si="14"/>
        <v>10015.184368780563</v>
      </c>
      <c r="O109" s="1">
        <f t="shared" si="9"/>
        <v>15.184368780563091</v>
      </c>
    </row>
    <row r="110" spans="1:15" x14ac:dyDescent="0.2">
      <c r="A110" s="1">
        <v>104</v>
      </c>
      <c r="B110" s="2">
        <v>39100</v>
      </c>
      <c r="C110" s="1">
        <v>12567.93</v>
      </c>
      <c r="D110" s="24">
        <v>12247.953659999999</v>
      </c>
      <c r="E110" s="24">
        <v>7194.7157104002072</v>
      </c>
      <c r="F110" s="24">
        <v>143.19454290660292</v>
      </c>
      <c r="G110" s="2"/>
      <c r="H110" s="2"/>
      <c r="I110" s="25">
        <v>104</v>
      </c>
      <c r="J110" s="1">
        <f t="shared" si="10"/>
        <v>11134.961244868669</v>
      </c>
      <c r="K110" s="1">
        <f t="shared" si="11"/>
        <v>9399.1764909540834</v>
      </c>
      <c r="L110" s="1">
        <f t="shared" si="12"/>
        <v>6088.5903865038135</v>
      </c>
      <c r="M110" s="1">
        <f t="shared" si="13"/>
        <v>112.12243067847388</v>
      </c>
      <c r="N110" s="1">
        <f t="shared" si="14"/>
        <v>9999.7635001701365</v>
      </c>
      <c r="O110" s="1">
        <f t="shared" si="9"/>
        <v>-0.2364998298635328</v>
      </c>
    </row>
    <row r="111" spans="1:15" x14ac:dyDescent="0.2">
      <c r="A111" s="1">
        <v>105</v>
      </c>
      <c r="B111" s="2">
        <v>39101</v>
      </c>
      <c r="C111" s="1">
        <v>12565.53</v>
      </c>
      <c r="D111" s="24">
        <v>12312.2328</v>
      </c>
      <c r="E111" s="24">
        <v>7268.2200647249192</v>
      </c>
      <c r="F111" s="24">
        <v>142.61361014994233</v>
      </c>
      <c r="G111" s="2"/>
      <c r="H111" s="2"/>
      <c r="I111" s="25">
        <v>105</v>
      </c>
      <c r="J111" s="1">
        <f t="shared" si="10"/>
        <v>11141.002082992187</v>
      </c>
      <c r="K111" s="1">
        <f t="shared" si="11"/>
        <v>9435.8514504321975</v>
      </c>
      <c r="L111" s="1">
        <f t="shared" si="12"/>
        <v>6157.45942284587</v>
      </c>
      <c r="M111" s="1">
        <f t="shared" si="13"/>
        <v>111.68121886785367</v>
      </c>
      <c r="N111" s="1">
        <f t="shared" si="14"/>
        <v>10017.08315239578</v>
      </c>
      <c r="O111" s="1">
        <f t="shared" si="9"/>
        <v>17.083152395780417</v>
      </c>
    </row>
    <row r="112" spans="1:15" x14ac:dyDescent="0.2">
      <c r="A112" s="1">
        <v>106</v>
      </c>
      <c r="B112" s="2">
        <v>39104</v>
      </c>
      <c r="C112" s="1">
        <v>12477.16</v>
      </c>
      <c r="D112" s="24">
        <v>12289.423919999999</v>
      </c>
      <c r="E112" s="24">
        <v>7230.5040818971092</v>
      </c>
      <c r="F112" s="24">
        <v>143.31452541536439</v>
      </c>
      <c r="G112" s="2"/>
      <c r="H112" s="2"/>
      <c r="I112" s="25">
        <v>106</v>
      </c>
      <c r="J112" s="1">
        <f t="shared" si="10"/>
        <v>11064.76335743896</v>
      </c>
      <c r="K112" s="1">
        <f t="shared" si="11"/>
        <v>9369.200176355429</v>
      </c>
      <c r="L112" s="1">
        <f t="shared" si="12"/>
        <v>6063.5593907763105</v>
      </c>
      <c r="M112" s="1">
        <f t="shared" si="13"/>
        <v>112.68727444051555</v>
      </c>
      <c r="N112" s="1">
        <f t="shared" si="14"/>
        <v>9970.9518662484588</v>
      </c>
      <c r="O112" s="1">
        <f t="shared" si="9"/>
        <v>-29.048133751541172</v>
      </c>
    </row>
    <row r="113" spans="1:15" x14ac:dyDescent="0.2">
      <c r="A113" s="1">
        <v>107</v>
      </c>
      <c r="B113" s="2">
        <v>39105</v>
      </c>
      <c r="C113" s="1">
        <v>12533.8</v>
      </c>
      <c r="D113" s="24">
        <v>12371.127399999999</v>
      </c>
      <c r="E113" s="24">
        <v>7265.8282288544242</v>
      </c>
      <c r="F113" s="24">
        <v>143.4220629428242</v>
      </c>
      <c r="G113" s="2"/>
      <c r="H113" s="2"/>
      <c r="I113" s="25">
        <v>107</v>
      </c>
      <c r="J113" s="1">
        <f t="shared" si="10"/>
        <v>11193.71417806616</v>
      </c>
      <c r="K113" s="1">
        <f t="shared" si="11"/>
        <v>9448.9938242164317</v>
      </c>
      <c r="L113" s="1">
        <f t="shared" si="12"/>
        <v>6124.9659572863484</v>
      </c>
      <c r="M113" s="1">
        <f t="shared" si="13"/>
        <v>112.22029186188094</v>
      </c>
      <c r="N113" s="1">
        <f t="shared" si="14"/>
        <v>10044.488959818489</v>
      </c>
      <c r="O113" s="1">
        <f t="shared" si="9"/>
        <v>44.488959818489093</v>
      </c>
    </row>
    <row r="114" spans="1:15" x14ac:dyDescent="0.2">
      <c r="A114" s="1">
        <v>108</v>
      </c>
      <c r="B114" s="2">
        <v>39106</v>
      </c>
      <c r="C114" s="1">
        <v>12621.77</v>
      </c>
      <c r="D114" s="24">
        <v>12411.7394</v>
      </c>
      <c r="E114" s="24">
        <v>7308.8929219600732</v>
      </c>
      <c r="F114" s="24">
        <v>144.71317573152587</v>
      </c>
      <c r="G114" s="2"/>
      <c r="H114" s="2"/>
      <c r="I114" s="25">
        <v>108</v>
      </c>
      <c r="J114" s="1">
        <f t="shared" si="10"/>
        <v>11221.339413434074</v>
      </c>
      <c r="K114" s="1">
        <f t="shared" si="11"/>
        <v>9417.4035329592953</v>
      </c>
      <c r="L114" s="1">
        <f t="shared" si="12"/>
        <v>6131.3146095507955</v>
      </c>
      <c r="M114" s="1">
        <f t="shared" si="13"/>
        <v>113.14562037173555</v>
      </c>
      <c r="N114" s="1">
        <f t="shared" si="14"/>
        <v>10061.854301423271</v>
      </c>
      <c r="O114" s="1">
        <f t="shared" si="9"/>
        <v>61.854301423270954</v>
      </c>
    </row>
    <row r="115" spans="1:15" x14ac:dyDescent="0.2">
      <c r="A115" s="1">
        <v>109</v>
      </c>
      <c r="B115" s="2">
        <v>39107</v>
      </c>
      <c r="C115" s="1">
        <v>12502.56</v>
      </c>
      <c r="D115" s="24">
        <v>12355.536440000002</v>
      </c>
      <c r="E115" s="24">
        <v>7279.0033739942901</v>
      </c>
      <c r="F115" s="24">
        <v>144.34311699049192</v>
      </c>
      <c r="G115" s="2"/>
      <c r="H115" s="2"/>
      <c r="I115" s="25">
        <v>109</v>
      </c>
      <c r="J115" s="1">
        <f t="shared" si="10"/>
        <v>11037.885448142375</v>
      </c>
      <c r="K115" s="1">
        <f t="shared" si="11"/>
        <v>9344.0847450162455</v>
      </c>
      <c r="L115" s="1">
        <f t="shared" si="12"/>
        <v>6070.2621888339872</v>
      </c>
      <c r="M115" s="1">
        <f t="shared" si="13"/>
        <v>111.84939617686213</v>
      </c>
      <c r="N115" s="1">
        <f t="shared" si="14"/>
        <v>9939.4323481387219</v>
      </c>
      <c r="O115" s="1">
        <f t="shared" si="9"/>
        <v>-60.567651861278136</v>
      </c>
    </row>
    <row r="116" spans="1:15" x14ac:dyDescent="0.2">
      <c r="A116" s="1">
        <v>110</v>
      </c>
      <c r="B116" s="2">
        <v>39108</v>
      </c>
      <c r="C116" s="1">
        <v>12487.02</v>
      </c>
      <c r="D116" s="24">
        <v>12204.388800000001</v>
      </c>
      <c r="E116" s="24">
        <v>7204.8270521424884</v>
      </c>
      <c r="F116" s="24">
        <v>143.40217301835543</v>
      </c>
      <c r="G116" s="2"/>
      <c r="H116" s="2"/>
      <c r="I116" s="25">
        <v>110</v>
      </c>
      <c r="J116" s="1">
        <f t="shared" si="10"/>
        <v>11129.279697325986</v>
      </c>
      <c r="K116" s="1">
        <f t="shared" si="11"/>
        <v>9271.7612496403181</v>
      </c>
      <c r="L116" s="1">
        <f t="shared" si="12"/>
        <v>6033.0756065773148</v>
      </c>
      <c r="M116" s="1">
        <f t="shared" si="13"/>
        <v>111.40515617157982</v>
      </c>
      <c r="N116" s="1">
        <f t="shared" si="14"/>
        <v>9935.1005934254536</v>
      </c>
      <c r="O116" s="1">
        <f t="shared" si="9"/>
        <v>-64.899406574546447</v>
      </c>
    </row>
    <row r="117" spans="1:15" x14ac:dyDescent="0.2">
      <c r="A117" s="1">
        <v>111</v>
      </c>
      <c r="B117" s="2">
        <v>39111</v>
      </c>
      <c r="C117" s="1">
        <v>12490.78</v>
      </c>
      <c r="D117" s="24">
        <v>12217.100209999999</v>
      </c>
      <c r="E117" s="24">
        <v>7269.9870633893916</v>
      </c>
      <c r="F117" s="24">
        <v>143.3062094988106</v>
      </c>
      <c r="G117" s="2"/>
      <c r="H117" s="2"/>
      <c r="I117" s="25">
        <v>111</v>
      </c>
      <c r="J117" s="1">
        <f t="shared" si="10"/>
        <v>11146.485337686654</v>
      </c>
      <c r="K117" s="1">
        <f t="shared" si="11"/>
        <v>9396.3657374311842</v>
      </c>
      <c r="L117" s="1">
        <f t="shared" si="12"/>
        <v>6150.3128270296438</v>
      </c>
      <c r="M117" s="1">
        <f t="shared" si="13"/>
        <v>112.06110878809112</v>
      </c>
      <c r="N117" s="1">
        <f t="shared" si="14"/>
        <v>10012.034638440786</v>
      </c>
      <c r="O117" s="1">
        <f t="shared" si="9"/>
        <v>12.034638440785784</v>
      </c>
    </row>
    <row r="118" spans="1:15" x14ac:dyDescent="0.2">
      <c r="A118" s="1">
        <v>112</v>
      </c>
      <c r="B118" s="2">
        <v>39112</v>
      </c>
      <c r="C118" s="1">
        <v>12523.31</v>
      </c>
      <c r="D118" s="24">
        <v>12243.058800000001</v>
      </c>
      <c r="E118" s="24">
        <v>7314.8354495983413</v>
      </c>
      <c r="F118" s="24">
        <v>143.91664609561423</v>
      </c>
      <c r="G118" s="2"/>
      <c r="H118" s="2"/>
      <c r="I118" s="25">
        <v>112</v>
      </c>
      <c r="J118" s="1">
        <f t="shared" si="10"/>
        <v>11172.150286875598</v>
      </c>
      <c r="K118" s="1">
        <f t="shared" si="11"/>
        <v>9406.5335809253738</v>
      </c>
      <c r="L118" s="1">
        <f t="shared" si="12"/>
        <v>6132.7893992602703</v>
      </c>
      <c r="M118" s="1">
        <f t="shared" si="13"/>
        <v>112.61381189891888</v>
      </c>
      <c r="N118" s="1">
        <f t="shared" si="14"/>
        <v>10031.479918573592</v>
      </c>
      <c r="O118" s="1">
        <f t="shared" si="9"/>
        <v>31.479918573591931</v>
      </c>
    </row>
    <row r="119" spans="1:15" x14ac:dyDescent="0.2">
      <c r="A119" s="1">
        <v>113</v>
      </c>
      <c r="B119" s="2">
        <v>39113</v>
      </c>
      <c r="C119" s="1">
        <v>12621.69</v>
      </c>
      <c r="D119" s="24">
        <v>12141.94794</v>
      </c>
      <c r="E119" s="24">
        <v>7288.2521117608849</v>
      </c>
      <c r="F119" s="24">
        <v>143.72401818933443</v>
      </c>
      <c r="G119" s="2"/>
      <c r="H119" s="2"/>
      <c r="I119" s="25">
        <v>113</v>
      </c>
      <c r="J119" s="1">
        <f t="shared" si="10"/>
        <v>11230.667650142015</v>
      </c>
      <c r="K119" s="1">
        <f t="shared" si="11"/>
        <v>9309.068848171255</v>
      </c>
      <c r="L119" s="1">
        <f t="shared" si="12"/>
        <v>6073.0373842188856</v>
      </c>
      <c r="M119" s="1">
        <f t="shared" si="13"/>
        <v>111.98605863890964</v>
      </c>
      <c r="N119" s="1">
        <f t="shared" si="14"/>
        <v>10000.33601569506</v>
      </c>
      <c r="O119" s="1">
        <f t="shared" si="9"/>
        <v>0.33601569506026863</v>
      </c>
    </row>
    <row r="120" spans="1:15" x14ac:dyDescent="0.2">
      <c r="A120" s="1">
        <v>114</v>
      </c>
      <c r="B120" s="2">
        <v>39114</v>
      </c>
      <c r="C120" s="1">
        <v>12673.68</v>
      </c>
      <c r="D120" s="24">
        <v>12379.0751</v>
      </c>
      <c r="E120" s="24">
        <v>7373.6814689412686</v>
      </c>
      <c r="F120" s="24">
        <v>145.39004149377593</v>
      </c>
      <c r="G120" s="2"/>
      <c r="H120" s="2"/>
      <c r="I120" s="25">
        <v>114</v>
      </c>
      <c r="J120" s="1">
        <f t="shared" si="10"/>
        <v>11189.029663888117</v>
      </c>
      <c r="K120" s="1">
        <f t="shared" si="11"/>
        <v>9569.9053473428539</v>
      </c>
      <c r="L120" s="1">
        <f t="shared" si="12"/>
        <v>6166.6331619300336</v>
      </c>
      <c r="M120" s="1">
        <f t="shared" si="13"/>
        <v>113.43601168586723</v>
      </c>
      <c r="N120" s="1">
        <f t="shared" si="14"/>
        <v>10109.970303053246</v>
      </c>
      <c r="O120" s="1">
        <f t="shared" si="9"/>
        <v>109.97030305324552</v>
      </c>
    </row>
    <row r="121" spans="1:15" x14ac:dyDescent="0.2">
      <c r="A121" s="1">
        <v>115</v>
      </c>
      <c r="B121" s="2">
        <v>39115</v>
      </c>
      <c r="C121" s="1">
        <v>12653.49</v>
      </c>
      <c r="D121" s="24">
        <v>12422.375559999999</v>
      </c>
      <c r="E121" s="24">
        <v>7366.4201375373032</v>
      </c>
      <c r="F121" s="24">
        <v>144.84984315667822</v>
      </c>
      <c r="G121" s="2"/>
      <c r="H121" s="2"/>
      <c r="I121" s="25">
        <v>115</v>
      </c>
      <c r="J121" s="1">
        <f t="shared" si="10"/>
        <v>11125.378266115285</v>
      </c>
      <c r="K121" s="1">
        <f t="shared" si="11"/>
        <v>9419.4223078855557</v>
      </c>
      <c r="L121" s="1">
        <f t="shared" si="12"/>
        <v>6089.1860018164007</v>
      </c>
      <c r="M121" s="1">
        <f t="shared" si="13"/>
        <v>111.71950622321945</v>
      </c>
      <c r="N121" s="1">
        <f t="shared" si="14"/>
        <v>9995.7055784970344</v>
      </c>
      <c r="O121" s="1">
        <f t="shared" si="9"/>
        <v>-4.2944215029656334</v>
      </c>
    </row>
    <row r="122" spans="1:15" x14ac:dyDescent="0.2">
      <c r="A122" s="1">
        <v>116</v>
      </c>
      <c r="B122" s="2">
        <v>39118</v>
      </c>
      <c r="C122" s="1">
        <v>12661.74</v>
      </c>
      <c r="D122" s="24">
        <v>12383.715789999998</v>
      </c>
      <c r="E122" s="24">
        <v>7343.7306101344366</v>
      </c>
      <c r="F122" s="24">
        <v>144.19153711862995</v>
      </c>
      <c r="G122" s="2"/>
      <c r="H122" s="2"/>
      <c r="I122" s="25">
        <v>116</v>
      </c>
      <c r="J122" s="1">
        <f t="shared" si="10"/>
        <v>11150.395254289528</v>
      </c>
      <c r="K122" s="1">
        <f t="shared" si="11"/>
        <v>9357.3771141687776</v>
      </c>
      <c r="L122" s="1">
        <f t="shared" si="12"/>
        <v>6076.4143511209313</v>
      </c>
      <c r="M122" s="1">
        <f t="shared" si="13"/>
        <v>111.62651880657117</v>
      </c>
      <c r="N122" s="1">
        <f t="shared" si="14"/>
        <v>9981.1020277275511</v>
      </c>
      <c r="O122" s="1">
        <f t="shared" si="9"/>
        <v>-18.897972272448897</v>
      </c>
    </row>
    <row r="123" spans="1:15" x14ac:dyDescent="0.2">
      <c r="A123" s="1">
        <v>117</v>
      </c>
      <c r="B123" s="2">
        <v>39119</v>
      </c>
      <c r="C123" s="1">
        <v>12666.31</v>
      </c>
      <c r="D123" s="24">
        <v>12493.96081</v>
      </c>
      <c r="E123" s="24">
        <v>7353.3419689119164</v>
      </c>
      <c r="F123" s="24">
        <v>144.50323758924125</v>
      </c>
      <c r="G123" s="2"/>
      <c r="H123" s="2"/>
      <c r="I123" s="25">
        <v>117</v>
      </c>
      <c r="J123" s="1">
        <f t="shared" si="10"/>
        <v>11147.151888310767</v>
      </c>
      <c r="K123" s="1">
        <f t="shared" si="11"/>
        <v>9470.1525350298307</v>
      </c>
      <c r="L123" s="1">
        <f t="shared" si="12"/>
        <v>6103.1656063235177</v>
      </c>
      <c r="M123" s="1">
        <f t="shared" si="13"/>
        <v>112.3785553270794</v>
      </c>
      <c r="N123" s="1">
        <f t="shared" si="14"/>
        <v>10033.783181555247</v>
      </c>
      <c r="O123" s="1">
        <f t="shared" si="9"/>
        <v>33.783181555247211</v>
      </c>
    </row>
    <row r="124" spans="1:15" x14ac:dyDescent="0.2">
      <c r="A124" s="1">
        <v>118</v>
      </c>
      <c r="B124" s="2">
        <v>39120</v>
      </c>
      <c r="C124" s="1">
        <v>12666.87</v>
      </c>
      <c r="D124" s="24">
        <v>12548.551949999999</v>
      </c>
      <c r="E124" s="24">
        <v>7423.8479562613902</v>
      </c>
      <c r="F124" s="24">
        <v>143.31443726172716</v>
      </c>
      <c r="G124" s="2"/>
      <c r="H124" s="2"/>
      <c r="I124" s="25">
        <v>118</v>
      </c>
      <c r="J124" s="1">
        <f t="shared" si="10"/>
        <v>11143.622657514305</v>
      </c>
      <c r="K124" s="1">
        <f t="shared" si="11"/>
        <v>9427.6029737571553</v>
      </c>
      <c r="L124" s="1">
        <f t="shared" si="12"/>
        <v>6153.6307632318594</v>
      </c>
      <c r="M124" s="1">
        <f t="shared" si="13"/>
        <v>111.21362682815305</v>
      </c>
      <c r="N124" s="1">
        <f t="shared" si="14"/>
        <v>10006.419730243078</v>
      </c>
      <c r="O124" s="1">
        <f t="shared" si="9"/>
        <v>6.4197302430784475</v>
      </c>
    </row>
    <row r="125" spans="1:15" x14ac:dyDescent="0.2">
      <c r="A125" s="1">
        <v>119</v>
      </c>
      <c r="B125" s="2">
        <v>39121</v>
      </c>
      <c r="C125" s="1">
        <v>12637.63</v>
      </c>
      <c r="D125" s="24">
        <v>12428.155119999999</v>
      </c>
      <c r="E125" s="24">
        <v>7386.0495436766623</v>
      </c>
      <c r="F125" s="24">
        <v>142.70077570556197</v>
      </c>
      <c r="G125" s="2"/>
      <c r="H125" s="2"/>
      <c r="I125" s="25">
        <v>119</v>
      </c>
      <c r="J125" s="1">
        <f t="shared" si="10"/>
        <v>11117.407377031577</v>
      </c>
      <c r="K125" s="1">
        <f t="shared" si="11"/>
        <v>9296.5297484663697</v>
      </c>
      <c r="L125" s="1">
        <f t="shared" si="12"/>
        <v>6064.1547583944366</v>
      </c>
      <c r="M125" s="1">
        <f t="shared" si="13"/>
        <v>111.65599085857811</v>
      </c>
      <c r="N125" s="1">
        <f t="shared" si="14"/>
        <v>9948.3276905166149</v>
      </c>
      <c r="O125" s="1">
        <f t="shared" si="9"/>
        <v>-51.672309483385106</v>
      </c>
    </row>
    <row r="126" spans="1:15" x14ac:dyDescent="0.2">
      <c r="A126" s="1">
        <v>120</v>
      </c>
      <c r="B126" s="2">
        <v>39122</v>
      </c>
      <c r="C126" s="1">
        <v>12580.83</v>
      </c>
      <c r="D126" s="24">
        <v>12436.247519999999</v>
      </c>
      <c r="E126" s="24">
        <v>7398.5573173901739</v>
      </c>
      <c r="F126" s="24">
        <v>143.8317995069844</v>
      </c>
      <c r="G126" s="2"/>
      <c r="H126" s="2"/>
      <c r="I126" s="25">
        <v>120</v>
      </c>
      <c r="J126" s="1">
        <f t="shared" si="10"/>
        <v>11093.047050586225</v>
      </c>
      <c r="K126" s="1">
        <f t="shared" si="11"/>
        <v>9392.70112181488</v>
      </c>
      <c r="L126" s="1">
        <f t="shared" si="12"/>
        <v>6105.5101078240559</v>
      </c>
      <c r="M126" s="1">
        <f t="shared" si="13"/>
        <v>113.02492275158035</v>
      </c>
      <c r="N126" s="1">
        <f t="shared" si="14"/>
        <v>10001.520465075415</v>
      </c>
      <c r="O126" s="1">
        <f t="shared" si="9"/>
        <v>1.5204650754149043</v>
      </c>
    </row>
    <row r="127" spans="1:15" x14ac:dyDescent="0.2">
      <c r="A127" s="1">
        <v>121</v>
      </c>
      <c r="B127" s="2">
        <v>39126</v>
      </c>
      <c r="C127" s="1">
        <v>12654.85</v>
      </c>
      <c r="D127" s="24">
        <v>12399.19922</v>
      </c>
      <c r="E127" s="24">
        <v>7395.4841228526802</v>
      </c>
      <c r="F127" s="24">
        <v>145.27164056059357</v>
      </c>
      <c r="G127" s="2"/>
      <c r="H127" s="2"/>
      <c r="I127" s="25">
        <v>121</v>
      </c>
      <c r="J127" s="1">
        <f t="shared" si="10"/>
        <v>11208.691213576529</v>
      </c>
      <c r="K127" s="1">
        <f t="shared" si="11"/>
        <v>9358.6259985776305</v>
      </c>
      <c r="L127" s="1">
        <f t="shared" si="12"/>
        <v>6092.6565156702572</v>
      </c>
      <c r="M127" s="1">
        <f t="shared" si="13"/>
        <v>113.25869827101512</v>
      </c>
      <c r="N127" s="1">
        <f t="shared" si="14"/>
        <v>10034.202845761765</v>
      </c>
      <c r="O127" s="1">
        <f t="shared" si="9"/>
        <v>34.202845761765275</v>
      </c>
    </row>
    <row r="128" spans="1:15" x14ac:dyDescent="0.2">
      <c r="A128" s="1">
        <v>122</v>
      </c>
      <c r="B128" s="2">
        <v>39127</v>
      </c>
      <c r="C128" s="1">
        <v>12741.86</v>
      </c>
      <c r="D128" s="24">
        <v>12590.046840000001</v>
      </c>
      <c r="E128" s="24">
        <v>7515.2119700748126</v>
      </c>
      <c r="F128" s="24">
        <v>146.98327537671798</v>
      </c>
      <c r="G128" s="2"/>
      <c r="H128" s="2"/>
      <c r="I128" s="25">
        <v>122</v>
      </c>
      <c r="J128" s="1">
        <f t="shared" si="10"/>
        <v>11219.745980537105</v>
      </c>
      <c r="K128" s="1">
        <f t="shared" si="11"/>
        <v>9531.0669241979758</v>
      </c>
      <c r="L128" s="1">
        <f t="shared" si="12"/>
        <v>6193.8652644493914</v>
      </c>
      <c r="M128" s="1">
        <f t="shared" si="13"/>
        <v>113.45737169283569</v>
      </c>
      <c r="N128" s="1">
        <f t="shared" si="14"/>
        <v>10113.432221264513</v>
      </c>
      <c r="O128" s="1">
        <f t="shared" si="9"/>
        <v>113.43222126451292</v>
      </c>
    </row>
    <row r="129" spans="1:15" x14ac:dyDescent="0.2">
      <c r="A129" s="1">
        <v>123</v>
      </c>
      <c r="B129" s="2">
        <v>39128</v>
      </c>
      <c r="C129" s="1">
        <v>12765.01</v>
      </c>
      <c r="D129" s="24">
        <v>12571.95486</v>
      </c>
      <c r="E129" s="24">
        <v>7518.5701143382839</v>
      </c>
      <c r="F129" s="24">
        <v>149.79268496819552</v>
      </c>
      <c r="G129" s="2"/>
      <c r="H129" s="2"/>
      <c r="I129" s="25">
        <v>123</v>
      </c>
      <c r="J129" s="1">
        <f t="shared" si="10"/>
        <v>11163.375353464877</v>
      </c>
      <c r="K129" s="1">
        <f t="shared" si="11"/>
        <v>9373.1005998692744</v>
      </c>
      <c r="L129" s="1">
        <f t="shared" si="12"/>
        <v>6097.9119320249292</v>
      </c>
      <c r="M129" s="1">
        <f t="shared" si="13"/>
        <v>114.27949778635548</v>
      </c>
      <c r="N129" s="1">
        <f t="shared" si="14"/>
        <v>10041.630820383272</v>
      </c>
      <c r="O129" s="1">
        <f t="shared" si="9"/>
        <v>41.630820383272294</v>
      </c>
    </row>
    <row r="130" spans="1:15" x14ac:dyDescent="0.2">
      <c r="A130" s="1">
        <v>124</v>
      </c>
      <c r="B130" s="2">
        <v>39129</v>
      </c>
      <c r="C130" s="1">
        <v>12767.57</v>
      </c>
      <c r="D130" s="24">
        <v>12518.025</v>
      </c>
      <c r="E130" s="24">
        <v>7498.1496062992128</v>
      </c>
      <c r="F130" s="24">
        <v>149.8252451596681</v>
      </c>
      <c r="G130" s="2"/>
      <c r="H130" s="2"/>
      <c r="I130" s="25">
        <v>124</v>
      </c>
      <c r="J130" s="1">
        <f t="shared" si="10"/>
        <v>11145.364734857238</v>
      </c>
      <c r="K130" s="1">
        <f t="shared" si="11"/>
        <v>9346.3235794247848</v>
      </c>
      <c r="L130" s="1">
        <f t="shared" si="12"/>
        <v>6078.633730470955</v>
      </c>
      <c r="M130" s="1">
        <f t="shared" si="13"/>
        <v>112.16052420120477</v>
      </c>
      <c r="N130" s="1">
        <f t="shared" si="14"/>
        <v>9985.6518331491097</v>
      </c>
      <c r="O130" s="1">
        <f t="shared" si="9"/>
        <v>-14.348166850890266</v>
      </c>
    </row>
    <row r="131" spans="1:15" x14ac:dyDescent="0.2">
      <c r="A131" s="1">
        <v>125</v>
      </c>
      <c r="B131" s="2">
        <v>39133</v>
      </c>
      <c r="C131" s="1">
        <v>12786.64</v>
      </c>
      <c r="D131" s="24">
        <v>12549.512330000001</v>
      </c>
      <c r="E131" s="24">
        <v>7515.7195474875034</v>
      </c>
      <c r="F131" s="24">
        <v>149.355757222546</v>
      </c>
      <c r="G131" s="2"/>
      <c r="H131" s="2"/>
      <c r="I131" s="25">
        <v>125</v>
      </c>
      <c r="J131" s="1">
        <f t="shared" si="10"/>
        <v>11159.773690937272</v>
      </c>
      <c r="K131" s="1">
        <f t="shared" si="11"/>
        <v>9410.1998341501858</v>
      </c>
      <c r="L131" s="1">
        <f t="shared" si="12"/>
        <v>6109.4707904676461</v>
      </c>
      <c r="M131" s="1">
        <f t="shared" si="13"/>
        <v>111.78476284324044</v>
      </c>
      <c r="N131" s="1">
        <f t="shared" si="14"/>
        <v>10009.596686106021</v>
      </c>
      <c r="O131" s="1">
        <f t="shared" si="9"/>
        <v>9.5966861060205702</v>
      </c>
    </row>
    <row r="132" spans="1:15" x14ac:dyDescent="0.2">
      <c r="A132" s="1">
        <v>126</v>
      </c>
      <c r="B132" s="2">
        <v>39134</v>
      </c>
      <c r="C132" s="1">
        <v>12738.41</v>
      </c>
      <c r="D132" s="24">
        <v>12410.966330000001</v>
      </c>
      <c r="E132" s="24">
        <v>7477.1008403361348</v>
      </c>
      <c r="F132" s="24">
        <v>148.05529382593602</v>
      </c>
      <c r="G132" s="2"/>
      <c r="H132" s="2"/>
      <c r="I132" s="25">
        <v>126</v>
      </c>
      <c r="J132" s="1">
        <f t="shared" si="10"/>
        <v>11101.099164698466</v>
      </c>
      <c r="K132" s="1">
        <f t="shared" si="11"/>
        <v>9282.9617063649112</v>
      </c>
      <c r="L132" s="1">
        <f t="shared" si="12"/>
        <v>6063.8688580010203</v>
      </c>
      <c r="M132" s="1">
        <f t="shared" si="13"/>
        <v>111.15976276495307</v>
      </c>
      <c r="N132" s="1">
        <f t="shared" si="14"/>
        <v>9929.239827825706</v>
      </c>
      <c r="O132" s="1">
        <f t="shared" si="9"/>
        <v>-70.760172174293984</v>
      </c>
    </row>
    <row r="133" spans="1:15" x14ac:dyDescent="0.2">
      <c r="A133" s="1">
        <v>127</v>
      </c>
      <c r="B133" s="2">
        <v>39135</v>
      </c>
      <c r="C133" s="1">
        <v>12686.02</v>
      </c>
      <c r="D133" s="24">
        <v>12458.707249999999</v>
      </c>
      <c r="E133" s="24">
        <v>7481.79315768777</v>
      </c>
      <c r="F133" s="24">
        <v>149.11717720685112</v>
      </c>
      <c r="G133" s="2"/>
      <c r="H133" s="2"/>
      <c r="I133" s="25">
        <v>127</v>
      </c>
      <c r="J133" s="1">
        <f t="shared" si="10"/>
        <v>11097.301000878446</v>
      </c>
      <c r="K133" s="1">
        <f t="shared" si="11"/>
        <v>9422.6963225147847</v>
      </c>
      <c r="L133" s="1">
        <f t="shared" si="12"/>
        <v>6099.013406557764</v>
      </c>
      <c r="M133" s="1">
        <f t="shared" si="13"/>
        <v>112.94041315058256</v>
      </c>
      <c r="N133" s="1">
        <f t="shared" si="14"/>
        <v>10010.060958693735</v>
      </c>
      <c r="O133" s="1">
        <f t="shared" si="9"/>
        <v>10.060958693735301</v>
      </c>
    </row>
    <row r="134" spans="1:15" x14ac:dyDescent="0.2">
      <c r="A134" s="1">
        <v>128</v>
      </c>
      <c r="B134" s="2">
        <v>39136</v>
      </c>
      <c r="C134" s="1">
        <v>12647.48</v>
      </c>
      <c r="D134" s="24">
        <v>12564.8642</v>
      </c>
      <c r="E134" s="24">
        <v>7526.5042791310079</v>
      </c>
      <c r="F134" s="24">
        <v>150.2182028410968</v>
      </c>
      <c r="G134" s="2"/>
      <c r="H134" s="2"/>
      <c r="I134" s="25">
        <v>128</v>
      </c>
      <c r="J134" s="1">
        <f t="shared" si="10"/>
        <v>11109.277284160044</v>
      </c>
      <c r="K134" s="1">
        <f t="shared" si="11"/>
        <v>9466.5695331976749</v>
      </c>
      <c r="L134" s="1">
        <f t="shared" si="12"/>
        <v>6131.6131047342451</v>
      </c>
      <c r="M134" s="1">
        <f t="shared" si="13"/>
        <v>112.96412086331726</v>
      </c>
      <c r="N134" s="1">
        <f t="shared" si="14"/>
        <v>10034.153395280162</v>
      </c>
      <c r="O134" s="1">
        <f t="shared" si="9"/>
        <v>34.153395280161931</v>
      </c>
    </row>
    <row r="135" spans="1:15" x14ac:dyDescent="0.2">
      <c r="A135" s="1">
        <v>129</v>
      </c>
      <c r="B135" s="2">
        <v>39139</v>
      </c>
      <c r="C135" s="1">
        <v>12632.26</v>
      </c>
      <c r="D135" s="24">
        <v>12631.959570000001</v>
      </c>
      <c r="E135" s="24">
        <v>7590.2792413066391</v>
      </c>
      <c r="F135" s="24">
        <v>151.11456777833084</v>
      </c>
      <c r="G135" s="2"/>
      <c r="H135" s="2"/>
      <c r="I135" s="25">
        <v>129</v>
      </c>
      <c r="J135" s="1">
        <f t="shared" si="10"/>
        <v>11129.720337474342</v>
      </c>
      <c r="K135" s="1">
        <f t="shared" si="11"/>
        <v>9436.7128258045595</v>
      </c>
      <c r="L135" s="1">
        <f t="shared" si="12"/>
        <v>6146.8351921926014</v>
      </c>
      <c r="M135" s="1">
        <f t="shared" si="13"/>
        <v>112.8052753978811</v>
      </c>
      <c r="N135" s="1">
        <f t="shared" si="14"/>
        <v>10031.613709141719</v>
      </c>
      <c r="O135" s="1">
        <f t="shared" ref="O135:O198" si="15">N135-$G$2</f>
        <v>31.613709141718573</v>
      </c>
    </row>
    <row r="136" spans="1:15" x14ac:dyDescent="0.2">
      <c r="A136" s="1">
        <v>130</v>
      </c>
      <c r="B136" s="2">
        <v>39140</v>
      </c>
      <c r="C136" s="1">
        <v>12216.24</v>
      </c>
      <c r="D136" s="24">
        <v>12355.95816</v>
      </c>
      <c r="E136" s="24">
        <v>7401.8410596026497</v>
      </c>
      <c r="F136" s="24">
        <v>152.61450349532552</v>
      </c>
      <c r="G136" s="2"/>
      <c r="H136" s="2"/>
      <c r="I136" s="25">
        <v>130</v>
      </c>
      <c r="J136" s="1">
        <f t="shared" ref="J136:J199" si="16">C$506*(C136/C135)</f>
        <v>10776.151728289316</v>
      </c>
      <c r="K136" s="1">
        <f t="shared" ref="K136:K199" si="17">D$506*(D136/D135)</f>
        <v>9181.4973485582777</v>
      </c>
      <c r="L136" s="1">
        <f t="shared" ref="L136:L199" si="18">E$506*(E136/E135)</f>
        <v>5943.8676415836326</v>
      </c>
      <c r="M136" s="1">
        <f t="shared" ref="M136:M199" si="19">F$506*(F136/F135)</f>
        <v>113.24919237398738</v>
      </c>
      <c r="N136" s="1">
        <f t="shared" ref="N136:N199" si="20">$C$2*(J136/C$506)+$D$2*(K136/D$506)+$E$2*(L136/E$506)+$F$2*(M136/F$506)</f>
        <v>9797.744460908898</v>
      </c>
      <c r="O136" s="1">
        <f t="shared" si="15"/>
        <v>-202.25553909110204</v>
      </c>
    </row>
    <row r="137" spans="1:15" x14ac:dyDescent="0.2">
      <c r="A137" s="1">
        <v>131</v>
      </c>
      <c r="B137" s="2">
        <v>39141</v>
      </c>
      <c r="C137" s="1">
        <v>12268.63</v>
      </c>
      <c r="D137" s="24">
        <v>12096.14</v>
      </c>
      <c r="E137" s="24">
        <v>7288.0433346545115</v>
      </c>
      <c r="F137" s="24">
        <v>148.59559382122055</v>
      </c>
      <c r="G137" s="2"/>
      <c r="H137" s="2"/>
      <c r="I137" s="25">
        <v>131</v>
      </c>
      <c r="J137" s="1">
        <f t="shared" si="16"/>
        <v>11190.917910248978</v>
      </c>
      <c r="K137" s="1">
        <f t="shared" si="17"/>
        <v>9189.2102171848292</v>
      </c>
      <c r="L137" s="1">
        <f t="shared" si="18"/>
        <v>6001.4793956444018</v>
      </c>
      <c r="M137" s="1">
        <f t="shared" si="19"/>
        <v>109.18318586878759</v>
      </c>
      <c r="N137" s="1">
        <f t="shared" si="20"/>
        <v>9886.0292122539977</v>
      </c>
      <c r="O137" s="1">
        <f t="shared" si="15"/>
        <v>-113.97078774600232</v>
      </c>
    </row>
    <row r="138" spans="1:15" x14ac:dyDescent="0.2">
      <c r="A138" s="1">
        <v>132</v>
      </c>
      <c r="B138" s="2">
        <v>39142</v>
      </c>
      <c r="C138" s="1">
        <v>12234.34</v>
      </c>
      <c r="D138" s="24">
        <v>11972.6816</v>
      </c>
      <c r="E138" s="24">
        <v>7184.9414242464118</v>
      </c>
      <c r="F138" s="24">
        <v>148.36373682420944</v>
      </c>
      <c r="G138" s="2"/>
      <c r="H138" s="2"/>
      <c r="I138" s="25">
        <v>132</v>
      </c>
      <c r="J138" s="1">
        <f t="shared" si="16"/>
        <v>11111.985697196835</v>
      </c>
      <c r="K138" s="1">
        <f t="shared" si="17"/>
        <v>9290.7856294737467</v>
      </c>
      <c r="L138" s="1">
        <f t="shared" si="18"/>
        <v>6008.9613958129576</v>
      </c>
      <c r="M138" s="1">
        <f t="shared" si="19"/>
        <v>111.96118083134196</v>
      </c>
      <c r="N138" s="1">
        <f t="shared" si="20"/>
        <v>9940.9336145755224</v>
      </c>
      <c r="O138" s="1">
        <f t="shared" si="15"/>
        <v>-59.06638542447763</v>
      </c>
    </row>
    <row r="139" spans="1:15" x14ac:dyDescent="0.2">
      <c r="A139" s="1">
        <v>133</v>
      </c>
      <c r="B139" s="2">
        <v>39143</v>
      </c>
      <c r="C139" s="1">
        <v>12114.1</v>
      </c>
      <c r="D139" s="24">
        <v>11891.116039999999</v>
      </c>
      <c r="E139" s="24">
        <v>7144.3434742526015</v>
      </c>
      <c r="F139" s="24">
        <v>147.13664330883611</v>
      </c>
      <c r="G139" s="2"/>
      <c r="H139" s="2"/>
      <c r="I139" s="25">
        <v>133</v>
      </c>
      <c r="J139" s="1">
        <f t="shared" si="16"/>
        <v>11033.614492731116</v>
      </c>
      <c r="K139" s="1">
        <f t="shared" si="17"/>
        <v>9322.6417447128188</v>
      </c>
      <c r="L139" s="1">
        <f t="shared" si="18"/>
        <v>6060.7479347543858</v>
      </c>
      <c r="M139" s="1">
        <f t="shared" si="19"/>
        <v>111.20868860564045</v>
      </c>
      <c r="N139" s="1">
        <f t="shared" si="20"/>
        <v>9918.0576735802588</v>
      </c>
      <c r="O139" s="1">
        <f t="shared" si="15"/>
        <v>-81.942326419741221</v>
      </c>
    </row>
    <row r="140" spans="1:15" x14ac:dyDescent="0.2">
      <c r="A140" s="1">
        <v>134</v>
      </c>
      <c r="B140" s="2">
        <v>39146</v>
      </c>
      <c r="C140" s="1">
        <v>12050.41</v>
      </c>
      <c r="D140" s="24">
        <v>11669.056199999999</v>
      </c>
      <c r="E140" s="24">
        <v>7054.0083835472888</v>
      </c>
      <c r="F140" s="24">
        <v>143.45530557710541</v>
      </c>
      <c r="G140" s="2"/>
      <c r="H140" s="2"/>
      <c r="I140" s="25">
        <v>134</v>
      </c>
      <c r="J140" s="1">
        <f t="shared" si="16"/>
        <v>11084.544884333131</v>
      </c>
      <c r="K140" s="1">
        <f t="shared" si="17"/>
        <v>9211.2999669790934</v>
      </c>
      <c r="L140" s="1">
        <f t="shared" si="18"/>
        <v>6018.1190425027053</v>
      </c>
      <c r="M140" s="1">
        <f t="shared" si="19"/>
        <v>109.330518961184</v>
      </c>
      <c r="N140" s="1">
        <f t="shared" si="20"/>
        <v>9860.2626690858724</v>
      </c>
      <c r="O140" s="1">
        <f t="shared" si="15"/>
        <v>-139.7373309141276</v>
      </c>
    </row>
    <row r="141" spans="1:15" x14ac:dyDescent="0.2">
      <c r="A141" s="1">
        <v>135</v>
      </c>
      <c r="B141" s="2">
        <v>39147</v>
      </c>
      <c r="C141" s="1">
        <v>12207.59</v>
      </c>
      <c r="D141" s="24">
        <v>11819.68175</v>
      </c>
      <c r="E141" s="24">
        <v>7125.989515072084</v>
      </c>
      <c r="F141" s="24">
        <v>144.8989247311828</v>
      </c>
      <c r="G141" s="2"/>
      <c r="H141" s="2"/>
      <c r="I141" s="25">
        <v>135</v>
      </c>
      <c r="J141" s="1">
        <f t="shared" si="16"/>
        <v>11288.475857394063</v>
      </c>
      <c r="K141" s="1">
        <f t="shared" si="17"/>
        <v>9507.7523875489114</v>
      </c>
      <c r="L141" s="1">
        <f t="shared" si="18"/>
        <v>6157.3853756703083</v>
      </c>
      <c r="M141" s="1">
        <f t="shared" si="19"/>
        <v>113.26459763102781</v>
      </c>
      <c r="N141" s="1">
        <f t="shared" si="20"/>
        <v>10121.22919517879</v>
      </c>
      <c r="O141" s="1">
        <f t="shared" si="15"/>
        <v>121.22919517879018</v>
      </c>
    </row>
    <row r="142" spans="1:15" x14ac:dyDescent="0.2">
      <c r="A142" s="1">
        <v>136</v>
      </c>
      <c r="B142" s="2">
        <v>39148</v>
      </c>
      <c r="C142" s="1">
        <v>12192.45</v>
      </c>
      <c r="D142" s="24">
        <v>11885.123250000001</v>
      </c>
      <c r="E142" s="24">
        <v>7171.1187064545802</v>
      </c>
      <c r="F142" s="24">
        <v>143.82824296499655</v>
      </c>
      <c r="G142" s="2"/>
      <c r="H142" s="2"/>
      <c r="I142" s="25">
        <v>136</v>
      </c>
      <c r="J142" s="1">
        <f t="shared" si="16"/>
        <v>11129.310156099607</v>
      </c>
      <c r="K142" s="1">
        <f t="shared" si="17"/>
        <v>9438.5594961118168</v>
      </c>
      <c r="L142" s="1">
        <f t="shared" si="18"/>
        <v>6133.7894040492865</v>
      </c>
      <c r="M142" s="1">
        <f t="shared" si="19"/>
        <v>111.30755706924398</v>
      </c>
      <c r="N142" s="1">
        <f t="shared" si="20"/>
        <v>10003.203833024902</v>
      </c>
      <c r="O142" s="1">
        <f t="shared" si="15"/>
        <v>3.2038330249015416</v>
      </c>
    </row>
    <row r="143" spans="1:15" x14ac:dyDescent="0.2">
      <c r="A143" s="1">
        <v>137</v>
      </c>
      <c r="B143" s="2">
        <v>39149</v>
      </c>
      <c r="C143" s="1">
        <v>12260.7</v>
      </c>
      <c r="D143" s="24">
        <v>12020.083769999999</v>
      </c>
      <c r="E143" s="24">
        <v>7251.5883433972167</v>
      </c>
      <c r="F143" s="24">
        <v>145.64777569456282</v>
      </c>
      <c r="G143" s="2"/>
      <c r="H143" s="2"/>
      <c r="I143" s="25">
        <v>137</v>
      </c>
      <c r="J143" s="1">
        <f t="shared" si="16"/>
        <v>11205.506193669033</v>
      </c>
      <c r="K143" s="1">
        <f t="shared" si="17"/>
        <v>9493.177816276826</v>
      </c>
      <c r="L143" s="1">
        <f t="shared" si="18"/>
        <v>6163.5845648935529</v>
      </c>
      <c r="M143" s="1">
        <f t="shared" si="19"/>
        <v>113.55475385784861</v>
      </c>
      <c r="N143" s="1">
        <f t="shared" si="20"/>
        <v>10092.979971152588</v>
      </c>
      <c r="O143" s="1">
        <f t="shared" si="15"/>
        <v>92.979971152588405</v>
      </c>
    </row>
    <row r="144" spans="1:15" x14ac:dyDescent="0.2">
      <c r="A144" s="1">
        <v>138</v>
      </c>
      <c r="B144" s="2">
        <v>39150</v>
      </c>
      <c r="C144" s="1">
        <v>12276.32</v>
      </c>
      <c r="D144" s="24">
        <v>12065.10188</v>
      </c>
      <c r="E144" s="24">
        <v>7262.7409836065581</v>
      </c>
      <c r="F144" s="24">
        <v>145.33480101608808</v>
      </c>
      <c r="G144" s="2"/>
      <c r="H144" s="2"/>
      <c r="I144" s="25">
        <v>138</v>
      </c>
      <c r="J144" s="1">
        <f t="shared" si="16"/>
        <v>11157.326227833646</v>
      </c>
      <c r="K144" s="1">
        <f t="shared" si="17"/>
        <v>9421.7442284351528</v>
      </c>
      <c r="L144" s="1">
        <f t="shared" si="18"/>
        <v>6104.5624652385441</v>
      </c>
      <c r="M144" s="1">
        <f t="shared" si="19"/>
        <v>111.89518600397953</v>
      </c>
      <c r="N144" s="1">
        <f t="shared" si="20"/>
        <v>10013.571945598456</v>
      </c>
      <c r="O144" s="1">
        <f t="shared" si="15"/>
        <v>13.571945598456296</v>
      </c>
    </row>
    <row r="145" spans="1:15" x14ac:dyDescent="0.2">
      <c r="A145" s="1">
        <v>139</v>
      </c>
      <c r="B145" s="2">
        <v>39153</v>
      </c>
      <c r="C145" s="1">
        <v>12318.62</v>
      </c>
      <c r="D145" s="24">
        <v>12024.659030000001</v>
      </c>
      <c r="E145" s="24">
        <v>7246.9277426160334</v>
      </c>
      <c r="F145" s="24">
        <v>147.09416468186458</v>
      </c>
      <c r="G145" s="2"/>
      <c r="H145" s="2"/>
      <c r="I145" s="25">
        <v>139</v>
      </c>
      <c r="J145" s="1">
        <f t="shared" si="16"/>
        <v>11181.525414831154</v>
      </c>
      <c r="K145" s="1">
        <f t="shared" si="17"/>
        <v>9355.1248542523081</v>
      </c>
      <c r="L145" s="1">
        <f t="shared" si="18"/>
        <v>6081.9172034884314</v>
      </c>
      <c r="M145" s="1">
        <f t="shared" si="19"/>
        <v>113.4936237148635</v>
      </c>
      <c r="N145" s="1">
        <f t="shared" si="20"/>
        <v>10025.760347409867</v>
      </c>
      <c r="O145" s="1">
        <f t="shared" si="15"/>
        <v>25.760347409866881</v>
      </c>
    </row>
    <row r="146" spans="1:15" x14ac:dyDescent="0.2">
      <c r="A146" s="1">
        <v>140</v>
      </c>
      <c r="B146" s="2">
        <v>39154</v>
      </c>
      <c r="C146" s="1">
        <v>12075.96</v>
      </c>
      <c r="D146" s="24">
        <v>11904.05452</v>
      </c>
      <c r="E146" s="24">
        <v>7171.2513199577606</v>
      </c>
      <c r="F146" s="24">
        <v>146.8527953496324</v>
      </c>
      <c r="G146" s="2"/>
      <c r="H146" s="2"/>
      <c r="I146" s="25">
        <v>140</v>
      </c>
      <c r="J146" s="1">
        <f t="shared" si="16"/>
        <v>10923.625548543583</v>
      </c>
      <c r="K146" s="1">
        <f t="shared" si="17"/>
        <v>9292.4439019890033</v>
      </c>
      <c r="L146" s="1">
        <f t="shared" si="18"/>
        <v>6031.5389966082948</v>
      </c>
      <c r="M146" s="1">
        <f t="shared" si="19"/>
        <v>111.95214322283174</v>
      </c>
      <c r="N146" s="1">
        <f t="shared" si="20"/>
        <v>9877.3917766504692</v>
      </c>
      <c r="O146" s="1">
        <f t="shared" si="15"/>
        <v>-122.60822334953082</v>
      </c>
    </row>
    <row r="147" spans="1:15" x14ac:dyDescent="0.2">
      <c r="A147" s="1">
        <v>141</v>
      </c>
      <c r="B147" s="2">
        <v>39155</v>
      </c>
      <c r="C147" s="1">
        <v>12133.4</v>
      </c>
      <c r="D147" s="24">
        <v>11603.55359</v>
      </c>
      <c r="E147" s="24">
        <v>7004.655468853327</v>
      </c>
      <c r="F147" s="24">
        <v>143.3461406223139</v>
      </c>
      <c r="G147" s="2"/>
      <c r="H147" s="2"/>
      <c r="I147" s="25">
        <v>141</v>
      </c>
      <c r="J147" s="1">
        <f t="shared" si="16"/>
        <v>11196.132940321098</v>
      </c>
      <c r="K147" s="1">
        <f t="shared" si="17"/>
        <v>9149.6380928572544</v>
      </c>
      <c r="L147" s="1">
        <f t="shared" si="18"/>
        <v>5953.590565227938</v>
      </c>
      <c r="M147" s="1">
        <f t="shared" si="19"/>
        <v>109.45848320569736</v>
      </c>
      <c r="N147" s="1">
        <f t="shared" si="20"/>
        <v>9872.3070129436128</v>
      </c>
      <c r="O147" s="1">
        <f t="shared" si="15"/>
        <v>-127.69298705638721</v>
      </c>
    </row>
    <row r="148" spans="1:15" x14ac:dyDescent="0.2">
      <c r="A148" s="1">
        <v>142</v>
      </c>
      <c r="B148" s="2">
        <v>39156</v>
      </c>
      <c r="C148" s="1">
        <v>12159.68</v>
      </c>
      <c r="D148" s="24">
        <v>11876.941800000001</v>
      </c>
      <c r="E148" s="24">
        <v>7140.7657657657664</v>
      </c>
      <c r="F148" s="24">
        <v>143.76185197817188</v>
      </c>
      <c r="G148" s="2"/>
      <c r="H148" s="2"/>
      <c r="I148" s="25">
        <v>142</v>
      </c>
      <c r="J148" s="1">
        <f t="shared" si="16"/>
        <v>11167.265152257403</v>
      </c>
      <c r="K148" s="1">
        <f t="shared" si="17"/>
        <v>9607.74409732803</v>
      </c>
      <c r="L148" s="1">
        <f t="shared" si="18"/>
        <v>6213.6263924592931</v>
      </c>
      <c r="M148" s="1">
        <f t="shared" si="19"/>
        <v>112.46135008719405</v>
      </c>
      <c r="N148" s="1">
        <f t="shared" si="20"/>
        <v>10104.577393267964</v>
      </c>
      <c r="O148" s="1">
        <f t="shared" si="15"/>
        <v>104.577393267964</v>
      </c>
    </row>
    <row r="149" spans="1:15" x14ac:dyDescent="0.2">
      <c r="A149" s="1">
        <v>143</v>
      </c>
      <c r="B149" s="2">
        <v>39157</v>
      </c>
      <c r="C149" s="1">
        <v>12110.41</v>
      </c>
      <c r="D149" s="24">
        <v>11908.077440000001</v>
      </c>
      <c r="E149" s="24">
        <v>7163.7960867829097</v>
      </c>
      <c r="F149" s="24">
        <v>143.406560465913</v>
      </c>
      <c r="G149" s="2"/>
      <c r="H149" s="2"/>
      <c r="I149" s="25">
        <v>143</v>
      </c>
      <c r="J149" s="1">
        <f t="shared" si="16"/>
        <v>11097.978975047041</v>
      </c>
      <c r="K149" s="1">
        <f t="shared" si="17"/>
        <v>9411.1963211106668</v>
      </c>
      <c r="L149" s="1">
        <f t="shared" si="18"/>
        <v>6114.8464558742398</v>
      </c>
      <c r="M149" s="1">
        <f t="shared" si="19"/>
        <v>111.85901726234452</v>
      </c>
      <c r="N149" s="1">
        <f t="shared" si="20"/>
        <v>9989.9393070443057</v>
      </c>
      <c r="O149" s="1">
        <f t="shared" si="15"/>
        <v>-10.060692955694321</v>
      </c>
    </row>
    <row r="150" spans="1:15" x14ac:dyDescent="0.2">
      <c r="A150" s="1">
        <v>144</v>
      </c>
      <c r="B150" s="2">
        <v>39160</v>
      </c>
      <c r="C150" s="1">
        <v>12226.17</v>
      </c>
      <c r="D150" s="24">
        <v>12045.191339999999</v>
      </c>
      <c r="E150" s="24">
        <v>7260.2074743981912</v>
      </c>
      <c r="F150" s="24">
        <v>144.65133089548431</v>
      </c>
      <c r="G150" s="2"/>
      <c r="H150" s="2"/>
      <c r="I150" s="25">
        <v>144</v>
      </c>
      <c r="J150" s="1">
        <f t="shared" si="16"/>
        <v>11249.644042778071</v>
      </c>
      <c r="K150" s="1">
        <f t="shared" si="17"/>
        <v>9494.6697647416167</v>
      </c>
      <c r="L150" s="1">
        <f t="shared" si="18"/>
        <v>6177.2182321567479</v>
      </c>
      <c r="M150" s="1">
        <f t="shared" si="19"/>
        <v>113.10949228675395</v>
      </c>
      <c r="N150" s="1">
        <f t="shared" si="20"/>
        <v>10103.596119416343</v>
      </c>
      <c r="O150" s="1">
        <f t="shared" si="15"/>
        <v>103.59611941634284</v>
      </c>
    </row>
    <row r="151" spans="1:15" x14ac:dyDescent="0.2">
      <c r="A151" s="1">
        <v>145</v>
      </c>
      <c r="B151" s="2">
        <v>39161</v>
      </c>
      <c r="C151" s="1">
        <v>12288.1</v>
      </c>
      <c r="D151" s="24">
        <v>12178.72537</v>
      </c>
      <c r="E151" s="24">
        <v>7314.2876129718243</v>
      </c>
      <c r="F151" s="24">
        <v>146.28142844967186</v>
      </c>
      <c r="G151" s="2"/>
      <c r="H151" s="2"/>
      <c r="I151" s="25">
        <v>145</v>
      </c>
      <c r="J151" s="1">
        <f t="shared" si="16"/>
        <v>11199.574008295322</v>
      </c>
      <c r="K151" s="1">
        <f t="shared" si="17"/>
        <v>9490.6497274695685</v>
      </c>
      <c r="L151" s="1">
        <f t="shared" si="18"/>
        <v>6140.5904149319103</v>
      </c>
      <c r="M151" s="1">
        <f t="shared" si="19"/>
        <v>113.3998284435535</v>
      </c>
      <c r="N151" s="1">
        <f t="shared" si="20"/>
        <v>10083.506856424847</v>
      </c>
      <c r="O151" s="1">
        <f t="shared" si="15"/>
        <v>83.506856424846774</v>
      </c>
    </row>
    <row r="152" spans="1:15" x14ac:dyDescent="0.2">
      <c r="A152" s="1">
        <v>146</v>
      </c>
      <c r="B152" s="2">
        <v>39163</v>
      </c>
      <c r="C152" s="1">
        <v>12461.14</v>
      </c>
      <c r="D152" s="24">
        <v>12429.401400000001</v>
      </c>
      <c r="E152" s="24">
        <v>7478.4531124766227</v>
      </c>
      <c r="F152" s="24">
        <v>147.92119565217391</v>
      </c>
      <c r="G152" s="2"/>
      <c r="H152" s="2"/>
      <c r="I152" s="25">
        <v>146</v>
      </c>
      <c r="J152" s="1">
        <f t="shared" si="16"/>
        <v>11300.046627892023</v>
      </c>
      <c r="K152" s="1">
        <f t="shared" si="17"/>
        <v>9579.7943772605686</v>
      </c>
      <c r="L152" s="1">
        <f t="shared" si="18"/>
        <v>6231.9917502279859</v>
      </c>
      <c r="M152" s="1">
        <f t="shared" si="19"/>
        <v>113.39315908652432</v>
      </c>
      <c r="N152" s="1">
        <f t="shared" si="20"/>
        <v>10162.940838284212</v>
      </c>
      <c r="O152" s="1">
        <f t="shared" si="15"/>
        <v>162.94083828421208</v>
      </c>
    </row>
    <row r="153" spans="1:15" x14ac:dyDescent="0.2">
      <c r="A153" s="1">
        <v>147</v>
      </c>
      <c r="B153" s="2">
        <v>39164</v>
      </c>
      <c r="C153" s="1">
        <v>12481.01</v>
      </c>
      <c r="D153" s="24">
        <v>12445.51008</v>
      </c>
      <c r="E153" s="24">
        <v>7495.0119712689539</v>
      </c>
      <c r="F153" s="24">
        <v>148.35449376219978</v>
      </c>
      <c r="G153" s="2"/>
      <c r="H153" s="2"/>
      <c r="I153" s="25">
        <v>147</v>
      </c>
      <c r="J153" s="1">
        <f t="shared" si="16"/>
        <v>11160.898357718474</v>
      </c>
      <c r="K153" s="1">
        <f t="shared" si="17"/>
        <v>9398.7543425287386</v>
      </c>
      <c r="L153" s="1">
        <f t="shared" si="18"/>
        <v>6108.6843413276138</v>
      </c>
      <c r="M153" s="1">
        <f t="shared" si="19"/>
        <v>112.46462412523006</v>
      </c>
      <c r="N153" s="1">
        <f t="shared" si="20"/>
        <v>10018.338979438557</v>
      </c>
      <c r="O153" s="1">
        <f t="shared" si="15"/>
        <v>18.338979438556635</v>
      </c>
    </row>
    <row r="154" spans="1:15" x14ac:dyDescent="0.2">
      <c r="A154" s="1">
        <v>148</v>
      </c>
      <c r="B154" s="2">
        <v>39167</v>
      </c>
      <c r="C154" s="1">
        <v>12469.07</v>
      </c>
      <c r="D154" s="24">
        <v>12385.605149999999</v>
      </c>
      <c r="E154" s="24">
        <v>7435.0666666666666</v>
      </c>
      <c r="F154" s="24">
        <v>148.65495885297361</v>
      </c>
      <c r="G154" s="2"/>
      <c r="H154" s="2"/>
      <c r="I154" s="25">
        <v>148</v>
      </c>
      <c r="J154" s="1">
        <f t="shared" si="16"/>
        <v>11132.469887380908</v>
      </c>
      <c r="K154" s="1">
        <f t="shared" si="17"/>
        <v>9341.407999157389</v>
      </c>
      <c r="L154" s="1">
        <f t="shared" si="18"/>
        <v>6046.4388421003878</v>
      </c>
      <c r="M154" s="1">
        <f t="shared" si="19"/>
        <v>112.36326075966166</v>
      </c>
      <c r="N154" s="1">
        <f t="shared" si="20"/>
        <v>9977.7858664177566</v>
      </c>
      <c r="O154" s="1">
        <f t="shared" si="15"/>
        <v>-22.214133582243448</v>
      </c>
    </row>
    <row r="155" spans="1:15" x14ac:dyDescent="0.2">
      <c r="A155" s="1">
        <v>149</v>
      </c>
      <c r="B155" s="2">
        <v>39168</v>
      </c>
      <c r="C155" s="1">
        <v>12397.29</v>
      </c>
      <c r="D155" s="24">
        <v>12366.846780000002</v>
      </c>
      <c r="E155" s="24">
        <v>7457.3678590496538</v>
      </c>
      <c r="F155" s="24">
        <v>147.24879165606714</v>
      </c>
      <c r="G155" s="2"/>
      <c r="H155" s="2"/>
      <c r="I155" s="25">
        <v>149</v>
      </c>
      <c r="J155" s="1">
        <f t="shared" si="16"/>
        <v>11078.982964864261</v>
      </c>
      <c r="K155" s="1">
        <f t="shared" si="17"/>
        <v>9372.3729196904387</v>
      </c>
      <c r="L155" s="1">
        <f t="shared" si="18"/>
        <v>6113.4705995583345</v>
      </c>
      <c r="M155" s="1">
        <f t="shared" si="19"/>
        <v>111.07542338360948</v>
      </c>
      <c r="N155" s="1">
        <f t="shared" si="20"/>
        <v>9956.5107567931409</v>
      </c>
      <c r="O155" s="1">
        <f t="shared" si="15"/>
        <v>-43.489243206859101</v>
      </c>
    </row>
    <row r="156" spans="1:15" x14ac:dyDescent="0.2">
      <c r="A156" s="1">
        <v>150</v>
      </c>
      <c r="B156" s="2">
        <v>39169</v>
      </c>
      <c r="C156" s="1">
        <v>12300.36</v>
      </c>
      <c r="D156" s="24">
        <v>12317.55488</v>
      </c>
      <c r="E156" s="24">
        <v>7422.3900548055071</v>
      </c>
      <c r="F156" s="24">
        <v>148.1601408208827</v>
      </c>
      <c r="G156" s="2"/>
      <c r="H156" s="2"/>
      <c r="I156" s="25">
        <v>150</v>
      </c>
      <c r="J156" s="1">
        <f t="shared" si="16"/>
        <v>11056.005830854969</v>
      </c>
      <c r="K156" s="1">
        <f t="shared" si="17"/>
        <v>9349.176030313416</v>
      </c>
      <c r="L156" s="1">
        <f t="shared" si="18"/>
        <v>6066.5996399297992</v>
      </c>
      <c r="M156" s="1">
        <f t="shared" si="19"/>
        <v>112.83018007732332</v>
      </c>
      <c r="N156" s="1">
        <f t="shared" si="20"/>
        <v>9964.4559832940758</v>
      </c>
      <c r="O156" s="1">
        <f t="shared" si="15"/>
        <v>-35.54401670592415</v>
      </c>
    </row>
    <row r="157" spans="1:15" x14ac:dyDescent="0.2">
      <c r="A157" s="1">
        <v>151</v>
      </c>
      <c r="B157" s="2">
        <v>39170</v>
      </c>
      <c r="C157" s="1">
        <v>12348.75</v>
      </c>
      <c r="D157" s="24">
        <v>12414.4046</v>
      </c>
      <c r="E157" s="24">
        <v>7508.706666666666</v>
      </c>
      <c r="F157" s="24">
        <v>146.42866836301948</v>
      </c>
      <c r="G157" s="2"/>
      <c r="H157" s="2"/>
      <c r="I157" s="25">
        <v>151</v>
      </c>
      <c r="J157" s="1">
        <f t="shared" si="16"/>
        <v>11186.967421075478</v>
      </c>
      <c r="K157" s="1">
        <f t="shared" si="17"/>
        <v>9460.393491744624</v>
      </c>
      <c r="L157" s="1">
        <f t="shared" si="18"/>
        <v>6166.0706100108146</v>
      </c>
      <c r="M157" s="1">
        <f t="shared" si="19"/>
        <v>110.82567101798149</v>
      </c>
      <c r="N157" s="1">
        <f t="shared" si="20"/>
        <v>10027.580576552638</v>
      </c>
      <c r="O157" s="1">
        <f t="shared" si="15"/>
        <v>27.580576552638377</v>
      </c>
    </row>
    <row r="158" spans="1:15" x14ac:dyDescent="0.2">
      <c r="A158" s="1">
        <v>152</v>
      </c>
      <c r="B158" s="2">
        <v>39171</v>
      </c>
      <c r="C158" s="1">
        <v>12354.35</v>
      </c>
      <c r="D158" s="24">
        <v>12371.8804</v>
      </c>
      <c r="E158" s="24">
        <v>7500.2129925452609</v>
      </c>
      <c r="F158" s="24">
        <v>146.43105200745384</v>
      </c>
      <c r="G158" s="2"/>
      <c r="H158" s="2"/>
      <c r="I158" s="25">
        <v>152</v>
      </c>
      <c r="J158" s="1">
        <f t="shared" si="16"/>
        <v>11148.183266767892</v>
      </c>
      <c r="K158" s="1">
        <f t="shared" si="17"/>
        <v>9354.4364443316044</v>
      </c>
      <c r="L158" s="1">
        <f t="shared" si="18"/>
        <v>6088.2935849148625</v>
      </c>
      <c r="M158" s="1">
        <f t="shared" si="19"/>
        <v>112.13797476183402</v>
      </c>
      <c r="N158" s="1">
        <f t="shared" si="20"/>
        <v>9990.4391536730527</v>
      </c>
      <c r="O158" s="1">
        <f t="shared" si="15"/>
        <v>-9.560846326947285</v>
      </c>
    </row>
    <row r="159" spans="1:15" x14ac:dyDescent="0.2">
      <c r="A159" s="1">
        <v>153</v>
      </c>
      <c r="B159" s="2">
        <v>39174</v>
      </c>
      <c r="C159" s="1">
        <v>12382.3</v>
      </c>
      <c r="D159" s="24">
        <v>12490.164350000001</v>
      </c>
      <c r="E159" s="24">
        <v>7550.568409790023</v>
      </c>
      <c r="F159" s="24">
        <v>144.52902732982517</v>
      </c>
      <c r="G159" s="2"/>
      <c r="H159" s="2"/>
      <c r="I159" s="25">
        <v>153</v>
      </c>
      <c r="J159" s="1">
        <f t="shared" si="16"/>
        <v>11168.339783072357</v>
      </c>
      <c r="K159" s="1">
        <f t="shared" si="17"/>
        <v>9476.3316392357356</v>
      </c>
      <c r="L159" s="1">
        <f t="shared" si="18"/>
        <v>6136.1105913200363</v>
      </c>
      <c r="M159" s="1">
        <f t="shared" si="19"/>
        <v>110.67958859681889</v>
      </c>
      <c r="N159" s="1">
        <f t="shared" si="20"/>
        <v>10018.467002946791</v>
      </c>
      <c r="O159" s="1">
        <f t="shared" si="15"/>
        <v>18.467002946790672</v>
      </c>
    </row>
    <row r="160" spans="1:15" x14ac:dyDescent="0.2">
      <c r="A160" s="1">
        <v>154</v>
      </c>
      <c r="B160" s="2">
        <v>39175</v>
      </c>
      <c r="C160" s="1">
        <v>12510.93</v>
      </c>
      <c r="D160" s="24">
        <v>12595.32885</v>
      </c>
      <c r="E160" s="24">
        <v>7638.2856378710885</v>
      </c>
      <c r="F160" s="24">
        <v>145.17637649435932</v>
      </c>
      <c r="G160" s="2"/>
      <c r="H160" s="2"/>
      <c r="I160" s="25">
        <v>154</v>
      </c>
      <c r="J160" s="1">
        <f t="shared" si="16"/>
        <v>11258.887235077489</v>
      </c>
      <c r="K160" s="1">
        <f t="shared" si="17"/>
        <v>9465.6222542221221</v>
      </c>
      <c r="L160" s="1">
        <f t="shared" si="18"/>
        <v>6165.9979590954172</v>
      </c>
      <c r="M160" s="1">
        <f t="shared" si="19"/>
        <v>112.63840999516883</v>
      </c>
      <c r="N160" s="1">
        <f t="shared" si="20"/>
        <v>10087.387568928814</v>
      </c>
      <c r="O160" s="1">
        <f t="shared" si="15"/>
        <v>87.387568928814289</v>
      </c>
    </row>
    <row r="161" spans="1:15" x14ac:dyDescent="0.2">
      <c r="A161" s="1">
        <v>155</v>
      </c>
      <c r="B161" s="2">
        <v>39176</v>
      </c>
      <c r="C161" s="1">
        <v>12530.05</v>
      </c>
      <c r="D161" s="24">
        <v>12584.28484</v>
      </c>
      <c r="E161" s="24">
        <v>7675.551691855022</v>
      </c>
      <c r="F161" s="24">
        <v>147.9016186140617</v>
      </c>
      <c r="G161" s="2"/>
      <c r="H161" s="2"/>
      <c r="I161" s="25">
        <v>155</v>
      </c>
      <c r="J161" s="1">
        <f t="shared" si="16"/>
        <v>11160.159640929969</v>
      </c>
      <c r="K161" s="1">
        <f t="shared" si="17"/>
        <v>9378.3587115607133</v>
      </c>
      <c r="L161" s="1">
        <f t="shared" si="18"/>
        <v>6124.9258328064298</v>
      </c>
      <c r="M161" s="1">
        <f t="shared" si="19"/>
        <v>114.24116233244392</v>
      </c>
      <c r="N161" s="1">
        <f t="shared" si="20"/>
        <v>10045.905282390111</v>
      </c>
      <c r="O161" s="1">
        <f t="shared" si="15"/>
        <v>45.905282390111097</v>
      </c>
    </row>
    <row r="162" spans="1:15" x14ac:dyDescent="0.2">
      <c r="A162" s="1">
        <v>156</v>
      </c>
      <c r="B162" s="2">
        <v>39177</v>
      </c>
      <c r="C162" s="1">
        <v>12560.83</v>
      </c>
      <c r="D162" s="24">
        <v>12614.19614</v>
      </c>
      <c r="E162" s="24">
        <v>7713.7981996506787</v>
      </c>
      <c r="F162" s="24">
        <v>147.54466469843948</v>
      </c>
      <c r="G162" s="2"/>
      <c r="H162" s="2"/>
      <c r="I162" s="25">
        <v>156</v>
      </c>
      <c r="J162" s="1">
        <f t="shared" si="16"/>
        <v>11170.50303852738</v>
      </c>
      <c r="K162" s="1">
        <f t="shared" si="17"/>
        <v>9408.8999602311851</v>
      </c>
      <c r="L162" s="1">
        <f t="shared" si="18"/>
        <v>6125.5600348884882</v>
      </c>
      <c r="M162" s="1">
        <f t="shared" si="19"/>
        <v>111.86551378797421</v>
      </c>
      <c r="N162" s="1">
        <f t="shared" si="20"/>
        <v>10017.112599983237</v>
      </c>
      <c r="O162" s="1">
        <f t="shared" si="15"/>
        <v>17.112599983236578</v>
      </c>
    </row>
    <row r="163" spans="1:15" x14ac:dyDescent="0.2">
      <c r="A163" s="1">
        <v>157</v>
      </c>
      <c r="B163" s="2">
        <v>39182</v>
      </c>
      <c r="C163" s="1">
        <v>12573.85</v>
      </c>
      <c r="D163" s="24">
        <v>12658.468720000001</v>
      </c>
      <c r="E163" s="24">
        <v>7750.3629032258068</v>
      </c>
      <c r="F163" s="24">
        <v>148.34304669129995</v>
      </c>
      <c r="G163" s="2"/>
      <c r="H163" s="2"/>
      <c r="I163" s="25">
        <v>157</v>
      </c>
      <c r="J163" s="1">
        <f t="shared" si="16"/>
        <v>11154.680474976572</v>
      </c>
      <c r="K163" s="1">
        <f t="shared" si="17"/>
        <v>9419.5337009769682</v>
      </c>
      <c r="L163" s="1">
        <f t="shared" si="18"/>
        <v>6124.0805399397805</v>
      </c>
      <c r="M163" s="1">
        <f t="shared" si="19"/>
        <v>112.74293159107538</v>
      </c>
      <c r="N163" s="1">
        <f t="shared" si="20"/>
        <v>10030.237860242096</v>
      </c>
      <c r="O163" s="1">
        <f t="shared" si="15"/>
        <v>30.237860242095849</v>
      </c>
    </row>
    <row r="164" spans="1:15" x14ac:dyDescent="0.2">
      <c r="A164" s="1">
        <v>158</v>
      </c>
      <c r="B164" s="2">
        <v>39183</v>
      </c>
      <c r="C164" s="1">
        <v>12484.62</v>
      </c>
      <c r="D164" s="24">
        <v>12691.27937</v>
      </c>
      <c r="E164" s="24">
        <v>7730.0362854455052</v>
      </c>
      <c r="F164" s="24">
        <v>148.07734852928851</v>
      </c>
      <c r="G164" s="2"/>
      <c r="H164" s="2"/>
      <c r="I164" s="25">
        <v>158</v>
      </c>
      <c r="J164" s="1">
        <f t="shared" si="16"/>
        <v>11064.053067326236</v>
      </c>
      <c r="K164" s="1">
        <f t="shared" si="17"/>
        <v>9410.9191545307658</v>
      </c>
      <c r="L164" s="1">
        <f t="shared" si="18"/>
        <v>6079.2026732855693</v>
      </c>
      <c r="M164" s="1">
        <f t="shared" si="19"/>
        <v>111.93530158849688</v>
      </c>
      <c r="N164" s="1">
        <f t="shared" si="20"/>
        <v>9973.1852008216556</v>
      </c>
      <c r="O164" s="1">
        <f t="shared" si="15"/>
        <v>-26.814799178344401</v>
      </c>
    </row>
    <row r="165" spans="1:15" x14ac:dyDescent="0.2">
      <c r="A165" s="1">
        <v>159</v>
      </c>
      <c r="B165" s="2">
        <v>39184</v>
      </c>
      <c r="C165" s="1">
        <v>12552.96</v>
      </c>
      <c r="D165" s="24">
        <v>12699.980519999999</v>
      </c>
      <c r="E165" s="24">
        <v>7758.3535762483125</v>
      </c>
      <c r="F165" s="24">
        <v>147.46044556536359</v>
      </c>
      <c r="G165" s="2"/>
      <c r="H165" s="2"/>
      <c r="I165" s="25">
        <v>159</v>
      </c>
      <c r="J165" s="1">
        <f t="shared" si="16"/>
        <v>11204.126770762743</v>
      </c>
      <c r="K165" s="1">
        <f t="shared" si="17"/>
        <v>9393.0246422909477</v>
      </c>
      <c r="L165" s="1">
        <f t="shared" si="18"/>
        <v>6117.5167042121539</v>
      </c>
      <c r="M165" s="1">
        <f t="shared" si="19"/>
        <v>111.66898051108558</v>
      </c>
      <c r="N165" s="1">
        <f t="shared" si="20"/>
        <v>10019.283651127966</v>
      </c>
      <c r="O165" s="1">
        <f t="shared" si="15"/>
        <v>19.283651127965641</v>
      </c>
    </row>
    <row r="166" spans="1:15" x14ac:dyDescent="0.2">
      <c r="A166" s="1">
        <v>160</v>
      </c>
      <c r="B166" s="2">
        <v>39185</v>
      </c>
      <c r="C166" s="1">
        <v>12612.13</v>
      </c>
      <c r="D166" s="24">
        <v>12813.646719999999</v>
      </c>
      <c r="E166" s="24">
        <v>7823.4324324324325</v>
      </c>
      <c r="F166" s="24">
        <v>145.54861693210395</v>
      </c>
      <c r="G166" s="2"/>
      <c r="H166" s="2"/>
      <c r="I166" s="25">
        <v>160</v>
      </c>
      <c r="J166" s="1">
        <f t="shared" si="16"/>
        <v>11195.654584010465</v>
      </c>
      <c r="K166" s="1">
        <f t="shared" si="17"/>
        <v>9470.6001792212446</v>
      </c>
      <c r="L166" s="1">
        <f t="shared" si="18"/>
        <v>6146.316163065414</v>
      </c>
      <c r="M166" s="1">
        <f t="shared" si="19"/>
        <v>110.6823011643895</v>
      </c>
      <c r="N166" s="1">
        <f t="shared" si="20"/>
        <v>10028.163018422158</v>
      </c>
      <c r="O166" s="1">
        <f t="shared" si="15"/>
        <v>28.16301842215762</v>
      </c>
    </row>
    <row r="167" spans="1:15" x14ac:dyDescent="0.2">
      <c r="A167" s="1">
        <v>161</v>
      </c>
      <c r="B167" s="2">
        <v>39188</v>
      </c>
      <c r="C167" s="1">
        <v>12720.46</v>
      </c>
      <c r="D167" s="24">
        <v>12967.88962</v>
      </c>
      <c r="E167" s="24">
        <v>7941.9726324346302</v>
      </c>
      <c r="F167" s="24">
        <v>147.13546448543525</v>
      </c>
      <c r="G167" s="2"/>
      <c r="H167" s="2"/>
      <c r="I167" s="25">
        <v>161</v>
      </c>
      <c r="J167" s="1">
        <f t="shared" si="16"/>
        <v>11238.842244712036</v>
      </c>
      <c r="K167" s="1">
        <f t="shared" si="17"/>
        <v>9499.5792522225329</v>
      </c>
      <c r="L167" s="1">
        <f t="shared" si="18"/>
        <v>6187.5422642238427</v>
      </c>
      <c r="M167" s="1">
        <f t="shared" si="19"/>
        <v>113.35871661241806</v>
      </c>
      <c r="N167" s="1">
        <f t="shared" si="20"/>
        <v>10107.426573401146</v>
      </c>
      <c r="O167" s="1">
        <f t="shared" si="15"/>
        <v>107.42657340114602</v>
      </c>
    </row>
    <row r="168" spans="1:15" x14ac:dyDescent="0.2">
      <c r="A168" s="1">
        <v>162</v>
      </c>
      <c r="B168" s="2">
        <v>39189</v>
      </c>
      <c r="C168" s="1">
        <v>12773.04</v>
      </c>
      <c r="D168" s="24">
        <v>13028.738780000001</v>
      </c>
      <c r="E168" s="24">
        <v>7948.6295793758482</v>
      </c>
      <c r="F168" s="24">
        <v>146.95606606858391</v>
      </c>
      <c r="G168" s="2"/>
      <c r="H168" s="2"/>
      <c r="I168" s="25">
        <v>162</v>
      </c>
      <c r="J168" s="1">
        <f t="shared" si="16"/>
        <v>11189.190109099827</v>
      </c>
      <c r="K168" s="1">
        <f t="shared" si="17"/>
        <v>9430.6338330869603</v>
      </c>
      <c r="L168" s="1">
        <f t="shared" si="18"/>
        <v>6100.2972957067741</v>
      </c>
      <c r="M168" s="1">
        <f t="shared" si="19"/>
        <v>111.99942468052571</v>
      </c>
      <c r="N168" s="1">
        <f t="shared" si="20"/>
        <v>10029.010528001512</v>
      </c>
      <c r="O168" s="1">
        <f t="shared" si="15"/>
        <v>29.010528001512284</v>
      </c>
    </row>
    <row r="169" spans="1:15" x14ac:dyDescent="0.2">
      <c r="A169" s="1">
        <v>163</v>
      </c>
      <c r="B169" s="2">
        <v>39190</v>
      </c>
      <c r="C169" s="1">
        <v>12803.84</v>
      </c>
      <c r="D169" s="24">
        <v>12933.626759999999</v>
      </c>
      <c r="E169" s="24">
        <v>7927.125781037762</v>
      </c>
      <c r="F169" s="24">
        <v>149.40659619450318</v>
      </c>
      <c r="G169" s="2"/>
      <c r="H169" s="2"/>
      <c r="I169" s="25">
        <v>163</v>
      </c>
      <c r="J169" s="1">
        <f t="shared" si="16"/>
        <v>11169.99975097549</v>
      </c>
      <c r="K169" s="1">
        <f t="shared" si="17"/>
        <v>9318.0654847176538</v>
      </c>
      <c r="L169" s="1">
        <f t="shared" si="18"/>
        <v>6078.698722748416</v>
      </c>
      <c r="M169" s="1">
        <f t="shared" si="19"/>
        <v>114.00604842563654</v>
      </c>
      <c r="N169" s="1">
        <f t="shared" si="20"/>
        <v>10018.389969444423</v>
      </c>
      <c r="O169" s="1">
        <f t="shared" si="15"/>
        <v>18.389969444422604</v>
      </c>
    </row>
    <row r="170" spans="1:15" x14ac:dyDescent="0.2">
      <c r="A170" s="1">
        <v>164</v>
      </c>
      <c r="B170" s="2">
        <v>39191</v>
      </c>
      <c r="C170" s="1">
        <v>12808.63</v>
      </c>
      <c r="D170" s="24">
        <v>12897.945560000002</v>
      </c>
      <c r="E170" s="24">
        <v>7931.7458157572455</v>
      </c>
      <c r="F170" s="24">
        <v>146.88399425044392</v>
      </c>
      <c r="G170" s="2"/>
      <c r="H170" s="2"/>
      <c r="I170" s="25">
        <v>164</v>
      </c>
      <c r="J170" s="1">
        <f t="shared" si="16"/>
        <v>11147.298717564416</v>
      </c>
      <c r="K170" s="1">
        <f t="shared" si="17"/>
        <v>9360.6935328871023</v>
      </c>
      <c r="L170" s="1">
        <f t="shared" si="18"/>
        <v>6098.7406771137921</v>
      </c>
      <c r="M170" s="1">
        <f t="shared" si="19"/>
        <v>110.24282686197644</v>
      </c>
      <c r="N170" s="1">
        <f t="shared" si="20"/>
        <v>9960.0345794188161</v>
      </c>
      <c r="O170" s="1">
        <f t="shared" si="15"/>
        <v>-39.965420581183935</v>
      </c>
    </row>
    <row r="171" spans="1:15" x14ac:dyDescent="0.2">
      <c r="A171" s="1">
        <v>165</v>
      </c>
      <c r="B171" s="2">
        <v>39192</v>
      </c>
      <c r="C171" s="1">
        <v>12961.98</v>
      </c>
      <c r="D171" s="24">
        <v>12996.3038</v>
      </c>
      <c r="E171" s="24">
        <v>8072.4480086991971</v>
      </c>
      <c r="F171" s="24">
        <v>146.79636638909915</v>
      </c>
      <c r="G171" s="2"/>
      <c r="H171" s="2"/>
      <c r="I171" s="25">
        <v>165</v>
      </c>
      <c r="J171" s="1">
        <f t="shared" si="16"/>
        <v>11276.539973236793</v>
      </c>
      <c r="K171" s="1">
        <f t="shared" si="17"/>
        <v>9458.1702329233012</v>
      </c>
      <c r="L171" s="1">
        <f t="shared" si="18"/>
        <v>6203.3115986500097</v>
      </c>
      <c r="M171" s="1">
        <f t="shared" si="19"/>
        <v>112.06925131198332</v>
      </c>
      <c r="N171" s="1">
        <f t="shared" si="20"/>
        <v>10087.3132025942</v>
      </c>
      <c r="O171" s="1">
        <f t="shared" si="15"/>
        <v>87.313202594199538</v>
      </c>
    </row>
    <row r="172" spans="1:15" x14ac:dyDescent="0.2">
      <c r="A172" s="1">
        <v>166</v>
      </c>
      <c r="B172" s="2">
        <v>39195</v>
      </c>
      <c r="C172" s="1">
        <v>12919.4</v>
      </c>
      <c r="D172" s="24">
        <v>12961.343910000001</v>
      </c>
      <c r="E172" s="24">
        <v>8027.8388278388275</v>
      </c>
      <c r="F172" s="24">
        <v>147.01735029057525</v>
      </c>
      <c r="G172" s="2"/>
      <c r="H172" s="2"/>
      <c r="I172" s="25">
        <v>166</v>
      </c>
      <c r="J172" s="1">
        <f t="shared" si="16"/>
        <v>11106.524907614423</v>
      </c>
      <c r="K172" s="1">
        <f t="shared" si="17"/>
        <v>9361.3393860409142</v>
      </c>
      <c r="L172" s="1">
        <f t="shared" si="18"/>
        <v>6061.5056802540548</v>
      </c>
      <c r="M172" s="1">
        <f t="shared" si="19"/>
        <v>112.30495655078337</v>
      </c>
      <c r="N172" s="1">
        <f t="shared" si="20"/>
        <v>9976.2747219554185</v>
      </c>
      <c r="O172" s="1">
        <f t="shared" si="15"/>
        <v>-23.725278044581501</v>
      </c>
    </row>
    <row r="173" spans="1:15" x14ac:dyDescent="0.2">
      <c r="A173" s="1">
        <v>167</v>
      </c>
      <c r="B173" s="2">
        <v>39196</v>
      </c>
      <c r="C173" s="1">
        <v>12953.94</v>
      </c>
      <c r="D173" s="24">
        <v>12877.002600000002</v>
      </c>
      <c r="E173" s="24">
        <v>8018.0220678381693</v>
      </c>
      <c r="F173" s="24">
        <v>147.3842580863103</v>
      </c>
      <c r="G173" s="2"/>
      <c r="H173" s="2"/>
      <c r="I173" s="25">
        <v>167</v>
      </c>
      <c r="J173" s="1">
        <f t="shared" si="16"/>
        <v>11172.921144341068</v>
      </c>
      <c r="K173" s="1">
        <f t="shared" si="17"/>
        <v>9325.5093180504191</v>
      </c>
      <c r="L173" s="1">
        <f t="shared" si="18"/>
        <v>6087.7348817609609</v>
      </c>
      <c r="M173" s="1">
        <f t="shared" si="19"/>
        <v>112.41600493992962</v>
      </c>
      <c r="N173" s="1">
        <f t="shared" si="20"/>
        <v>9994.9410819735967</v>
      </c>
      <c r="O173" s="1">
        <f t="shared" si="15"/>
        <v>-5.058918026403262</v>
      </c>
    </row>
    <row r="174" spans="1:15" x14ac:dyDescent="0.2">
      <c r="A174" s="1">
        <v>168</v>
      </c>
      <c r="B174" s="2">
        <v>39197</v>
      </c>
      <c r="C174" s="1">
        <v>13089.89</v>
      </c>
      <c r="D174" s="24">
        <v>12960.632829999999</v>
      </c>
      <c r="E174" s="24">
        <v>8123.6579702226472</v>
      </c>
      <c r="F174" s="24">
        <v>145.47738014854826</v>
      </c>
      <c r="G174" s="2"/>
      <c r="H174" s="2"/>
      <c r="I174" s="25">
        <v>168</v>
      </c>
      <c r="J174" s="1">
        <f t="shared" si="16"/>
        <v>11260.075772753307</v>
      </c>
      <c r="K174" s="1">
        <f t="shared" si="17"/>
        <v>9447.5507848427242</v>
      </c>
      <c r="L174" s="1">
        <f t="shared" si="18"/>
        <v>6175.4912566767671</v>
      </c>
      <c r="M174" s="1">
        <f t="shared" si="19"/>
        <v>110.68531632291001</v>
      </c>
      <c r="N174" s="1">
        <f t="shared" si="20"/>
        <v>10048.761662085873</v>
      </c>
      <c r="O174" s="1">
        <f t="shared" si="15"/>
        <v>48.761662085873468</v>
      </c>
    </row>
    <row r="175" spans="1:15" x14ac:dyDescent="0.2">
      <c r="A175" s="1">
        <v>169</v>
      </c>
      <c r="B175" s="2">
        <v>39198</v>
      </c>
      <c r="C175" s="1">
        <v>13105.5</v>
      </c>
      <c r="D175" s="24">
        <v>12886.397859999999</v>
      </c>
      <c r="E175" s="24">
        <v>8087.6734693877543</v>
      </c>
      <c r="F175" s="24">
        <v>145.98517463774184</v>
      </c>
      <c r="G175" s="2"/>
      <c r="H175" s="2"/>
      <c r="I175" s="25">
        <v>169</v>
      </c>
      <c r="J175" s="1">
        <f t="shared" si="16"/>
        <v>11156.418443164917</v>
      </c>
      <c r="K175" s="1">
        <f t="shared" si="17"/>
        <v>9332.8253673795371</v>
      </c>
      <c r="L175" s="1">
        <f t="shared" si="18"/>
        <v>6068.1891147166371</v>
      </c>
      <c r="M175" s="1">
        <f t="shared" si="19"/>
        <v>112.52756496758406</v>
      </c>
      <c r="N175" s="1">
        <f t="shared" si="20"/>
        <v>9990.1383967604634</v>
      </c>
      <c r="O175" s="1">
        <f t="shared" si="15"/>
        <v>-9.8616032395366346</v>
      </c>
    </row>
    <row r="176" spans="1:15" x14ac:dyDescent="0.2">
      <c r="A176" s="1">
        <v>170</v>
      </c>
      <c r="B176" s="2">
        <v>39199</v>
      </c>
      <c r="C176" s="1">
        <v>13120.94</v>
      </c>
      <c r="D176" s="24">
        <v>12850.237399999998</v>
      </c>
      <c r="E176" s="24">
        <v>8099.9317126468186</v>
      </c>
      <c r="F176" s="24">
        <v>145.65888163401976</v>
      </c>
      <c r="G176" s="2"/>
      <c r="H176" s="2"/>
      <c r="I176" s="25">
        <v>170</v>
      </c>
      <c r="J176" s="1">
        <f t="shared" si="16"/>
        <v>11156.258070443706</v>
      </c>
      <c r="K176" s="1">
        <f t="shared" si="17"/>
        <v>9360.249526718233</v>
      </c>
      <c r="L176" s="1">
        <f t="shared" si="18"/>
        <v>6104.4266134868949</v>
      </c>
      <c r="M176" s="1">
        <f t="shared" si="19"/>
        <v>111.88551265917295</v>
      </c>
      <c r="N176" s="1">
        <f t="shared" si="20"/>
        <v>9993.33968829082</v>
      </c>
      <c r="O176" s="1">
        <f t="shared" si="15"/>
        <v>-6.6603117091799504</v>
      </c>
    </row>
    <row r="177" spans="1:15" x14ac:dyDescent="0.2">
      <c r="A177" s="1">
        <v>171</v>
      </c>
      <c r="B177" s="2">
        <v>39204</v>
      </c>
      <c r="C177" s="1">
        <v>13211.88</v>
      </c>
      <c r="D177" s="24">
        <v>12905.4519</v>
      </c>
      <c r="E177" s="24">
        <v>8144.2963970088376</v>
      </c>
      <c r="F177" s="24">
        <v>144.8249104987095</v>
      </c>
      <c r="G177" s="2"/>
      <c r="H177" s="2"/>
      <c r="I177" s="25">
        <v>171</v>
      </c>
      <c r="J177" s="1">
        <f t="shared" si="16"/>
        <v>11220.361985071189</v>
      </c>
      <c r="K177" s="1">
        <f t="shared" si="17"/>
        <v>9426.9211943904957</v>
      </c>
      <c r="L177" s="1">
        <f t="shared" si="18"/>
        <v>6128.5726886017328</v>
      </c>
      <c r="M177" s="1">
        <f t="shared" si="19"/>
        <v>111.49411289594423</v>
      </c>
      <c r="N177" s="1">
        <f t="shared" si="20"/>
        <v>10034.64008117021</v>
      </c>
      <c r="O177" s="1">
        <f t="shared" si="15"/>
        <v>34.640081170209669</v>
      </c>
    </row>
    <row r="178" spans="1:15" x14ac:dyDescent="0.2">
      <c r="A178" s="1">
        <v>172</v>
      </c>
      <c r="B178" s="2">
        <v>39210</v>
      </c>
      <c r="C178" s="1">
        <v>13309.07</v>
      </c>
      <c r="D178" s="24">
        <v>13036.60608</v>
      </c>
      <c r="E178" s="24">
        <v>8163.2169913419921</v>
      </c>
      <c r="F178" s="24">
        <v>147.29990823392006</v>
      </c>
      <c r="G178" s="2"/>
      <c r="H178" s="2"/>
      <c r="I178" s="25">
        <v>172</v>
      </c>
      <c r="J178" s="1">
        <f t="shared" si="16"/>
        <v>11225.101740940729</v>
      </c>
      <c r="K178" s="1">
        <f t="shared" si="17"/>
        <v>9481.9822394010971</v>
      </c>
      <c r="L178" s="1">
        <f t="shared" si="18"/>
        <v>6109.3484855889219</v>
      </c>
      <c r="M178" s="1">
        <f t="shared" si="19"/>
        <v>114.05250969599336</v>
      </c>
      <c r="N178" s="1">
        <f t="shared" si="20"/>
        <v>10096.415462354798</v>
      </c>
      <c r="O178" s="1">
        <f t="shared" si="15"/>
        <v>96.415462354798365</v>
      </c>
    </row>
    <row r="179" spans="1:15" x14ac:dyDescent="0.2">
      <c r="A179" s="1">
        <v>173</v>
      </c>
      <c r="B179" s="2">
        <v>39211</v>
      </c>
      <c r="C179" s="1">
        <v>13362.87</v>
      </c>
      <c r="D179" s="24">
        <v>13078.89624</v>
      </c>
      <c r="E179" s="24">
        <v>8201.151917604011</v>
      </c>
      <c r="F179" s="24">
        <v>148.25929329212263</v>
      </c>
      <c r="G179" s="2"/>
      <c r="H179" s="2"/>
      <c r="I179" s="25">
        <v>173</v>
      </c>
      <c r="J179" s="1">
        <f t="shared" si="16"/>
        <v>11188.17449927756</v>
      </c>
      <c r="K179" s="1">
        <f t="shared" si="17"/>
        <v>9417.0388606198048</v>
      </c>
      <c r="L179" s="1">
        <f t="shared" si="18"/>
        <v>6123.5130012767022</v>
      </c>
      <c r="M179" s="1">
        <f t="shared" si="19"/>
        <v>112.86650789112446</v>
      </c>
      <c r="N179" s="1">
        <f t="shared" si="20"/>
        <v>10043.574626298807</v>
      </c>
      <c r="O179" s="1">
        <f t="shared" si="15"/>
        <v>43.574626298806834</v>
      </c>
    </row>
    <row r="180" spans="1:15" x14ac:dyDescent="0.2">
      <c r="A180" s="1">
        <v>174</v>
      </c>
      <c r="B180" s="2">
        <v>39212</v>
      </c>
      <c r="C180" s="1">
        <v>13215.13</v>
      </c>
      <c r="D180" s="24">
        <v>12935.985479999999</v>
      </c>
      <c r="E180" s="24">
        <v>8124.2534792595598</v>
      </c>
      <c r="F180" s="24">
        <v>147.28024578593372</v>
      </c>
      <c r="G180" s="2"/>
      <c r="H180" s="2"/>
      <c r="I180" s="25">
        <v>174</v>
      </c>
      <c r="J180" s="1">
        <f t="shared" si="16"/>
        <v>11019.931463592773</v>
      </c>
      <c r="K180" s="1">
        <f t="shared" si="17"/>
        <v>9284.0236089352984</v>
      </c>
      <c r="L180" s="1">
        <f t="shared" si="18"/>
        <v>6038.0365359661946</v>
      </c>
      <c r="M180" s="1">
        <f t="shared" si="19"/>
        <v>111.39564523034838</v>
      </c>
      <c r="N180" s="1">
        <f t="shared" si="20"/>
        <v>9900.4117298366946</v>
      </c>
      <c r="O180" s="1">
        <f t="shared" si="15"/>
        <v>-99.588270163305424</v>
      </c>
    </row>
    <row r="181" spans="1:15" x14ac:dyDescent="0.2">
      <c r="A181" s="1">
        <v>175</v>
      </c>
      <c r="B181" s="2">
        <v>39213</v>
      </c>
      <c r="C181" s="1">
        <v>13326.22</v>
      </c>
      <c r="D181" s="24">
        <v>13016.500249999999</v>
      </c>
      <c r="E181" s="24">
        <v>8182.055442866802</v>
      </c>
      <c r="F181" s="24">
        <v>146.15920066611159</v>
      </c>
      <c r="G181" s="2"/>
      <c r="H181" s="2"/>
      <c r="I181" s="25">
        <v>175</v>
      </c>
      <c r="J181" s="1">
        <f t="shared" si="16"/>
        <v>11236.80220085614</v>
      </c>
      <c r="K181" s="1">
        <f t="shared" si="17"/>
        <v>9445.0121894159256</v>
      </c>
      <c r="L181" s="1">
        <f t="shared" si="18"/>
        <v>6138.5540094570497</v>
      </c>
      <c r="M181" s="1">
        <f t="shared" si="19"/>
        <v>111.28260865689687</v>
      </c>
      <c r="N181" s="1">
        <f t="shared" si="20"/>
        <v>10044.188821497291</v>
      </c>
      <c r="O181" s="1">
        <f t="shared" si="15"/>
        <v>44.188821497291428</v>
      </c>
    </row>
    <row r="182" spans="1:15" x14ac:dyDescent="0.2">
      <c r="A182" s="1">
        <v>176</v>
      </c>
      <c r="B182" s="2">
        <v>39216</v>
      </c>
      <c r="C182" s="1">
        <v>13346.78</v>
      </c>
      <c r="D182" s="24">
        <v>12983.167749999999</v>
      </c>
      <c r="E182" s="24">
        <v>8159.2472244787432</v>
      </c>
      <c r="F182" s="24">
        <v>146.87554004652708</v>
      </c>
      <c r="G182" s="2"/>
      <c r="H182" s="2"/>
      <c r="I182" s="25">
        <v>176</v>
      </c>
      <c r="J182" s="1">
        <f t="shared" si="16"/>
        <v>11160.321878327088</v>
      </c>
      <c r="K182" s="1">
        <f t="shared" si="17"/>
        <v>9362.5521235268716</v>
      </c>
      <c r="L182" s="1">
        <f t="shared" si="18"/>
        <v>6078.1974321614061</v>
      </c>
      <c r="M182" s="1">
        <f t="shared" si="19"/>
        <v>112.68573869707495</v>
      </c>
      <c r="N182" s="1">
        <f t="shared" si="20"/>
        <v>10005.503517316791</v>
      </c>
      <c r="O182" s="1">
        <f t="shared" si="15"/>
        <v>5.5035173167907487</v>
      </c>
    </row>
    <row r="183" spans="1:15" x14ac:dyDescent="0.2">
      <c r="A183" s="1">
        <v>177</v>
      </c>
      <c r="B183" s="2">
        <v>39217</v>
      </c>
      <c r="C183" s="1">
        <v>13383.84</v>
      </c>
      <c r="D183" s="24">
        <v>13032.1024</v>
      </c>
      <c r="E183" s="24">
        <v>8225.3704962610464</v>
      </c>
      <c r="F183" s="24">
        <v>145.61386879521078</v>
      </c>
      <c r="G183" s="2"/>
      <c r="H183" s="2"/>
      <c r="I183" s="25">
        <v>177</v>
      </c>
      <c r="J183" s="1">
        <f t="shared" si="16"/>
        <v>11174.071125709721</v>
      </c>
      <c r="K183" s="1">
        <f t="shared" si="17"/>
        <v>9421.968033436302</v>
      </c>
      <c r="L183" s="1">
        <f t="shared" si="18"/>
        <v>6144.5842731755001</v>
      </c>
      <c r="M183" s="1">
        <f t="shared" si="19"/>
        <v>111.17289191511917</v>
      </c>
      <c r="N183" s="1">
        <f t="shared" si="20"/>
        <v>10013.337999475862</v>
      </c>
      <c r="O183" s="1">
        <f t="shared" si="15"/>
        <v>13.337999475861579</v>
      </c>
    </row>
    <row r="184" spans="1:15" x14ac:dyDescent="0.2">
      <c r="A184" s="1">
        <v>178</v>
      </c>
      <c r="B184" s="2">
        <v>39218</v>
      </c>
      <c r="C184" s="1">
        <v>13487.53</v>
      </c>
      <c r="D184" s="24">
        <v>13006.176599999999</v>
      </c>
      <c r="E184" s="24">
        <v>8169.8479500407275</v>
      </c>
      <c r="F184" s="24">
        <v>145.23987074322645</v>
      </c>
      <c r="G184" s="2"/>
      <c r="H184" s="2"/>
      <c r="I184" s="25">
        <v>178</v>
      </c>
      <c r="J184" s="1">
        <f t="shared" si="16"/>
        <v>11229.460316986753</v>
      </c>
      <c r="K184" s="1">
        <f t="shared" si="17"/>
        <v>9367.9157001723797</v>
      </c>
      <c r="L184" s="1">
        <f t="shared" si="18"/>
        <v>6054.0448389406874</v>
      </c>
      <c r="M184" s="1">
        <f t="shared" si="19"/>
        <v>111.84813625176662</v>
      </c>
      <c r="N184" s="1">
        <f t="shared" si="20"/>
        <v>10013.134468178559</v>
      </c>
      <c r="O184" s="1">
        <f t="shared" si="15"/>
        <v>13.134468178559473</v>
      </c>
    </row>
    <row r="185" spans="1:15" x14ac:dyDescent="0.2">
      <c r="A185" s="1">
        <v>179</v>
      </c>
      <c r="B185" s="2">
        <v>39219</v>
      </c>
      <c r="C185" s="1">
        <v>13476.72</v>
      </c>
      <c r="D185" s="24">
        <v>12995.433360000001</v>
      </c>
      <c r="E185" s="24">
        <v>8131.4085267134378</v>
      </c>
      <c r="F185" s="24">
        <v>144.29454935268407</v>
      </c>
      <c r="G185" s="2"/>
      <c r="H185" s="2"/>
      <c r="I185" s="25">
        <v>179</v>
      </c>
      <c r="J185" s="1">
        <f t="shared" si="16"/>
        <v>11134.198992224668</v>
      </c>
      <c r="K185" s="1">
        <f t="shared" si="17"/>
        <v>9378.8357678276188</v>
      </c>
      <c r="L185" s="1">
        <f t="shared" si="18"/>
        <v>6066.5102435505041</v>
      </c>
      <c r="M185" s="1">
        <f t="shared" si="19"/>
        <v>111.40628984121534</v>
      </c>
      <c r="N185" s="1">
        <f t="shared" si="20"/>
        <v>9976.5936271870814</v>
      </c>
      <c r="O185" s="1">
        <f t="shared" si="15"/>
        <v>-23.406372812918562</v>
      </c>
    </row>
    <row r="186" spans="1:15" x14ac:dyDescent="0.2">
      <c r="A186" s="1">
        <v>180</v>
      </c>
      <c r="B186" s="2">
        <v>39220</v>
      </c>
      <c r="C186" s="1">
        <v>13556.53</v>
      </c>
      <c r="D186" s="24">
        <v>13111.128869999999</v>
      </c>
      <c r="E186" s="24">
        <v>8233.6572199730108</v>
      </c>
      <c r="F186" s="24">
        <v>143.54904710832443</v>
      </c>
      <c r="G186" s="2"/>
      <c r="H186" s="2"/>
      <c r="I186" s="25">
        <v>180</v>
      </c>
      <c r="J186" s="1">
        <f t="shared" si="16"/>
        <v>11209.120330384545</v>
      </c>
      <c r="K186" s="1">
        <f t="shared" si="17"/>
        <v>9470.1559473259185</v>
      </c>
      <c r="L186" s="1">
        <f t="shared" si="18"/>
        <v>6171.8324879622396</v>
      </c>
      <c r="M186" s="1">
        <f t="shared" si="19"/>
        <v>111.5567944715804</v>
      </c>
      <c r="N186" s="1">
        <f t="shared" si="20"/>
        <v>10052.638077186262</v>
      </c>
      <c r="O186" s="1">
        <f t="shared" si="15"/>
        <v>52.638077186262308</v>
      </c>
    </row>
    <row r="187" spans="1:15" x14ac:dyDescent="0.2">
      <c r="A187" s="1">
        <v>181</v>
      </c>
      <c r="B187" s="2">
        <v>39223</v>
      </c>
      <c r="C187" s="1">
        <v>13542.88</v>
      </c>
      <c r="D187" s="24">
        <v>13069.850240000002</v>
      </c>
      <c r="E187" s="24">
        <v>8196.3795423956926</v>
      </c>
      <c r="F187" s="24">
        <v>144.38215460526317</v>
      </c>
      <c r="G187" s="2"/>
      <c r="H187" s="2"/>
      <c r="I187" s="25">
        <v>181</v>
      </c>
      <c r="J187" s="1">
        <f t="shared" si="16"/>
        <v>11131.910039988106</v>
      </c>
      <c r="K187" s="1">
        <f t="shared" si="17"/>
        <v>9357.0367736106309</v>
      </c>
      <c r="L187" s="1">
        <f t="shared" si="18"/>
        <v>6067.5925069978721</v>
      </c>
      <c r="M187" s="1">
        <f t="shared" si="19"/>
        <v>112.7869475858656</v>
      </c>
      <c r="N187" s="1">
        <f t="shared" si="20"/>
        <v>9993.6071352054005</v>
      </c>
      <c r="O187" s="1">
        <f t="shared" si="15"/>
        <v>-6.3928647945995181</v>
      </c>
    </row>
    <row r="188" spans="1:15" x14ac:dyDescent="0.2">
      <c r="A188" s="1">
        <v>182</v>
      </c>
      <c r="B188" s="2">
        <v>39224</v>
      </c>
      <c r="C188" s="1">
        <v>13539.95</v>
      </c>
      <c r="D188" s="24">
        <v>13046.053019999999</v>
      </c>
      <c r="E188" s="24">
        <v>8198.3306408185254</v>
      </c>
      <c r="F188" s="24">
        <v>145.61069016636466</v>
      </c>
      <c r="G188" s="2"/>
      <c r="H188" s="2"/>
      <c r="I188" s="25">
        <v>182</v>
      </c>
      <c r="J188" s="1">
        <f t="shared" si="16"/>
        <v>11140.719185542514</v>
      </c>
      <c r="K188" s="1">
        <f t="shared" si="17"/>
        <v>9369.498349518155</v>
      </c>
      <c r="L188" s="1">
        <f t="shared" si="18"/>
        <v>6096.6392426002185</v>
      </c>
      <c r="M188" s="1">
        <f t="shared" si="19"/>
        <v>113.09030637483701</v>
      </c>
      <c r="N188" s="1">
        <f t="shared" si="20"/>
        <v>10010.928159052872</v>
      </c>
      <c r="O188" s="1">
        <f t="shared" si="15"/>
        <v>10.928159052871706</v>
      </c>
    </row>
    <row r="189" spans="1:15" x14ac:dyDescent="0.2">
      <c r="A189" s="1">
        <v>183</v>
      </c>
      <c r="B189" s="2">
        <v>39225</v>
      </c>
      <c r="C189" s="1">
        <v>13525.65</v>
      </c>
      <c r="D189" s="24">
        <v>13160.0196</v>
      </c>
      <c r="E189" s="24">
        <v>8256.0366922973153</v>
      </c>
      <c r="F189" s="24">
        <v>145.79314888010541</v>
      </c>
      <c r="G189" s="2"/>
      <c r="H189" s="2"/>
      <c r="I189" s="25">
        <v>183</v>
      </c>
      <c r="J189" s="1">
        <f t="shared" si="16"/>
        <v>11131.361362818916</v>
      </c>
      <c r="K189" s="1">
        <f t="shared" si="17"/>
        <v>9468.5877430229848</v>
      </c>
      <c r="L189" s="1">
        <f t="shared" si="18"/>
        <v>6138.0908652103171</v>
      </c>
      <c r="M189" s="1">
        <f t="shared" si="19"/>
        <v>112.27666250509192</v>
      </c>
      <c r="N189" s="1">
        <f t="shared" si="20"/>
        <v>10031.527477930516</v>
      </c>
      <c r="O189" s="1">
        <f t="shared" si="15"/>
        <v>31.527477930516397</v>
      </c>
    </row>
    <row r="190" spans="1:15" x14ac:dyDescent="0.2">
      <c r="A190" s="1">
        <v>184</v>
      </c>
      <c r="B190" s="2">
        <v>39226</v>
      </c>
      <c r="C190" s="1">
        <v>13441.13</v>
      </c>
      <c r="D190" s="24">
        <v>13035.601699999999</v>
      </c>
      <c r="E190" s="24">
        <v>8126.1722423753872</v>
      </c>
      <c r="F190" s="24">
        <v>145.73803837601912</v>
      </c>
      <c r="G190" s="2"/>
      <c r="H190" s="2"/>
      <c r="I190" s="25">
        <v>184</v>
      </c>
      <c r="J190" s="1">
        <f t="shared" si="16"/>
        <v>11073.498052729443</v>
      </c>
      <c r="K190" s="1">
        <f t="shared" si="17"/>
        <v>9297.8461829034295</v>
      </c>
      <c r="L190" s="1">
        <f t="shared" si="18"/>
        <v>5999.3132278888115</v>
      </c>
      <c r="M190" s="1">
        <f t="shared" si="19"/>
        <v>112.09376135133022</v>
      </c>
      <c r="N190" s="1">
        <f t="shared" si="20"/>
        <v>9930.1561822448857</v>
      </c>
      <c r="O190" s="1">
        <f t="shared" si="15"/>
        <v>-69.843817755114287</v>
      </c>
    </row>
    <row r="191" spans="1:15" x14ac:dyDescent="0.2">
      <c r="A191" s="1">
        <v>185</v>
      </c>
      <c r="B191" s="2">
        <v>39227</v>
      </c>
      <c r="C191" s="1">
        <v>13507.28</v>
      </c>
      <c r="D191" s="24">
        <v>13041.1284</v>
      </c>
      <c r="E191" s="24">
        <v>8150.5516684607101</v>
      </c>
      <c r="F191" s="24">
        <v>143.71267675106873</v>
      </c>
      <c r="G191" s="2"/>
      <c r="H191" s="2"/>
      <c r="I191" s="25">
        <v>185</v>
      </c>
      <c r="J191" s="1">
        <f t="shared" si="16"/>
        <v>11197.970482124643</v>
      </c>
      <c r="K191" s="1">
        <f t="shared" si="17"/>
        <v>9390.5688194869999</v>
      </c>
      <c r="L191" s="1">
        <f t="shared" si="18"/>
        <v>6113.4745670412185</v>
      </c>
      <c r="M191" s="1">
        <f t="shared" si="19"/>
        <v>110.57776242317814</v>
      </c>
      <c r="N191" s="1">
        <f t="shared" si="20"/>
        <v>9996.1633154580541</v>
      </c>
      <c r="O191" s="1">
        <f t="shared" si="15"/>
        <v>-3.8366845419459423</v>
      </c>
    </row>
    <row r="192" spans="1:15" x14ac:dyDescent="0.2">
      <c r="A192" s="1">
        <v>186</v>
      </c>
      <c r="B192" s="2">
        <v>39231</v>
      </c>
      <c r="C192" s="1">
        <v>13521.34</v>
      </c>
      <c r="D192" s="24">
        <v>13091.440399999999</v>
      </c>
      <c r="E192" s="24">
        <v>8165.5521100175274</v>
      </c>
      <c r="F192" s="24">
        <v>145.16642023985546</v>
      </c>
      <c r="G192" s="2"/>
      <c r="H192" s="2"/>
      <c r="I192" s="25">
        <v>186</v>
      </c>
      <c r="J192" s="1">
        <f t="shared" si="16"/>
        <v>11154.729108614021</v>
      </c>
      <c r="K192" s="1">
        <f t="shared" si="17"/>
        <v>9422.8021666137702</v>
      </c>
      <c r="L192" s="1">
        <f t="shared" si="18"/>
        <v>6106.4060289221779</v>
      </c>
      <c r="M192" s="1">
        <f t="shared" si="19"/>
        <v>113.27047654073249</v>
      </c>
      <c r="N192" s="1">
        <f t="shared" si="20"/>
        <v>10037.809195326734</v>
      </c>
      <c r="O192" s="1">
        <f t="shared" si="15"/>
        <v>37.80919532673397</v>
      </c>
    </row>
    <row r="193" spans="1:15" x14ac:dyDescent="0.2">
      <c r="A193" s="1">
        <v>187</v>
      </c>
      <c r="B193" s="2">
        <v>39232</v>
      </c>
      <c r="C193" s="1">
        <v>13633.08</v>
      </c>
      <c r="D193" s="24">
        <v>13038.487290000001</v>
      </c>
      <c r="E193" s="24">
        <v>8114.6253021756638</v>
      </c>
      <c r="F193" s="24">
        <v>144.7355167873601</v>
      </c>
      <c r="G193" s="2"/>
      <c r="H193" s="2"/>
      <c r="I193" s="25">
        <v>187</v>
      </c>
      <c r="J193" s="1">
        <f t="shared" si="16"/>
        <v>11235.216534781315</v>
      </c>
      <c r="K193" s="1">
        <f t="shared" si="17"/>
        <v>9348.6217034372803</v>
      </c>
      <c r="L193" s="1">
        <f t="shared" si="18"/>
        <v>6057.1739297725708</v>
      </c>
      <c r="M193" s="1">
        <f t="shared" si="19"/>
        <v>111.80329100777557</v>
      </c>
      <c r="N193" s="1">
        <f t="shared" si="20"/>
        <v>10008.747831094308</v>
      </c>
      <c r="O193" s="1">
        <f t="shared" si="15"/>
        <v>8.7478310943079123</v>
      </c>
    </row>
    <row r="194" spans="1:15" x14ac:dyDescent="0.2">
      <c r="A194" s="1">
        <v>188</v>
      </c>
      <c r="B194" s="2">
        <v>39233</v>
      </c>
      <c r="C194" s="1">
        <v>13627.64</v>
      </c>
      <c r="D194" s="24">
        <v>13098.453479999998</v>
      </c>
      <c r="E194" s="24">
        <v>8213.1324004305716</v>
      </c>
      <c r="F194" s="24">
        <v>146.75108775962565</v>
      </c>
      <c r="G194" s="2"/>
      <c r="H194" s="2"/>
      <c r="I194" s="25">
        <v>188</v>
      </c>
      <c r="J194" s="1">
        <f t="shared" si="16"/>
        <v>11138.683563303375</v>
      </c>
      <c r="K194" s="1">
        <f t="shared" si="17"/>
        <v>9429.7596882902108</v>
      </c>
      <c r="L194" s="1">
        <f t="shared" si="18"/>
        <v>6169.1805614605419</v>
      </c>
      <c r="M194" s="1">
        <f t="shared" si="19"/>
        <v>113.69774509722181</v>
      </c>
      <c r="N194" s="1">
        <f t="shared" si="20"/>
        <v>10052.192617955527</v>
      </c>
      <c r="O194" s="1">
        <f t="shared" si="15"/>
        <v>52.192617955526657</v>
      </c>
    </row>
    <row r="195" spans="1:15" x14ac:dyDescent="0.2">
      <c r="A195" s="1">
        <v>189</v>
      </c>
      <c r="B195" s="2">
        <v>39234</v>
      </c>
      <c r="C195" s="1">
        <v>13668.11</v>
      </c>
      <c r="D195" s="24">
        <v>13213.1893</v>
      </c>
      <c r="E195" s="24">
        <v>8277.173913043478</v>
      </c>
      <c r="F195" s="24">
        <v>147.16774563631895</v>
      </c>
      <c r="G195" s="2"/>
      <c r="H195" s="2"/>
      <c r="I195" s="25">
        <v>189</v>
      </c>
      <c r="J195" s="1">
        <f t="shared" si="16"/>
        <v>11176.221751110243</v>
      </c>
      <c r="K195" s="1">
        <f t="shared" si="17"/>
        <v>9468.8109585335151</v>
      </c>
      <c r="L195" s="1">
        <f t="shared" si="18"/>
        <v>6142.7152635146149</v>
      </c>
      <c r="M195" s="1">
        <f t="shared" si="19"/>
        <v>112.4545279768121</v>
      </c>
      <c r="N195" s="1">
        <f t="shared" si="20"/>
        <v>10051.633162864828</v>
      </c>
      <c r="O195" s="1">
        <f t="shared" si="15"/>
        <v>51.633162864827682</v>
      </c>
    </row>
    <row r="196" spans="1:15" x14ac:dyDescent="0.2">
      <c r="A196" s="1">
        <v>190</v>
      </c>
      <c r="B196" s="2">
        <v>39237</v>
      </c>
      <c r="C196" s="1">
        <v>13676.32</v>
      </c>
      <c r="D196" s="24">
        <v>13269.555920000001</v>
      </c>
      <c r="E196" s="24">
        <v>8260.2615965480036</v>
      </c>
      <c r="F196" s="24">
        <v>147.62562628336755</v>
      </c>
      <c r="G196" s="2"/>
      <c r="H196" s="2"/>
      <c r="I196" s="25">
        <v>190</v>
      </c>
      <c r="J196" s="1">
        <f t="shared" si="16"/>
        <v>11149.823324629373</v>
      </c>
      <c r="K196" s="1">
        <f t="shared" si="17"/>
        <v>9426.6317789941004</v>
      </c>
      <c r="L196" s="1">
        <f t="shared" si="18"/>
        <v>6082.7343405318488</v>
      </c>
      <c r="M196" s="1">
        <f t="shared" si="19"/>
        <v>112.48503675270503</v>
      </c>
      <c r="N196" s="1">
        <f t="shared" si="20"/>
        <v>10019.37980134033</v>
      </c>
      <c r="O196" s="1">
        <f t="shared" si="15"/>
        <v>19.379801340330232</v>
      </c>
    </row>
    <row r="197" spans="1:15" x14ac:dyDescent="0.2">
      <c r="A197" s="1">
        <v>191</v>
      </c>
      <c r="B197" s="2">
        <v>39238</v>
      </c>
      <c r="C197" s="1">
        <v>13595.46</v>
      </c>
      <c r="D197" s="24">
        <v>13218.50712</v>
      </c>
      <c r="E197" s="24">
        <v>8219.7971602434063</v>
      </c>
      <c r="F197" s="24">
        <v>148.4078092889437</v>
      </c>
      <c r="G197" s="2"/>
      <c r="H197" s="2"/>
      <c r="I197" s="25">
        <v>191</v>
      </c>
      <c r="J197" s="1">
        <f t="shared" si="16"/>
        <v>11077.247255826127</v>
      </c>
      <c r="K197" s="1">
        <f t="shared" si="17"/>
        <v>9350.4784026708257</v>
      </c>
      <c r="L197" s="1">
        <f t="shared" si="18"/>
        <v>6065.329900063005</v>
      </c>
      <c r="M197" s="1">
        <f t="shared" si="19"/>
        <v>112.73029409610662</v>
      </c>
      <c r="N197" s="1">
        <f t="shared" si="20"/>
        <v>9970.5073371013314</v>
      </c>
      <c r="O197" s="1">
        <f t="shared" si="15"/>
        <v>-29.492662898668641</v>
      </c>
    </row>
    <row r="198" spans="1:15" x14ac:dyDescent="0.2">
      <c r="A198" s="1">
        <v>192</v>
      </c>
      <c r="B198" s="2">
        <v>39239</v>
      </c>
      <c r="C198" s="1">
        <v>13465.67</v>
      </c>
      <c r="D198" s="24">
        <v>12991.26159</v>
      </c>
      <c r="E198" s="24">
        <v>8066.2123869923089</v>
      </c>
      <c r="F198" s="24">
        <v>149.03700950020652</v>
      </c>
      <c r="G198" s="2"/>
      <c r="H198" s="2"/>
      <c r="I198" s="25">
        <v>192</v>
      </c>
      <c r="J198" s="1">
        <f t="shared" si="16"/>
        <v>11036.751338101101</v>
      </c>
      <c r="K198" s="1">
        <f t="shared" si="17"/>
        <v>9225.2199511299004</v>
      </c>
      <c r="L198" s="1">
        <f t="shared" si="18"/>
        <v>5981.3013106492463</v>
      </c>
      <c r="M198" s="1">
        <f t="shared" si="19"/>
        <v>112.61156967399475</v>
      </c>
      <c r="N198" s="1">
        <f t="shared" si="20"/>
        <v>9900.0339228180746</v>
      </c>
      <c r="O198" s="1">
        <f t="shared" si="15"/>
        <v>-99.966077181925357</v>
      </c>
    </row>
    <row r="199" spans="1:15" x14ac:dyDescent="0.2">
      <c r="A199" s="1">
        <v>193</v>
      </c>
      <c r="B199" s="2">
        <v>39240</v>
      </c>
      <c r="C199" s="1">
        <v>13266.73</v>
      </c>
      <c r="D199" s="24">
        <v>12884.001060000001</v>
      </c>
      <c r="E199" s="24">
        <v>7929.0483241351458</v>
      </c>
      <c r="F199" s="24">
        <v>148.64866200082338</v>
      </c>
      <c r="G199" s="2"/>
      <c r="H199" s="2"/>
      <c r="I199" s="25">
        <v>193</v>
      </c>
      <c r="J199" s="1">
        <f t="shared" si="16"/>
        <v>10978.50289401864</v>
      </c>
      <c r="K199" s="1">
        <f t="shared" si="17"/>
        <v>9309.0901324961305</v>
      </c>
      <c r="L199" s="1">
        <f t="shared" si="18"/>
        <v>5991.5410623107609</v>
      </c>
      <c r="M199" s="1">
        <f t="shared" si="19"/>
        <v>111.84395485802744</v>
      </c>
      <c r="N199" s="1">
        <f t="shared" si="20"/>
        <v>9893.9192670804205</v>
      </c>
      <c r="O199" s="1">
        <f t="shared" ref="O199:O262" si="21">N199-$G$2</f>
        <v>-106.08073291957953</v>
      </c>
    </row>
    <row r="200" spans="1:15" x14ac:dyDescent="0.2">
      <c r="A200" s="1">
        <v>194</v>
      </c>
      <c r="B200" s="2">
        <v>39241</v>
      </c>
      <c r="C200" s="1">
        <v>13424.39</v>
      </c>
      <c r="D200" s="24">
        <v>12798.784250000001</v>
      </c>
      <c r="E200" s="24">
        <v>7859.0569062249524</v>
      </c>
      <c r="F200" s="24">
        <v>146.25773280684436</v>
      </c>
      <c r="G200" s="2"/>
      <c r="H200" s="2"/>
      <c r="I200" s="25">
        <v>194</v>
      </c>
      <c r="J200" s="1">
        <f t="shared" ref="J200:J263" si="22">C$506*(C200/C199)</f>
        <v>11275.553428817801</v>
      </c>
      <c r="K200" s="1">
        <f t="shared" ref="K200:K263" si="23">D$506*(D200/D199)</f>
        <v>9324.5048125272988</v>
      </c>
      <c r="L200" s="1">
        <f t="shared" ref="L200:L263" si="24">E$506*(E200/E199)</f>
        <v>6041.3847794606017</v>
      </c>
      <c r="M200" s="1">
        <f t="shared" ref="M200:M263" si="25">F$506*(F200/F199)</f>
        <v>110.33250315731553</v>
      </c>
      <c r="N200" s="1">
        <f t="shared" ref="N200:N263" si="26">$C$2*(J200/C$506)+$D$2*(K200/D$506)+$E$2*(L200/E$506)+$F$2*(M200/F$506)</f>
        <v>9986.6969014012793</v>
      </c>
      <c r="O200" s="1">
        <f t="shared" si="21"/>
        <v>-13.30309859872068</v>
      </c>
    </row>
    <row r="201" spans="1:15" x14ac:dyDescent="0.2">
      <c r="A201" s="1">
        <v>195</v>
      </c>
      <c r="B201" s="2">
        <v>39244</v>
      </c>
      <c r="C201" s="1">
        <v>13424.96</v>
      </c>
      <c r="D201" s="24">
        <v>12919.586000000001</v>
      </c>
      <c r="E201" s="24">
        <v>7927.5190177499007</v>
      </c>
      <c r="F201" s="24">
        <v>146.50850242339604</v>
      </c>
      <c r="G201" s="2"/>
      <c r="H201" s="2"/>
      <c r="I201" s="25">
        <v>195</v>
      </c>
      <c r="J201" s="1">
        <f t="shared" si="22"/>
        <v>11143.603137632324</v>
      </c>
      <c r="K201" s="1">
        <f t="shared" si="23"/>
        <v>9475.1848238462517</v>
      </c>
      <c r="L201" s="1">
        <f t="shared" si="24"/>
        <v>6148.2849532867349</v>
      </c>
      <c r="M201" s="1">
        <f t="shared" si="25"/>
        <v>112.32841500700258</v>
      </c>
      <c r="N201" s="1">
        <f t="shared" si="26"/>
        <v>10040.625824018542</v>
      </c>
      <c r="O201" s="1">
        <f t="shared" si="21"/>
        <v>40.625824018541607</v>
      </c>
    </row>
    <row r="202" spans="1:15" x14ac:dyDescent="0.2">
      <c r="A202" s="1">
        <v>196</v>
      </c>
      <c r="B202" s="2">
        <v>39245</v>
      </c>
      <c r="C202" s="1">
        <v>13295.01</v>
      </c>
      <c r="D202" s="24">
        <v>12868.009399999999</v>
      </c>
      <c r="E202" s="24">
        <v>7853.7416777629824</v>
      </c>
      <c r="F202" s="24">
        <v>145.86818331143232</v>
      </c>
      <c r="G202" s="2"/>
      <c r="H202" s="2"/>
      <c r="I202" s="25">
        <v>196</v>
      </c>
      <c r="J202" s="1">
        <f t="shared" si="22"/>
        <v>11035.267500335196</v>
      </c>
      <c r="K202" s="1">
        <f t="shared" si="23"/>
        <v>9349.1167544575983</v>
      </c>
      <c r="L202" s="1">
        <f t="shared" si="24"/>
        <v>6038.4635388973538</v>
      </c>
      <c r="M202" s="1">
        <f t="shared" si="25"/>
        <v>111.64605547512566</v>
      </c>
      <c r="N202" s="1">
        <f t="shared" si="26"/>
        <v>9931.257166030804</v>
      </c>
      <c r="O202" s="1">
        <f t="shared" si="21"/>
        <v>-68.742833969195999</v>
      </c>
    </row>
    <row r="203" spans="1:15" x14ac:dyDescent="0.2">
      <c r="A203" s="1">
        <v>197</v>
      </c>
      <c r="B203" s="2">
        <v>39246</v>
      </c>
      <c r="C203" s="1">
        <v>13482.35</v>
      </c>
      <c r="D203" s="24">
        <v>12940.778880000002</v>
      </c>
      <c r="E203" s="24">
        <v>7895.5162320383188</v>
      </c>
      <c r="F203" s="24">
        <v>144.95847298291508</v>
      </c>
      <c r="G203" s="2"/>
      <c r="H203" s="2"/>
      <c r="I203" s="25">
        <v>197</v>
      </c>
      <c r="J203" s="1">
        <f t="shared" si="22"/>
        <v>11300.147856639445</v>
      </c>
      <c r="K203" s="1">
        <f t="shared" si="23"/>
        <v>9439.6709989658048</v>
      </c>
      <c r="L203" s="1">
        <f t="shared" si="24"/>
        <v>6127.6090164959369</v>
      </c>
      <c r="M203" s="1">
        <f t="shared" si="25"/>
        <v>111.43680963772414</v>
      </c>
      <c r="N203" s="1">
        <f t="shared" si="26"/>
        <v>10066.17522828753</v>
      </c>
      <c r="O203" s="1">
        <f t="shared" si="21"/>
        <v>66.175228287529535</v>
      </c>
    </row>
    <row r="204" spans="1:15" x14ac:dyDescent="0.2">
      <c r="A204" s="1">
        <v>198</v>
      </c>
      <c r="B204" s="2">
        <v>39247</v>
      </c>
      <c r="C204" s="1">
        <v>13553.73</v>
      </c>
      <c r="D204" s="24">
        <v>13096.31306</v>
      </c>
      <c r="E204" s="24">
        <v>8051.1649580615094</v>
      </c>
      <c r="F204" s="24">
        <v>145.15367718841523</v>
      </c>
      <c r="G204" s="2"/>
      <c r="H204" s="2"/>
      <c r="I204" s="25">
        <v>198</v>
      </c>
      <c r="J204" s="1">
        <f t="shared" si="22"/>
        <v>11202.125399125522</v>
      </c>
      <c r="K204" s="1">
        <f t="shared" si="23"/>
        <v>9499.4058503139986</v>
      </c>
      <c r="L204" s="1">
        <f t="shared" si="24"/>
        <v>6215.346175293841</v>
      </c>
      <c r="M204" s="1">
        <f t="shared" si="25"/>
        <v>112.28715430616293</v>
      </c>
      <c r="N204" s="1">
        <f t="shared" si="26"/>
        <v>10079.640877844031</v>
      </c>
      <c r="O204" s="1">
        <f t="shared" si="21"/>
        <v>79.640877844030911</v>
      </c>
    </row>
    <row r="205" spans="1:15" x14ac:dyDescent="0.2">
      <c r="A205" s="1">
        <v>199</v>
      </c>
      <c r="B205" s="2">
        <v>39248</v>
      </c>
      <c r="C205" s="1">
        <v>13639.48</v>
      </c>
      <c r="D205" s="24">
        <v>13309.281559999999</v>
      </c>
      <c r="E205" s="24">
        <v>8159.9572306869823</v>
      </c>
      <c r="F205" s="24">
        <v>145.4945757772021</v>
      </c>
      <c r="G205" s="2"/>
      <c r="H205" s="2"/>
      <c r="I205" s="25">
        <v>199</v>
      </c>
      <c r="J205" s="1">
        <f t="shared" si="22"/>
        <v>11213.628925203613</v>
      </c>
      <c r="K205" s="1">
        <f t="shared" si="23"/>
        <v>9539.2312208701896</v>
      </c>
      <c r="L205" s="1">
        <f t="shared" si="24"/>
        <v>6177.5502381655288</v>
      </c>
      <c r="M205" s="1">
        <f t="shared" si="25"/>
        <v>112.39950509628335</v>
      </c>
      <c r="N205" s="1">
        <f t="shared" si="26"/>
        <v>10092.301513271503</v>
      </c>
      <c r="O205" s="1">
        <f t="shared" si="21"/>
        <v>92.301513271502699</v>
      </c>
    </row>
    <row r="206" spans="1:15" x14ac:dyDescent="0.2">
      <c r="A206" s="1">
        <v>200</v>
      </c>
      <c r="B206" s="2">
        <v>39251</v>
      </c>
      <c r="C206" s="1">
        <v>13612.98</v>
      </c>
      <c r="D206" s="24">
        <v>13278.292799999999</v>
      </c>
      <c r="E206" s="24">
        <v>8154.2531815137299</v>
      </c>
      <c r="F206" s="24">
        <v>146.76952935468219</v>
      </c>
      <c r="G206" s="2"/>
      <c r="H206" s="2"/>
      <c r="I206" s="25">
        <v>200</v>
      </c>
      <c r="J206" s="1">
        <f t="shared" si="22"/>
        <v>11121.480131749891</v>
      </c>
      <c r="K206" s="1">
        <f t="shared" si="23"/>
        <v>9364.7338587529848</v>
      </c>
      <c r="L206" s="1">
        <f t="shared" si="24"/>
        <v>6090.9276047885569</v>
      </c>
      <c r="M206" s="1">
        <f t="shared" si="25"/>
        <v>113.11878656468998</v>
      </c>
      <c r="N206" s="1">
        <f t="shared" si="26"/>
        <v>10002.070130622405</v>
      </c>
      <c r="O206" s="1">
        <f t="shared" si="21"/>
        <v>2.0701306224054861</v>
      </c>
    </row>
    <row r="207" spans="1:15" x14ac:dyDescent="0.2">
      <c r="A207" s="1">
        <v>201</v>
      </c>
      <c r="B207" s="2">
        <v>39252</v>
      </c>
      <c r="C207" s="1">
        <v>13635.42</v>
      </c>
      <c r="D207" s="24">
        <v>13215.94246</v>
      </c>
      <c r="E207" s="24">
        <v>8141.1504424778759</v>
      </c>
      <c r="F207" s="24">
        <v>147.21680985573028</v>
      </c>
      <c r="G207" s="2"/>
      <c r="H207" s="2"/>
      <c r="I207" s="25">
        <v>201</v>
      </c>
      <c r="J207" s="1">
        <f t="shared" si="22"/>
        <v>11161.498633260315</v>
      </c>
      <c r="K207" s="1">
        <f t="shared" si="23"/>
        <v>9342.5129647058475</v>
      </c>
      <c r="L207" s="1">
        <f t="shared" si="24"/>
        <v>6085.3942088590311</v>
      </c>
      <c r="M207" s="1">
        <f t="shared" si="25"/>
        <v>112.47788453987714</v>
      </c>
      <c r="N207" s="1">
        <f t="shared" si="26"/>
        <v>9996.9948742086563</v>
      </c>
      <c r="O207" s="1">
        <f t="shared" si="21"/>
        <v>-3.0051257913437439</v>
      </c>
    </row>
    <row r="208" spans="1:15" x14ac:dyDescent="0.2">
      <c r="A208" s="1">
        <v>202</v>
      </c>
      <c r="B208" s="2">
        <v>39253</v>
      </c>
      <c r="C208" s="1">
        <v>13489.42</v>
      </c>
      <c r="D208" s="24">
        <v>13251.38997</v>
      </c>
      <c r="E208" s="24">
        <v>8176.7176596886748</v>
      </c>
      <c r="F208" s="24">
        <v>147.28410837040033</v>
      </c>
      <c r="G208" s="2"/>
      <c r="H208" s="2"/>
      <c r="I208" s="25">
        <v>202</v>
      </c>
      <c r="J208" s="1">
        <f t="shared" si="22"/>
        <v>11023.81596493544</v>
      </c>
      <c r="K208" s="1">
        <f t="shared" si="23"/>
        <v>9411.7656931252495</v>
      </c>
      <c r="L208" s="1">
        <f t="shared" si="24"/>
        <v>6121.817097892008</v>
      </c>
      <c r="M208" s="1">
        <f t="shared" si="25"/>
        <v>112.18741113331646</v>
      </c>
      <c r="N208" s="1">
        <f t="shared" si="26"/>
        <v>9970.5000006311584</v>
      </c>
      <c r="O208" s="1">
        <f t="shared" si="21"/>
        <v>-29.4999993688416</v>
      </c>
    </row>
    <row r="209" spans="1:15" x14ac:dyDescent="0.2">
      <c r="A209" s="1">
        <v>203</v>
      </c>
      <c r="B209" s="2">
        <v>39254</v>
      </c>
      <c r="C209" s="1">
        <v>13545.84</v>
      </c>
      <c r="D209" s="24">
        <v>13142.529999999999</v>
      </c>
      <c r="E209" s="24">
        <v>8079.5792576711783</v>
      </c>
      <c r="F209" s="24">
        <v>147.50363901018923</v>
      </c>
      <c r="G209" s="2"/>
      <c r="H209" s="2"/>
      <c r="I209" s="25">
        <v>203</v>
      </c>
      <c r="J209" s="1">
        <f t="shared" si="22"/>
        <v>11189.736554959367</v>
      </c>
      <c r="K209" s="1">
        <f t="shared" si="23"/>
        <v>9309.4785006692618</v>
      </c>
      <c r="L209" s="1">
        <f t="shared" si="24"/>
        <v>6022.7782310080011</v>
      </c>
      <c r="M209" s="1">
        <f t="shared" si="25"/>
        <v>112.30329107898764</v>
      </c>
      <c r="N209" s="1">
        <f t="shared" si="26"/>
        <v>9983.1863661599182</v>
      </c>
      <c r="O209" s="1">
        <f t="shared" si="21"/>
        <v>-16.81363384008182</v>
      </c>
    </row>
    <row r="210" spans="1:15" x14ac:dyDescent="0.2">
      <c r="A210" s="1">
        <v>204</v>
      </c>
      <c r="B210" s="2">
        <v>39255</v>
      </c>
      <c r="C210" s="1">
        <v>13360.26</v>
      </c>
      <c r="D210" s="24">
        <v>13107.216919999999</v>
      </c>
      <c r="E210" s="24">
        <v>8088.156304552168</v>
      </c>
      <c r="F210" s="24">
        <v>146.57611411072608</v>
      </c>
      <c r="G210" s="2"/>
      <c r="H210" s="2"/>
      <c r="I210" s="25">
        <v>204</v>
      </c>
      <c r="J210" s="1">
        <f t="shared" si="22"/>
        <v>10990.467480333444</v>
      </c>
      <c r="K210" s="1">
        <f t="shared" si="23"/>
        <v>9361.3680664757194</v>
      </c>
      <c r="L210" s="1">
        <f t="shared" si="24"/>
        <v>6101.6587950460198</v>
      </c>
      <c r="M210" s="1">
        <f t="shared" si="25"/>
        <v>111.43102050413361</v>
      </c>
      <c r="N210" s="1">
        <f t="shared" si="26"/>
        <v>9925.6238892316869</v>
      </c>
      <c r="O210" s="1">
        <f t="shared" si="21"/>
        <v>-74.376110768313083</v>
      </c>
    </row>
    <row r="211" spans="1:15" x14ac:dyDescent="0.2">
      <c r="A211" s="1">
        <v>205</v>
      </c>
      <c r="B211" s="2">
        <v>39258</v>
      </c>
      <c r="C211" s="1">
        <v>13352.05</v>
      </c>
      <c r="D211" s="24">
        <v>13154.399439999999</v>
      </c>
      <c r="E211" s="24">
        <v>8075.9451096461735</v>
      </c>
      <c r="F211" s="24">
        <v>146.17326652658801</v>
      </c>
      <c r="G211" s="2"/>
      <c r="H211" s="2"/>
      <c r="I211" s="25">
        <v>205</v>
      </c>
      <c r="J211" s="1">
        <f t="shared" si="22"/>
        <v>11136.28244633712</v>
      </c>
      <c r="K211" s="1">
        <f t="shared" si="23"/>
        <v>9420.3784327769336</v>
      </c>
      <c r="L211" s="1">
        <f t="shared" si="24"/>
        <v>6085.9860333772294</v>
      </c>
      <c r="M211" s="1">
        <f t="shared" si="25"/>
        <v>111.82795604566572</v>
      </c>
      <c r="N211" s="1">
        <f t="shared" si="26"/>
        <v>10001.334639512785</v>
      </c>
      <c r="O211" s="1">
        <f t="shared" si="21"/>
        <v>1.3346395127846336</v>
      </c>
    </row>
    <row r="212" spans="1:15" x14ac:dyDescent="0.2">
      <c r="A212" s="1">
        <v>206</v>
      </c>
      <c r="B212" s="2">
        <v>39259</v>
      </c>
      <c r="C212" s="1">
        <v>13337.66</v>
      </c>
      <c r="D212" s="24">
        <v>13114.664420000001</v>
      </c>
      <c r="E212" s="24">
        <v>8014.7549811523959</v>
      </c>
      <c r="F212" s="24">
        <v>146.77154927288976</v>
      </c>
      <c r="G212" s="2"/>
      <c r="H212" s="2"/>
      <c r="I212" s="25">
        <v>206</v>
      </c>
      <c r="J212" s="1">
        <f t="shared" si="22"/>
        <v>11131.120635093488</v>
      </c>
      <c r="K212" s="1">
        <f t="shared" si="23"/>
        <v>9358.235458729012</v>
      </c>
      <c r="L212" s="1">
        <f t="shared" si="24"/>
        <v>6049.0060649907273</v>
      </c>
      <c r="M212" s="1">
        <f t="shared" si="25"/>
        <v>112.59511920750266</v>
      </c>
      <c r="N212" s="1">
        <f t="shared" si="26"/>
        <v>9987.2361609343097</v>
      </c>
      <c r="O212" s="1">
        <f t="shared" si="21"/>
        <v>-12.763839065690263</v>
      </c>
    </row>
    <row r="213" spans="1:15" x14ac:dyDescent="0.2">
      <c r="A213" s="1">
        <v>207</v>
      </c>
      <c r="B213" s="2">
        <v>39260</v>
      </c>
      <c r="C213" s="1">
        <v>13427.73</v>
      </c>
      <c r="D213" s="24">
        <v>13034.311680000001</v>
      </c>
      <c r="E213" s="24">
        <v>7980.7521826729344</v>
      </c>
      <c r="F213" s="24">
        <v>145.73220117570213</v>
      </c>
      <c r="G213" s="2"/>
      <c r="H213" s="2"/>
      <c r="I213" s="25">
        <v>207</v>
      </c>
      <c r="J213" s="1">
        <f t="shared" si="22"/>
        <v>11218.380210239276</v>
      </c>
      <c r="K213" s="1">
        <f t="shared" si="23"/>
        <v>9329.0781371748726</v>
      </c>
      <c r="L213" s="1">
        <f t="shared" si="24"/>
        <v>6069.3293310943245</v>
      </c>
      <c r="M213" s="1">
        <f t="shared" si="25"/>
        <v>111.34206838462168</v>
      </c>
      <c r="N213" s="1">
        <f t="shared" si="26"/>
        <v>9990.2260938981362</v>
      </c>
      <c r="O213" s="1">
        <f t="shared" si="21"/>
        <v>-9.7739061018637585</v>
      </c>
    </row>
    <row r="214" spans="1:15" x14ac:dyDescent="0.2">
      <c r="A214" s="1">
        <v>208</v>
      </c>
      <c r="B214" s="2">
        <v>39261</v>
      </c>
      <c r="C214" s="1">
        <v>13422.28</v>
      </c>
      <c r="D214" s="24">
        <v>13159.685380000001</v>
      </c>
      <c r="E214" s="24">
        <v>8087.1280463174908</v>
      </c>
      <c r="F214" s="24">
        <v>145.82638041798813</v>
      </c>
      <c r="G214" s="2"/>
      <c r="H214" s="2"/>
      <c r="I214" s="25">
        <v>208</v>
      </c>
      <c r="J214" s="1">
        <f t="shared" si="22"/>
        <v>11138.607265442484</v>
      </c>
      <c r="K214" s="1">
        <f t="shared" si="23"/>
        <v>9476.8763834072179</v>
      </c>
      <c r="L214" s="1">
        <f t="shared" si="24"/>
        <v>6176.4314042075157</v>
      </c>
      <c r="M214" s="1">
        <f t="shared" si="25"/>
        <v>112.20861718764728</v>
      </c>
      <c r="N214" s="1">
        <f t="shared" si="26"/>
        <v>10041.854274050369</v>
      </c>
      <c r="O214" s="1">
        <f t="shared" si="21"/>
        <v>41.854274050368986</v>
      </c>
    </row>
    <row r="215" spans="1:15" x14ac:dyDescent="0.2">
      <c r="A215" s="1">
        <v>209</v>
      </c>
      <c r="B215" s="2">
        <v>39262</v>
      </c>
      <c r="C215" s="1">
        <v>13408.62</v>
      </c>
      <c r="D215" s="24">
        <v>13258.090560000001</v>
      </c>
      <c r="E215" s="24">
        <v>8176.812964213369</v>
      </c>
      <c r="F215" s="24">
        <v>146.85742045178529</v>
      </c>
      <c r="G215" s="2"/>
      <c r="H215" s="2"/>
      <c r="I215" s="25">
        <v>209</v>
      </c>
      <c r="J215" s="1">
        <f t="shared" si="22"/>
        <v>11131.789515685859</v>
      </c>
      <c r="K215" s="1">
        <f t="shared" si="23"/>
        <v>9456.7800019096812</v>
      </c>
      <c r="L215" s="1">
        <f t="shared" si="24"/>
        <v>6162.7829544497463</v>
      </c>
      <c r="M215" s="1">
        <f t="shared" si="25"/>
        <v>112.92898847005391</v>
      </c>
      <c r="N215" s="1">
        <f t="shared" si="26"/>
        <v>10043.592971778737</v>
      </c>
      <c r="O215" s="1">
        <f t="shared" si="21"/>
        <v>43.592971778736683</v>
      </c>
    </row>
    <row r="216" spans="1:15" x14ac:dyDescent="0.2">
      <c r="A216" s="1">
        <v>210</v>
      </c>
      <c r="B216" s="2">
        <v>39265</v>
      </c>
      <c r="C216" s="1">
        <v>13535.43</v>
      </c>
      <c r="D216" s="24">
        <v>13270.83216</v>
      </c>
      <c r="E216" s="24">
        <v>8214.4609513425094</v>
      </c>
      <c r="F216" s="24">
        <v>148.36317553756845</v>
      </c>
      <c r="G216" s="2"/>
      <c r="H216" s="2"/>
      <c r="I216" s="25">
        <v>210</v>
      </c>
      <c r="J216" s="1">
        <f t="shared" si="22"/>
        <v>11248.51447023631</v>
      </c>
      <c r="K216" s="1">
        <f t="shared" si="23"/>
        <v>9395.610109472118</v>
      </c>
      <c r="L216" s="1">
        <f t="shared" si="24"/>
        <v>6123.2520133271373</v>
      </c>
      <c r="M216" s="1">
        <f t="shared" si="25"/>
        <v>113.2859011063575</v>
      </c>
      <c r="N216" s="1">
        <f t="shared" si="26"/>
        <v>10065.823117159403</v>
      </c>
      <c r="O216" s="1">
        <f t="shared" si="21"/>
        <v>65.823117159403409</v>
      </c>
    </row>
    <row r="217" spans="1:15" x14ac:dyDescent="0.2">
      <c r="A217" s="1">
        <v>211</v>
      </c>
      <c r="B217" s="2">
        <v>39266</v>
      </c>
      <c r="C217" s="1">
        <v>13577.3</v>
      </c>
      <c r="D217" s="24">
        <v>13389.156700000001</v>
      </c>
      <c r="E217" s="24">
        <v>8262.7824666485158</v>
      </c>
      <c r="F217" s="24">
        <v>148.36834791138725</v>
      </c>
      <c r="G217" s="2"/>
      <c r="H217" s="2"/>
      <c r="I217" s="25">
        <v>211</v>
      </c>
      <c r="J217" s="1">
        <f t="shared" si="22"/>
        <v>11177.599747403665</v>
      </c>
      <c r="K217" s="1">
        <f t="shared" si="23"/>
        <v>9470.281292889973</v>
      </c>
      <c r="L217" s="1">
        <f t="shared" si="24"/>
        <v>6131.0432272717599</v>
      </c>
      <c r="M217" s="1">
        <f t="shared" si="25"/>
        <v>112.1400587432548</v>
      </c>
      <c r="N217" s="1">
        <f t="shared" si="26"/>
        <v>10045.074079105234</v>
      </c>
      <c r="O217" s="1">
        <f t="shared" si="21"/>
        <v>45.074079105233977</v>
      </c>
    </row>
    <row r="218" spans="1:15" x14ac:dyDescent="0.2">
      <c r="A218" s="1">
        <v>212</v>
      </c>
      <c r="B218" s="2">
        <v>39268</v>
      </c>
      <c r="C218" s="1">
        <v>13565.84</v>
      </c>
      <c r="D218" s="24">
        <v>13339.406080000001</v>
      </c>
      <c r="E218" s="24">
        <v>8240.8948728410178</v>
      </c>
      <c r="F218" s="24">
        <v>148.35922488194106</v>
      </c>
      <c r="G218" s="2"/>
      <c r="H218" s="2"/>
      <c r="I218" s="25">
        <v>212</v>
      </c>
      <c r="J218" s="1">
        <f t="shared" si="22"/>
        <v>11133.724575519433</v>
      </c>
      <c r="K218" s="1">
        <f t="shared" si="23"/>
        <v>9351.7110688557077</v>
      </c>
      <c r="L218" s="1">
        <f t="shared" si="24"/>
        <v>6079.0425474752055</v>
      </c>
      <c r="M218" s="1">
        <f t="shared" si="25"/>
        <v>112.12925420361447</v>
      </c>
      <c r="N218" s="1">
        <f t="shared" si="26"/>
        <v>9982.7046420508595</v>
      </c>
      <c r="O218" s="1">
        <f t="shared" si="21"/>
        <v>-17.295357949140453</v>
      </c>
    </row>
    <row r="219" spans="1:15" x14ac:dyDescent="0.2">
      <c r="A219" s="1">
        <v>213</v>
      </c>
      <c r="B219" s="2">
        <v>39269</v>
      </c>
      <c r="C219" s="1">
        <v>13611.68</v>
      </c>
      <c r="D219" s="24">
        <v>13467.840310000001</v>
      </c>
      <c r="E219" s="24">
        <v>8318.8249727371858</v>
      </c>
      <c r="F219" s="24">
        <v>147.24788961038959</v>
      </c>
      <c r="G219" s="2"/>
      <c r="H219" s="2"/>
      <c r="I219" s="25">
        <v>213</v>
      </c>
      <c r="J219" s="1">
        <f t="shared" si="22"/>
        <v>11180.783479563373</v>
      </c>
      <c r="K219" s="1">
        <f t="shared" si="23"/>
        <v>9476.9649796133563</v>
      </c>
      <c r="L219" s="1">
        <f t="shared" si="24"/>
        <v>6152.8275256922097</v>
      </c>
      <c r="M219" s="1">
        <f t="shared" si="25"/>
        <v>111.29615535453073</v>
      </c>
      <c r="N219" s="1">
        <f t="shared" si="26"/>
        <v>10036.875677484219</v>
      </c>
      <c r="O219" s="1">
        <f t="shared" si="21"/>
        <v>36.875677484218613</v>
      </c>
    </row>
    <row r="220" spans="1:15" x14ac:dyDescent="0.2">
      <c r="A220" s="1">
        <v>214</v>
      </c>
      <c r="B220" s="2">
        <v>39272</v>
      </c>
      <c r="C220" s="1">
        <v>13649.97</v>
      </c>
      <c r="D220" s="24">
        <v>13526.761769999999</v>
      </c>
      <c r="E220" s="24">
        <v>8319.242300354319</v>
      </c>
      <c r="F220" s="24">
        <v>148.09812667261374</v>
      </c>
      <c r="G220" s="2"/>
      <c r="H220" s="2"/>
      <c r="I220" s="25">
        <v>214</v>
      </c>
      <c r="J220" s="1">
        <f t="shared" si="22"/>
        <v>11174.475906434765</v>
      </c>
      <c r="K220" s="1">
        <f t="shared" si="23"/>
        <v>9427.6552799806286</v>
      </c>
      <c r="L220" s="1">
        <f t="shared" si="24"/>
        <v>6095.4940952057414</v>
      </c>
      <c r="M220" s="1">
        <f t="shared" si="25"/>
        <v>112.78364460687305</v>
      </c>
      <c r="N220" s="1">
        <f t="shared" si="26"/>
        <v>10035.97556863596</v>
      </c>
      <c r="O220" s="1">
        <f t="shared" si="21"/>
        <v>35.975568635960371</v>
      </c>
    </row>
    <row r="221" spans="1:15" x14ac:dyDescent="0.2">
      <c r="A221" s="1">
        <v>215</v>
      </c>
      <c r="B221" s="2">
        <v>39273</v>
      </c>
      <c r="C221" s="1">
        <v>13501.7</v>
      </c>
      <c r="D221" s="24">
        <v>13419.61542</v>
      </c>
      <c r="E221" s="24">
        <v>8257.9503361229254</v>
      </c>
      <c r="F221" s="24">
        <v>149.51400720838794</v>
      </c>
      <c r="G221" s="2"/>
      <c r="H221" s="2"/>
      <c r="I221" s="25">
        <v>215</v>
      </c>
      <c r="J221" s="1">
        <f t="shared" si="22"/>
        <v>11022.090035435975</v>
      </c>
      <c r="K221" s="1">
        <f t="shared" si="23"/>
        <v>9312.2374134803413</v>
      </c>
      <c r="L221" s="1">
        <f t="shared" si="24"/>
        <v>6050.2820591885875</v>
      </c>
      <c r="M221" s="1">
        <f t="shared" si="25"/>
        <v>113.20821821881373</v>
      </c>
      <c r="N221" s="1">
        <f t="shared" si="26"/>
        <v>9944.5409770131282</v>
      </c>
      <c r="O221" s="1">
        <f t="shared" si="21"/>
        <v>-55.459022986871787</v>
      </c>
    </row>
    <row r="222" spans="1:15" x14ac:dyDescent="0.2">
      <c r="A222" s="1">
        <v>216</v>
      </c>
      <c r="B222" s="2">
        <v>39274</v>
      </c>
      <c r="C222" s="1">
        <v>13577.87</v>
      </c>
      <c r="D222" s="24">
        <v>13457.09793</v>
      </c>
      <c r="E222" s="24">
        <v>8267.1029067364652</v>
      </c>
      <c r="F222" s="24">
        <v>148.14108667104398</v>
      </c>
      <c r="G222" s="2"/>
      <c r="H222" s="2"/>
      <c r="I222" s="25">
        <v>216</v>
      </c>
      <c r="J222" s="1">
        <f t="shared" si="22"/>
        <v>11205.994099491176</v>
      </c>
      <c r="K222" s="1">
        <f t="shared" si="23"/>
        <v>9412.8069998757546</v>
      </c>
      <c r="L222" s="1">
        <f t="shared" si="24"/>
        <v>6101.9438270242554</v>
      </c>
      <c r="M222" s="1">
        <f t="shared" si="25"/>
        <v>111.10645303337388</v>
      </c>
      <c r="N222" s="1">
        <f t="shared" si="26"/>
        <v>10013.688613149443</v>
      </c>
      <c r="O222" s="1">
        <f t="shared" si="21"/>
        <v>13.688613149442972</v>
      </c>
    </row>
    <row r="223" spans="1:15" x14ac:dyDescent="0.2">
      <c r="A223" s="1">
        <v>217</v>
      </c>
      <c r="B223" s="2">
        <v>39275</v>
      </c>
      <c r="C223" s="1">
        <v>13861.73</v>
      </c>
      <c r="D223" s="24">
        <v>13588.963530000001</v>
      </c>
      <c r="E223" s="24">
        <v>8404.0897824290842</v>
      </c>
      <c r="F223" s="24">
        <v>146.85725951331048</v>
      </c>
      <c r="G223" s="2"/>
      <c r="H223" s="2"/>
      <c r="I223" s="25">
        <v>217</v>
      </c>
      <c r="J223" s="1">
        <f t="shared" si="22"/>
        <v>11376.089137316823</v>
      </c>
      <c r="K223" s="1">
        <f t="shared" si="23"/>
        <v>9478.5680270764042</v>
      </c>
      <c r="L223" s="1">
        <f t="shared" si="24"/>
        <v>6196.1863133882971</v>
      </c>
      <c r="M223" s="1">
        <f t="shared" si="25"/>
        <v>111.16434984981588</v>
      </c>
      <c r="N223" s="1">
        <f t="shared" si="26"/>
        <v>10112.258823037355</v>
      </c>
      <c r="O223" s="1">
        <f t="shared" si="21"/>
        <v>112.25882303735489</v>
      </c>
    </row>
    <row r="224" spans="1:15" x14ac:dyDescent="0.2">
      <c r="A224" s="1">
        <v>218</v>
      </c>
      <c r="B224" s="2">
        <v>39276</v>
      </c>
      <c r="C224" s="1">
        <v>13907.25</v>
      </c>
      <c r="D224" s="24">
        <v>13652.36442</v>
      </c>
      <c r="E224" s="24">
        <v>8426.9421487603304</v>
      </c>
      <c r="F224" s="24">
        <v>149.20607002617803</v>
      </c>
      <c r="G224" s="2"/>
      <c r="H224" s="2"/>
      <c r="I224" s="25">
        <v>218</v>
      </c>
      <c r="J224" s="1">
        <f t="shared" si="22"/>
        <v>11179.722494414476</v>
      </c>
      <c r="K224" s="1">
        <f t="shared" si="23"/>
        <v>9430.3834138891252</v>
      </c>
      <c r="L224" s="1">
        <f t="shared" si="24"/>
        <v>6111.7623309818664</v>
      </c>
      <c r="M224" s="1">
        <f t="shared" si="25"/>
        <v>113.92963621781179</v>
      </c>
      <c r="N224" s="1">
        <f t="shared" si="26"/>
        <v>10061.839156814223</v>
      </c>
      <c r="O224" s="1">
        <f t="shared" si="21"/>
        <v>61.839156814223315</v>
      </c>
    </row>
    <row r="225" spans="1:15" x14ac:dyDescent="0.2">
      <c r="A225" s="1">
        <v>219</v>
      </c>
      <c r="B225" s="2">
        <v>39280</v>
      </c>
      <c r="C225" s="1">
        <v>13971.55</v>
      </c>
      <c r="D225" s="24">
        <v>13615.19586</v>
      </c>
      <c r="E225" s="24">
        <v>8408.0645161290322</v>
      </c>
      <c r="F225" s="24">
        <v>149.05310096547211</v>
      </c>
      <c r="G225" s="2"/>
      <c r="H225" s="2"/>
      <c r="I225" s="25">
        <v>219</v>
      </c>
      <c r="J225" s="1">
        <f t="shared" si="22"/>
        <v>11194.650125042692</v>
      </c>
      <c r="K225" s="1">
        <f t="shared" si="23"/>
        <v>9361.0342025828686</v>
      </c>
      <c r="L225" s="1">
        <f t="shared" si="24"/>
        <v>6081.5341707377484</v>
      </c>
      <c r="M225" s="1">
        <f t="shared" si="25"/>
        <v>112.02118511617248</v>
      </c>
      <c r="N225" s="1">
        <f t="shared" si="26"/>
        <v>10006.035859126398</v>
      </c>
      <c r="O225" s="1">
        <f t="shared" si="21"/>
        <v>6.0358591263975541</v>
      </c>
    </row>
    <row r="226" spans="1:15" x14ac:dyDescent="0.2">
      <c r="A226" s="1">
        <v>220</v>
      </c>
      <c r="B226" s="2">
        <v>39281</v>
      </c>
      <c r="C226" s="1">
        <v>13918.22</v>
      </c>
      <c r="D226" s="24">
        <v>13477.002620000001</v>
      </c>
      <c r="E226" s="24">
        <v>8279.4393813863589</v>
      </c>
      <c r="F226" s="24">
        <v>147.87474349503407</v>
      </c>
      <c r="G226" s="2"/>
      <c r="H226" s="2"/>
      <c r="I226" s="25">
        <v>220</v>
      </c>
      <c r="J226" s="1">
        <f t="shared" si="22"/>
        <v>11100.59619931933</v>
      </c>
      <c r="K226" s="1">
        <f t="shared" si="23"/>
        <v>9291.3159979326683</v>
      </c>
      <c r="L226" s="1">
        <f t="shared" si="24"/>
        <v>6001.9451702313409</v>
      </c>
      <c r="M226" s="1">
        <f t="shared" si="25"/>
        <v>111.24964334293352</v>
      </c>
      <c r="N226" s="1">
        <f t="shared" si="26"/>
        <v>9923.1729768021942</v>
      </c>
      <c r="O226" s="1">
        <f t="shared" si="21"/>
        <v>-76.827023197805829</v>
      </c>
    </row>
    <row r="227" spans="1:15" x14ac:dyDescent="0.2">
      <c r="A227" s="1">
        <v>221</v>
      </c>
      <c r="B227" s="2">
        <v>39282</v>
      </c>
      <c r="C227" s="1">
        <v>14000.41</v>
      </c>
      <c r="D227" s="24">
        <v>13611.74598</v>
      </c>
      <c r="E227" s="24">
        <v>8384.7110865358027</v>
      </c>
      <c r="F227" s="24">
        <v>148.48430456519955</v>
      </c>
      <c r="G227" s="2"/>
      <c r="H227" s="2"/>
      <c r="I227" s="25">
        <v>221</v>
      </c>
      <c r="J227" s="1">
        <f t="shared" si="22"/>
        <v>11208.93251315901</v>
      </c>
      <c r="K227" s="1">
        <f t="shared" si="23"/>
        <v>9480.4365093630877</v>
      </c>
      <c r="L227" s="1">
        <f t="shared" si="24"/>
        <v>6172.6876334312828</v>
      </c>
      <c r="M227" s="1">
        <f t="shared" si="25"/>
        <v>112.59839076798033</v>
      </c>
      <c r="N227" s="1">
        <f t="shared" si="26"/>
        <v>10074.574024710239</v>
      </c>
      <c r="O227" s="1">
        <f t="shared" si="21"/>
        <v>74.574024710238518</v>
      </c>
    </row>
    <row r="228" spans="1:15" x14ac:dyDescent="0.2">
      <c r="A228" s="1">
        <v>222</v>
      </c>
      <c r="B228" s="2">
        <v>39283</v>
      </c>
      <c r="C228" s="1">
        <v>13851.08</v>
      </c>
      <c r="D228" s="24">
        <v>13533.903040000001</v>
      </c>
      <c r="E228" s="24">
        <v>8241.7819590481467</v>
      </c>
      <c r="F228" s="24">
        <v>149.81790429042906</v>
      </c>
      <c r="G228" s="2"/>
      <c r="H228" s="2"/>
      <c r="I228" s="25">
        <v>222</v>
      </c>
      <c r="J228" s="1">
        <f t="shared" si="22"/>
        <v>11024.276080514783</v>
      </c>
      <c r="K228" s="1">
        <f t="shared" si="23"/>
        <v>9332.9091038689585</v>
      </c>
      <c r="L228" s="1">
        <f t="shared" si="24"/>
        <v>5991.2873102383764</v>
      </c>
      <c r="M228" s="1">
        <f t="shared" si="25"/>
        <v>113.14329106988205</v>
      </c>
      <c r="N228" s="1">
        <f t="shared" si="26"/>
        <v>9941.09555496955</v>
      </c>
      <c r="O228" s="1">
        <f t="shared" si="21"/>
        <v>-58.904445030450006</v>
      </c>
    </row>
    <row r="229" spans="1:15" x14ac:dyDescent="0.2">
      <c r="A229" s="1">
        <v>223</v>
      </c>
      <c r="B229" s="2">
        <v>39286</v>
      </c>
      <c r="C229" s="1">
        <v>13943.42</v>
      </c>
      <c r="D229" s="24">
        <v>13633.015199999998</v>
      </c>
      <c r="E229" s="24">
        <v>8303.3853806826028</v>
      </c>
      <c r="F229" s="24">
        <v>148.03164400494438</v>
      </c>
      <c r="G229" s="2"/>
      <c r="H229" s="2"/>
      <c r="I229" s="25">
        <v>223</v>
      </c>
      <c r="J229" s="1">
        <f t="shared" si="22"/>
        <v>11217.417104269125</v>
      </c>
      <c r="K229" s="1">
        <f t="shared" si="23"/>
        <v>9455.3295326375901</v>
      </c>
      <c r="L229" s="1">
        <f t="shared" si="24"/>
        <v>6140.7469695595355</v>
      </c>
      <c r="M229" s="1">
        <f t="shared" si="25"/>
        <v>110.79916395306157</v>
      </c>
      <c r="N229" s="1">
        <f t="shared" si="26"/>
        <v>10032.265038773741</v>
      </c>
      <c r="O229" s="1">
        <f t="shared" si="21"/>
        <v>32.265038773741253</v>
      </c>
    </row>
    <row r="230" spans="1:15" x14ac:dyDescent="0.2">
      <c r="A230" s="1">
        <v>224</v>
      </c>
      <c r="B230" s="2">
        <v>39287</v>
      </c>
      <c r="C230" s="1">
        <v>13716.95</v>
      </c>
      <c r="D230" s="24">
        <v>13395.77031</v>
      </c>
      <c r="E230" s="24">
        <v>8167.3855938061661</v>
      </c>
      <c r="F230" s="24">
        <v>149.19633681418861</v>
      </c>
      <c r="G230" s="2"/>
      <c r="H230" s="2"/>
      <c r="I230" s="25">
        <v>224</v>
      </c>
      <c r="J230" s="1">
        <f t="shared" si="22"/>
        <v>10962.142505461357</v>
      </c>
      <c r="K230" s="1">
        <f t="shared" si="23"/>
        <v>9223.2415897302581</v>
      </c>
      <c r="L230" s="1">
        <f t="shared" si="24"/>
        <v>5995.3562304982606</v>
      </c>
      <c r="M230" s="1">
        <f t="shared" si="25"/>
        <v>113.01842129662587</v>
      </c>
      <c r="N230" s="1">
        <f t="shared" si="26"/>
        <v>9882.1819174071643</v>
      </c>
      <c r="O230" s="1">
        <f t="shared" si="21"/>
        <v>-117.81808259283571</v>
      </c>
    </row>
    <row r="231" spans="1:15" x14ac:dyDescent="0.2">
      <c r="A231" s="1">
        <v>225</v>
      </c>
      <c r="B231" s="2">
        <v>39288</v>
      </c>
      <c r="C231" s="1">
        <v>13785.79</v>
      </c>
      <c r="D231" s="24">
        <v>13228.087850000002</v>
      </c>
      <c r="E231" s="24">
        <v>7999.3284911607507</v>
      </c>
      <c r="F231" s="24">
        <v>148.51076923076923</v>
      </c>
      <c r="G231" s="2"/>
      <c r="H231" s="2"/>
      <c r="I231" s="25">
        <v>225</v>
      </c>
      <c r="J231" s="1">
        <f t="shared" si="22"/>
        <v>11199.053005420299</v>
      </c>
      <c r="K231" s="1">
        <f t="shared" si="23"/>
        <v>9269.0919257516671</v>
      </c>
      <c r="L231" s="1">
        <f t="shared" si="24"/>
        <v>5969.7700111210606</v>
      </c>
      <c r="M231" s="1">
        <f t="shared" si="25"/>
        <v>111.62087591466765</v>
      </c>
      <c r="N231" s="1">
        <f t="shared" si="26"/>
        <v>9952.7549817890849</v>
      </c>
      <c r="O231" s="1">
        <f t="shared" si="21"/>
        <v>-47.245018210915077</v>
      </c>
    </row>
    <row r="232" spans="1:15" x14ac:dyDescent="0.2">
      <c r="A232" s="1">
        <v>226</v>
      </c>
      <c r="B232" s="2">
        <v>39289</v>
      </c>
      <c r="C232" s="1">
        <v>13473.57</v>
      </c>
      <c r="D232" s="24">
        <v>12792.455680000001</v>
      </c>
      <c r="E232" s="24">
        <v>7785.7730827273981</v>
      </c>
      <c r="F232" s="24">
        <v>148.37054731372055</v>
      </c>
      <c r="G232" s="2"/>
      <c r="H232" s="2"/>
      <c r="I232" s="25">
        <v>226</v>
      </c>
      <c r="J232" s="1">
        <f t="shared" si="22"/>
        <v>10890.760854046084</v>
      </c>
      <c r="K232" s="1">
        <f t="shared" si="23"/>
        <v>9077.4666424539573</v>
      </c>
      <c r="L232" s="1">
        <f t="shared" si="24"/>
        <v>5932.4671075139604</v>
      </c>
      <c r="M232" s="1">
        <f t="shared" si="25"/>
        <v>112.03027187054789</v>
      </c>
      <c r="N232" s="1">
        <f t="shared" si="26"/>
        <v>9782.0260410209012</v>
      </c>
      <c r="O232" s="1">
        <f t="shared" si="21"/>
        <v>-217.97395897909882</v>
      </c>
    </row>
    <row r="233" spans="1:15" x14ac:dyDescent="0.2">
      <c r="A233" s="1">
        <v>227</v>
      </c>
      <c r="B233" s="2">
        <v>39290</v>
      </c>
      <c r="C233" s="1">
        <v>13265.47</v>
      </c>
      <c r="D233" s="24">
        <v>12620.585120000002</v>
      </c>
      <c r="E233" s="24">
        <v>7707.1691929537083</v>
      </c>
      <c r="F233" s="24">
        <v>145.48661616161618</v>
      </c>
      <c r="G233" s="2"/>
      <c r="H233" s="2"/>
      <c r="I233" s="25">
        <v>227</v>
      </c>
      <c r="J233" s="1">
        <f t="shared" si="22"/>
        <v>10971.023768837806</v>
      </c>
      <c r="K233" s="1">
        <f t="shared" si="23"/>
        <v>9260.4774895900391</v>
      </c>
      <c r="L233" s="1">
        <f t="shared" si="24"/>
        <v>6033.6522970817305</v>
      </c>
      <c r="M233" s="1">
        <f t="shared" si="25"/>
        <v>109.95651909098791</v>
      </c>
      <c r="N233" s="1">
        <f t="shared" si="26"/>
        <v>9848.9433217478509</v>
      </c>
      <c r="O233" s="1">
        <f t="shared" si="21"/>
        <v>-151.05667825214914</v>
      </c>
    </row>
    <row r="234" spans="1:15" x14ac:dyDescent="0.2">
      <c r="A234" s="1">
        <v>228</v>
      </c>
      <c r="B234" s="2">
        <v>39293</v>
      </c>
      <c r="C234" s="1">
        <v>13358.31</v>
      </c>
      <c r="D234" s="24">
        <v>12562.387620000001</v>
      </c>
      <c r="E234" s="24">
        <v>7725.2154877548228</v>
      </c>
      <c r="F234" s="24">
        <v>145.95053182508863</v>
      </c>
      <c r="G234" s="2"/>
      <c r="H234" s="2"/>
      <c r="I234" s="25">
        <v>228</v>
      </c>
      <c r="J234" s="1">
        <f t="shared" si="22"/>
        <v>11221.11654621359</v>
      </c>
      <c r="K234" s="1">
        <f t="shared" si="23"/>
        <v>9343.3046658000239</v>
      </c>
      <c r="L234" s="1">
        <f t="shared" si="24"/>
        <v>6109.4601703431326</v>
      </c>
      <c r="M234" s="1">
        <f t="shared" si="25"/>
        <v>112.49371980846209</v>
      </c>
      <c r="N234" s="1">
        <f t="shared" si="26"/>
        <v>10022.879467183293</v>
      </c>
      <c r="O234" s="1">
        <f t="shared" si="21"/>
        <v>22.879467183292945</v>
      </c>
    </row>
    <row r="235" spans="1:15" x14ac:dyDescent="0.2">
      <c r="A235" s="1">
        <v>229</v>
      </c>
      <c r="B235" s="2">
        <v>39294</v>
      </c>
      <c r="C235" s="1">
        <v>13211.99</v>
      </c>
      <c r="D235" s="24">
        <v>12924.995220000001</v>
      </c>
      <c r="E235" s="24">
        <v>7873.8773274917849</v>
      </c>
      <c r="F235" s="24">
        <v>144.86344167296548</v>
      </c>
      <c r="G235" s="2"/>
      <c r="H235" s="2"/>
      <c r="I235" s="25">
        <v>229</v>
      </c>
      <c r="J235" s="1">
        <f t="shared" si="22"/>
        <v>11021.073932907681</v>
      </c>
      <c r="K235" s="1">
        <f t="shared" si="23"/>
        <v>9657.5288141970068</v>
      </c>
      <c r="L235" s="1">
        <f t="shared" si="24"/>
        <v>6212.4823826226839</v>
      </c>
      <c r="M235" s="1">
        <f t="shared" si="25"/>
        <v>111.30092043911939</v>
      </c>
      <c r="N235" s="1">
        <f t="shared" si="26"/>
        <v>10047.126729810268</v>
      </c>
      <c r="O235" s="1">
        <f t="shared" si="21"/>
        <v>47.126729810268444</v>
      </c>
    </row>
    <row r="236" spans="1:15" x14ac:dyDescent="0.2">
      <c r="A236" s="1">
        <v>230</v>
      </c>
      <c r="B236" s="2">
        <v>39295</v>
      </c>
      <c r="C236" s="1">
        <v>13362.37</v>
      </c>
      <c r="D236" s="24">
        <v>12684.342580000002</v>
      </c>
      <c r="E236" s="24">
        <v>7732.9048140043769</v>
      </c>
      <c r="F236" s="24">
        <v>142.31109236609026</v>
      </c>
      <c r="G236" s="2"/>
      <c r="H236" s="2"/>
      <c r="I236" s="25">
        <v>230</v>
      </c>
      <c r="J236" s="1">
        <f t="shared" si="22"/>
        <v>11269.962058561958</v>
      </c>
      <c r="K236" s="1">
        <f t="shared" si="23"/>
        <v>9211.8187217440209</v>
      </c>
      <c r="L236" s="1">
        <f t="shared" si="24"/>
        <v>5986.0611413672586</v>
      </c>
      <c r="M236" s="1">
        <f t="shared" si="25"/>
        <v>110.16042228010815</v>
      </c>
      <c r="N236" s="1">
        <f t="shared" si="26"/>
        <v>9936.5290136172862</v>
      </c>
      <c r="O236" s="1">
        <f t="shared" si="21"/>
        <v>-63.470986382713818</v>
      </c>
    </row>
    <row r="237" spans="1:15" x14ac:dyDescent="0.2">
      <c r="A237" s="1">
        <v>231</v>
      </c>
      <c r="B237" s="2">
        <v>39296</v>
      </c>
      <c r="C237" s="1">
        <v>13463.33</v>
      </c>
      <c r="D237" s="24">
        <v>12805.98978</v>
      </c>
      <c r="E237" s="24">
        <v>7769.8208669492687</v>
      </c>
      <c r="F237" s="24">
        <v>142.73560803428862</v>
      </c>
      <c r="G237" s="2"/>
      <c r="H237" s="2"/>
      <c r="I237" s="25">
        <v>231</v>
      </c>
      <c r="J237" s="1">
        <f t="shared" si="22"/>
        <v>11227.322430294924</v>
      </c>
      <c r="K237" s="1">
        <f t="shared" si="23"/>
        <v>9476.6098030272824</v>
      </c>
      <c r="L237" s="1">
        <f t="shared" si="24"/>
        <v>6124.2860911664984</v>
      </c>
      <c r="M237" s="1">
        <f t="shared" si="25"/>
        <v>112.47065280645548</v>
      </c>
      <c r="N237" s="1">
        <f t="shared" si="26"/>
        <v>10069.73312924108</v>
      </c>
      <c r="O237" s="1">
        <f t="shared" si="21"/>
        <v>69.733129241079951</v>
      </c>
    </row>
    <row r="238" spans="1:15" x14ac:dyDescent="0.2">
      <c r="A238" s="1">
        <v>232</v>
      </c>
      <c r="B238" s="2">
        <v>39297</v>
      </c>
      <c r="C238" s="1">
        <v>13181.91</v>
      </c>
      <c r="D238" s="24">
        <v>12690.725270000001</v>
      </c>
      <c r="E238" s="24">
        <v>7706.3463656387667</v>
      </c>
      <c r="F238" s="24">
        <v>143.44732618062008</v>
      </c>
      <c r="G238" s="2"/>
      <c r="H238" s="2"/>
      <c r="I238" s="25">
        <v>232</v>
      </c>
      <c r="J238" s="1">
        <f t="shared" si="22"/>
        <v>10910.208453502959</v>
      </c>
      <c r="K238" s="1">
        <f t="shared" si="23"/>
        <v>9302.1021163899659</v>
      </c>
      <c r="L238" s="1">
        <f t="shared" si="24"/>
        <v>6045.3945029184097</v>
      </c>
      <c r="M238" s="1">
        <f t="shared" si="25"/>
        <v>112.69529036161397</v>
      </c>
      <c r="N238" s="1">
        <f t="shared" si="26"/>
        <v>9891.1898741663281</v>
      </c>
      <c r="O238" s="1">
        <f t="shared" si="21"/>
        <v>-108.81012583367192</v>
      </c>
    </row>
    <row r="239" spans="1:15" x14ac:dyDescent="0.2">
      <c r="A239" s="1">
        <v>233</v>
      </c>
      <c r="B239" s="2">
        <v>39300</v>
      </c>
      <c r="C239" s="1">
        <v>13468.78</v>
      </c>
      <c r="D239" s="24">
        <v>12572.537740000002</v>
      </c>
      <c r="E239" s="24">
        <v>7633.8162251655622</v>
      </c>
      <c r="F239" s="24">
        <v>143.58624787775892</v>
      </c>
      <c r="G239" s="2"/>
      <c r="H239" s="2"/>
      <c r="I239" s="25">
        <v>233</v>
      </c>
      <c r="J239" s="1">
        <f t="shared" si="22"/>
        <v>11385.631253847127</v>
      </c>
      <c r="K239" s="1">
        <f t="shared" si="23"/>
        <v>9299.1727685153382</v>
      </c>
      <c r="L239" s="1">
        <f t="shared" si="24"/>
        <v>6037.8219826872355</v>
      </c>
      <c r="M239" s="1">
        <f t="shared" si="25"/>
        <v>112.24474770809081</v>
      </c>
      <c r="N239" s="1">
        <f t="shared" si="26"/>
        <v>10051.636043203982</v>
      </c>
      <c r="O239" s="1">
        <f t="shared" si="21"/>
        <v>51.636043203981899</v>
      </c>
    </row>
    <row r="240" spans="1:15" x14ac:dyDescent="0.2">
      <c r="A240" s="1">
        <v>234</v>
      </c>
      <c r="B240" s="2">
        <v>39301</v>
      </c>
      <c r="C240" s="1">
        <v>13504.3</v>
      </c>
      <c r="D240" s="24">
        <v>12751.34656</v>
      </c>
      <c r="E240" s="24">
        <v>7736.2697866483131</v>
      </c>
      <c r="F240" s="24">
        <v>142.92035472972972</v>
      </c>
      <c r="G240" s="2"/>
      <c r="H240" s="2"/>
      <c r="I240" s="25">
        <v>234</v>
      </c>
      <c r="J240" s="1">
        <f t="shared" si="22"/>
        <v>11172.516772788624</v>
      </c>
      <c r="K240" s="1">
        <f t="shared" si="23"/>
        <v>9520.0868953935951</v>
      </c>
      <c r="L240" s="1">
        <f t="shared" si="24"/>
        <v>6176.9919334054985</v>
      </c>
      <c r="M240" s="1">
        <f t="shared" si="25"/>
        <v>111.61610864495759</v>
      </c>
      <c r="N240" s="1">
        <f t="shared" si="26"/>
        <v>10057.361210607934</v>
      </c>
      <c r="O240" s="1">
        <f t="shared" si="21"/>
        <v>57.361210607934481</v>
      </c>
    </row>
    <row r="241" spans="1:15" x14ac:dyDescent="0.2">
      <c r="A241" s="1">
        <v>235</v>
      </c>
      <c r="B241" s="2">
        <v>39302</v>
      </c>
      <c r="C241" s="1">
        <v>13657.86</v>
      </c>
      <c r="D241" s="24">
        <v>13034.60454</v>
      </c>
      <c r="E241" s="24">
        <v>7945.3980099502487</v>
      </c>
      <c r="F241" s="24">
        <v>142.33767970578401</v>
      </c>
      <c r="G241" s="2"/>
      <c r="H241" s="2"/>
      <c r="I241" s="25">
        <v>235</v>
      </c>
      <c r="J241" s="1">
        <f t="shared" si="22"/>
        <v>11269.840680509171</v>
      </c>
      <c r="K241" s="1">
        <f t="shared" si="23"/>
        <v>9595.1025640948028</v>
      </c>
      <c r="L241" s="1">
        <f t="shared" si="24"/>
        <v>6259.9545366916955</v>
      </c>
      <c r="M241" s="1">
        <f t="shared" si="25"/>
        <v>111.67897910498407</v>
      </c>
      <c r="N241" s="1">
        <f t="shared" si="26"/>
        <v>10131.005005546856</v>
      </c>
      <c r="O241" s="1">
        <f t="shared" si="21"/>
        <v>131.00500554685641</v>
      </c>
    </row>
    <row r="242" spans="1:15" x14ac:dyDescent="0.2">
      <c r="A242" s="1">
        <v>236</v>
      </c>
      <c r="B242" s="2">
        <v>39303</v>
      </c>
      <c r="C242" s="1">
        <v>13270.68</v>
      </c>
      <c r="D242" s="24">
        <v>12729.908879999999</v>
      </c>
      <c r="E242" s="24">
        <v>7708.3458955735232</v>
      </c>
      <c r="F242" s="24">
        <v>144.70419686499241</v>
      </c>
      <c r="G242" s="2"/>
      <c r="H242" s="2"/>
      <c r="I242" s="25">
        <v>236</v>
      </c>
      <c r="J242" s="1">
        <f t="shared" si="22"/>
        <v>10827.238852089566</v>
      </c>
      <c r="K242" s="1">
        <f t="shared" si="23"/>
        <v>9167.1691855612462</v>
      </c>
      <c r="L242" s="1">
        <f t="shared" si="24"/>
        <v>5913.3374829530885</v>
      </c>
      <c r="M242" s="1">
        <f t="shared" si="25"/>
        <v>114.00053355290142</v>
      </c>
      <c r="N242" s="1">
        <f t="shared" si="26"/>
        <v>9819.8952498997041</v>
      </c>
      <c r="O242" s="1">
        <f t="shared" si="21"/>
        <v>-180.10475010029586</v>
      </c>
    </row>
    <row r="243" spans="1:15" x14ac:dyDescent="0.2">
      <c r="A243" s="1">
        <v>237</v>
      </c>
      <c r="B243" s="2">
        <v>39304</v>
      </c>
      <c r="C243" s="1">
        <v>13239.54</v>
      </c>
      <c r="D243" s="24">
        <v>12194.95068</v>
      </c>
      <c r="E243" s="24">
        <v>7452.6466967583101</v>
      </c>
      <c r="F243" s="24">
        <v>142.33392766174222</v>
      </c>
      <c r="G243" s="2"/>
      <c r="H243" s="2"/>
      <c r="I243" s="25">
        <v>237</v>
      </c>
      <c r="J243" s="1">
        <f t="shared" si="22"/>
        <v>11116.982352087458</v>
      </c>
      <c r="K243" s="1">
        <f t="shared" si="23"/>
        <v>8992.1297400318253</v>
      </c>
      <c r="L243" s="1">
        <f t="shared" si="24"/>
        <v>5893.0003550117108</v>
      </c>
      <c r="M243" s="1">
        <f t="shared" si="25"/>
        <v>110.29934801862456</v>
      </c>
      <c r="N243" s="1">
        <f t="shared" si="26"/>
        <v>9798.6107836146311</v>
      </c>
      <c r="O243" s="1">
        <f t="shared" si="21"/>
        <v>-201.38921638536885</v>
      </c>
    </row>
    <row r="244" spans="1:15" x14ac:dyDescent="0.2">
      <c r="A244" s="1">
        <v>238</v>
      </c>
      <c r="B244" s="2">
        <v>39307</v>
      </c>
      <c r="C244" s="1">
        <v>13236.53</v>
      </c>
      <c r="D244" s="24">
        <v>12510.1404</v>
      </c>
      <c r="E244" s="24">
        <v>7582.4098025867934</v>
      </c>
      <c r="F244" s="24">
        <v>141.92827574554363</v>
      </c>
      <c r="G244" s="2"/>
      <c r="H244" s="2"/>
      <c r="I244" s="25">
        <v>238</v>
      </c>
      <c r="J244" s="1">
        <f t="shared" si="22"/>
        <v>11140.596617322051</v>
      </c>
      <c r="K244" s="1">
        <f t="shared" si="23"/>
        <v>9629.1942237156363</v>
      </c>
      <c r="L244" s="1">
        <f t="shared" si="24"/>
        <v>6201.3157937948772</v>
      </c>
      <c r="M244" s="1">
        <f t="shared" si="25"/>
        <v>111.81656114859315</v>
      </c>
      <c r="N244" s="1">
        <f t="shared" si="26"/>
        <v>10088.34004065772</v>
      </c>
      <c r="O244" s="1">
        <f t="shared" si="21"/>
        <v>88.340040657720238</v>
      </c>
    </row>
    <row r="245" spans="1:15" x14ac:dyDescent="0.2">
      <c r="A245" s="1">
        <v>239</v>
      </c>
      <c r="B245" s="2">
        <v>39308</v>
      </c>
      <c r="C245" s="1">
        <v>13028.92</v>
      </c>
      <c r="D245" s="24">
        <v>12287</v>
      </c>
      <c r="E245" s="24">
        <v>7434.7401275614056</v>
      </c>
      <c r="F245" s="24">
        <v>142.83566522513354</v>
      </c>
      <c r="G245" s="2"/>
      <c r="H245" s="2"/>
      <c r="I245" s="25">
        <v>239</v>
      </c>
      <c r="J245" s="1">
        <f t="shared" si="22"/>
        <v>10968.354192496068</v>
      </c>
      <c r="K245" s="1">
        <f t="shared" si="23"/>
        <v>9219.1628304842379</v>
      </c>
      <c r="L245" s="1">
        <f t="shared" si="24"/>
        <v>5976.4827235119456</v>
      </c>
      <c r="M245" s="1">
        <f t="shared" si="25"/>
        <v>112.85306894607955</v>
      </c>
      <c r="N245" s="1">
        <f t="shared" si="26"/>
        <v>9877.0625121467565</v>
      </c>
      <c r="O245" s="1">
        <f t="shared" si="21"/>
        <v>-122.93748785324351</v>
      </c>
    </row>
    <row r="246" spans="1:15" x14ac:dyDescent="0.2">
      <c r="A246" s="1">
        <v>240</v>
      </c>
      <c r="B246" s="2">
        <v>39309</v>
      </c>
      <c r="C246" s="1">
        <v>12861.47</v>
      </c>
      <c r="D246" s="24">
        <v>12163.616300000002</v>
      </c>
      <c r="E246" s="24">
        <v>7331.2500000000009</v>
      </c>
      <c r="F246" s="24">
        <v>140.51692963752666</v>
      </c>
      <c r="G246" s="2"/>
      <c r="H246" s="2"/>
      <c r="I246" s="25">
        <v>240</v>
      </c>
      <c r="J246" s="1">
        <f t="shared" si="22"/>
        <v>10999.916508897129</v>
      </c>
      <c r="K246" s="1">
        <f t="shared" si="23"/>
        <v>9292.3308598644126</v>
      </c>
      <c r="L246" s="1">
        <f t="shared" si="24"/>
        <v>6010.3444914431466</v>
      </c>
      <c r="M246" s="1">
        <f t="shared" si="25"/>
        <v>110.31577710735293</v>
      </c>
      <c r="N246" s="1">
        <f t="shared" si="26"/>
        <v>9872.0788786944031</v>
      </c>
      <c r="O246" s="1">
        <f t="shared" si="21"/>
        <v>-127.9211213055969</v>
      </c>
    </row>
    <row r="247" spans="1:15" x14ac:dyDescent="0.2">
      <c r="A247" s="1">
        <v>241</v>
      </c>
      <c r="B247" s="2">
        <v>39310</v>
      </c>
      <c r="C247" s="1">
        <v>12845.78</v>
      </c>
      <c r="D247" s="24">
        <v>11609.996239999999</v>
      </c>
      <c r="E247" s="24">
        <v>7056.3789868667927</v>
      </c>
      <c r="F247" s="24">
        <v>141.3682044996936</v>
      </c>
      <c r="G247" s="2"/>
      <c r="H247" s="2"/>
      <c r="I247" s="25">
        <v>241</v>
      </c>
      <c r="J247" s="1">
        <f t="shared" si="22"/>
        <v>11129.536242078084</v>
      </c>
      <c r="K247" s="1">
        <f t="shared" si="23"/>
        <v>8959.3639355828509</v>
      </c>
      <c r="L247" s="1">
        <f t="shared" si="24"/>
        <v>5866.6610444663465</v>
      </c>
      <c r="M247" s="1">
        <f t="shared" si="25"/>
        <v>112.81548873812064</v>
      </c>
      <c r="N247" s="1">
        <f t="shared" si="26"/>
        <v>9833.2002889504074</v>
      </c>
      <c r="O247" s="1">
        <f t="shared" si="21"/>
        <v>-166.79971104959259</v>
      </c>
    </row>
    <row r="248" spans="1:15" x14ac:dyDescent="0.2">
      <c r="A248" s="1">
        <v>242</v>
      </c>
      <c r="B248" s="2">
        <v>39311</v>
      </c>
      <c r="C248" s="1">
        <v>13079.08</v>
      </c>
      <c r="D248" s="24">
        <v>12043.501199999999</v>
      </c>
      <c r="E248" s="24">
        <v>7247.1693014457505</v>
      </c>
      <c r="F248" s="24">
        <v>134.23870627526807</v>
      </c>
      <c r="G248" s="2"/>
      <c r="H248" s="2"/>
      <c r="I248" s="25">
        <v>242</v>
      </c>
      <c r="J248" s="1">
        <f t="shared" si="22"/>
        <v>11345.507140897631</v>
      </c>
      <c r="K248" s="1">
        <f t="shared" si="23"/>
        <v>9737.0744864182561</v>
      </c>
      <c r="L248" s="1">
        <f t="shared" si="24"/>
        <v>6259.9899695649065</v>
      </c>
      <c r="M248" s="1">
        <f t="shared" si="25"/>
        <v>106.48088563216959</v>
      </c>
      <c r="N248" s="1">
        <f t="shared" si="26"/>
        <v>10110.836999168327</v>
      </c>
      <c r="O248" s="1">
        <f t="shared" si="21"/>
        <v>110.83699916832666</v>
      </c>
    </row>
    <row r="249" spans="1:15" x14ac:dyDescent="0.2">
      <c r="A249" s="1">
        <v>243</v>
      </c>
      <c r="B249" s="2">
        <v>39314</v>
      </c>
      <c r="C249" s="1">
        <v>13121.35</v>
      </c>
      <c r="D249" s="24">
        <v>12070.47459</v>
      </c>
      <c r="E249" s="24">
        <v>7278.754381234834</v>
      </c>
      <c r="F249" s="24">
        <v>137.00670556474788</v>
      </c>
      <c r="G249" s="2"/>
      <c r="H249" s="2"/>
      <c r="I249" s="25">
        <v>243</v>
      </c>
      <c r="J249" s="1">
        <f t="shared" si="22"/>
        <v>11179.14324444074</v>
      </c>
      <c r="K249" s="1">
        <f t="shared" si="23"/>
        <v>9407.6119913462189</v>
      </c>
      <c r="L249" s="1">
        <f t="shared" si="24"/>
        <v>6121.7527621164945</v>
      </c>
      <c r="M249" s="1">
        <f t="shared" si="25"/>
        <v>114.44839438170133</v>
      </c>
      <c r="N249" s="1">
        <f t="shared" si="26"/>
        <v>10065.244727420282</v>
      </c>
      <c r="O249" s="1">
        <f t="shared" si="21"/>
        <v>65.244727420282288</v>
      </c>
    </row>
    <row r="250" spans="1:15" x14ac:dyDescent="0.2">
      <c r="A250" s="1">
        <v>244</v>
      </c>
      <c r="B250" s="2">
        <v>39315</v>
      </c>
      <c r="C250" s="1">
        <v>13090.86</v>
      </c>
      <c r="D250" s="24">
        <v>12071.170740000001</v>
      </c>
      <c r="E250" s="24">
        <v>7310.8202914193198</v>
      </c>
      <c r="F250" s="24">
        <v>139.0706664334441</v>
      </c>
      <c r="G250" s="2"/>
      <c r="H250" s="2"/>
      <c r="I250" s="25">
        <v>244</v>
      </c>
      <c r="J250" s="1">
        <f t="shared" si="22"/>
        <v>11117.236777602913</v>
      </c>
      <c r="K250" s="1">
        <f t="shared" si="23"/>
        <v>9387.130550347094</v>
      </c>
      <c r="L250" s="1">
        <f t="shared" si="24"/>
        <v>6122.0401343338544</v>
      </c>
      <c r="M250" s="1">
        <f t="shared" si="25"/>
        <v>113.82544348484299</v>
      </c>
      <c r="N250" s="1">
        <f t="shared" si="26"/>
        <v>10025.412998720625</v>
      </c>
      <c r="O250" s="1">
        <f t="shared" si="21"/>
        <v>25.412998720625183</v>
      </c>
    </row>
    <row r="251" spans="1:15" x14ac:dyDescent="0.2">
      <c r="A251" s="1">
        <v>245</v>
      </c>
      <c r="B251" s="2">
        <v>39316</v>
      </c>
      <c r="C251" s="1">
        <v>13236.13</v>
      </c>
      <c r="D251" s="24">
        <v>12338.094800000001</v>
      </c>
      <c r="E251" s="24">
        <v>7459.0024330900242</v>
      </c>
      <c r="F251" s="24">
        <v>138.23037468486481</v>
      </c>
      <c r="G251" s="2"/>
      <c r="H251" s="2"/>
      <c r="I251" s="25">
        <v>245</v>
      </c>
      <c r="J251" s="1">
        <f t="shared" si="22"/>
        <v>11266.785932085437</v>
      </c>
      <c r="K251" s="1">
        <f t="shared" si="23"/>
        <v>9594.1503746117942</v>
      </c>
      <c r="L251" s="1">
        <f t="shared" si="24"/>
        <v>6218.730962705079</v>
      </c>
      <c r="M251" s="1">
        <f t="shared" si="25"/>
        <v>111.45860114006992</v>
      </c>
      <c r="N251" s="1">
        <f t="shared" si="26"/>
        <v>10118.910291009539</v>
      </c>
      <c r="O251" s="1">
        <f t="shared" si="21"/>
        <v>118.91029100953892</v>
      </c>
    </row>
    <row r="252" spans="1:15" x14ac:dyDescent="0.2">
      <c r="A252" s="1">
        <v>246</v>
      </c>
      <c r="B252" s="2">
        <v>39317</v>
      </c>
      <c r="C252" s="1">
        <v>13235.88</v>
      </c>
      <c r="D252" s="24">
        <v>12429.12233</v>
      </c>
      <c r="E252" s="24">
        <v>7498.411620961173</v>
      </c>
      <c r="F252" s="24">
        <v>140.35544086021505</v>
      </c>
      <c r="G252" s="2"/>
      <c r="H252" s="2"/>
      <c r="I252" s="25">
        <v>246</v>
      </c>
      <c r="J252" s="1">
        <f t="shared" si="22"/>
        <v>11142.91953194778</v>
      </c>
      <c r="K252" s="1">
        <f t="shared" si="23"/>
        <v>9455.8412135300914</v>
      </c>
      <c r="L252" s="1">
        <f t="shared" si="24"/>
        <v>6127.3918785545993</v>
      </c>
      <c r="M252" s="1">
        <f t="shared" si="25"/>
        <v>113.86005944197686</v>
      </c>
      <c r="N252" s="1">
        <f t="shared" si="26"/>
        <v>10058.087907901918</v>
      </c>
      <c r="O252" s="1">
        <f t="shared" si="21"/>
        <v>58.087907901917788</v>
      </c>
    </row>
    <row r="253" spans="1:15" x14ac:dyDescent="0.2">
      <c r="A253" s="1">
        <v>247</v>
      </c>
      <c r="B253" s="2">
        <v>39318</v>
      </c>
      <c r="C253" s="1">
        <v>13378.87</v>
      </c>
      <c r="D253" s="24">
        <v>12499.91296</v>
      </c>
      <c r="E253" s="24">
        <v>7595.9901800327334</v>
      </c>
      <c r="F253" s="24">
        <v>140.18609265809681</v>
      </c>
      <c r="G253" s="2"/>
      <c r="H253" s="2"/>
      <c r="I253" s="25">
        <v>247</v>
      </c>
      <c r="J253" s="1">
        <f t="shared" si="22"/>
        <v>11263.511580877132</v>
      </c>
      <c r="K253" s="1">
        <f t="shared" si="23"/>
        <v>9440.0509346829949</v>
      </c>
      <c r="L253" s="1">
        <f t="shared" si="24"/>
        <v>6174.5064107637563</v>
      </c>
      <c r="M253" s="1">
        <f t="shared" si="25"/>
        <v>112.00084960494469</v>
      </c>
      <c r="N253" s="1">
        <f t="shared" si="26"/>
        <v>10070.899575864107</v>
      </c>
      <c r="O253" s="1">
        <f t="shared" si="21"/>
        <v>70.899575864106737</v>
      </c>
    </row>
    <row r="254" spans="1:15" x14ac:dyDescent="0.2">
      <c r="A254" s="1">
        <v>248</v>
      </c>
      <c r="B254" s="2">
        <v>39322</v>
      </c>
      <c r="C254" s="1">
        <v>13041.85</v>
      </c>
      <c r="D254" s="24">
        <v>12262.3709</v>
      </c>
      <c r="E254" s="24">
        <v>7469.1908855232641</v>
      </c>
      <c r="F254" s="24">
        <v>141.69195302305349</v>
      </c>
      <c r="G254" s="2"/>
      <c r="H254" s="2"/>
      <c r="I254" s="25">
        <v>248</v>
      </c>
      <c r="J254" s="1">
        <f t="shared" si="22"/>
        <v>10862.429337492627</v>
      </c>
      <c r="K254" s="1">
        <f t="shared" si="23"/>
        <v>9208.2111694956311</v>
      </c>
      <c r="L254" s="1">
        <f t="shared" si="24"/>
        <v>5993.4417984062839</v>
      </c>
      <c r="M254" s="1">
        <f t="shared" si="25"/>
        <v>113.34070095352727</v>
      </c>
      <c r="N254" s="1">
        <f t="shared" si="26"/>
        <v>9847.0184446276508</v>
      </c>
      <c r="O254" s="1">
        <f t="shared" si="21"/>
        <v>-152.98155537234925</v>
      </c>
    </row>
    <row r="255" spans="1:15" x14ac:dyDescent="0.2">
      <c r="A255" s="1">
        <v>249</v>
      </c>
      <c r="B255" s="2">
        <v>39323</v>
      </c>
      <c r="C255" s="1">
        <v>13289.29</v>
      </c>
      <c r="D255" s="24">
        <v>12352.703680000001</v>
      </c>
      <c r="E255" s="24">
        <v>7534.8348348348354</v>
      </c>
      <c r="F255" s="24">
        <v>139.1331132157442</v>
      </c>
      <c r="G255" s="2"/>
      <c r="H255" s="2"/>
      <c r="I255" s="25">
        <v>249</v>
      </c>
      <c r="J255" s="1">
        <f t="shared" si="22"/>
        <v>11354.546025119136</v>
      </c>
      <c r="K255" s="1">
        <f t="shared" si="23"/>
        <v>9455.737049371317</v>
      </c>
      <c r="L255" s="1">
        <f t="shared" si="24"/>
        <v>6148.7566702075255</v>
      </c>
      <c r="M255" s="1">
        <f t="shared" si="25"/>
        <v>110.11106297950938</v>
      </c>
      <c r="N255" s="1">
        <f t="shared" si="26"/>
        <v>10070.661347876701</v>
      </c>
      <c r="O255" s="1">
        <f t="shared" si="21"/>
        <v>70.661347876701257</v>
      </c>
    </row>
    <row r="256" spans="1:15" x14ac:dyDescent="0.2">
      <c r="A256" s="1">
        <v>250</v>
      </c>
      <c r="B256" s="2">
        <v>39324</v>
      </c>
      <c r="C256" s="1">
        <v>13238.73</v>
      </c>
      <c r="D256" s="24">
        <v>12519.6648</v>
      </c>
      <c r="E256" s="24">
        <v>7627.5641025641025</v>
      </c>
      <c r="F256" s="24">
        <v>139.49758203799655</v>
      </c>
      <c r="G256" s="2"/>
      <c r="H256" s="2"/>
      <c r="I256" s="25">
        <v>250</v>
      </c>
      <c r="J256" s="1">
        <f t="shared" si="22"/>
        <v>11100.735210451421</v>
      </c>
      <c r="K256" s="1">
        <f t="shared" si="23"/>
        <v>9513.4598320127498</v>
      </c>
      <c r="L256" s="1">
        <f t="shared" si="24"/>
        <v>6170.2002296138053</v>
      </c>
      <c r="M256" s="1">
        <f t="shared" si="25"/>
        <v>112.4298977558299</v>
      </c>
      <c r="N256" s="1">
        <f t="shared" si="26"/>
        <v>10042.876090784017</v>
      </c>
      <c r="O256" s="1">
        <f t="shared" si="21"/>
        <v>42.876090784016924</v>
      </c>
    </row>
    <row r="257" spans="1:15" x14ac:dyDescent="0.2">
      <c r="A257" s="1">
        <v>251</v>
      </c>
      <c r="B257" s="2">
        <v>39325</v>
      </c>
      <c r="C257" s="1">
        <v>13357.74</v>
      </c>
      <c r="D257" s="24">
        <v>12714.38643</v>
      </c>
      <c r="E257" s="24">
        <v>7720.1090661213357</v>
      </c>
      <c r="F257" s="24">
        <v>142.93555900621118</v>
      </c>
      <c r="G257" s="2"/>
      <c r="H257" s="2"/>
      <c r="I257" s="25">
        <v>251</v>
      </c>
      <c r="J257" s="1">
        <f t="shared" si="22"/>
        <v>11243.301534678929</v>
      </c>
      <c r="K257" s="1">
        <f t="shared" si="23"/>
        <v>9532.5812735569052</v>
      </c>
      <c r="L257" s="1">
        <f t="shared" si="24"/>
        <v>6169.1410227716815</v>
      </c>
      <c r="M257" s="1">
        <f t="shared" si="25"/>
        <v>114.89979222505971</v>
      </c>
      <c r="N257" s="1">
        <f t="shared" si="26"/>
        <v>10144.041729822013</v>
      </c>
      <c r="O257" s="1">
        <f t="shared" si="21"/>
        <v>144.04172982201271</v>
      </c>
    </row>
    <row r="258" spans="1:15" x14ac:dyDescent="0.2">
      <c r="A258" s="1">
        <v>252</v>
      </c>
      <c r="B258" s="2">
        <v>39329</v>
      </c>
      <c r="C258" s="1">
        <v>13448.86</v>
      </c>
      <c r="D258" s="24">
        <v>12818.643360000002</v>
      </c>
      <c r="E258" s="24">
        <v>7707.5000000000009</v>
      </c>
      <c r="F258" s="24">
        <v>141.31213425129087</v>
      </c>
      <c r="G258" s="2"/>
      <c r="H258" s="2"/>
      <c r="I258" s="25">
        <v>252</v>
      </c>
      <c r="J258" s="1">
        <f t="shared" si="22"/>
        <v>11219.143008607745</v>
      </c>
      <c r="K258" s="1">
        <f t="shared" si="23"/>
        <v>9463.558454690572</v>
      </c>
      <c r="L258" s="1">
        <f t="shared" si="24"/>
        <v>6085.233197359812</v>
      </c>
      <c r="M258" s="1">
        <f t="shared" si="25"/>
        <v>110.86253624684214</v>
      </c>
      <c r="N258" s="1">
        <f t="shared" si="26"/>
        <v>10027.53705439674</v>
      </c>
      <c r="O258" s="1">
        <f t="shared" si="21"/>
        <v>27.537054396740132</v>
      </c>
    </row>
    <row r="259" spans="1:15" x14ac:dyDescent="0.2">
      <c r="A259" s="1">
        <v>253</v>
      </c>
      <c r="B259" s="2">
        <v>39330</v>
      </c>
      <c r="C259" s="1">
        <v>13305.47</v>
      </c>
      <c r="D259" s="24">
        <v>12666.186929999998</v>
      </c>
      <c r="E259" s="24">
        <v>7578.9078498293511</v>
      </c>
      <c r="F259" s="24">
        <v>140.08192457737323</v>
      </c>
      <c r="G259" s="2"/>
      <c r="H259" s="2"/>
      <c r="I259" s="25">
        <v>253</v>
      </c>
      <c r="J259" s="1">
        <f t="shared" si="22"/>
        <v>11024.323394034882</v>
      </c>
      <c r="K259" s="1">
        <f t="shared" si="23"/>
        <v>9274.9513329168021</v>
      </c>
      <c r="L259" s="1">
        <f t="shared" si="24"/>
        <v>5993.4960239553902</v>
      </c>
      <c r="M259" s="1">
        <f t="shared" si="25"/>
        <v>111.15993469909468</v>
      </c>
      <c r="N259" s="1">
        <f t="shared" si="26"/>
        <v>9887.577244094171</v>
      </c>
      <c r="O259" s="1">
        <f t="shared" si="21"/>
        <v>-112.42275590582904</v>
      </c>
    </row>
    <row r="260" spans="1:15" x14ac:dyDescent="0.2">
      <c r="A260" s="1">
        <v>254</v>
      </c>
      <c r="B260" s="2">
        <v>39331</v>
      </c>
      <c r="C260" s="1">
        <v>13363.35</v>
      </c>
      <c r="D260" s="24">
        <v>12763.598610000001</v>
      </c>
      <c r="E260" s="24">
        <v>7635.0219058050379</v>
      </c>
      <c r="F260" s="24">
        <v>141.05856832971801</v>
      </c>
      <c r="G260" s="2"/>
      <c r="H260" s="2"/>
      <c r="I260" s="25">
        <v>254</v>
      </c>
      <c r="J260" s="1">
        <f t="shared" si="22"/>
        <v>11191.603625088028</v>
      </c>
      <c r="K260" s="1">
        <f t="shared" si="23"/>
        <v>9458.7785102665512</v>
      </c>
      <c r="L260" s="1">
        <f t="shared" si="24"/>
        <v>6140.3169513737857</v>
      </c>
      <c r="M260" s="1">
        <f t="shared" si="25"/>
        <v>112.91795663829906</v>
      </c>
      <c r="N260" s="1">
        <f t="shared" si="26"/>
        <v>10061.82029413234</v>
      </c>
      <c r="O260" s="1">
        <f t="shared" si="21"/>
        <v>61.820294132339768</v>
      </c>
    </row>
    <row r="261" spans="1:15" x14ac:dyDescent="0.2">
      <c r="A261" s="1">
        <v>255</v>
      </c>
      <c r="B261" s="2">
        <v>39332</v>
      </c>
      <c r="C261" s="1">
        <v>13113.38</v>
      </c>
      <c r="D261" s="24">
        <v>12538.418239999999</v>
      </c>
      <c r="E261" s="24">
        <v>7474.3289745354441</v>
      </c>
      <c r="F261" s="24">
        <v>142.10806522697223</v>
      </c>
      <c r="G261" s="2"/>
      <c r="H261" s="2"/>
      <c r="I261" s="25">
        <v>255</v>
      </c>
      <c r="J261" s="1">
        <f t="shared" si="22"/>
        <v>10934.690633665958</v>
      </c>
      <c r="K261" s="1">
        <f t="shared" si="23"/>
        <v>9220.9873335729153</v>
      </c>
      <c r="L261" s="1">
        <f t="shared" si="24"/>
        <v>5966.9039889444075</v>
      </c>
      <c r="M261" s="1">
        <f t="shared" si="25"/>
        <v>112.97045911313357</v>
      </c>
      <c r="N261" s="1">
        <f t="shared" si="26"/>
        <v>9866.0837576044214</v>
      </c>
      <c r="O261" s="1">
        <f t="shared" si="21"/>
        <v>-133.91624239557859</v>
      </c>
    </row>
    <row r="262" spans="1:15" x14ac:dyDescent="0.2">
      <c r="A262" s="1">
        <v>256</v>
      </c>
      <c r="B262" s="2">
        <v>39335</v>
      </c>
      <c r="C262" s="1">
        <v>13127.85</v>
      </c>
      <c r="D262" s="24">
        <v>12443.021850000003</v>
      </c>
      <c r="E262" s="24">
        <v>7429.558620689656</v>
      </c>
      <c r="F262" s="24">
        <v>139.15588313178566</v>
      </c>
      <c r="G262" s="2"/>
      <c r="H262" s="2"/>
      <c r="I262" s="25">
        <v>256</v>
      </c>
      <c r="J262" s="1">
        <f t="shared" si="22"/>
        <v>11155.42592150155</v>
      </c>
      <c r="K262" s="1">
        <f t="shared" si="23"/>
        <v>9315.1729472426759</v>
      </c>
      <c r="L262" s="1">
        <f t="shared" si="24"/>
        <v>6058.678856906683</v>
      </c>
      <c r="M262" s="1">
        <f t="shared" si="25"/>
        <v>109.80660998229746</v>
      </c>
      <c r="N262" s="1">
        <f t="shared" si="26"/>
        <v>9934.0505375790417</v>
      </c>
      <c r="O262" s="1">
        <f t="shared" si="21"/>
        <v>-65.949462420958298</v>
      </c>
    </row>
    <row r="263" spans="1:15" x14ac:dyDescent="0.2">
      <c r="A263" s="1">
        <v>257</v>
      </c>
      <c r="B263" s="2">
        <v>39336</v>
      </c>
      <c r="C263" s="1">
        <v>13308.39</v>
      </c>
      <c r="D263" s="24">
        <v>12751.077139999998</v>
      </c>
      <c r="E263" s="24">
        <v>7580.1604869950188</v>
      </c>
      <c r="F263" s="24">
        <v>139.15574057843997</v>
      </c>
      <c r="G263" s="2"/>
      <c r="H263" s="2"/>
      <c r="I263" s="25">
        <v>257</v>
      </c>
      <c r="J263" s="1">
        <f t="shared" si="22"/>
        <v>11296.375252665133</v>
      </c>
      <c r="K263" s="1">
        <f t="shared" si="23"/>
        <v>9618.9755421474038</v>
      </c>
      <c r="L263" s="1">
        <f t="shared" si="24"/>
        <v>6218.7416538304069</v>
      </c>
      <c r="M263" s="1">
        <f t="shared" si="25"/>
        <v>112.13603447549426</v>
      </c>
      <c r="N263" s="1">
        <f t="shared" si="26"/>
        <v>10149.550174112985</v>
      </c>
      <c r="O263" s="1">
        <f t="shared" ref="O263:O326" si="27">N263-$G$2</f>
        <v>149.55017411298468</v>
      </c>
    </row>
    <row r="264" spans="1:15" x14ac:dyDescent="0.2">
      <c r="A264" s="1">
        <v>258</v>
      </c>
      <c r="B264" s="2">
        <v>39337</v>
      </c>
      <c r="C264" s="1">
        <v>13291.65</v>
      </c>
      <c r="D264" s="24">
        <v>12806.000339999999</v>
      </c>
      <c r="E264" s="24">
        <v>7648.9515345090967</v>
      </c>
      <c r="F264" s="24">
        <v>138.33274956217164</v>
      </c>
      <c r="G264" s="2"/>
      <c r="H264" s="2"/>
      <c r="I264" s="25">
        <v>258</v>
      </c>
      <c r="J264" s="1">
        <f t="shared" ref="J264:J327" si="28">C$506*(C264/C263)</f>
        <v>11129.113579065535</v>
      </c>
      <c r="K264" s="1">
        <f t="shared" ref="K264:K327" si="29">D$506*(D264/D263)</f>
        <v>9427.0204031536614</v>
      </c>
      <c r="L264" s="1">
        <f t="shared" ref="L264:L327" si="30">E$506*(E264/E263)</f>
        <v>6150.5030313504703</v>
      </c>
      <c r="M264" s="1">
        <f t="shared" ref="M264:M327" si="31">F$506*(F264/F263)</f>
        <v>111.47295684920974</v>
      </c>
      <c r="N264" s="1">
        <f t="shared" ref="N264:N327" si="32">$C$2*(J264/C$506)+$D$2*(K264/D$506)+$E$2*(L264/E$506)+$F$2*(M264/F$506)</f>
        <v>10005.137401180586</v>
      </c>
      <c r="O264" s="1">
        <f t="shared" si="27"/>
        <v>5.1374011805855844</v>
      </c>
    </row>
    <row r="265" spans="1:15" x14ac:dyDescent="0.2">
      <c r="A265" s="1">
        <v>259</v>
      </c>
      <c r="B265" s="2">
        <v>39338</v>
      </c>
      <c r="C265" s="1">
        <v>13424.88</v>
      </c>
      <c r="D265" s="24">
        <v>12901.534469999999</v>
      </c>
      <c r="E265" s="24">
        <v>7726.2215435868957</v>
      </c>
      <c r="F265" s="24">
        <v>137.08682089940214</v>
      </c>
      <c r="G265" s="2"/>
      <c r="H265" s="2"/>
      <c r="I265" s="25">
        <v>259</v>
      </c>
      <c r="J265" s="1">
        <f t="shared" si="28"/>
        <v>11254.824124499215</v>
      </c>
      <c r="K265" s="1">
        <f t="shared" si="29"/>
        <v>9456.6141478735972</v>
      </c>
      <c r="L265" s="1">
        <f t="shared" si="30"/>
        <v>6156.7621520072289</v>
      </c>
      <c r="M265" s="1">
        <f t="shared" si="31"/>
        <v>111.12616694793823</v>
      </c>
      <c r="N265" s="1">
        <f t="shared" si="32"/>
        <v>10054.563202137215</v>
      </c>
      <c r="O265" s="1">
        <f t="shared" si="27"/>
        <v>54.56320213721483</v>
      </c>
    </row>
    <row r="266" spans="1:15" x14ac:dyDescent="0.2">
      <c r="A266" s="1">
        <v>260</v>
      </c>
      <c r="B266" s="2">
        <v>39339</v>
      </c>
      <c r="C266" s="1">
        <v>13442.52</v>
      </c>
      <c r="D266" s="24">
        <v>12652.184809999999</v>
      </c>
      <c r="E266" s="24">
        <v>7682.2746185852984</v>
      </c>
      <c r="F266" s="24">
        <v>140.15312418527853</v>
      </c>
      <c r="G266" s="2"/>
      <c r="H266" s="2"/>
      <c r="I266" s="25">
        <v>260</v>
      </c>
      <c r="J266" s="1">
        <f t="shared" si="28"/>
        <v>11157.771830183958</v>
      </c>
      <c r="K266" s="1">
        <f t="shared" si="29"/>
        <v>9205.1733416626266</v>
      </c>
      <c r="L266" s="1">
        <f t="shared" si="30"/>
        <v>6060.5187493103022</v>
      </c>
      <c r="M266" s="1">
        <f t="shared" si="31"/>
        <v>114.64436597418697</v>
      </c>
      <c r="N266" s="1">
        <f t="shared" si="32"/>
        <v>9986.3216955575735</v>
      </c>
      <c r="O266" s="1">
        <f t="shared" si="27"/>
        <v>-13.678304442426452</v>
      </c>
    </row>
    <row r="267" spans="1:15" x14ac:dyDescent="0.2">
      <c r="A267" s="1">
        <v>261</v>
      </c>
      <c r="B267" s="2">
        <v>39343</v>
      </c>
      <c r="C267" s="1">
        <v>13739.39</v>
      </c>
      <c r="D267" s="24">
        <v>12546.49344</v>
      </c>
      <c r="E267" s="24">
        <v>7696.7406380027751</v>
      </c>
      <c r="F267" s="24">
        <v>136.44590277178136</v>
      </c>
      <c r="G267" s="2"/>
      <c r="H267" s="2"/>
      <c r="I267" s="25">
        <v>261</v>
      </c>
      <c r="J267" s="1">
        <f t="shared" si="28"/>
        <v>11389.219349549041</v>
      </c>
      <c r="K267" s="1">
        <f t="shared" si="29"/>
        <v>9308.1773201388678</v>
      </c>
      <c r="L267" s="1">
        <f t="shared" si="30"/>
        <v>6106.6657947022177</v>
      </c>
      <c r="M267" s="1">
        <f t="shared" si="31"/>
        <v>109.17001115941389</v>
      </c>
      <c r="N267" s="1">
        <f t="shared" si="32"/>
        <v>10012.257379044964</v>
      </c>
      <c r="O267" s="1">
        <f t="shared" si="27"/>
        <v>12.257379044964182</v>
      </c>
    </row>
    <row r="268" spans="1:15" x14ac:dyDescent="0.2">
      <c r="A268" s="1">
        <v>262</v>
      </c>
      <c r="B268" s="2">
        <v>39344</v>
      </c>
      <c r="C268" s="1">
        <v>13815.56</v>
      </c>
      <c r="D268" s="24">
        <v>12915.478000000001</v>
      </c>
      <c r="E268" s="24">
        <v>7999.4695700725842</v>
      </c>
      <c r="F268" s="24">
        <v>140.89223359422036</v>
      </c>
      <c r="G268" s="2"/>
      <c r="H268" s="2"/>
      <c r="I268" s="25">
        <v>262</v>
      </c>
      <c r="J268" s="1">
        <f t="shared" si="28"/>
        <v>11204.906557190676</v>
      </c>
      <c r="K268" s="1">
        <f t="shared" si="29"/>
        <v>9662.642933712732</v>
      </c>
      <c r="L268" s="1">
        <f t="shared" si="30"/>
        <v>6334.9248445448593</v>
      </c>
      <c r="M268" s="1">
        <f t="shared" si="31"/>
        <v>115.79030390469879</v>
      </c>
      <c r="N268" s="1">
        <f t="shared" si="32"/>
        <v>10214.909417519881</v>
      </c>
      <c r="O268" s="1">
        <f t="shared" si="27"/>
        <v>214.90941751988066</v>
      </c>
    </row>
    <row r="269" spans="1:15" x14ac:dyDescent="0.2">
      <c r="A269" s="1">
        <v>263</v>
      </c>
      <c r="B269" s="2">
        <v>39345</v>
      </c>
      <c r="C269" s="1">
        <v>13766.7</v>
      </c>
      <c r="D269" s="24">
        <v>12947.3631</v>
      </c>
      <c r="E269" s="24">
        <v>8013.466685448655</v>
      </c>
      <c r="F269" s="24">
        <v>143.28930597992144</v>
      </c>
      <c r="G269" s="2"/>
      <c r="H269" s="2"/>
      <c r="I269" s="25">
        <v>263</v>
      </c>
      <c r="J269" s="1">
        <f t="shared" si="28"/>
        <v>11103.721294757506</v>
      </c>
      <c r="K269" s="1">
        <f t="shared" si="29"/>
        <v>9409.7623421972567</v>
      </c>
      <c r="L269" s="1">
        <f t="shared" si="30"/>
        <v>6105.8534089045315</v>
      </c>
      <c r="M269" s="1">
        <f t="shared" si="31"/>
        <v>114.04397961222358</v>
      </c>
      <c r="N269" s="1">
        <f t="shared" si="32"/>
        <v>10029.036673953759</v>
      </c>
      <c r="O269" s="1">
        <f t="shared" si="27"/>
        <v>29.036673953758509</v>
      </c>
    </row>
    <row r="270" spans="1:15" x14ac:dyDescent="0.2">
      <c r="A270" s="1">
        <v>264</v>
      </c>
      <c r="B270" s="2">
        <v>39346</v>
      </c>
      <c r="C270" s="1">
        <v>13820.19</v>
      </c>
      <c r="D270" s="24">
        <v>13046.408019999999</v>
      </c>
      <c r="E270" s="24">
        <v>8034.7427766032406</v>
      </c>
      <c r="F270" s="24">
        <v>141.3448574646911</v>
      </c>
      <c r="G270" s="2"/>
      <c r="H270" s="2"/>
      <c r="I270" s="25">
        <v>264</v>
      </c>
      <c r="J270" s="1">
        <f t="shared" si="28"/>
        <v>11186.426216500684</v>
      </c>
      <c r="K270" s="1">
        <f t="shared" si="29"/>
        <v>9458.3948519441765</v>
      </c>
      <c r="L270" s="1">
        <f t="shared" si="30"/>
        <v>6111.371301397573</v>
      </c>
      <c r="M270" s="1">
        <f t="shared" si="31"/>
        <v>110.61445191628431</v>
      </c>
      <c r="N270" s="1">
        <f t="shared" si="32"/>
        <v>10014.006158840381</v>
      </c>
      <c r="O270" s="1">
        <f t="shared" si="27"/>
        <v>14.006158840380522</v>
      </c>
    </row>
    <row r="271" spans="1:15" x14ac:dyDescent="0.2">
      <c r="A271" s="1">
        <v>265</v>
      </c>
      <c r="B271" s="2">
        <v>39350</v>
      </c>
      <c r="C271" s="1">
        <v>13778.65</v>
      </c>
      <c r="D271" s="24">
        <v>12896.790089999999</v>
      </c>
      <c r="E271" s="24">
        <v>7968.3474576271192</v>
      </c>
      <c r="F271" s="24">
        <v>143.42191325638333</v>
      </c>
      <c r="G271" s="2"/>
      <c r="H271" s="2"/>
      <c r="I271" s="25">
        <v>265</v>
      </c>
      <c r="J271" s="1">
        <f t="shared" si="28"/>
        <v>11109.636566103647</v>
      </c>
      <c r="K271" s="1">
        <f t="shared" si="29"/>
        <v>9278.9425458192854</v>
      </c>
      <c r="L271" s="1">
        <f t="shared" si="30"/>
        <v>6044.8205628759797</v>
      </c>
      <c r="M271" s="1">
        <f t="shared" si="31"/>
        <v>113.78398459891365</v>
      </c>
      <c r="N271" s="1">
        <f t="shared" si="32"/>
        <v>9974.6989891755893</v>
      </c>
      <c r="O271" s="1">
        <f t="shared" si="27"/>
        <v>-25.301010824410696</v>
      </c>
    </row>
    <row r="272" spans="1:15" x14ac:dyDescent="0.2">
      <c r="A272" s="1">
        <v>266</v>
      </c>
      <c r="B272" s="2">
        <v>39351</v>
      </c>
      <c r="C272" s="1">
        <v>13878.15</v>
      </c>
      <c r="D272" s="24">
        <v>12964.4249</v>
      </c>
      <c r="E272" s="24">
        <v>8036.675610789438</v>
      </c>
      <c r="F272" s="24">
        <v>142.05479688850477</v>
      </c>
      <c r="G272" s="2"/>
      <c r="H272" s="2"/>
      <c r="I272" s="25">
        <v>266</v>
      </c>
      <c r="J272" s="1">
        <f t="shared" si="28"/>
        <v>11223.598074521087</v>
      </c>
      <c r="K272" s="1">
        <f t="shared" si="29"/>
        <v>9435.8154063219517</v>
      </c>
      <c r="L272" s="1">
        <f t="shared" si="30"/>
        <v>6147.4542337665362</v>
      </c>
      <c r="M272" s="1">
        <f t="shared" si="31"/>
        <v>111.06725296026271</v>
      </c>
      <c r="N272" s="1">
        <f t="shared" si="32"/>
        <v>10034.128894425809</v>
      </c>
      <c r="O272" s="1">
        <f t="shared" si="27"/>
        <v>34.128894425808539</v>
      </c>
    </row>
    <row r="273" spans="1:15" x14ac:dyDescent="0.2">
      <c r="A273" s="1">
        <v>267</v>
      </c>
      <c r="B273" s="2">
        <v>39352</v>
      </c>
      <c r="C273" s="1">
        <v>13912.94</v>
      </c>
      <c r="D273" s="24">
        <v>13127.824959999998</v>
      </c>
      <c r="E273" s="24">
        <v>8114.0249080101894</v>
      </c>
      <c r="F273" s="24">
        <v>145.51932220973461</v>
      </c>
      <c r="G273" s="2"/>
      <c r="H273" s="2"/>
      <c r="I273" s="25">
        <v>267</v>
      </c>
      <c r="J273" s="1">
        <f t="shared" si="28"/>
        <v>11171.063801890021</v>
      </c>
      <c r="K273" s="1">
        <f t="shared" si="29"/>
        <v>9504.8951890024873</v>
      </c>
      <c r="L273" s="1">
        <f t="shared" si="30"/>
        <v>6153.8516972236857</v>
      </c>
      <c r="M273" s="1">
        <f t="shared" si="31"/>
        <v>114.87099912117326</v>
      </c>
      <c r="N273" s="1">
        <f t="shared" si="32"/>
        <v>10106.240298632496</v>
      </c>
      <c r="O273" s="1">
        <f t="shared" si="27"/>
        <v>106.24029863249598</v>
      </c>
    </row>
    <row r="274" spans="1:15" x14ac:dyDescent="0.2">
      <c r="A274" s="1">
        <v>268</v>
      </c>
      <c r="B274" s="2">
        <v>39353</v>
      </c>
      <c r="C274" s="1">
        <v>13895.63</v>
      </c>
      <c r="D274" s="24">
        <v>13175.45832</v>
      </c>
      <c r="E274" s="24">
        <v>8130.4267425320058</v>
      </c>
      <c r="F274" s="24">
        <v>145.93714136671883</v>
      </c>
      <c r="G274" s="2"/>
      <c r="H274" s="2"/>
      <c r="I274" s="25">
        <v>268</v>
      </c>
      <c r="J274" s="1">
        <f t="shared" si="28"/>
        <v>11129.266102053194</v>
      </c>
      <c r="K274" s="1">
        <f t="shared" si="29"/>
        <v>9420.6477477486369</v>
      </c>
      <c r="L274" s="1">
        <f t="shared" si="30"/>
        <v>6107.5092422719117</v>
      </c>
      <c r="M274" s="1">
        <f t="shared" si="31"/>
        <v>112.45811780472803</v>
      </c>
      <c r="N274" s="1">
        <f t="shared" si="32"/>
        <v>10013.672494114377</v>
      </c>
      <c r="O274" s="1">
        <f t="shared" si="27"/>
        <v>13.672494114376605</v>
      </c>
    </row>
    <row r="275" spans="1:15" x14ac:dyDescent="0.2">
      <c r="A275" s="1">
        <v>269</v>
      </c>
      <c r="B275" s="2">
        <v>39356</v>
      </c>
      <c r="C275" s="1">
        <v>14087.55</v>
      </c>
      <c r="D275" s="24">
        <v>13292.1666</v>
      </c>
      <c r="E275" s="24">
        <v>8222.8457484688806</v>
      </c>
      <c r="F275" s="24">
        <v>145.65070032854919</v>
      </c>
      <c r="G275" s="2"/>
      <c r="H275" s="2"/>
      <c r="I275" s="25">
        <v>269</v>
      </c>
      <c r="J275" s="1">
        <f t="shared" si="28"/>
        <v>11297.033745969055</v>
      </c>
      <c r="K275" s="1">
        <f t="shared" si="29"/>
        <v>9469.7356472465817</v>
      </c>
      <c r="L275" s="1">
        <f t="shared" si="30"/>
        <v>6164.4726593552341</v>
      </c>
      <c r="M275" s="1">
        <f t="shared" si="31"/>
        <v>111.91605188324739</v>
      </c>
      <c r="N275" s="1">
        <f t="shared" si="32"/>
        <v>10089.261676532631</v>
      </c>
      <c r="O275" s="1">
        <f t="shared" si="27"/>
        <v>89.2616765326311</v>
      </c>
    </row>
    <row r="276" spans="1:15" x14ac:dyDescent="0.2">
      <c r="A276" s="1">
        <v>270</v>
      </c>
      <c r="B276" s="2">
        <v>39357</v>
      </c>
      <c r="C276" s="1">
        <v>14047.31</v>
      </c>
      <c r="D276" s="24">
        <v>13266.016319999999</v>
      </c>
      <c r="E276" s="24">
        <v>8207.2884234361736</v>
      </c>
      <c r="F276" s="24">
        <v>147.08179465056082</v>
      </c>
      <c r="G276" s="2"/>
      <c r="H276" s="2"/>
      <c r="I276" s="25">
        <v>270</v>
      </c>
      <c r="J276" s="1">
        <f t="shared" si="28"/>
        <v>11111.300508626409</v>
      </c>
      <c r="K276" s="1">
        <f t="shared" si="29"/>
        <v>9368.1225291102801</v>
      </c>
      <c r="L276" s="1">
        <f t="shared" si="30"/>
        <v>6083.6564454239196</v>
      </c>
      <c r="M276" s="1">
        <f t="shared" si="31"/>
        <v>113.23794567628231</v>
      </c>
      <c r="N276" s="1">
        <f t="shared" si="32"/>
        <v>10000.431355552699</v>
      </c>
      <c r="O276" s="1">
        <f t="shared" si="27"/>
        <v>0.43135555269873294</v>
      </c>
    </row>
    <row r="277" spans="1:15" x14ac:dyDescent="0.2">
      <c r="A277" s="1">
        <v>271</v>
      </c>
      <c r="B277" s="2">
        <v>39358</v>
      </c>
      <c r="C277" s="1">
        <v>13968.05</v>
      </c>
      <c r="D277" s="24">
        <v>13312.202399999998</v>
      </c>
      <c r="E277" s="24">
        <v>8213.5804215589196</v>
      </c>
      <c r="F277" s="24">
        <v>147.3223982869379</v>
      </c>
      <c r="G277" s="2"/>
      <c r="H277" s="2"/>
      <c r="I277" s="25">
        <v>271</v>
      </c>
      <c r="J277" s="1">
        <f t="shared" si="28"/>
        <v>11080.256433188986</v>
      </c>
      <c r="K277" s="1">
        <f t="shared" si="29"/>
        <v>9419.268914740207</v>
      </c>
      <c r="L277" s="1">
        <f t="shared" si="30"/>
        <v>6099.8611073432239</v>
      </c>
      <c r="M277" s="1">
        <f t="shared" si="31"/>
        <v>112.31958717982999</v>
      </c>
      <c r="N277" s="1">
        <f t="shared" si="32"/>
        <v>9991.9134886053398</v>
      </c>
      <c r="O277" s="1">
        <f t="shared" si="27"/>
        <v>-8.0865113946601923</v>
      </c>
    </row>
    <row r="278" spans="1:15" x14ac:dyDescent="0.2">
      <c r="A278" s="1">
        <v>272</v>
      </c>
      <c r="B278" s="2">
        <v>39359</v>
      </c>
      <c r="C278" s="1">
        <v>13974.31</v>
      </c>
      <c r="D278" s="24">
        <v>13366.22827</v>
      </c>
      <c r="E278" s="24">
        <v>8204.0848056537106</v>
      </c>
      <c r="F278" s="24">
        <v>146.76704447879104</v>
      </c>
      <c r="G278" s="2"/>
      <c r="H278" s="2"/>
      <c r="I278" s="25">
        <v>272</v>
      </c>
      <c r="J278" s="1">
        <f t="shared" si="28"/>
        <v>11148.123967933963</v>
      </c>
      <c r="K278" s="1">
        <f t="shared" si="29"/>
        <v>9424.6834612989878</v>
      </c>
      <c r="L278" s="1">
        <f t="shared" si="30"/>
        <v>6088.1417502720506</v>
      </c>
      <c r="M278" s="1">
        <f t="shared" si="31"/>
        <v>111.71343536773392</v>
      </c>
      <c r="N278" s="1">
        <f t="shared" si="32"/>
        <v>10005.272392329058</v>
      </c>
      <c r="O278" s="1">
        <f t="shared" si="27"/>
        <v>5.2723923290577659</v>
      </c>
    </row>
    <row r="279" spans="1:15" x14ac:dyDescent="0.2">
      <c r="A279" s="1">
        <v>273</v>
      </c>
      <c r="B279" s="2">
        <v>39360</v>
      </c>
      <c r="C279" s="1">
        <v>14066.01</v>
      </c>
      <c r="D279" s="24">
        <v>13466.64486</v>
      </c>
      <c r="E279" s="24">
        <v>8263.6685051619297</v>
      </c>
      <c r="F279" s="24">
        <v>146.22999143101973</v>
      </c>
      <c r="G279" s="2"/>
      <c r="H279" s="2"/>
      <c r="I279" s="25">
        <v>273</v>
      </c>
      <c r="J279" s="1">
        <f t="shared" si="28"/>
        <v>11216.251679782401</v>
      </c>
      <c r="K279" s="1">
        <f t="shared" si="29"/>
        <v>9457.1079078955518</v>
      </c>
      <c r="L279" s="1">
        <f t="shared" si="30"/>
        <v>6139.4557645606183</v>
      </c>
      <c r="M279" s="1">
        <f t="shared" si="31"/>
        <v>111.72581839953543</v>
      </c>
      <c r="N279" s="1">
        <f t="shared" si="32"/>
        <v>10048.730538840067</v>
      </c>
      <c r="O279" s="1">
        <f t="shared" si="27"/>
        <v>48.730538840067311</v>
      </c>
    </row>
    <row r="280" spans="1:15" x14ac:dyDescent="0.2">
      <c r="A280" s="1">
        <v>274</v>
      </c>
      <c r="B280" s="2">
        <v>39364</v>
      </c>
      <c r="C280" s="1">
        <v>14164.53</v>
      </c>
      <c r="D280" s="24">
        <v>13453.077439999999</v>
      </c>
      <c r="E280" s="24">
        <v>8258.5657931811784</v>
      </c>
      <c r="F280" s="24">
        <v>146.67834857680145</v>
      </c>
      <c r="G280" s="2"/>
      <c r="H280" s="2"/>
      <c r="I280" s="25">
        <v>274</v>
      </c>
      <c r="J280" s="1">
        <f t="shared" si="28"/>
        <v>11221.17780229788</v>
      </c>
      <c r="K280" s="1">
        <f t="shared" si="29"/>
        <v>9377.1323581962588</v>
      </c>
      <c r="L280" s="1">
        <f t="shared" si="30"/>
        <v>6091.4246174209375</v>
      </c>
      <c r="M280" s="1">
        <f t="shared" si="31"/>
        <v>112.47997104680202</v>
      </c>
      <c r="N280" s="1">
        <f t="shared" si="32"/>
        <v>10030.508755038785</v>
      </c>
      <c r="O280" s="1">
        <f t="shared" si="27"/>
        <v>30.508755038785239</v>
      </c>
    </row>
    <row r="281" spans="1:15" x14ac:dyDescent="0.2">
      <c r="A281" s="1">
        <v>275</v>
      </c>
      <c r="B281" s="2">
        <v>39365</v>
      </c>
      <c r="C281" s="1">
        <v>14078.69</v>
      </c>
      <c r="D281" s="24">
        <v>13555.862099999998</v>
      </c>
      <c r="E281" s="24">
        <v>8269.8158640226629</v>
      </c>
      <c r="F281" s="24">
        <v>146.71925179364536</v>
      </c>
      <c r="G281" s="2"/>
      <c r="H281" s="2"/>
      <c r="I281" s="25">
        <v>275</v>
      </c>
      <c r="J281" s="1">
        <f t="shared" si="28"/>
        <v>11075.60031287307</v>
      </c>
      <c r="K281" s="1">
        <f t="shared" si="29"/>
        <v>9458.3049282972333</v>
      </c>
      <c r="L281" s="1">
        <f t="shared" si="30"/>
        <v>6103.4913718990119</v>
      </c>
      <c r="M281" s="1">
        <f t="shared" si="31"/>
        <v>112.16742001259622</v>
      </c>
      <c r="N281" s="1">
        <f t="shared" si="32"/>
        <v>10000.599826809612</v>
      </c>
      <c r="O281" s="1">
        <f t="shared" si="27"/>
        <v>0.59982680961184087</v>
      </c>
    </row>
    <row r="282" spans="1:15" x14ac:dyDescent="0.2">
      <c r="A282" s="1">
        <v>276</v>
      </c>
      <c r="B282" s="2">
        <v>39366</v>
      </c>
      <c r="C282" s="1">
        <v>14015.12</v>
      </c>
      <c r="D282" s="24">
        <v>13707.893249999999</v>
      </c>
      <c r="E282" s="24">
        <v>8348.0421472305279</v>
      </c>
      <c r="F282" s="24">
        <v>148.48596700119069</v>
      </c>
      <c r="G282" s="2"/>
      <c r="H282" s="2"/>
      <c r="I282" s="25">
        <v>276</v>
      </c>
      <c r="J282" s="1">
        <f t="shared" si="28"/>
        <v>11092.815036455806</v>
      </c>
      <c r="K282" s="1">
        <f t="shared" si="29"/>
        <v>9491.8612812296105</v>
      </c>
      <c r="L282" s="1">
        <f t="shared" si="30"/>
        <v>6152.8442503817032</v>
      </c>
      <c r="M282" s="1">
        <f t="shared" si="31"/>
        <v>113.48643322798389</v>
      </c>
      <c r="N282" s="1">
        <f t="shared" si="32"/>
        <v>10049.12632750659</v>
      </c>
      <c r="O282" s="1">
        <f t="shared" si="27"/>
        <v>49.126327506590314</v>
      </c>
    </row>
    <row r="283" spans="1:15" x14ac:dyDescent="0.2">
      <c r="A283" s="1">
        <v>277</v>
      </c>
      <c r="B283" s="2">
        <v>39367</v>
      </c>
      <c r="C283" s="1">
        <v>14093.08</v>
      </c>
      <c r="D283" s="24">
        <v>13694.95529</v>
      </c>
      <c r="E283" s="24">
        <v>8281.0684426810258</v>
      </c>
      <c r="F283" s="24">
        <v>147.5872434641914</v>
      </c>
      <c r="G283" s="2"/>
      <c r="H283" s="2"/>
      <c r="I283" s="25">
        <v>277</v>
      </c>
      <c r="J283" s="1">
        <f t="shared" si="28"/>
        <v>11205.114372220858</v>
      </c>
      <c r="K283" s="1">
        <f t="shared" si="29"/>
        <v>9377.729818927417</v>
      </c>
      <c r="L283" s="1">
        <f t="shared" si="30"/>
        <v>6046.2885499080767</v>
      </c>
      <c r="M283" s="1">
        <f t="shared" si="31"/>
        <v>111.45743607567834</v>
      </c>
      <c r="N283" s="1">
        <f t="shared" si="32"/>
        <v>9999.2909082144106</v>
      </c>
      <c r="O283" s="1">
        <f t="shared" si="27"/>
        <v>-0.70909178558940766</v>
      </c>
    </row>
    <row r="284" spans="1:15" x14ac:dyDescent="0.2">
      <c r="A284" s="1">
        <v>278</v>
      </c>
      <c r="B284" s="2">
        <v>39370</v>
      </c>
      <c r="C284" s="1">
        <v>13984.8</v>
      </c>
      <c r="D284" s="24">
        <v>13569.397899999998</v>
      </c>
      <c r="E284" s="24">
        <v>8260.9388335704116</v>
      </c>
      <c r="F284" s="24">
        <v>147.77924399795677</v>
      </c>
      <c r="G284" s="2"/>
      <c r="H284" s="2"/>
      <c r="I284" s="25">
        <v>278</v>
      </c>
      <c r="J284" s="1">
        <f t="shared" si="28"/>
        <v>11057.515065833728</v>
      </c>
      <c r="K284" s="1">
        <f t="shared" si="29"/>
        <v>9300.53154233239</v>
      </c>
      <c r="L284" s="1">
        <f t="shared" si="30"/>
        <v>6080.3721451082665</v>
      </c>
      <c r="M284" s="1">
        <f t="shared" si="31"/>
        <v>112.28203052468174</v>
      </c>
      <c r="N284" s="1">
        <f t="shared" si="32"/>
        <v>9941.9337991650809</v>
      </c>
      <c r="O284" s="1">
        <f t="shared" si="27"/>
        <v>-58.066200834919073</v>
      </c>
    </row>
    <row r="285" spans="1:15" x14ac:dyDescent="0.2">
      <c r="A285" s="1">
        <v>279</v>
      </c>
      <c r="B285" s="2">
        <v>39371</v>
      </c>
      <c r="C285" s="1">
        <v>13912.94</v>
      </c>
      <c r="D285" s="24">
        <v>13439.596169999999</v>
      </c>
      <c r="E285" s="24">
        <v>8174.3488108720267</v>
      </c>
      <c r="F285" s="24">
        <v>147.01827228274857</v>
      </c>
      <c r="G285" s="2"/>
      <c r="H285" s="2"/>
      <c r="I285" s="25">
        <v>279</v>
      </c>
      <c r="J285" s="1">
        <f t="shared" si="28"/>
        <v>11085.871739474287</v>
      </c>
      <c r="K285" s="1">
        <f t="shared" si="29"/>
        <v>9296.7992433762574</v>
      </c>
      <c r="L285" s="1">
        <f t="shared" si="30"/>
        <v>6031.2993957974686</v>
      </c>
      <c r="M285" s="1">
        <f t="shared" si="31"/>
        <v>111.55871752883404</v>
      </c>
      <c r="N285" s="1">
        <f t="shared" si="32"/>
        <v>9929.9683226412199</v>
      </c>
      <c r="O285" s="1">
        <f t="shared" si="27"/>
        <v>-70.031677358780144</v>
      </c>
    </row>
    <row r="286" spans="1:15" x14ac:dyDescent="0.2">
      <c r="A286" s="1">
        <v>280</v>
      </c>
      <c r="B286" s="2">
        <v>39372</v>
      </c>
      <c r="C286" s="1">
        <v>13892.54</v>
      </c>
      <c r="D286" s="24">
        <v>13607.149289999999</v>
      </c>
      <c r="E286" s="24">
        <v>8260.6473594548552</v>
      </c>
      <c r="F286" s="24">
        <v>145.31462118615016</v>
      </c>
      <c r="G286" s="2"/>
      <c r="H286" s="2"/>
      <c r="I286" s="25">
        <v>280</v>
      </c>
      <c r="J286" s="1">
        <f t="shared" si="28"/>
        <v>11126.791264118152</v>
      </c>
      <c r="K286" s="1">
        <f t="shared" si="29"/>
        <v>9503.6129671718681</v>
      </c>
      <c r="L286" s="1">
        <f t="shared" si="30"/>
        <v>6159.5366757559241</v>
      </c>
      <c r="M286" s="1">
        <f t="shared" si="31"/>
        <v>110.83671308996415</v>
      </c>
      <c r="N286" s="1">
        <f t="shared" si="32"/>
        <v>10018.917522829352</v>
      </c>
      <c r="O286" s="1">
        <f t="shared" si="27"/>
        <v>18.917522829351583</v>
      </c>
    </row>
    <row r="287" spans="1:15" x14ac:dyDescent="0.2">
      <c r="A287" s="1">
        <v>281</v>
      </c>
      <c r="B287" s="2">
        <v>39373</v>
      </c>
      <c r="C287" s="1">
        <v>13888.96</v>
      </c>
      <c r="D287" s="24">
        <v>13525.47616</v>
      </c>
      <c r="E287" s="24">
        <v>8236.5609825764059</v>
      </c>
      <c r="F287" s="24">
        <v>147.88700613815163</v>
      </c>
      <c r="G287" s="2"/>
      <c r="H287" s="2"/>
      <c r="I287" s="25">
        <v>281</v>
      </c>
      <c r="J287" s="1">
        <f t="shared" si="28"/>
        <v>11140.258501670678</v>
      </c>
      <c r="K287" s="1">
        <f t="shared" si="29"/>
        <v>9330.2487986136202</v>
      </c>
      <c r="L287" s="1">
        <f t="shared" si="30"/>
        <v>6077.4159836887775</v>
      </c>
      <c r="M287" s="1">
        <f t="shared" si="31"/>
        <v>114.12120316443175</v>
      </c>
      <c r="N287" s="1">
        <f t="shared" si="32"/>
        <v>10013.451118758163</v>
      </c>
      <c r="O287" s="1">
        <f t="shared" si="27"/>
        <v>13.45111875816292</v>
      </c>
    </row>
    <row r="288" spans="1:15" x14ac:dyDescent="0.2">
      <c r="A288" s="1">
        <v>282</v>
      </c>
      <c r="B288" s="2">
        <v>39374</v>
      </c>
      <c r="C288" s="1">
        <v>13522.02</v>
      </c>
      <c r="D288" s="24">
        <v>13354.777819999998</v>
      </c>
      <c r="E288" s="24">
        <v>8178.4869639549788</v>
      </c>
      <c r="F288" s="24">
        <v>146.2882373412215</v>
      </c>
      <c r="G288" s="2"/>
      <c r="H288" s="2"/>
      <c r="I288" s="25">
        <v>282</v>
      </c>
      <c r="J288" s="1">
        <f t="shared" si="28"/>
        <v>10848.733578511279</v>
      </c>
      <c r="K288" s="1">
        <f t="shared" si="29"/>
        <v>9268.1256940348558</v>
      </c>
      <c r="L288" s="1">
        <f t="shared" si="30"/>
        <v>6052.2126071089551</v>
      </c>
      <c r="M288" s="1">
        <f t="shared" si="31"/>
        <v>110.92387396925874</v>
      </c>
      <c r="N288" s="1">
        <f t="shared" si="32"/>
        <v>9827.7880543417068</v>
      </c>
      <c r="O288" s="1">
        <f t="shared" si="27"/>
        <v>-172.21194565829319</v>
      </c>
    </row>
    <row r="289" spans="1:15" x14ac:dyDescent="0.2">
      <c r="A289" s="1">
        <v>283</v>
      </c>
      <c r="B289" s="2">
        <v>39377</v>
      </c>
      <c r="C289" s="1">
        <v>13566.97</v>
      </c>
      <c r="D289" s="24">
        <v>13096.876680000001</v>
      </c>
      <c r="E289" s="24">
        <v>8008.5867873815259</v>
      </c>
      <c r="F289" s="24">
        <v>144.12125197264598</v>
      </c>
      <c r="G289" s="2"/>
      <c r="H289" s="2"/>
      <c r="I289" s="25">
        <v>283</v>
      </c>
      <c r="J289" s="1">
        <f t="shared" si="28"/>
        <v>11180.172076072951</v>
      </c>
      <c r="K289" s="1">
        <f t="shared" si="29"/>
        <v>9205.319828352729</v>
      </c>
      <c r="L289" s="1">
        <f t="shared" si="30"/>
        <v>5968.5666629159305</v>
      </c>
      <c r="M289" s="1">
        <f t="shared" si="31"/>
        <v>110.47506299453354</v>
      </c>
      <c r="N289" s="1">
        <f t="shared" si="32"/>
        <v>9904.9619743380517</v>
      </c>
      <c r="O289" s="1">
        <f t="shared" si="27"/>
        <v>-95.038025661948268</v>
      </c>
    </row>
    <row r="290" spans="1:15" x14ac:dyDescent="0.2">
      <c r="A290" s="1">
        <v>284</v>
      </c>
      <c r="B290" s="2">
        <v>39378</v>
      </c>
      <c r="C290" s="1">
        <v>13676.23</v>
      </c>
      <c r="D290" s="24">
        <v>13343.277599999999</v>
      </c>
      <c r="E290" s="24">
        <v>8126.8518518518522</v>
      </c>
      <c r="F290" s="24">
        <v>143.46019011075262</v>
      </c>
      <c r="G290" s="2"/>
      <c r="H290" s="2"/>
      <c r="I290" s="25">
        <v>284</v>
      </c>
      <c r="J290" s="1">
        <f t="shared" si="28"/>
        <v>11232.869889142528</v>
      </c>
      <c r="K290" s="1">
        <f t="shared" si="29"/>
        <v>9563.1858146056202</v>
      </c>
      <c r="L290" s="1">
        <f t="shared" si="30"/>
        <v>6185.1976885391987</v>
      </c>
      <c r="M290" s="1">
        <f t="shared" si="31"/>
        <v>111.62179819954342</v>
      </c>
      <c r="N290" s="1">
        <f t="shared" si="32"/>
        <v>10094.248271111108</v>
      </c>
      <c r="O290" s="1">
        <f t="shared" si="27"/>
        <v>94.248271111107897</v>
      </c>
    </row>
    <row r="291" spans="1:15" x14ac:dyDescent="0.2">
      <c r="A291" s="1">
        <v>285</v>
      </c>
      <c r="B291" s="2">
        <v>39379</v>
      </c>
      <c r="C291" s="1">
        <v>13675.25</v>
      </c>
      <c r="D291" s="24">
        <v>13267.357600000001</v>
      </c>
      <c r="E291" s="24">
        <v>8073.2252098449289</v>
      </c>
      <c r="F291" s="24">
        <v>143.39402173913044</v>
      </c>
      <c r="G291" s="2"/>
      <c r="H291" s="2"/>
      <c r="I291" s="25">
        <v>285</v>
      </c>
      <c r="J291" s="1">
        <f t="shared" si="28"/>
        <v>11142.331514788797</v>
      </c>
      <c r="K291" s="1">
        <f t="shared" si="29"/>
        <v>9333.1817836493374</v>
      </c>
      <c r="L291" s="1">
        <f t="shared" si="30"/>
        <v>6054.9680123138278</v>
      </c>
      <c r="M291" s="1">
        <f t="shared" si="31"/>
        <v>112.08442861493604</v>
      </c>
      <c r="N291" s="1">
        <f t="shared" si="32"/>
        <v>9975.1229406075108</v>
      </c>
      <c r="O291" s="1">
        <f t="shared" si="27"/>
        <v>-24.877059392489173</v>
      </c>
    </row>
    <row r="292" spans="1:15" x14ac:dyDescent="0.2">
      <c r="A292" s="1">
        <v>286</v>
      </c>
      <c r="B292" s="2">
        <v>39380</v>
      </c>
      <c r="C292" s="1">
        <v>13671.92</v>
      </c>
      <c r="D292" s="24">
        <v>13479.442110000002</v>
      </c>
      <c r="E292" s="24">
        <v>8240.7725321888429</v>
      </c>
      <c r="F292" s="24">
        <v>142.53102844638948</v>
      </c>
      <c r="G292" s="2"/>
      <c r="H292" s="2"/>
      <c r="I292" s="25">
        <v>286</v>
      </c>
      <c r="J292" s="1">
        <f t="shared" si="28"/>
        <v>11140.416585407944</v>
      </c>
      <c r="K292" s="1">
        <f t="shared" si="29"/>
        <v>9536.6379209879869</v>
      </c>
      <c r="L292" s="1">
        <f t="shared" si="30"/>
        <v>6221.6845412317025</v>
      </c>
      <c r="M292" s="1">
        <f t="shared" si="31"/>
        <v>111.46127641128797</v>
      </c>
      <c r="N292" s="1">
        <f t="shared" si="32"/>
        <v>10055.699074111863</v>
      </c>
      <c r="O292" s="1">
        <f t="shared" si="27"/>
        <v>55.699074111862501</v>
      </c>
    </row>
    <row r="293" spans="1:15" x14ac:dyDescent="0.2">
      <c r="A293" s="1">
        <v>287</v>
      </c>
      <c r="B293" s="2">
        <v>39381</v>
      </c>
      <c r="C293" s="1">
        <v>13806.7</v>
      </c>
      <c r="D293" s="24">
        <v>13670.985989999999</v>
      </c>
      <c r="E293" s="24">
        <v>8337.9424460431655</v>
      </c>
      <c r="F293" s="24">
        <v>144.59597021462989</v>
      </c>
      <c r="G293" s="2"/>
      <c r="H293" s="2"/>
      <c r="I293" s="25">
        <v>287</v>
      </c>
      <c r="J293" s="1">
        <f t="shared" si="28"/>
        <v>11252.980778924977</v>
      </c>
      <c r="K293" s="1">
        <f t="shared" si="29"/>
        <v>9519.9733242463171</v>
      </c>
      <c r="L293" s="1">
        <f t="shared" si="30"/>
        <v>6167.0588784539359</v>
      </c>
      <c r="M293" s="1">
        <f t="shared" si="31"/>
        <v>113.76074029671018</v>
      </c>
      <c r="N293" s="1">
        <f t="shared" si="32"/>
        <v>10122.829561060302</v>
      </c>
      <c r="O293" s="1">
        <f t="shared" si="27"/>
        <v>122.82956106030178</v>
      </c>
    </row>
    <row r="294" spans="1:15" x14ac:dyDescent="0.2">
      <c r="A294" s="1">
        <v>288</v>
      </c>
      <c r="B294" s="2">
        <v>39384</v>
      </c>
      <c r="C294" s="1">
        <v>13870.26</v>
      </c>
      <c r="D294" s="24">
        <v>13820.395400000001</v>
      </c>
      <c r="E294" s="24">
        <v>8407.0728896571582</v>
      </c>
      <c r="F294" s="24">
        <v>145.58047079337402</v>
      </c>
      <c r="G294" s="2"/>
      <c r="H294" s="2"/>
      <c r="I294" s="25">
        <v>288</v>
      </c>
      <c r="J294" s="1">
        <f t="shared" si="28"/>
        <v>11194.428090260526</v>
      </c>
      <c r="K294" s="1">
        <f t="shared" si="29"/>
        <v>9489.1746769861675</v>
      </c>
      <c r="L294" s="1">
        <f t="shared" si="30"/>
        <v>6145.7239377737087</v>
      </c>
      <c r="M294" s="1">
        <f t="shared" si="31"/>
        <v>112.89964299152828</v>
      </c>
      <c r="N294" s="1">
        <f t="shared" si="32"/>
        <v>10073.109402634596</v>
      </c>
      <c r="O294" s="1">
        <f t="shared" si="27"/>
        <v>73.109402634596336</v>
      </c>
    </row>
    <row r="295" spans="1:15" x14ac:dyDescent="0.2">
      <c r="A295" s="1">
        <v>289</v>
      </c>
      <c r="B295" s="2">
        <v>39385</v>
      </c>
      <c r="C295" s="1">
        <v>13792.47</v>
      </c>
      <c r="D295" s="24">
        <v>13764.8189</v>
      </c>
      <c r="E295" s="24">
        <v>8371.4553584306941</v>
      </c>
      <c r="F295" s="24">
        <v>145.14478730822873</v>
      </c>
      <c r="G295" s="2"/>
      <c r="H295" s="2"/>
      <c r="I295" s="25">
        <v>289</v>
      </c>
      <c r="J295" s="1">
        <f t="shared" si="28"/>
        <v>11080.634842540801</v>
      </c>
      <c r="K295" s="1">
        <f t="shared" si="29"/>
        <v>9348.8425296147634</v>
      </c>
      <c r="L295" s="1">
        <f t="shared" si="30"/>
        <v>6069.3653536515267</v>
      </c>
      <c r="M295" s="1">
        <f t="shared" si="31"/>
        <v>111.80055579011652</v>
      </c>
      <c r="N295" s="1">
        <f t="shared" si="32"/>
        <v>9955.2802910694736</v>
      </c>
      <c r="O295" s="1">
        <f t="shared" si="27"/>
        <v>-44.719708930526394</v>
      </c>
    </row>
    <row r="296" spans="1:15" x14ac:dyDescent="0.2">
      <c r="A296" s="1">
        <v>290</v>
      </c>
      <c r="B296" s="2">
        <v>39386</v>
      </c>
      <c r="C296" s="1">
        <v>13930.01</v>
      </c>
      <c r="D296" s="24">
        <v>13963.45184</v>
      </c>
      <c r="E296" s="24">
        <v>8461.8000289393713</v>
      </c>
      <c r="F296" s="24">
        <v>145.1785063752277</v>
      </c>
      <c r="G296" s="2"/>
      <c r="H296" s="2"/>
      <c r="I296" s="25">
        <v>290</v>
      </c>
      <c r="J296" s="1">
        <f t="shared" si="28"/>
        <v>11254.250495473254</v>
      </c>
      <c r="K296" s="1">
        <f t="shared" si="29"/>
        <v>9522.0421751448666</v>
      </c>
      <c r="L296" s="1">
        <f t="shared" si="30"/>
        <v>6160.9675372186857</v>
      </c>
      <c r="M296" s="1">
        <f t="shared" si="31"/>
        <v>112.16220007024675</v>
      </c>
      <c r="N296" s="1">
        <f t="shared" si="32"/>
        <v>10094.436488628533</v>
      </c>
      <c r="O296" s="1">
        <f t="shared" si="27"/>
        <v>94.43648862853297</v>
      </c>
    </row>
    <row r="297" spans="1:15" x14ac:dyDescent="0.2">
      <c r="A297" s="1">
        <v>291</v>
      </c>
      <c r="B297" s="2">
        <v>39387</v>
      </c>
      <c r="C297" s="1">
        <v>13567.87</v>
      </c>
      <c r="D297" s="24">
        <v>13710.284370000001</v>
      </c>
      <c r="E297" s="24">
        <v>8273.3073480583225</v>
      </c>
      <c r="F297" s="24">
        <v>146.8523676880223</v>
      </c>
      <c r="G297" s="2"/>
      <c r="H297" s="2"/>
      <c r="I297" s="25">
        <v>291</v>
      </c>
      <c r="J297" s="1">
        <f t="shared" si="28"/>
        <v>10853.440825462436</v>
      </c>
      <c r="K297" s="1">
        <f t="shared" si="29"/>
        <v>9216.4035466621681</v>
      </c>
      <c r="L297" s="1">
        <f t="shared" si="30"/>
        <v>5959.4136168656296</v>
      </c>
      <c r="M297" s="1">
        <f t="shared" si="31"/>
        <v>113.42904295226047</v>
      </c>
      <c r="N297" s="1">
        <f t="shared" si="32"/>
        <v>9842.4030284786386</v>
      </c>
      <c r="O297" s="1">
        <f t="shared" si="27"/>
        <v>-157.59697152136141</v>
      </c>
    </row>
    <row r="298" spans="1:15" x14ac:dyDescent="0.2">
      <c r="A298" s="1">
        <v>292</v>
      </c>
      <c r="B298" s="2">
        <v>39388</v>
      </c>
      <c r="C298" s="1">
        <v>13595.1</v>
      </c>
      <c r="D298" s="24">
        <v>13596.709199999999</v>
      </c>
      <c r="E298" s="24">
        <v>8284.4605358435911</v>
      </c>
      <c r="F298" s="24">
        <v>143.93063785291042</v>
      </c>
      <c r="G298" s="2"/>
      <c r="H298" s="2"/>
      <c r="I298" s="25">
        <v>292</v>
      </c>
      <c r="J298" s="1">
        <f t="shared" si="28"/>
        <v>11165.4936746151</v>
      </c>
      <c r="K298" s="1">
        <f t="shared" si="29"/>
        <v>9308.8312506552902</v>
      </c>
      <c r="L298" s="1">
        <f t="shared" si="30"/>
        <v>6103.4052007539212</v>
      </c>
      <c r="M298" s="1">
        <f t="shared" si="31"/>
        <v>109.90512278644287</v>
      </c>
      <c r="N298" s="1">
        <f t="shared" si="32"/>
        <v>9944.7326739908276</v>
      </c>
      <c r="O298" s="1">
        <f t="shared" si="27"/>
        <v>-55.267326009172393</v>
      </c>
    </row>
    <row r="299" spans="1:15" x14ac:dyDescent="0.2">
      <c r="A299" s="1">
        <v>293</v>
      </c>
      <c r="B299" s="2">
        <v>39391</v>
      </c>
      <c r="C299" s="1">
        <v>13543.4</v>
      </c>
      <c r="D299" s="24">
        <v>13443.588839999999</v>
      </c>
      <c r="E299" s="24">
        <v>8225.4666473737507</v>
      </c>
      <c r="F299" s="24">
        <v>142.08663755458517</v>
      </c>
      <c r="G299" s="2"/>
      <c r="H299" s="2"/>
      <c r="I299" s="25">
        <v>293</v>
      </c>
      <c r="J299" s="1">
        <f t="shared" si="28"/>
        <v>11100.754451383216</v>
      </c>
      <c r="K299" s="1">
        <f t="shared" si="29"/>
        <v>9280.8814123091888</v>
      </c>
      <c r="L299" s="1">
        <f t="shared" si="30"/>
        <v>6051.7843037219336</v>
      </c>
      <c r="M299" s="1">
        <f t="shared" si="31"/>
        <v>110.69949141517252</v>
      </c>
      <c r="N299" s="1">
        <f t="shared" si="32"/>
        <v>9918.2594249980066</v>
      </c>
      <c r="O299" s="1">
        <f t="shared" si="27"/>
        <v>-81.74057500199342</v>
      </c>
    </row>
    <row r="300" spans="1:15" x14ac:dyDescent="0.2">
      <c r="A300" s="1">
        <v>294</v>
      </c>
      <c r="B300" s="2">
        <v>39392</v>
      </c>
      <c r="C300" s="1">
        <v>13660.94</v>
      </c>
      <c r="D300" s="24">
        <v>13517.00124</v>
      </c>
      <c r="E300" s="24">
        <v>8308.2363213038407</v>
      </c>
      <c r="F300" s="24">
        <v>142.15405476336278</v>
      </c>
      <c r="G300" s="2"/>
      <c r="H300" s="2"/>
      <c r="I300" s="25">
        <v>294</v>
      </c>
      <c r="J300" s="1">
        <f t="shared" si="28"/>
        <v>11239.838618234711</v>
      </c>
      <c r="K300" s="1">
        <f t="shared" si="29"/>
        <v>9437.8472321025693</v>
      </c>
      <c r="L300" s="1">
        <f t="shared" si="30"/>
        <v>6156.5218310841365</v>
      </c>
      <c r="M300" s="1">
        <f t="shared" si="31"/>
        <v>112.18935566299746</v>
      </c>
      <c r="N300" s="1">
        <f t="shared" si="32"/>
        <v>10062.108956579335</v>
      </c>
      <c r="O300" s="1">
        <f t="shared" si="27"/>
        <v>62.108956579335427</v>
      </c>
    </row>
    <row r="301" spans="1:15" x14ac:dyDescent="0.2">
      <c r="A301" s="1">
        <v>295</v>
      </c>
      <c r="B301" s="2">
        <v>39393</v>
      </c>
      <c r="C301" s="1">
        <v>13300.02</v>
      </c>
      <c r="D301" s="24">
        <v>13434.250400000001</v>
      </c>
      <c r="E301" s="24">
        <v>8335.6116163097686</v>
      </c>
      <c r="F301" s="24">
        <v>142.13403973509935</v>
      </c>
      <c r="G301" s="2"/>
      <c r="H301" s="2"/>
      <c r="I301" s="25">
        <v>295</v>
      </c>
      <c r="J301" s="1">
        <f t="shared" si="28"/>
        <v>10848.730165171648</v>
      </c>
      <c r="K301" s="1">
        <f t="shared" si="29"/>
        <v>9329.1246589318325</v>
      </c>
      <c r="L301" s="1">
        <f t="shared" si="30"/>
        <v>6115.2717133850483</v>
      </c>
      <c r="M301" s="1">
        <f t="shared" si="31"/>
        <v>112.12036078678192</v>
      </c>
      <c r="N301" s="1">
        <f t="shared" si="32"/>
        <v>9878.9680117502394</v>
      </c>
      <c r="O301" s="1">
        <f t="shared" si="27"/>
        <v>-121.03198824976062</v>
      </c>
    </row>
    <row r="302" spans="1:15" x14ac:dyDescent="0.2">
      <c r="A302" s="1">
        <v>296</v>
      </c>
      <c r="B302" s="2">
        <v>39394</v>
      </c>
      <c r="C302" s="1">
        <v>13266.29</v>
      </c>
      <c r="D302" s="24">
        <v>13453.683389999998</v>
      </c>
      <c r="E302" s="24">
        <v>8272.0769682726204</v>
      </c>
      <c r="F302" s="24">
        <v>139.86848173111031</v>
      </c>
      <c r="G302" s="2"/>
      <c r="H302" s="2"/>
      <c r="I302" s="25">
        <v>296</v>
      </c>
      <c r="J302" s="1">
        <f t="shared" si="28"/>
        <v>11114.870059420964</v>
      </c>
      <c r="K302" s="1">
        <f t="shared" si="29"/>
        <v>9400.1671337585849</v>
      </c>
      <c r="L302" s="1">
        <f t="shared" si="30"/>
        <v>6048.7303439741472</v>
      </c>
      <c r="M302" s="1">
        <f t="shared" si="31"/>
        <v>110.34874535268639</v>
      </c>
      <c r="N302" s="1">
        <f t="shared" si="32"/>
        <v>9954.6939822843833</v>
      </c>
      <c r="O302" s="1">
        <f t="shared" si="27"/>
        <v>-45.30601771561669</v>
      </c>
    </row>
    <row r="303" spans="1:15" x14ac:dyDescent="0.2">
      <c r="A303" s="1">
        <v>297</v>
      </c>
      <c r="B303" s="2">
        <v>39395</v>
      </c>
      <c r="C303" s="1">
        <v>13042.74</v>
      </c>
      <c r="D303" s="24">
        <v>13207.50452</v>
      </c>
      <c r="E303" s="24">
        <v>8108.2929693233527</v>
      </c>
      <c r="F303" s="24">
        <v>140.83524627202891</v>
      </c>
      <c r="G303" s="2"/>
      <c r="H303" s="2"/>
      <c r="I303" s="25">
        <v>297</v>
      </c>
      <c r="J303" s="1">
        <f t="shared" si="28"/>
        <v>10955.35732870305</v>
      </c>
      <c r="K303" s="1">
        <f t="shared" si="29"/>
        <v>9214.8310290189511</v>
      </c>
      <c r="L303" s="1">
        <f t="shared" si="30"/>
        <v>5974.5058939022492</v>
      </c>
      <c r="M303" s="1">
        <f t="shared" si="31"/>
        <v>112.91122927883018</v>
      </c>
      <c r="N303" s="1">
        <f t="shared" si="32"/>
        <v>9871.7256106530622</v>
      </c>
      <c r="O303" s="1">
        <f t="shared" si="27"/>
        <v>-128.27438934693782</v>
      </c>
    </row>
    <row r="304" spans="1:15" x14ac:dyDescent="0.2">
      <c r="A304" s="1">
        <v>298</v>
      </c>
      <c r="B304" s="2">
        <v>39398</v>
      </c>
      <c r="C304" s="1">
        <v>12987.55</v>
      </c>
      <c r="D304" s="24">
        <v>13051.00368</v>
      </c>
      <c r="E304" s="24">
        <v>8047.0417211804051</v>
      </c>
      <c r="F304" s="24">
        <v>138.9384713841653</v>
      </c>
      <c r="G304" s="2"/>
      <c r="H304" s="2"/>
      <c r="I304" s="25">
        <v>298</v>
      </c>
      <c r="J304" s="1">
        <f t="shared" si="28"/>
        <v>11095.978148111515</v>
      </c>
      <c r="K304" s="1">
        <f t="shared" si="29"/>
        <v>9275.3638568332499</v>
      </c>
      <c r="L304" s="1">
        <f t="shared" si="30"/>
        <v>6049.1443630686472</v>
      </c>
      <c r="M304" s="1">
        <f t="shared" si="31"/>
        <v>110.62589507900678</v>
      </c>
      <c r="N304" s="1">
        <f t="shared" si="32"/>
        <v>9913.0357153141613</v>
      </c>
      <c r="O304" s="1">
        <f t="shared" si="27"/>
        <v>-86.96428468583872</v>
      </c>
    </row>
    <row r="305" spans="1:15" x14ac:dyDescent="0.2">
      <c r="A305" s="1">
        <v>299</v>
      </c>
      <c r="B305" s="2">
        <v>39399</v>
      </c>
      <c r="C305" s="1">
        <v>13307.09</v>
      </c>
      <c r="D305" s="24">
        <v>13185.437759999999</v>
      </c>
      <c r="E305" s="24">
        <v>8088.3615654205605</v>
      </c>
      <c r="F305" s="24">
        <v>137.22788714506032</v>
      </c>
      <c r="G305" s="2"/>
      <c r="H305" s="2"/>
      <c r="I305" s="25">
        <v>299</v>
      </c>
      <c r="J305" s="1">
        <f t="shared" si="28"/>
        <v>11417.29069699058</v>
      </c>
      <c r="K305" s="1">
        <f t="shared" si="29"/>
        <v>9483.2773463665453</v>
      </c>
      <c r="L305" s="1">
        <f t="shared" si="30"/>
        <v>6126.4858130071416</v>
      </c>
      <c r="M305" s="1">
        <f t="shared" si="31"/>
        <v>110.75555024105644</v>
      </c>
      <c r="N305" s="1">
        <f t="shared" si="32"/>
        <v>10109.827424413428</v>
      </c>
      <c r="O305" s="1">
        <f t="shared" si="27"/>
        <v>109.82742441342816</v>
      </c>
    </row>
    <row r="306" spans="1:15" x14ac:dyDescent="0.2">
      <c r="A306" s="1">
        <v>300</v>
      </c>
      <c r="B306" s="2">
        <v>39400</v>
      </c>
      <c r="C306" s="1">
        <v>13231.01</v>
      </c>
      <c r="D306" s="24">
        <v>13284.859340000001</v>
      </c>
      <c r="E306" s="24">
        <v>8248.0164560681751</v>
      </c>
      <c r="F306" s="24">
        <v>139.1342908438061</v>
      </c>
      <c r="G306" s="2"/>
      <c r="H306" s="2"/>
      <c r="I306" s="25">
        <v>300</v>
      </c>
      <c r="J306" s="1">
        <f t="shared" si="28"/>
        <v>11079.42190676549</v>
      </c>
      <c r="K306" s="1">
        <f t="shared" si="29"/>
        <v>9457.3664783648164</v>
      </c>
      <c r="L306" s="1">
        <f t="shared" si="30"/>
        <v>6215.5002789592218</v>
      </c>
      <c r="M306" s="1">
        <f t="shared" si="31"/>
        <v>113.69397242992505</v>
      </c>
      <c r="N306" s="1">
        <f t="shared" si="32"/>
        <v>10047.275092825512</v>
      </c>
      <c r="O306" s="1">
        <f t="shared" si="27"/>
        <v>47.27509282551182</v>
      </c>
    </row>
    <row r="307" spans="1:15" x14ac:dyDescent="0.2">
      <c r="A307" s="1">
        <v>301</v>
      </c>
      <c r="B307" s="2">
        <v>39401</v>
      </c>
      <c r="C307" s="1">
        <v>13110.05</v>
      </c>
      <c r="D307" s="24">
        <v>13007.289880000002</v>
      </c>
      <c r="E307" s="24">
        <v>8133.8745063624401</v>
      </c>
      <c r="F307" s="24">
        <v>138.79293247994229</v>
      </c>
      <c r="G307" s="2"/>
      <c r="H307" s="2"/>
      <c r="I307" s="25">
        <v>301</v>
      </c>
      <c r="J307" s="1">
        <f t="shared" si="28"/>
        <v>11041.25773138256</v>
      </c>
      <c r="K307" s="1">
        <f t="shared" si="29"/>
        <v>9190.4688981997024</v>
      </c>
      <c r="L307" s="1">
        <f t="shared" si="30"/>
        <v>6010.8387454842295</v>
      </c>
      <c r="M307" s="1">
        <f t="shared" si="31"/>
        <v>111.86102944735212</v>
      </c>
      <c r="N307" s="1">
        <f t="shared" si="32"/>
        <v>9882.0047491664718</v>
      </c>
      <c r="O307" s="1">
        <f t="shared" si="27"/>
        <v>-117.99525083352819</v>
      </c>
    </row>
    <row r="308" spans="1:15" x14ac:dyDescent="0.2">
      <c r="A308" s="1">
        <v>302</v>
      </c>
      <c r="B308" s="2">
        <v>39402</v>
      </c>
      <c r="C308" s="1">
        <v>13176.79</v>
      </c>
      <c r="D308" s="24">
        <v>12869.90784</v>
      </c>
      <c r="E308" s="24">
        <v>8082.5724319578576</v>
      </c>
      <c r="F308" s="24">
        <v>137.00940240484587</v>
      </c>
      <c r="G308" s="2"/>
      <c r="H308" s="2"/>
      <c r="I308" s="25">
        <v>302</v>
      </c>
      <c r="J308" s="1">
        <f t="shared" si="28"/>
        <v>11199.856900065219</v>
      </c>
      <c r="K308" s="1">
        <f t="shared" si="29"/>
        <v>9287.4487248406003</v>
      </c>
      <c r="L308" s="1">
        <f t="shared" si="30"/>
        <v>6056.7446724544197</v>
      </c>
      <c r="M308" s="1">
        <f t="shared" si="31"/>
        <v>110.69516679147576</v>
      </c>
      <c r="N308" s="1">
        <f t="shared" si="32"/>
        <v>9956.6694226862946</v>
      </c>
      <c r="O308" s="1">
        <f t="shared" si="27"/>
        <v>-43.330577313705362</v>
      </c>
    </row>
    <row r="309" spans="1:15" x14ac:dyDescent="0.2">
      <c r="A309" s="1">
        <v>303</v>
      </c>
      <c r="B309" s="2">
        <v>39405</v>
      </c>
      <c r="C309" s="1">
        <v>12958.44</v>
      </c>
      <c r="D309" s="24">
        <v>12559.26952</v>
      </c>
      <c r="E309" s="24">
        <v>7960.975967174677</v>
      </c>
      <c r="F309" s="24">
        <v>136.52713741150842</v>
      </c>
      <c r="G309" s="2"/>
      <c r="H309" s="2"/>
      <c r="I309" s="25">
        <v>303</v>
      </c>
      <c r="J309" s="1">
        <f t="shared" si="28"/>
        <v>10958.479380577513</v>
      </c>
      <c r="K309" s="1">
        <f t="shared" si="29"/>
        <v>9160.0270164070134</v>
      </c>
      <c r="L309" s="1">
        <f t="shared" si="30"/>
        <v>6003.4906138378792</v>
      </c>
      <c r="M309" s="1">
        <f t="shared" si="31"/>
        <v>111.74143673576722</v>
      </c>
      <c r="N309" s="1">
        <f t="shared" si="32"/>
        <v>9839.222242539754</v>
      </c>
      <c r="O309" s="1">
        <f t="shared" si="27"/>
        <v>-160.77775746024599</v>
      </c>
    </row>
    <row r="310" spans="1:15" x14ac:dyDescent="0.2">
      <c r="A310" s="1">
        <v>304</v>
      </c>
      <c r="B310" s="2">
        <v>39406</v>
      </c>
      <c r="C310" s="1">
        <v>13010.14</v>
      </c>
      <c r="D310" s="24">
        <v>12855.231900000001</v>
      </c>
      <c r="E310" s="24">
        <v>8139.9556541019965</v>
      </c>
      <c r="F310" s="24">
        <v>138.08569353667394</v>
      </c>
      <c r="G310" s="2"/>
      <c r="H310" s="2"/>
      <c r="I310" s="25">
        <v>304</v>
      </c>
      <c r="J310" s="1">
        <f t="shared" si="28"/>
        <v>11187.587498047602</v>
      </c>
      <c r="K310" s="1">
        <f t="shared" si="29"/>
        <v>9607.7865514170644</v>
      </c>
      <c r="L310" s="1">
        <f t="shared" si="30"/>
        <v>6232.2211287629952</v>
      </c>
      <c r="M310" s="1">
        <f t="shared" si="31"/>
        <v>113.41626468572055</v>
      </c>
      <c r="N310" s="1">
        <f t="shared" si="32"/>
        <v>10131.968050834595</v>
      </c>
      <c r="O310" s="1">
        <f t="shared" si="27"/>
        <v>131.96805083459549</v>
      </c>
    </row>
    <row r="311" spans="1:15" x14ac:dyDescent="0.2">
      <c r="A311" s="1">
        <v>305</v>
      </c>
      <c r="B311" s="2">
        <v>39407</v>
      </c>
      <c r="C311" s="1">
        <v>12799.04</v>
      </c>
      <c r="D311" s="24">
        <v>12476.306589999998</v>
      </c>
      <c r="E311" s="24">
        <v>7978.2060785767235</v>
      </c>
      <c r="F311" s="24">
        <v>136.85353255856853</v>
      </c>
      <c r="G311" s="2"/>
      <c r="H311" s="2"/>
      <c r="I311" s="25">
        <v>305</v>
      </c>
      <c r="J311" s="1">
        <f t="shared" si="28"/>
        <v>10962.323740958976</v>
      </c>
      <c r="K311" s="1">
        <f t="shared" si="29"/>
        <v>9109.9068054263753</v>
      </c>
      <c r="L311" s="1">
        <f t="shared" si="30"/>
        <v>5974.0704459720537</v>
      </c>
      <c r="M311" s="1">
        <f t="shared" si="31"/>
        <v>111.13554035131264</v>
      </c>
      <c r="N311" s="1">
        <f t="shared" si="32"/>
        <v>9808.9503425129478</v>
      </c>
      <c r="O311" s="1">
        <f t="shared" si="27"/>
        <v>-191.04965748705217</v>
      </c>
    </row>
    <row r="312" spans="1:15" x14ac:dyDescent="0.2">
      <c r="A312" s="1">
        <v>306</v>
      </c>
      <c r="B312" s="2">
        <v>39412</v>
      </c>
      <c r="C312" s="1">
        <v>12743.44</v>
      </c>
      <c r="D312" s="24">
        <v>12780.037900000001</v>
      </c>
      <c r="E312" s="24">
        <v>8099.7032200623235</v>
      </c>
      <c r="F312" s="24">
        <v>139.80426750415666</v>
      </c>
      <c r="G312" s="2"/>
      <c r="H312" s="2"/>
      <c r="I312" s="25">
        <v>306</v>
      </c>
      <c r="J312" s="1">
        <f t="shared" si="28"/>
        <v>11094.723398567392</v>
      </c>
      <c r="K312" s="1">
        <f t="shared" si="29"/>
        <v>9615.1024132784951</v>
      </c>
      <c r="L312" s="1">
        <f t="shared" si="30"/>
        <v>6188.0096823968624</v>
      </c>
      <c r="M312" s="1">
        <f t="shared" si="31"/>
        <v>114.55394630623654</v>
      </c>
      <c r="N312" s="1">
        <f t="shared" si="32"/>
        <v>10114.008799256972</v>
      </c>
      <c r="O312" s="1">
        <f t="shared" si="27"/>
        <v>114.00879925697154</v>
      </c>
    </row>
    <row r="313" spans="1:15" x14ac:dyDescent="0.2">
      <c r="A313" s="1">
        <v>307</v>
      </c>
      <c r="B313" s="2">
        <v>39413</v>
      </c>
      <c r="C313" s="1">
        <v>12958.44</v>
      </c>
      <c r="D313" s="24">
        <v>12710.020859999999</v>
      </c>
      <c r="E313" s="24">
        <v>8075.746767721801</v>
      </c>
      <c r="F313" s="24">
        <v>140.21230542507141</v>
      </c>
      <c r="G313" s="2"/>
      <c r="H313" s="2"/>
      <c r="I313" s="25">
        <v>307</v>
      </c>
      <c r="J313" s="1">
        <f t="shared" si="28"/>
        <v>11331.130488878984</v>
      </c>
      <c r="K313" s="1">
        <f t="shared" si="29"/>
        <v>9335.1635844146058</v>
      </c>
      <c r="L313" s="1">
        <f t="shared" si="30"/>
        <v>6077.1606115115073</v>
      </c>
      <c r="M313" s="1">
        <f t="shared" si="31"/>
        <v>112.46343407439626</v>
      </c>
      <c r="N313" s="1">
        <f t="shared" si="32"/>
        <v>10053.9294054159</v>
      </c>
      <c r="O313" s="1">
        <f t="shared" si="27"/>
        <v>53.929405415899964</v>
      </c>
    </row>
    <row r="314" spans="1:15" x14ac:dyDescent="0.2">
      <c r="A314" s="1">
        <v>308</v>
      </c>
      <c r="B314" s="2">
        <v>39414</v>
      </c>
      <c r="C314" s="1">
        <v>13289.45</v>
      </c>
      <c r="D314" s="24">
        <v>13061.401440000001</v>
      </c>
      <c r="E314" s="24">
        <v>8207.2166469893746</v>
      </c>
      <c r="F314" s="24">
        <v>137.81174972717352</v>
      </c>
      <c r="G314" s="2"/>
      <c r="H314" s="2"/>
      <c r="I314" s="25">
        <v>308</v>
      </c>
      <c r="J314" s="1">
        <f t="shared" si="28"/>
        <v>11427.769776184477</v>
      </c>
      <c r="K314" s="1">
        <f t="shared" si="29"/>
        <v>9646.0903499561973</v>
      </c>
      <c r="L314" s="1">
        <f t="shared" si="30"/>
        <v>6194.4155116878828</v>
      </c>
      <c r="M314" s="1">
        <f t="shared" si="31"/>
        <v>110.21628167843114</v>
      </c>
      <c r="N314" s="1">
        <f t="shared" si="32"/>
        <v>10167.151591904203</v>
      </c>
      <c r="O314" s="1">
        <f t="shared" si="27"/>
        <v>167.15159190420309</v>
      </c>
    </row>
    <row r="315" spans="1:15" x14ac:dyDescent="0.2">
      <c r="A315" s="1">
        <v>309</v>
      </c>
      <c r="B315" s="2">
        <v>39415</v>
      </c>
      <c r="C315" s="1">
        <v>13311.73</v>
      </c>
      <c r="D315" s="24">
        <v>13095.018750000001</v>
      </c>
      <c r="E315" s="24">
        <v>8268.9955686853755</v>
      </c>
      <c r="F315" s="24">
        <v>141.45837512537614</v>
      </c>
      <c r="G315" s="2"/>
      <c r="H315" s="2"/>
      <c r="I315" s="25">
        <v>309</v>
      </c>
      <c r="J315" s="1">
        <f t="shared" si="28"/>
        <v>11161.811656231068</v>
      </c>
      <c r="K315" s="1">
        <f t="shared" si="29"/>
        <v>9410.7483035937603</v>
      </c>
      <c r="L315" s="1">
        <f t="shared" si="30"/>
        <v>6141.0691804841445</v>
      </c>
      <c r="M315" s="1">
        <f t="shared" si="31"/>
        <v>115.10337479343666</v>
      </c>
      <c r="N315" s="1">
        <f t="shared" si="32"/>
        <v>10074.87666862828</v>
      </c>
      <c r="O315" s="1">
        <f t="shared" si="27"/>
        <v>74.876668628279731</v>
      </c>
    </row>
    <row r="316" spans="1:15" x14ac:dyDescent="0.2">
      <c r="A316" s="1">
        <v>310</v>
      </c>
      <c r="B316" s="2">
        <v>39416</v>
      </c>
      <c r="C316" s="1">
        <v>13371.72</v>
      </c>
      <c r="D316" s="24">
        <v>13225.863249999999</v>
      </c>
      <c r="E316" s="24">
        <v>8324.383440986494</v>
      </c>
      <c r="F316" s="24">
        <v>141.42018398268399</v>
      </c>
      <c r="G316" s="2"/>
      <c r="H316" s="2"/>
      <c r="I316" s="25">
        <v>310</v>
      </c>
      <c r="J316" s="1">
        <f t="shared" si="28"/>
        <v>11193.347091895643</v>
      </c>
      <c r="K316" s="1">
        <f t="shared" si="29"/>
        <v>9480.3793246445257</v>
      </c>
      <c r="L316" s="1">
        <f t="shared" si="30"/>
        <v>6136.0154687770428</v>
      </c>
      <c r="M316" s="1">
        <f t="shared" si="31"/>
        <v>112.10587466489694</v>
      </c>
      <c r="N316" s="1">
        <f t="shared" si="32"/>
        <v>10054.160290329493</v>
      </c>
      <c r="O316" s="1">
        <f t="shared" si="27"/>
        <v>54.160290329493364</v>
      </c>
    </row>
    <row r="317" spans="1:15" x14ac:dyDescent="0.2">
      <c r="A317" s="1">
        <v>311</v>
      </c>
      <c r="B317" s="2">
        <v>39419</v>
      </c>
      <c r="C317" s="1">
        <v>13314.57</v>
      </c>
      <c r="D317" s="24">
        <v>13203.018180000001</v>
      </c>
      <c r="E317" s="24">
        <v>8253.1300395836388</v>
      </c>
      <c r="F317" s="24">
        <v>141.47705259346429</v>
      </c>
      <c r="G317" s="2"/>
      <c r="H317" s="2"/>
      <c r="I317" s="25">
        <v>311</v>
      </c>
      <c r="J317" s="1">
        <f t="shared" si="28"/>
        <v>11095.504871781641</v>
      </c>
      <c r="K317" s="1">
        <f t="shared" si="29"/>
        <v>9370.3757088386192</v>
      </c>
      <c r="L317" s="1">
        <f t="shared" si="30"/>
        <v>6043.0159395384526</v>
      </c>
      <c r="M317" s="1">
        <f t="shared" si="31"/>
        <v>112.18124211378256</v>
      </c>
      <c r="N317" s="1">
        <f t="shared" si="32"/>
        <v>9969.966959699359</v>
      </c>
      <c r="O317" s="1">
        <f t="shared" si="27"/>
        <v>-30.033040300641005</v>
      </c>
    </row>
    <row r="318" spans="1:15" x14ac:dyDescent="0.2">
      <c r="A318" s="1">
        <v>312</v>
      </c>
      <c r="B318" s="2">
        <v>39420</v>
      </c>
      <c r="C318" s="1">
        <v>13248.73</v>
      </c>
      <c r="D318" s="24">
        <v>13001.10224</v>
      </c>
      <c r="E318" s="24">
        <v>8184.1398642667455</v>
      </c>
      <c r="F318" s="24">
        <v>141.21683999270206</v>
      </c>
      <c r="G318" s="2"/>
      <c r="H318" s="2"/>
      <c r="I318" s="25">
        <v>312</v>
      </c>
      <c r="J318" s="1">
        <f t="shared" si="28"/>
        <v>11088.027681322039</v>
      </c>
      <c r="K318" s="1">
        <f t="shared" si="29"/>
        <v>9243.0385297319226</v>
      </c>
      <c r="L318" s="1">
        <f t="shared" si="30"/>
        <v>6044.2369707822563</v>
      </c>
      <c r="M318" s="1">
        <f t="shared" si="31"/>
        <v>111.92990219819586</v>
      </c>
      <c r="N318" s="1">
        <f t="shared" si="32"/>
        <v>9922.302881642956</v>
      </c>
      <c r="O318" s="1">
        <f t="shared" si="27"/>
        <v>-77.697118357044019</v>
      </c>
    </row>
    <row r="319" spans="1:15" x14ac:dyDescent="0.2">
      <c r="A319" s="1">
        <v>313</v>
      </c>
      <c r="B319" s="2">
        <v>39421</v>
      </c>
      <c r="C319" s="1">
        <v>13444.96</v>
      </c>
      <c r="D319" s="24">
        <v>13166.828880000001</v>
      </c>
      <c r="E319" s="24">
        <v>8294.1081635644132</v>
      </c>
      <c r="F319" s="24">
        <v>140.70927612007571</v>
      </c>
      <c r="G319" s="2"/>
      <c r="H319" s="2"/>
      <c r="I319" s="25">
        <v>313</v>
      </c>
      <c r="J319" s="1">
        <f t="shared" si="28"/>
        <v>11308.173472083739</v>
      </c>
      <c r="K319" s="1">
        <f t="shared" si="29"/>
        <v>9506.2411903654847</v>
      </c>
      <c r="L319" s="1">
        <f t="shared" si="30"/>
        <v>6177.0878848370994</v>
      </c>
      <c r="M319" s="1">
        <f t="shared" si="31"/>
        <v>111.73310777004848</v>
      </c>
      <c r="N319" s="1">
        <f t="shared" si="32"/>
        <v>10103.734615107016</v>
      </c>
      <c r="O319" s="1">
        <f t="shared" si="27"/>
        <v>103.734615107016</v>
      </c>
    </row>
    <row r="320" spans="1:15" x14ac:dyDescent="0.2">
      <c r="A320" s="1">
        <v>314</v>
      </c>
      <c r="B320" s="2">
        <v>39422</v>
      </c>
      <c r="C320" s="1">
        <v>13619.89</v>
      </c>
      <c r="D320" s="24">
        <v>13135.934240000001</v>
      </c>
      <c r="E320" s="24">
        <v>8296.1836525807867</v>
      </c>
      <c r="F320" s="24">
        <v>142.54741379310346</v>
      </c>
      <c r="G320" s="2"/>
      <c r="H320" s="2"/>
      <c r="I320" s="25">
        <v>314</v>
      </c>
      <c r="J320" s="1">
        <f t="shared" si="28"/>
        <v>11288.111296404004</v>
      </c>
      <c r="K320" s="1">
        <f t="shared" si="29"/>
        <v>9364.5645025032209</v>
      </c>
      <c r="L320" s="1">
        <f t="shared" si="30"/>
        <v>6096.7135588998808</v>
      </c>
      <c r="M320" s="1">
        <f t="shared" si="31"/>
        <v>113.60102562703109</v>
      </c>
      <c r="N320" s="1">
        <f t="shared" si="32"/>
        <v>10071.381076541455</v>
      </c>
      <c r="O320" s="1">
        <f t="shared" si="27"/>
        <v>71.381076541454604</v>
      </c>
    </row>
    <row r="321" spans="1:15" x14ac:dyDescent="0.2">
      <c r="A321" s="1">
        <v>315</v>
      </c>
      <c r="B321" s="2">
        <v>39423</v>
      </c>
      <c r="C321" s="1">
        <v>13625.58</v>
      </c>
      <c r="D321" s="24">
        <v>13303.169550000001</v>
      </c>
      <c r="E321" s="24">
        <v>8379.1208791208792</v>
      </c>
      <c r="F321" s="24">
        <v>142.88860034028835</v>
      </c>
      <c r="G321" s="2"/>
      <c r="H321" s="2"/>
      <c r="I321" s="25">
        <v>315</v>
      </c>
      <c r="J321" s="1">
        <f t="shared" si="28"/>
        <v>11147.785280600652</v>
      </c>
      <c r="K321" s="1">
        <f t="shared" si="29"/>
        <v>9506.0910942292994</v>
      </c>
      <c r="L321" s="1">
        <f t="shared" si="30"/>
        <v>6156.1221222963259</v>
      </c>
      <c r="M321" s="1">
        <f t="shared" si="31"/>
        <v>112.40454668188485</v>
      </c>
      <c r="N321" s="1">
        <f t="shared" si="32"/>
        <v>10054.648504749008</v>
      </c>
      <c r="O321" s="1">
        <f t="shared" si="27"/>
        <v>54.64850474900777</v>
      </c>
    </row>
    <row r="322" spans="1:15" x14ac:dyDescent="0.2">
      <c r="A322" s="1">
        <v>316</v>
      </c>
      <c r="B322" s="2">
        <v>39426</v>
      </c>
      <c r="C322" s="1">
        <v>13727.03</v>
      </c>
      <c r="D322" s="24">
        <v>13434.121479999998</v>
      </c>
      <c r="E322" s="24">
        <v>8462.213066509712</v>
      </c>
      <c r="F322" s="24">
        <v>142.55115925163369</v>
      </c>
      <c r="G322" s="2"/>
      <c r="H322" s="2"/>
      <c r="I322" s="25">
        <v>316</v>
      </c>
      <c r="J322" s="1">
        <f t="shared" si="28"/>
        <v>11226.096782955294</v>
      </c>
      <c r="K322" s="1">
        <f t="shared" si="29"/>
        <v>9478.9876194442477</v>
      </c>
      <c r="L322" s="1">
        <f t="shared" si="30"/>
        <v>6155.6317170295952</v>
      </c>
      <c r="M322" s="1">
        <f t="shared" si="31"/>
        <v>111.87133225258231</v>
      </c>
      <c r="N322" s="1">
        <f t="shared" si="32"/>
        <v>10064.506650788593</v>
      </c>
      <c r="O322" s="1">
        <f t="shared" si="27"/>
        <v>64.506650788593106</v>
      </c>
    </row>
    <row r="323" spans="1:15" x14ac:dyDescent="0.2">
      <c r="A323" s="1">
        <v>317</v>
      </c>
      <c r="B323" s="2">
        <v>39427</v>
      </c>
      <c r="C323" s="1">
        <v>13432.77</v>
      </c>
      <c r="D323" s="24">
        <v>13328.739100000001</v>
      </c>
      <c r="E323" s="24">
        <v>8411.3429327064368</v>
      </c>
      <c r="F323" s="24">
        <v>143.75701102051787</v>
      </c>
      <c r="G323" s="2"/>
      <c r="H323" s="2"/>
      <c r="I323" s="25">
        <v>317</v>
      </c>
      <c r="J323" s="1">
        <f t="shared" si="28"/>
        <v>10904.259870496384</v>
      </c>
      <c r="K323" s="1">
        <f t="shared" si="29"/>
        <v>9312.9571994069574</v>
      </c>
      <c r="L323" s="1">
        <f t="shared" si="30"/>
        <v>6058.5474267776735</v>
      </c>
      <c r="M323" s="1">
        <f t="shared" si="31"/>
        <v>113.08471809315687</v>
      </c>
      <c r="N323" s="1">
        <f t="shared" si="32"/>
        <v>9901.6274181158587</v>
      </c>
      <c r="O323" s="1">
        <f t="shared" si="27"/>
        <v>-98.372581884141255</v>
      </c>
    </row>
    <row r="324" spans="1:15" x14ac:dyDescent="0.2">
      <c r="A324" s="1">
        <v>318</v>
      </c>
      <c r="B324" s="2">
        <v>39428</v>
      </c>
      <c r="C324" s="1">
        <v>13473.9</v>
      </c>
      <c r="D324" s="24">
        <v>13418.72688</v>
      </c>
      <c r="E324" s="24">
        <v>8431.1802701115666</v>
      </c>
      <c r="F324" s="24">
        <v>141.94814682822525</v>
      </c>
      <c r="G324" s="2"/>
      <c r="H324" s="2"/>
      <c r="I324" s="25">
        <v>318</v>
      </c>
      <c r="J324" s="1">
        <f t="shared" si="28"/>
        <v>11177.249316931651</v>
      </c>
      <c r="K324" s="1">
        <f t="shared" si="29"/>
        <v>9449.9619005874683</v>
      </c>
      <c r="L324" s="1">
        <f t="shared" si="30"/>
        <v>6109.5632311430827</v>
      </c>
      <c r="M324" s="1">
        <f t="shared" si="31"/>
        <v>110.72516379971277</v>
      </c>
      <c r="N324" s="1">
        <f t="shared" si="32"/>
        <v>10009.694713811401</v>
      </c>
      <c r="O324" s="1">
        <f t="shared" si="27"/>
        <v>9.6947138114010158</v>
      </c>
    </row>
    <row r="325" spans="1:15" x14ac:dyDescent="0.2">
      <c r="A325" s="1">
        <v>319</v>
      </c>
      <c r="B325" s="2">
        <v>39429</v>
      </c>
      <c r="C325" s="1">
        <v>13517.96</v>
      </c>
      <c r="D325" s="24">
        <v>12968.33034</v>
      </c>
      <c r="E325" s="24">
        <v>8165.4885351248722</v>
      </c>
      <c r="F325" s="24">
        <v>138.54574638844301</v>
      </c>
      <c r="G325" s="2"/>
      <c r="H325" s="2"/>
      <c r="I325" s="25">
        <v>319</v>
      </c>
      <c r="J325" s="1">
        <f t="shared" si="28"/>
        <v>11179.568322074527</v>
      </c>
      <c r="K325" s="1">
        <f t="shared" si="29"/>
        <v>9071.530441955696</v>
      </c>
      <c r="L325" s="1">
        <f t="shared" si="30"/>
        <v>5903.1106857982577</v>
      </c>
      <c r="M325" s="1">
        <f t="shared" si="31"/>
        <v>109.44832219290925</v>
      </c>
      <c r="N325" s="1">
        <f t="shared" si="32"/>
        <v>9832.9341473327549</v>
      </c>
      <c r="O325" s="1">
        <f t="shared" si="27"/>
        <v>-167.06585266724505</v>
      </c>
    </row>
    <row r="326" spans="1:15" x14ac:dyDescent="0.2">
      <c r="A326" s="1">
        <v>320</v>
      </c>
      <c r="B326" s="2">
        <v>39430</v>
      </c>
      <c r="C326" s="1">
        <v>13339.85</v>
      </c>
      <c r="D326" s="24">
        <v>12919.3812</v>
      </c>
      <c r="E326" s="24">
        <v>8092.0456185939074</v>
      </c>
      <c r="F326" s="24">
        <v>136.86053281580806</v>
      </c>
      <c r="G326" s="2"/>
      <c r="H326" s="2"/>
      <c r="I326" s="25">
        <v>320</v>
      </c>
      <c r="J326" s="1">
        <f t="shared" si="28"/>
        <v>10996.310296117166</v>
      </c>
      <c r="K326" s="1">
        <f t="shared" si="29"/>
        <v>9351.1593810785253</v>
      </c>
      <c r="L326" s="1">
        <f t="shared" si="30"/>
        <v>6040.3663206669962</v>
      </c>
      <c r="M326" s="1">
        <f t="shared" si="31"/>
        <v>110.77217127147765</v>
      </c>
      <c r="N326" s="1">
        <f t="shared" si="32"/>
        <v>9902.6517539688411</v>
      </c>
      <c r="O326" s="1">
        <f t="shared" si="27"/>
        <v>-97.348246031158851</v>
      </c>
    </row>
    <row r="327" spans="1:15" x14ac:dyDescent="0.2">
      <c r="A327" s="1">
        <v>321</v>
      </c>
      <c r="B327" s="2">
        <v>39433</v>
      </c>
      <c r="C327" s="1">
        <v>13167.2</v>
      </c>
      <c r="D327" s="24">
        <v>12650.394780000001</v>
      </c>
      <c r="E327" s="24">
        <v>7928.2346175963203</v>
      </c>
      <c r="F327" s="24">
        <v>134.6678735429177</v>
      </c>
      <c r="G327" s="2"/>
      <c r="H327" s="2"/>
      <c r="I327" s="25">
        <v>321</v>
      </c>
      <c r="J327" s="1">
        <f t="shared" si="28"/>
        <v>10998.910882506174</v>
      </c>
      <c r="K327" s="1">
        <f t="shared" si="29"/>
        <v>9191.1568406648894</v>
      </c>
      <c r="L327" s="1">
        <f t="shared" si="30"/>
        <v>5971.8006196546457</v>
      </c>
      <c r="M327" s="1">
        <f t="shared" si="31"/>
        <v>110.3396024367503</v>
      </c>
      <c r="N327" s="1">
        <f t="shared" si="32"/>
        <v>9833.4834602171868</v>
      </c>
      <c r="O327" s="1">
        <f t="shared" ref="O327:O390" si="33">N327-$G$2</f>
        <v>-166.5165397828132</v>
      </c>
    </row>
    <row r="328" spans="1:15" x14ac:dyDescent="0.2">
      <c r="A328" s="1">
        <v>322</v>
      </c>
      <c r="B328" s="2">
        <v>39434</v>
      </c>
      <c r="C328" s="1">
        <v>13232.47</v>
      </c>
      <c r="D328" s="24">
        <v>12671.627399999999</v>
      </c>
      <c r="E328" s="24">
        <v>7935.1433098084399</v>
      </c>
      <c r="F328" s="24">
        <v>134.33318611430087</v>
      </c>
      <c r="G328" s="2"/>
      <c r="H328" s="2"/>
      <c r="I328" s="25">
        <v>322</v>
      </c>
      <c r="J328" s="1">
        <f t="shared" ref="J328:J391" si="34">C$506*(C328/C327)</f>
        <v>11198.366655864571</v>
      </c>
      <c r="K328" s="1">
        <f t="shared" ref="K328:K391" si="35">D$506*(D328/D327)</f>
        <v>9402.3437879547891</v>
      </c>
      <c r="L328" s="1">
        <f t="shared" ref="L328:L391" si="36">E$506*(E328/E327)</f>
        <v>6100.4996890637167</v>
      </c>
      <c r="M328" s="1">
        <f t="shared" ref="M328:M391" si="37">F$506*(F328/F327)</f>
        <v>111.85745957365744</v>
      </c>
      <c r="N328" s="1">
        <f t="shared" ref="N328:N391" si="38">$C$2*(J328/C$506)+$D$2*(K328/D$506)+$E$2*(L328/E$506)+$F$2*(M328/F$506)</f>
        <v>10020.76414718428</v>
      </c>
      <c r="O328" s="1">
        <f t="shared" si="33"/>
        <v>20.764147184279864</v>
      </c>
    </row>
    <row r="329" spans="1:15" x14ac:dyDescent="0.2">
      <c r="A329" s="1">
        <v>323</v>
      </c>
      <c r="B329" s="2">
        <v>39435</v>
      </c>
      <c r="C329" s="1">
        <v>13207.27</v>
      </c>
      <c r="D329" s="24">
        <v>12590.3673</v>
      </c>
      <c r="E329" s="24">
        <v>7909.9568345323751</v>
      </c>
      <c r="F329" s="24">
        <v>132.57925377083885</v>
      </c>
      <c r="G329" s="2"/>
      <c r="H329" s="2"/>
      <c r="I329" s="25">
        <v>323</v>
      </c>
      <c r="J329" s="1">
        <f t="shared" si="34"/>
        <v>11121.908952380016</v>
      </c>
      <c r="K329" s="1">
        <f t="shared" si="35"/>
        <v>9326.3952504360441</v>
      </c>
      <c r="L329" s="1">
        <f t="shared" si="36"/>
        <v>6075.8419384753106</v>
      </c>
      <c r="M329" s="1">
        <f t="shared" si="37"/>
        <v>110.67203445046091</v>
      </c>
      <c r="N329" s="1">
        <f t="shared" si="38"/>
        <v>9943.8568889446869</v>
      </c>
      <c r="O329" s="1">
        <f t="shared" si="33"/>
        <v>-56.143111055313057</v>
      </c>
    </row>
    <row r="330" spans="1:15" x14ac:dyDescent="0.2">
      <c r="A330" s="1">
        <v>324</v>
      </c>
      <c r="B330" s="2">
        <v>39436</v>
      </c>
      <c r="C330" s="1">
        <v>13245.64</v>
      </c>
      <c r="D330" s="24">
        <v>12572.53728</v>
      </c>
      <c r="E330" s="24">
        <v>7905.12048192771</v>
      </c>
      <c r="F330" s="24">
        <v>133.12904082897884</v>
      </c>
      <c r="G330" s="2"/>
      <c r="H330" s="2"/>
      <c r="I330" s="25">
        <v>324</v>
      </c>
      <c r="J330" s="1">
        <f t="shared" si="34"/>
        <v>11175.503223088495</v>
      </c>
      <c r="K330" s="1">
        <f t="shared" si="35"/>
        <v>9373.2962441582167</v>
      </c>
      <c r="L330" s="1">
        <f t="shared" si="36"/>
        <v>6091.4615638970263</v>
      </c>
      <c r="M330" s="1">
        <f t="shared" si="37"/>
        <v>112.601161799778</v>
      </c>
      <c r="N330" s="1">
        <f t="shared" si="38"/>
        <v>10015.054667460277</v>
      </c>
      <c r="O330" s="1">
        <f t="shared" si="33"/>
        <v>15.054667460277415</v>
      </c>
    </row>
    <row r="331" spans="1:15" x14ac:dyDescent="0.2">
      <c r="A331" s="1">
        <v>325</v>
      </c>
      <c r="B331" s="2">
        <v>39437</v>
      </c>
      <c r="C331" s="1">
        <v>13450.65</v>
      </c>
      <c r="D331" s="24">
        <v>12765.89781</v>
      </c>
      <c r="E331" s="24">
        <v>8052.2707674619151</v>
      </c>
      <c r="F331" s="24">
        <v>133.92731741573033</v>
      </c>
      <c r="G331" s="2"/>
      <c r="H331" s="2"/>
      <c r="I331" s="25">
        <v>325</v>
      </c>
      <c r="J331" s="1">
        <f t="shared" si="34"/>
        <v>11315.598305140407</v>
      </c>
      <c r="K331" s="1">
        <f t="shared" si="35"/>
        <v>9530.9511292512252</v>
      </c>
      <c r="L331" s="1">
        <f t="shared" si="36"/>
        <v>6208.647527070053</v>
      </c>
      <c r="M331" s="1">
        <f t="shared" si="37"/>
        <v>112.80854706217566</v>
      </c>
      <c r="N331" s="1">
        <f t="shared" si="38"/>
        <v>10138.656044762656</v>
      </c>
      <c r="O331" s="1">
        <f t="shared" si="33"/>
        <v>138.65604476265617</v>
      </c>
    </row>
    <row r="332" spans="1:15" x14ac:dyDescent="0.2">
      <c r="A332" s="1">
        <v>326</v>
      </c>
      <c r="B332" s="2">
        <v>39443</v>
      </c>
      <c r="C332" s="1">
        <v>13359.61</v>
      </c>
      <c r="D332" s="24">
        <v>12918.92596</v>
      </c>
      <c r="E332" s="24">
        <v>8198.5431235431224</v>
      </c>
      <c r="F332" s="24">
        <v>136.34101261387528</v>
      </c>
      <c r="G332" s="2"/>
      <c r="H332" s="2"/>
      <c r="I332" s="25">
        <v>326</v>
      </c>
      <c r="J332" s="1">
        <f t="shared" si="34"/>
        <v>11067.708324824451</v>
      </c>
      <c r="K332" s="1">
        <f t="shared" si="35"/>
        <v>9499.1086854825226</v>
      </c>
      <c r="L332" s="1">
        <f t="shared" si="36"/>
        <v>6205.9095788935429</v>
      </c>
      <c r="M332" s="1">
        <f t="shared" si="37"/>
        <v>114.15711482865562</v>
      </c>
      <c r="N332" s="1">
        <f t="shared" si="38"/>
        <v>10063.098206046609</v>
      </c>
      <c r="O332" s="1">
        <f t="shared" si="33"/>
        <v>63.098206046608539</v>
      </c>
    </row>
    <row r="333" spans="1:15" x14ac:dyDescent="0.2">
      <c r="A333" s="1">
        <v>327</v>
      </c>
      <c r="B333" s="2">
        <v>39444</v>
      </c>
      <c r="C333" s="1">
        <v>13365.87</v>
      </c>
      <c r="D333" s="24">
        <v>12907.814009999998</v>
      </c>
      <c r="E333" s="24">
        <v>8274.1508601676214</v>
      </c>
      <c r="F333" s="24">
        <v>135.3114116503138</v>
      </c>
      <c r="G333" s="2"/>
      <c r="H333" s="2"/>
      <c r="I333" s="25">
        <v>327</v>
      </c>
      <c r="J333" s="1">
        <f t="shared" si="34"/>
        <v>11148.351409442339</v>
      </c>
      <c r="K333" s="1">
        <f t="shared" si="35"/>
        <v>9378.5155074301092</v>
      </c>
      <c r="L333" s="1">
        <f t="shared" si="36"/>
        <v>6151.3987205834783</v>
      </c>
      <c r="M333" s="1">
        <f t="shared" si="37"/>
        <v>111.28933528220637</v>
      </c>
      <c r="N333" s="1">
        <f t="shared" si="38"/>
        <v>9993.4126918240381</v>
      </c>
      <c r="O333" s="1">
        <f t="shared" si="33"/>
        <v>-6.5873081759618799</v>
      </c>
    </row>
    <row r="334" spans="1:15" x14ac:dyDescent="0.2">
      <c r="A334" s="1">
        <v>328</v>
      </c>
      <c r="B334" s="2">
        <v>39451</v>
      </c>
      <c r="C334" s="1">
        <v>12800.18</v>
      </c>
      <c r="D334" s="24">
        <v>12534.4784</v>
      </c>
      <c r="E334" s="24">
        <v>8047.857565011821</v>
      </c>
      <c r="F334" s="24">
        <v>135.74249283932366</v>
      </c>
      <c r="G334" s="2"/>
      <c r="H334" s="2"/>
      <c r="I334" s="25">
        <v>328</v>
      </c>
      <c r="J334" s="1">
        <f t="shared" si="34"/>
        <v>10671.51407004557</v>
      </c>
      <c r="K334" s="1">
        <f t="shared" si="35"/>
        <v>9115.0987582338003</v>
      </c>
      <c r="L334" s="1">
        <f t="shared" si="36"/>
        <v>5928.488404463289</v>
      </c>
      <c r="M334" s="1">
        <f t="shared" si="37"/>
        <v>112.49339774409435</v>
      </c>
      <c r="N334" s="1">
        <f t="shared" si="38"/>
        <v>9722.9587059647347</v>
      </c>
      <c r="O334" s="1">
        <f t="shared" si="33"/>
        <v>-277.04129403526531</v>
      </c>
    </row>
    <row r="335" spans="1:15" x14ac:dyDescent="0.2">
      <c r="A335" s="1">
        <v>329</v>
      </c>
      <c r="B335" s="2">
        <v>39454</v>
      </c>
      <c r="C335" s="1">
        <v>12827.49</v>
      </c>
      <c r="D335" s="24">
        <v>12516.17535</v>
      </c>
      <c r="E335" s="24">
        <v>8025.9493670886077</v>
      </c>
      <c r="F335" s="24">
        <v>133.41199742386604</v>
      </c>
      <c r="G335" s="2"/>
      <c r="H335" s="2"/>
      <c r="I335" s="25">
        <v>329</v>
      </c>
      <c r="J335" s="1">
        <f t="shared" si="34"/>
        <v>11166.904578193431</v>
      </c>
      <c r="K335" s="1">
        <f t="shared" si="35"/>
        <v>9372.8827394035306</v>
      </c>
      <c r="L335" s="1">
        <f t="shared" si="36"/>
        <v>6078.5957559523513</v>
      </c>
      <c r="M335" s="1">
        <f t="shared" si="37"/>
        <v>110.21093951645648</v>
      </c>
      <c r="N335" s="1">
        <f t="shared" si="38"/>
        <v>9967.0943599454313</v>
      </c>
      <c r="O335" s="1">
        <f t="shared" si="33"/>
        <v>-32.905640054568721</v>
      </c>
    </row>
    <row r="336" spans="1:15" x14ac:dyDescent="0.2">
      <c r="A336" s="1">
        <v>330</v>
      </c>
      <c r="B336" s="2">
        <v>39455</v>
      </c>
      <c r="C336" s="1">
        <v>12589.07</v>
      </c>
      <c r="D336" s="24">
        <v>12544.552750000001</v>
      </c>
      <c r="E336" s="24">
        <v>8086.6244849911718</v>
      </c>
      <c r="F336" s="24">
        <v>132.42794640415642</v>
      </c>
      <c r="G336" s="2"/>
      <c r="H336" s="2"/>
      <c r="I336" s="25">
        <v>330</v>
      </c>
      <c r="J336" s="1">
        <f t="shared" si="34"/>
        <v>10936.016600995206</v>
      </c>
      <c r="K336" s="1">
        <f t="shared" si="35"/>
        <v>9407.8710106016515</v>
      </c>
      <c r="L336" s="1">
        <f t="shared" si="36"/>
        <v>6141.2671392199227</v>
      </c>
      <c r="M336" s="1">
        <f t="shared" si="37"/>
        <v>111.30902964321864</v>
      </c>
      <c r="N336" s="1">
        <f t="shared" si="38"/>
        <v>9925.2630013587404</v>
      </c>
      <c r="O336" s="1">
        <f t="shared" si="33"/>
        <v>-74.736998641259561</v>
      </c>
    </row>
    <row r="337" spans="1:15" x14ac:dyDescent="0.2">
      <c r="A337" s="1">
        <v>331</v>
      </c>
      <c r="B337" s="2">
        <v>39456</v>
      </c>
      <c r="C337" s="1">
        <v>12735.31</v>
      </c>
      <c r="D337" s="24">
        <v>12283.82841</v>
      </c>
      <c r="E337" s="24">
        <v>7973.3313774387561</v>
      </c>
      <c r="F337" s="24">
        <v>133.27697644695999</v>
      </c>
      <c r="G337" s="2"/>
      <c r="H337" s="2"/>
      <c r="I337" s="25">
        <v>331</v>
      </c>
      <c r="J337" s="1">
        <f t="shared" si="34"/>
        <v>11272.573344996888</v>
      </c>
      <c r="K337" s="1">
        <f t="shared" si="35"/>
        <v>9191.499550863582</v>
      </c>
      <c r="L337" s="1">
        <f t="shared" si="36"/>
        <v>6009.7951096225879</v>
      </c>
      <c r="M337" s="1">
        <f t="shared" si="37"/>
        <v>112.85508339822003</v>
      </c>
      <c r="N337" s="1">
        <f t="shared" si="38"/>
        <v>9982.9266799492962</v>
      </c>
      <c r="O337" s="1">
        <f t="shared" si="33"/>
        <v>-17.073320050703842</v>
      </c>
    </row>
    <row r="338" spans="1:15" x14ac:dyDescent="0.2">
      <c r="A338" s="1">
        <v>332</v>
      </c>
      <c r="B338" s="2">
        <v>39457</v>
      </c>
      <c r="C338" s="1">
        <v>12853.09</v>
      </c>
      <c r="D338" s="24">
        <v>12180.93525</v>
      </c>
      <c r="E338" s="24">
        <v>7958.1933392278224</v>
      </c>
      <c r="F338" s="24">
        <v>131.42226890756302</v>
      </c>
      <c r="G338" s="2"/>
      <c r="H338" s="2"/>
      <c r="I338" s="25">
        <v>332</v>
      </c>
      <c r="J338" s="1">
        <f t="shared" si="34"/>
        <v>11246.185037639443</v>
      </c>
      <c r="K338" s="1">
        <f t="shared" si="35"/>
        <v>9307.9642052741292</v>
      </c>
      <c r="L338" s="1">
        <f t="shared" si="36"/>
        <v>6083.6160938722769</v>
      </c>
      <c r="M338" s="1">
        <f t="shared" si="37"/>
        <v>110.5756415469381</v>
      </c>
      <c r="N338" s="1">
        <f t="shared" si="38"/>
        <v>9982.1333178936602</v>
      </c>
      <c r="O338" s="1">
        <f t="shared" si="33"/>
        <v>-17.866682106339795</v>
      </c>
    </row>
    <row r="339" spans="1:15" x14ac:dyDescent="0.2">
      <c r="A339" s="1">
        <v>333</v>
      </c>
      <c r="B339" s="2">
        <v>39458</v>
      </c>
      <c r="C339" s="1">
        <v>12606.3</v>
      </c>
      <c r="D339" s="24">
        <v>12145.3766</v>
      </c>
      <c r="E339" s="24">
        <v>7945.872781065088</v>
      </c>
      <c r="F339" s="24">
        <v>129.43303980920933</v>
      </c>
      <c r="G339" s="2"/>
      <c r="H339" s="2"/>
      <c r="I339" s="25">
        <v>333</v>
      </c>
      <c r="J339" s="1">
        <f t="shared" si="34"/>
        <v>10929.172651790346</v>
      </c>
      <c r="K339" s="1">
        <f t="shared" si="35"/>
        <v>9359.1878098442212</v>
      </c>
      <c r="L339" s="1">
        <f t="shared" si="36"/>
        <v>6085.7519920536542</v>
      </c>
      <c r="M339" s="1">
        <f t="shared" si="37"/>
        <v>110.43883813179472</v>
      </c>
      <c r="N339" s="1">
        <f t="shared" si="38"/>
        <v>9882.6185735995386</v>
      </c>
      <c r="O339" s="1">
        <f t="shared" si="33"/>
        <v>-117.38142640046135</v>
      </c>
    </row>
    <row r="340" spans="1:15" x14ac:dyDescent="0.2">
      <c r="A340" s="1">
        <v>334</v>
      </c>
      <c r="B340" s="2">
        <v>39462</v>
      </c>
      <c r="C340" s="1">
        <v>12501.11</v>
      </c>
      <c r="D340" s="24">
        <v>11878.867840000001</v>
      </c>
      <c r="E340" s="24">
        <v>7799.7920380273317</v>
      </c>
      <c r="F340" s="24">
        <v>130.805373525557</v>
      </c>
      <c r="G340" s="2"/>
      <c r="H340" s="2"/>
      <c r="I340" s="25">
        <v>334</v>
      </c>
      <c r="J340" s="1">
        <f t="shared" si="34"/>
        <v>11050.149042486693</v>
      </c>
      <c r="K340" s="1">
        <f t="shared" si="35"/>
        <v>9180.6171295335425</v>
      </c>
      <c r="L340" s="1">
        <f t="shared" si="36"/>
        <v>5983.1314493107993</v>
      </c>
      <c r="M340" s="1">
        <f t="shared" si="37"/>
        <v>113.32509012374688</v>
      </c>
      <c r="N340" s="1">
        <f t="shared" si="38"/>
        <v>9903.6141828309137</v>
      </c>
      <c r="O340" s="1">
        <f t="shared" si="33"/>
        <v>-96.385817169086295</v>
      </c>
    </row>
    <row r="341" spans="1:15" x14ac:dyDescent="0.2">
      <c r="A341" s="1">
        <v>335</v>
      </c>
      <c r="B341" s="2">
        <v>39463</v>
      </c>
      <c r="C341" s="1">
        <v>12466.16</v>
      </c>
      <c r="D341" s="24">
        <v>11677.20421</v>
      </c>
      <c r="E341" s="24">
        <v>7673.1130690161526</v>
      </c>
      <c r="F341" s="24">
        <v>126.39938225383752</v>
      </c>
      <c r="G341" s="2"/>
      <c r="H341" s="2"/>
      <c r="I341" s="25">
        <v>335</v>
      </c>
      <c r="J341" s="1">
        <f t="shared" si="34"/>
        <v>11111.976574944143</v>
      </c>
      <c r="K341" s="1">
        <f t="shared" si="35"/>
        <v>9227.2361546185948</v>
      </c>
      <c r="L341" s="1">
        <f t="shared" si="36"/>
        <v>5996.1943765022625</v>
      </c>
      <c r="M341" s="1">
        <f t="shared" si="37"/>
        <v>108.35900409949164</v>
      </c>
      <c r="N341" s="1">
        <f t="shared" si="38"/>
        <v>9854.2785243165163</v>
      </c>
      <c r="O341" s="1">
        <f t="shared" si="33"/>
        <v>-145.72147568348373</v>
      </c>
    </row>
    <row r="342" spans="1:15" x14ac:dyDescent="0.2">
      <c r="A342" s="1">
        <v>336</v>
      </c>
      <c r="B342" s="2">
        <v>39464</v>
      </c>
      <c r="C342" s="1">
        <v>12159.21</v>
      </c>
      <c r="D342" s="24">
        <v>11668.45456</v>
      </c>
      <c r="E342" s="24">
        <v>7575.0440658049356</v>
      </c>
      <c r="F342" s="24">
        <v>128.66097265005135</v>
      </c>
      <c r="G342" s="2"/>
      <c r="H342" s="2"/>
      <c r="I342" s="25">
        <v>336</v>
      </c>
      <c r="J342" s="1">
        <f t="shared" si="34"/>
        <v>10868.756515823636</v>
      </c>
      <c r="K342" s="1">
        <f t="shared" si="35"/>
        <v>9379.5558825014487</v>
      </c>
      <c r="L342" s="1">
        <f t="shared" si="36"/>
        <v>6017.2865560678683</v>
      </c>
      <c r="M342" s="1">
        <f t="shared" si="37"/>
        <v>114.14253604147183</v>
      </c>
      <c r="N342" s="1">
        <f t="shared" si="38"/>
        <v>9922.2654570213381</v>
      </c>
      <c r="O342" s="1">
        <f t="shared" si="33"/>
        <v>-77.734542978661921</v>
      </c>
    </row>
    <row r="343" spans="1:15" x14ac:dyDescent="0.2">
      <c r="A343" s="1">
        <v>337</v>
      </c>
      <c r="B343" s="2">
        <v>39465</v>
      </c>
      <c r="C343" s="1">
        <v>12099.3</v>
      </c>
      <c r="D343" s="24">
        <v>11530.741459999999</v>
      </c>
      <c r="E343" s="24">
        <v>7448.2960362732192</v>
      </c>
      <c r="F343" s="24">
        <v>129.46007284953771</v>
      </c>
      <c r="G343" s="2"/>
      <c r="H343" s="2"/>
      <c r="I343" s="25">
        <v>337</v>
      </c>
      <c r="J343" s="1">
        <f t="shared" si="34"/>
        <v>11088.22635755119</v>
      </c>
      <c r="K343" s="1">
        <f t="shared" si="35"/>
        <v>9275.8070562575977</v>
      </c>
      <c r="L343" s="1">
        <f t="shared" si="36"/>
        <v>5993.2017041501767</v>
      </c>
      <c r="M343" s="1">
        <f t="shared" si="37"/>
        <v>112.83261555412615</v>
      </c>
      <c r="N343" s="1">
        <f t="shared" si="38"/>
        <v>9940.5744492654103</v>
      </c>
      <c r="O343" s="1">
        <f t="shared" si="33"/>
        <v>-59.425550734589706</v>
      </c>
    </row>
    <row r="344" spans="1:15" x14ac:dyDescent="0.2">
      <c r="A344" s="1">
        <v>338</v>
      </c>
      <c r="B344" s="2">
        <v>39469</v>
      </c>
      <c r="C344" s="1">
        <v>11971.19</v>
      </c>
      <c r="D344" s="24">
        <v>11255.188080000002</v>
      </c>
      <c r="E344" s="24">
        <v>7077.6673487284415</v>
      </c>
      <c r="F344" s="24">
        <v>117.70314547837484</v>
      </c>
      <c r="G344" s="2"/>
      <c r="H344" s="2"/>
      <c r="I344" s="25">
        <v>338</v>
      </c>
      <c r="J344" s="1">
        <f t="shared" si="34"/>
        <v>11025.144134346616</v>
      </c>
      <c r="K344" s="1">
        <f t="shared" si="35"/>
        <v>9162.2752215660075</v>
      </c>
      <c r="L344" s="1">
        <f t="shared" si="36"/>
        <v>5791.8905406987651</v>
      </c>
      <c r="M344" s="1">
        <f t="shared" si="37"/>
        <v>101.95249554354976</v>
      </c>
      <c r="N344" s="1">
        <f t="shared" si="38"/>
        <v>9654.564924726883</v>
      </c>
      <c r="O344" s="1">
        <f t="shared" si="33"/>
        <v>-345.43507527311704</v>
      </c>
    </row>
    <row r="345" spans="1:15" x14ac:dyDescent="0.2">
      <c r="A345" s="1">
        <v>339</v>
      </c>
      <c r="B345" s="2">
        <v>39470</v>
      </c>
      <c r="C345" s="1">
        <v>12270.17</v>
      </c>
      <c r="D345" s="24">
        <v>10935.33035</v>
      </c>
      <c r="E345" s="24">
        <v>6749.286754002911</v>
      </c>
      <c r="F345" s="24">
        <v>121.33793625271917</v>
      </c>
      <c r="G345" s="2"/>
      <c r="H345" s="2"/>
      <c r="I345" s="25">
        <v>339</v>
      </c>
      <c r="J345" s="1">
        <f t="shared" si="34"/>
        <v>11421.429234027693</v>
      </c>
      <c r="K345" s="1">
        <f t="shared" si="35"/>
        <v>9119.8345975953071</v>
      </c>
      <c r="L345" s="1">
        <f t="shared" si="36"/>
        <v>5812.3915358525646</v>
      </c>
      <c r="M345" s="1">
        <f t="shared" si="37"/>
        <v>115.59902571920441</v>
      </c>
      <c r="N345" s="1">
        <f t="shared" si="38"/>
        <v>10030.009037800355</v>
      </c>
      <c r="O345" s="1">
        <f t="shared" si="33"/>
        <v>30.009037800355145</v>
      </c>
    </row>
    <row r="346" spans="1:15" x14ac:dyDescent="0.2">
      <c r="A346" s="1">
        <v>340</v>
      </c>
      <c r="B346" s="2">
        <v>39471</v>
      </c>
      <c r="C346" s="1">
        <v>12378.61</v>
      </c>
      <c r="D346" s="24">
        <v>11584.727280000001</v>
      </c>
      <c r="E346" s="24">
        <v>7230.4942630185351</v>
      </c>
      <c r="F346" s="24">
        <v>122.74097684447361</v>
      </c>
      <c r="G346" s="2"/>
      <c r="H346" s="2"/>
      <c r="I346" s="25">
        <v>340</v>
      </c>
      <c r="J346" s="1">
        <f t="shared" si="34"/>
        <v>11241.609566069581</v>
      </c>
      <c r="K346" s="1">
        <f t="shared" si="35"/>
        <v>9944.0137954044058</v>
      </c>
      <c r="L346" s="1">
        <f t="shared" si="36"/>
        <v>6529.7602229805298</v>
      </c>
      <c r="M346" s="1">
        <f t="shared" si="37"/>
        <v>113.43278891821227</v>
      </c>
      <c r="N346" s="1">
        <f t="shared" si="38"/>
        <v>10307.93011510921</v>
      </c>
      <c r="O346" s="1">
        <f t="shared" si="33"/>
        <v>307.93011510920951</v>
      </c>
    </row>
    <row r="347" spans="1:15" x14ac:dyDescent="0.2">
      <c r="A347" s="1">
        <v>341</v>
      </c>
      <c r="B347" s="2">
        <v>39472</v>
      </c>
      <c r="C347" s="1">
        <v>12207.17</v>
      </c>
      <c r="D347" s="24">
        <v>11639.400800000001</v>
      </c>
      <c r="E347" s="24">
        <v>7169.4885361552024</v>
      </c>
      <c r="F347" s="24">
        <v>127.01919850885368</v>
      </c>
      <c r="G347" s="2"/>
      <c r="H347" s="2"/>
      <c r="I347" s="25">
        <v>341</v>
      </c>
      <c r="J347" s="1">
        <f t="shared" si="34"/>
        <v>10988.801023871016</v>
      </c>
      <c r="K347" s="1">
        <f t="shared" si="35"/>
        <v>9430.888711393638</v>
      </c>
      <c r="L347" s="1">
        <f t="shared" si="36"/>
        <v>6043.7614907537154</v>
      </c>
      <c r="M347" s="1">
        <f t="shared" si="37"/>
        <v>116.04473241467744</v>
      </c>
      <c r="N347" s="1">
        <f t="shared" si="38"/>
        <v>10020.033656398173</v>
      </c>
      <c r="O347" s="1">
        <f t="shared" si="33"/>
        <v>20.033656398172752</v>
      </c>
    </row>
    <row r="348" spans="1:15" x14ac:dyDescent="0.2">
      <c r="A348" s="1">
        <v>342</v>
      </c>
      <c r="B348" s="2">
        <v>39475</v>
      </c>
      <c r="C348" s="1">
        <v>12383.89</v>
      </c>
      <c r="D348" s="24">
        <v>11504.85986</v>
      </c>
      <c r="E348" s="24">
        <v>7173.1025299600542</v>
      </c>
      <c r="F348" s="24">
        <v>122.55744919936323</v>
      </c>
      <c r="G348" s="2"/>
      <c r="H348" s="2"/>
      <c r="I348" s="25">
        <v>342</v>
      </c>
      <c r="J348" s="1">
        <f t="shared" si="34"/>
        <v>11304.446171856374</v>
      </c>
      <c r="K348" s="1">
        <f t="shared" si="35"/>
        <v>9278.0887136805522</v>
      </c>
      <c r="L348" s="1">
        <f t="shared" si="36"/>
        <v>6098.2607808480507</v>
      </c>
      <c r="M348" s="1">
        <f t="shared" si="37"/>
        <v>108.19719057152138</v>
      </c>
      <c r="N348" s="1">
        <f t="shared" si="38"/>
        <v>9953.4805974953288</v>
      </c>
      <c r="O348" s="1">
        <f t="shared" si="33"/>
        <v>-46.519402504671234</v>
      </c>
    </row>
    <row r="349" spans="1:15" x14ac:dyDescent="0.2">
      <c r="A349" s="1">
        <v>343</v>
      </c>
      <c r="B349" s="2">
        <v>39476</v>
      </c>
      <c r="C349" s="1">
        <v>12480.3</v>
      </c>
      <c r="D349" s="24">
        <v>11696.24648</v>
      </c>
      <c r="E349" s="24">
        <v>7296.8842291789715</v>
      </c>
      <c r="F349" s="24">
        <v>126.06490834268612</v>
      </c>
      <c r="G349" s="2"/>
      <c r="H349" s="2"/>
      <c r="I349" s="25">
        <v>343</v>
      </c>
      <c r="J349" s="1">
        <f t="shared" si="34"/>
        <v>11229.880541493825</v>
      </c>
      <c r="K349" s="1">
        <f t="shared" si="35"/>
        <v>9542.7377743758716</v>
      </c>
      <c r="L349" s="1">
        <f t="shared" si="36"/>
        <v>6200.369134599775</v>
      </c>
      <c r="M349" s="1">
        <f t="shared" si="37"/>
        <v>115.34536237484335</v>
      </c>
      <c r="N349" s="1">
        <f t="shared" si="38"/>
        <v>10155.540476194434</v>
      </c>
      <c r="O349" s="1">
        <f t="shared" si="33"/>
        <v>155.54047619443372</v>
      </c>
    </row>
    <row r="350" spans="1:15" x14ac:dyDescent="0.2">
      <c r="A350" s="1">
        <v>344</v>
      </c>
      <c r="B350" s="2">
        <v>39477</v>
      </c>
      <c r="C350" s="1">
        <v>12442.83</v>
      </c>
      <c r="D350" s="24">
        <v>11607.47105</v>
      </c>
      <c r="E350" s="24">
        <v>7206.2250480555958</v>
      </c>
      <c r="F350" s="24">
        <v>124.3132743362832</v>
      </c>
      <c r="G350" s="2"/>
      <c r="H350" s="2"/>
      <c r="I350" s="25">
        <v>344</v>
      </c>
      <c r="J350" s="1">
        <f t="shared" si="34"/>
        <v>11109.674627845485</v>
      </c>
      <c r="K350" s="1">
        <f t="shared" si="35"/>
        <v>9315.3442405337009</v>
      </c>
      <c r="L350" s="1">
        <f t="shared" si="36"/>
        <v>6019.4594520985102</v>
      </c>
      <c r="M350" s="1">
        <f t="shared" si="37"/>
        <v>110.57805126225858</v>
      </c>
      <c r="N350" s="1">
        <f t="shared" si="38"/>
        <v>9925.006669876806</v>
      </c>
      <c r="O350" s="1">
        <f t="shared" si="33"/>
        <v>-74.993330123194028</v>
      </c>
    </row>
    <row r="351" spans="1:15" x14ac:dyDescent="0.2">
      <c r="A351" s="1">
        <v>345</v>
      </c>
      <c r="B351" s="2">
        <v>39478</v>
      </c>
      <c r="C351" s="1">
        <v>12650.36</v>
      </c>
      <c r="D351" s="24">
        <v>11690.218360000001</v>
      </c>
      <c r="E351" s="24">
        <v>7210.2309742374891</v>
      </c>
      <c r="F351" s="24">
        <v>127.8449021820918</v>
      </c>
      <c r="G351" s="2"/>
      <c r="H351" s="2"/>
      <c r="I351" s="25">
        <v>345</v>
      </c>
      <c r="J351" s="1">
        <f t="shared" si="34"/>
        <v>11328.982717500763</v>
      </c>
      <c r="K351" s="1">
        <f t="shared" si="35"/>
        <v>9453.5042832515683</v>
      </c>
      <c r="L351" s="1">
        <f t="shared" si="36"/>
        <v>6098.576623072945</v>
      </c>
      <c r="M351" s="1">
        <f t="shared" si="37"/>
        <v>115.32183607257309</v>
      </c>
      <c r="N351" s="1">
        <f t="shared" si="38"/>
        <v>10145.475210456545</v>
      </c>
      <c r="O351" s="1">
        <f t="shared" si="33"/>
        <v>145.47521045654503</v>
      </c>
    </row>
    <row r="352" spans="1:15" x14ac:dyDescent="0.2">
      <c r="A352" s="1">
        <v>346</v>
      </c>
      <c r="B352" s="2">
        <v>39479</v>
      </c>
      <c r="C352" s="1">
        <v>12743.19</v>
      </c>
      <c r="D352" s="24">
        <v>11869.083119999999</v>
      </c>
      <c r="E352" s="24">
        <v>7379.2766083605111</v>
      </c>
      <c r="F352" s="24">
        <v>127.03209411764706</v>
      </c>
      <c r="G352" s="2"/>
      <c r="H352" s="2"/>
      <c r="I352" s="25">
        <v>346</v>
      </c>
      <c r="J352" s="1">
        <f t="shared" si="34"/>
        <v>11224.899748679087</v>
      </c>
      <c r="K352" s="1">
        <f t="shared" si="35"/>
        <v>9530.2075530790025</v>
      </c>
      <c r="L352" s="1">
        <f t="shared" si="36"/>
        <v>6238.0915055338874</v>
      </c>
      <c r="M352" s="1">
        <f t="shared" si="37"/>
        <v>111.42321387095602</v>
      </c>
      <c r="N352" s="1">
        <f t="shared" si="38"/>
        <v>10085.98337029958</v>
      </c>
      <c r="O352" s="1">
        <f t="shared" si="33"/>
        <v>85.983370299580201</v>
      </c>
    </row>
    <row r="353" spans="1:15" x14ac:dyDescent="0.2">
      <c r="A353" s="1">
        <v>347</v>
      </c>
      <c r="B353" s="2">
        <v>39482</v>
      </c>
      <c r="C353" s="1">
        <v>12635.16</v>
      </c>
      <c r="D353" s="24">
        <v>11905.96334</v>
      </c>
      <c r="E353" s="24">
        <v>7369.447325529708</v>
      </c>
      <c r="F353" s="24">
        <v>129.79677842292566</v>
      </c>
      <c r="G353" s="2"/>
      <c r="H353" s="2"/>
      <c r="I353" s="25">
        <v>347</v>
      </c>
      <c r="J353" s="1">
        <f t="shared" si="34"/>
        <v>11048.664459275895</v>
      </c>
      <c r="K353" s="1">
        <f t="shared" si="35"/>
        <v>9415.7556785227498</v>
      </c>
      <c r="L353" s="1">
        <f t="shared" si="36"/>
        <v>6087.0694578019884</v>
      </c>
      <c r="M353" s="1">
        <f t="shared" si="37"/>
        <v>114.57664326014962</v>
      </c>
      <c r="N353" s="1">
        <f t="shared" si="38"/>
        <v>10017.607200365346</v>
      </c>
      <c r="O353" s="1">
        <f t="shared" si="33"/>
        <v>17.607200365346216</v>
      </c>
    </row>
    <row r="354" spans="1:15" x14ac:dyDescent="0.2">
      <c r="A354" s="1">
        <v>348</v>
      </c>
      <c r="B354" s="2">
        <v>39483</v>
      </c>
      <c r="C354" s="1">
        <v>12265.13</v>
      </c>
      <c r="D354" s="24">
        <v>11528.272799999999</v>
      </c>
      <c r="E354" s="24">
        <v>6994.9626592473278</v>
      </c>
      <c r="F354" s="24">
        <v>128.55873550317995</v>
      </c>
      <c r="G354" s="2"/>
      <c r="H354" s="2"/>
      <c r="I354" s="25">
        <v>348</v>
      </c>
      <c r="J354" s="1">
        <f t="shared" si="34"/>
        <v>10816.795201398319</v>
      </c>
      <c r="K354" s="1">
        <f t="shared" si="35"/>
        <v>9088.820262233301</v>
      </c>
      <c r="L354" s="1">
        <f t="shared" si="36"/>
        <v>5785.4561972075498</v>
      </c>
      <c r="M354" s="1">
        <f t="shared" si="37"/>
        <v>111.06655912202147</v>
      </c>
      <c r="N354" s="1">
        <f t="shared" si="38"/>
        <v>9717.7961547953855</v>
      </c>
      <c r="O354" s="1">
        <f t="shared" si="33"/>
        <v>-282.20384520461448</v>
      </c>
    </row>
    <row r="355" spans="1:15" x14ac:dyDescent="0.2">
      <c r="A355" s="1">
        <v>349</v>
      </c>
      <c r="B355" s="2">
        <v>39484</v>
      </c>
      <c r="C355" s="1">
        <v>12200.1</v>
      </c>
      <c r="D355" s="24">
        <v>11516.959079999999</v>
      </c>
      <c r="E355" s="24">
        <v>7060.1436528877166</v>
      </c>
      <c r="F355" s="24">
        <v>122.72100430953719</v>
      </c>
      <c r="G355" s="2"/>
      <c r="H355" s="2"/>
      <c r="I355" s="25">
        <v>349</v>
      </c>
      <c r="J355" s="1">
        <f t="shared" si="34"/>
        <v>11084.048869681774</v>
      </c>
      <c r="K355" s="1">
        <f t="shared" si="35"/>
        <v>9377.3772949011145</v>
      </c>
      <c r="L355" s="1">
        <f t="shared" si="36"/>
        <v>6151.9849678845567</v>
      </c>
      <c r="M355" s="1">
        <f t="shared" si="37"/>
        <v>107.0441523378649</v>
      </c>
      <c r="N355" s="1">
        <f t="shared" si="38"/>
        <v>9894.3478997950806</v>
      </c>
      <c r="O355" s="1">
        <f t="shared" si="33"/>
        <v>-105.65210020491941</v>
      </c>
    </row>
    <row r="356" spans="1:15" x14ac:dyDescent="0.2">
      <c r="A356" s="1">
        <v>350</v>
      </c>
      <c r="B356" s="2">
        <v>39485</v>
      </c>
      <c r="C356" s="1">
        <v>12247</v>
      </c>
      <c r="D356" s="24">
        <v>11113.912560000001</v>
      </c>
      <c r="E356" s="24">
        <v>6851.0514865844816</v>
      </c>
      <c r="F356" s="24">
        <v>123.8712249108985</v>
      </c>
      <c r="G356" s="2"/>
      <c r="H356" s="2"/>
      <c r="I356" s="25">
        <v>350</v>
      </c>
      <c r="J356" s="1">
        <f t="shared" si="34"/>
        <v>11185.966763387183</v>
      </c>
      <c r="K356" s="1">
        <f t="shared" si="35"/>
        <v>9058.0969135797168</v>
      </c>
      <c r="L356" s="1">
        <f t="shared" si="36"/>
        <v>5914.6741275821587</v>
      </c>
      <c r="M356" s="1">
        <f t="shared" si="37"/>
        <v>113.18716184614229</v>
      </c>
      <c r="N356" s="1">
        <f t="shared" si="38"/>
        <v>9899.5186200226453</v>
      </c>
      <c r="O356" s="1">
        <f t="shared" si="33"/>
        <v>-100.48137997735466</v>
      </c>
    </row>
    <row r="357" spans="1:15" x14ac:dyDescent="0.2">
      <c r="A357" s="1">
        <v>351</v>
      </c>
      <c r="B357" s="2">
        <v>39486</v>
      </c>
      <c r="C357" s="1">
        <v>12182.13</v>
      </c>
      <c r="D357" s="24">
        <v>11257.9776</v>
      </c>
      <c r="E357" s="24">
        <v>6827.5587126703394</v>
      </c>
      <c r="F357" s="24">
        <v>121.14695207073056</v>
      </c>
      <c r="G357" s="2"/>
      <c r="H357" s="2"/>
      <c r="I357" s="25">
        <v>351</v>
      </c>
      <c r="J357" s="1">
        <f t="shared" si="34"/>
        <v>11084.106986764104</v>
      </c>
      <c r="K357" s="1">
        <f t="shared" si="35"/>
        <v>9508.2636535984802</v>
      </c>
      <c r="L357" s="1">
        <f t="shared" si="36"/>
        <v>6074.2874580744583</v>
      </c>
      <c r="M357" s="1">
        <f t="shared" si="37"/>
        <v>109.66996346732516</v>
      </c>
      <c r="N357" s="1">
        <f t="shared" si="38"/>
        <v>9970.2858869132833</v>
      </c>
      <c r="O357" s="1">
        <f t="shared" si="33"/>
        <v>-29.714113086716679</v>
      </c>
    </row>
    <row r="358" spans="1:15" x14ac:dyDescent="0.2">
      <c r="A358" s="1">
        <v>352</v>
      </c>
      <c r="B358" s="2">
        <v>39490</v>
      </c>
      <c r="C358" s="1">
        <v>12373.41</v>
      </c>
      <c r="D358" s="24">
        <v>11585.964</v>
      </c>
      <c r="E358" s="24">
        <v>7063.6363636363631</v>
      </c>
      <c r="F358" s="24">
        <v>121.21344131062085</v>
      </c>
      <c r="G358" s="2"/>
      <c r="H358" s="2"/>
      <c r="I358" s="25">
        <v>352</v>
      </c>
      <c r="J358" s="1">
        <f t="shared" si="34"/>
        <v>11318.095946546295</v>
      </c>
      <c r="K358" s="1">
        <f t="shared" si="35"/>
        <v>9660.0551452765158</v>
      </c>
      <c r="L358" s="1">
        <f t="shared" si="36"/>
        <v>6305.9426761816339</v>
      </c>
      <c r="M358" s="1">
        <f t="shared" si="37"/>
        <v>112.19769317869194</v>
      </c>
      <c r="N358" s="1">
        <f t="shared" si="38"/>
        <v>10185.882644240744</v>
      </c>
      <c r="O358" s="1">
        <f t="shared" si="33"/>
        <v>185.88264424074441</v>
      </c>
    </row>
    <row r="359" spans="1:15" x14ac:dyDescent="0.2">
      <c r="A359" s="1">
        <v>353</v>
      </c>
      <c r="B359" s="2">
        <v>39491</v>
      </c>
      <c r="C359" s="1">
        <v>12552.24</v>
      </c>
      <c r="D359" s="24">
        <v>11540.87227</v>
      </c>
      <c r="E359" s="24">
        <v>7071.6574424701421</v>
      </c>
      <c r="F359" s="24">
        <v>120.73447893569845</v>
      </c>
      <c r="G359" s="2"/>
      <c r="H359" s="2"/>
      <c r="I359" s="25">
        <v>353</v>
      </c>
      <c r="J359" s="1">
        <f t="shared" si="34"/>
        <v>11304.179050981094</v>
      </c>
      <c r="K359" s="1">
        <f t="shared" si="35"/>
        <v>9350.0572671296904</v>
      </c>
      <c r="L359" s="1">
        <f t="shared" si="36"/>
        <v>6102.1096822424188</v>
      </c>
      <c r="M359" s="1">
        <f t="shared" si="37"/>
        <v>111.69305495472469</v>
      </c>
      <c r="N359" s="1">
        <f t="shared" si="38"/>
        <v>10039.368034350553</v>
      </c>
      <c r="O359" s="1">
        <f t="shared" si="33"/>
        <v>39.368034350552989</v>
      </c>
    </row>
    <row r="360" spans="1:15" x14ac:dyDescent="0.2">
      <c r="A360" s="1">
        <v>354</v>
      </c>
      <c r="B360" s="2">
        <v>39492</v>
      </c>
      <c r="C360" s="1">
        <v>12376.98</v>
      </c>
      <c r="D360" s="24">
        <v>11592.803740000001</v>
      </c>
      <c r="E360" s="24">
        <v>7104.3281181459279</v>
      </c>
      <c r="F360" s="24">
        <v>125.97254321900712</v>
      </c>
      <c r="G360" s="2"/>
      <c r="H360" s="2"/>
      <c r="I360" s="25">
        <v>354</v>
      </c>
      <c r="J360" s="1">
        <f t="shared" si="34"/>
        <v>10987.544625293969</v>
      </c>
      <c r="K360" s="1">
        <f t="shared" si="35"/>
        <v>9428.8268446311704</v>
      </c>
      <c r="L360" s="1">
        <f t="shared" si="36"/>
        <v>6123.3477610370646</v>
      </c>
      <c r="M360" s="1">
        <f t="shared" si="37"/>
        <v>117.00117518092588</v>
      </c>
      <c r="N360" s="1">
        <f t="shared" si="38"/>
        <v>10049.039497274665</v>
      </c>
      <c r="O360" s="1">
        <f t="shared" si="33"/>
        <v>49.039497274665337</v>
      </c>
    </row>
    <row r="361" spans="1:15" x14ac:dyDescent="0.2">
      <c r="A361" s="1">
        <v>355</v>
      </c>
      <c r="B361" s="2">
        <v>39493</v>
      </c>
      <c r="C361" s="1">
        <v>12348.21</v>
      </c>
      <c r="D361" s="24">
        <v>11359.901280000002</v>
      </c>
      <c r="E361" s="24">
        <v>7010.1219333039517</v>
      </c>
      <c r="F361" s="24">
        <v>126.58018955584463</v>
      </c>
      <c r="G361" s="2"/>
      <c r="H361" s="2"/>
      <c r="I361" s="25">
        <v>355</v>
      </c>
      <c r="J361" s="1">
        <f t="shared" si="34"/>
        <v>11117.228055414162</v>
      </c>
      <c r="K361" s="1">
        <f t="shared" si="35"/>
        <v>9198.0101576731831</v>
      </c>
      <c r="L361" s="1">
        <f t="shared" si="36"/>
        <v>6014.363725756677</v>
      </c>
      <c r="M361" s="1">
        <f t="shared" si="37"/>
        <v>112.67705388812881</v>
      </c>
      <c r="N361" s="1">
        <f t="shared" si="38"/>
        <v>9926.8181977950881</v>
      </c>
      <c r="O361" s="1">
        <f t="shared" si="33"/>
        <v>-73.181802204911946</v>
      </c>
    </row>
    <row r="362" spans="1:15" x14ac:dyDescent="0.2">
      <c r="A362" s="1">
        <v>356</v>
      </c>
      <c r="B362" s="2">
        <v>39497</v>
      </c>
      <c r="C362" s="1">
        <v>12337.22</v>
      </c>
      <c r="D362" s="24">
        <v>11643.21197</v>
      </c>
      <c r="E362" s="24">
        <v>7204.1138307283982</v>
      </c>
      <c r="F362" s="24">
        <v>127.9329551794681</v>
      </c>
      <c r="G362" s="2"/>
      <c r="H362" s="2"/>
      <c r="I362" s="25">
        <v>356</v>
      </c>
      <c r="J362" s="1">
        <f t="shared" si="34"/>
        <v>11133.212530285766</v>
      </c>
      <c r="K362" s="1">
        <f t="shared" si="35"/>
        <v>9620.686388275537</v>
      </c>
      <c r="L362" s="1">
        <f t="shared" si="36"/>
        <v>6263.8611560228155</v>
      </c>
      <c r="M362" s="1">
        <f t="shared" si="37"/>
        <v>113.33455115730399</v>
      </c>
      <c r="N362" s="1">
        <f t="shared" si="38"/>
        <v>10120.305746658772</v>
      </c>
      <c r="O362" s="1">
        <f t="shared" si="33"/>
        <v>120.30574665877248</v>
      </c>
    </row>
    <row r="363" spans="1:15" x14ac:dyDescent="0.2">
      <c r="A363" s="1">
        <v>357</v>
      </c>
      <c r="B363" s="2">
        <v>39498</v>
      </c>
      <c r="C363" s="1">
        <v>12427.26</v>
      </c>
      <c r="D363" s="24">
        <v>11437.120160000002</v>
      </c>
      <c r="E363" s="24">
        <v>7049.6704262487192</v>
      </c>
      <c r="F363" s="24">
        <v>123.20994168286587</v>
      </c>
      <c r="G363" s="2"/>
      <c r="H363" s="2"/>
      <c r="I363" s="25">
        <v>357</v>
      </c>
      <c r="J363" s="1">
        <f t="shared" si="34"/>
        <v>11224.455243871796</v>
      </c>
      <c r="K363" s="1">
        <f t="shared" si="35"/>
        <v>9220.4409519753826</v>
      </c>
      <c r="L363" s="1">
        <f t="shared" si="36"/>
        <v>5964.5183087808136</v>
      </c>
      <c r="M363" s="1">
        <f t="shared" si="37"/>
        <v>107.99632043598055</v>
      </c>
      <c r="N363" s="1">
        <f t="shared" si="38"/>
        <v>9880.8171856659774</v>
      </c>
      <c r="O363" s="1">
        <f t="shared" si="33"/>
        <v>-119.18281433402262</v>
      </c>
    </row>
    <row r="364" spans="1:15" x14ac:dyDescent="0.2">
      <c r="A364" s="1">
        <v>358</v>
      </c>
      <c r="B364" s="2">
        <v>39499</v>
      </c>
      <c r="C364" s="1">
        <v>12284.3</v>
      </c>
      <c r="D364" s="24">
        <v>11627.111999999999</v>
      </c>
      <c r="E364" s="24">
        <v>7186.5848247300701</v>
      </c>
      <c r="F364" s="24">
        <v>127.32099339596317</v>
      </c>
      <c r="G364" s="2"/>
      <c r="H364" s="2"/>
      <c r="I364" s="25">
        <v>358</v>
      </c>
      <c r="J364" s="1">
        <f t="shared" si="34"/>
        <v>11014.942300957731</v>
      </c>
      <c r="K364" s="1">
        <f t="shared" si="35"/>
        <v>9542.5178965930809</v>
      </c>
      <c r="L364" s="1">
        <f t="shared" si="36"/>
        <v>6213.5653492801366</v>
      </c>
      <c r="M364" s="1">
        <f t="shared" si="37"/>
        <v>115.87771031915297</v>
      </c>
      <c r="N364" s="1">
        <f t="shared" si="38"/>
        <v>10089.974467416183</v>
      </c>
      <c r="O364" s="1">
        <f t="shared" si="33"/>
        <v>89.974467416182961</v>
      </c>
    </row>
    <row r="365" spans="1:15" x14ac:dyDescent="0.2">
      <c r="A365" s="1">
        <v>359</v>
      </c>
      <c r="B365" s="2">
        <v>39500</v>
      </c>
      <c r="C365" s="1">
        <v>12381.02</v>
      </c>
      <c r="D365" s="24">
        <v>11581.5018</v>
      </c>
      <c r="E365" s="24">
        <v>7147.4814814814808</v>
      </c>
      <c r="F365" s="24">
        <v>126.21970830216904</v>
      </c>
      <c r="G365" s="2"/>
      <c r="H365" s="2"/>
      <c r="I365" s="25">
        <v>359</v>
      </c>
      <c r="J365" s="1">
        <f t="shared" si="34"/>
        <v>11230.865038512573</v>
      </c>
      <c r="K365" s="1">
        <f t="shared" si="35"/>
        <v>9349.7679907102756</v>
      </c>
      <c r="L365" s="1">
        <f t="shared" si="36"/>
        <v>6062.023437534328</v>
      </c>
      <c r="M365" s="1">
        <f t="shared" si="37"/>
        <v>111.16620820727611</v>
      </c>
      <c r="N365" s="1">
        <f t="shared" si="38"/>
        <v>9996.9851157609373</v>
      </c>
      <c r="O365" s="1">
        <f t="shared" si="33"/>
        <v>-3.0148842390626669</v>
      </c>
    </row>
    <row r="366" spans="1:15" x14ac:dyDescent="0.2">
      <c r="A366" s="1">
        <v>360</v>
      </c>
      <c r="B366" s="2">
        <v>39503</v>
      </c>
      <c r="C366" s="1">
        <v>12570.22</v>
      </c>
      <c r="D366" s="24">
        <v>11806.41605</v>
      </c>
      <c r="E366" s="24">
        <v>7295.3581491917548</v>
      </c>
      <c r="F366" s="24">
        <v>128.73133499861225</v>
      </c>
      <c r="G366" s="2"/>
      <c r="H366" s="2"/>
      <c r="I366" s="25">
        <v>360</v>
      </c>
      <c r="J366" s="1">
        <f t="shared" si="34"/>
        <v>11313.413239668458</v>
      </c>
      <c r="K366" s="1">
        <f t="shared" si="35"/>
        <v>9568.8779558599381</v>
      </c>
      <c r="L366" s="1">
        <f t="shared" si="36"/>
        <v>6221.2937377144035</v>
      </c>
      <c r="M366" s="1">
        <f t="shared" si="37"/>
        <v>114.36752945741959</v>
      </c>
      <c r="N366" s="1">
        <f t="shared" si="38"/>
        <v>10179.873238245582</v>
      </c>
      <c r="O366" s="1">
        <f t="shared" si="33"/>
        <v>179.87323824558189</v>
      </c>
    </row>
    <row r="367" spans="1:15" x14ac:dyDescent="0.2">
      <c r="A367" s="1">
        <v>361</v>
      </c>
      <c r="B367" s="2">
        <v>39504</v>
      </c>
      <c r="C367" s="1">
        <v>12684.92</v>
      </c>
      <c r="D367" s="24">
        <v>12005.570279999998</v>
      </c>
      <c r="E367" s="24">
        <v>7400.4017857142844</v>
      </c>
      <c r="F367" s="24">
        <v>128.42285183464932</v>
      </c>
      <c r="G367" s="2"/>
      <c r="H367" s="2"/>
      <c r="I367" s="25">
        <v>361</v>
      </c>
      <c r="J367" s="1">
        <f t="shared" si="34"/>
        <v>11244.808173572141</v>
      </c>
      <c r="K367" s="1">
        <f t="shared" si="35"/>
        <v>9544.9250420300104</v>
      </c>
      <c r="L367" s="1">
        <f t="shared" si="36"/>
        <v>6182.9510772668764</v>
      </c>
      <c r="M367" s="1">
        <f t="shared" si="37"/>
        <v>111.8674337787652</v>
      </c>
      <c r="N367" s="1">
        <f t="shared" si="38"/>
        <v>10096.70990788509</v>
      </c>
      <c r="O367" s="1">
        <f t="shared" si="33"/>
        <v>96.709907885089706</v>
      </c>
    </row>
    <row r="368" spans="1:15" x14ac:dyDescent="0.2">
      <c r="A368" s="1">
        <v>362</v>
      </c>
      <c r="B368" s="2">
        <v>39505</v>
      </c>
      <c r="C368" s="1">
        <v>12694.28</v>
      </c>
      <c r="D368" s="24">
        <v>12083.12025</v>
      </c>
      <c r="E368" s="24">
        <v>7501.2379227053134</v>
      </c>
      <c r="F368" s="24">
        <v>131.72455876830642</v>
      </c>
      <c r="G368" s="2"/>
      <c r="H368" s="2"/>
      <c r="I368" s="25">
        <v>362</v>
      </c>
      <c r="J368" s="1">
        <f t="shared" si="34"/>
        <v>11151.352337767996</v>
      </c>
      <c r="K368" s="1">
        <f t="shared" si="35"/>
        <v>9447.2218542850733</v>
      </c>
      <c r="L368" s="1">
        <f t="shared" si="36"/>
        <v>6178.2399247936874</v>
      </c>
      <c r="M368" s="1">
        <f t="shared" si="37"/>
        <v>115.01913081675208</v>
      </c>
      <c r="N368" s="1">
        <f t="shared" si="38"/>
        <v>10087.375104154838</v>
      </c>
      <c r="O368" s="1">
        <f t="shared" si="33"/>
        <v>87.375104154838482</v>
      </c>
    </row>
    <row r="369" spans="1:15" x14ac:dyDescent="0.2">
      <c r="A369" s="1">
        <v>363</v>
      </c>
      <c r="B369" s="2">
        <v>39506</v>
      </c>
      <c r="C369" s="1">
        <v>12582.18</v>
      </c>
      <c r="D369" s="24">
        <v>11869.35672</v>
      </c>
      <c r="E369" s="24">
        <v>7384.9878567091673</v>
      </c>
      <c r="F369" s="24">
        <v>131.65840975701997</v>
      </c>
      <c r="G369" s="2"/>
      <c r="H369" s="2"/>
      <c r="I369" s="25">
        <v>363</v>
      </c>
      <c r="J369" s="1">
        <f t="shared" si="34"/>
        <v>11044.727816260551</v>
      </c>
      <c r="K369" s="1">
        <f t="shared" si="35"/>
        <v>9220.530225412369</v>
      </c>
      <c r="L369" s="1">
        <f t="shared" si="36"/>
        <v>6000.7284386097308</v>
      </c>
      <c r="M369" s="1">
        <f t="shared" si="37"/>
        <v>112.07983718198778</v>
      </c>
      <c r="N369" s="1">
        <f t="shared" si="38"/>
        <v>9895.1019391680693</v>
      </c>
      <c r="O369" s="1">
        <f t="shared" si="33"/>
        <v>-104.89806083193071</v>
      </c>
    </row>
    <row r="370" spans="1:15" x14ac:dyDescent="0.2">
      <c r="A370" s="1">
        <v>364</v>
      </c>
      <c r="B370" s="2">
        <v>39507</v>
      </c>
      <c r="C370" s="1">
        <v>12266.39</v>
      </c>
      <c r="D370" s="24">
        <v>11705.049560000001</v>
      </c>
      <c r="E370" s="24">
        <v>7271.7972070431078</v>
      </c>
      <c r="F370" s="24">
        <v>130.67262247838619</v>
      </c>
      <c r="G370" s="2"/>
      <c r="H370" s="2"/>
      <c r="I370" s="25">
        <v>364</v>
      </c>
      <c r="J370" s="1">
        <f t="shared" si="34"/>
        <v>10863.457556695261</v>
      </c>
      <c r="K370" s="1">
        <f t="shared" si="35"/>
        <v>9256.6509089206193</v>
      </c>
      <c r="L370" s="1">
        <f t="shared" si="36"/>
        <v>6001.7665921428588</v>
      </c>
      <c r="M370" s="1">
        <f t="shared" si="37"/>
        <v>111.29653424464233</v>
      </c>
      <c r="N370" s="1">
        <f t="shared" si="38"/>
        <v>9827.7762590371731</v>
      </c>
      <c r="O370" s="1">
        <f t="shared" si="33"/>
        <v>-172.22374096282692</v>
      </c>
    </row>
    <row r="371" spans="1:15" x14ac:dyDescent="0.2">
      <c r="A371" s="1">
        <v>365</v>
      </c>
      <c r="B371" s="2">
        <v>39510</v>
      </c>
      <c r="C371" s="1">
        <v>12258.9</v>
      </c>
      <c r="D371" s="24">
        <v>11535.3745</v>
      </c>
      <c r="E371" s="24">
        <v>7208.7855297157612</v>
      </c>
      <c r="F371" s="24">
        <v>125.66186284940517</v>
      </c>
      <c r="G371" s="2"/>
      <c r="H371" s="2"/>
      <c r="I371" s="25">
        <v>365</v>
      </c>
      <c r="J371" s="1">
        <f t="shared" si="34"/>
        <v>11136.325875583607</v>
      </c>
      <c r="K371" s="1">
        <f t="shared" si="35"/>
        <v>9250.5222666012214</v>
      </c>
      <c r="L371" s="1">
        <f t="shared" si="36"/>
        <v>6042.3722102084257</v>
      </c>
      <c r="M371" s="1">
        <f t="shared" si="37"/>
        <v>107.83618751003938</v>
      </c>
      <c r="N371" s="1">
        <f t="shared" si="38"/>
        <v>9868.7128780534822</v>
      </c>
      <c r="O371" s="1">
        <f t="shared" si="33"/>
        <v>-131.2871219465178</v>
      </c>
    </row>
    <row r="372" spans="1:15" x14ac:dyDescent="0.2">
      <c r="A372" s="1">
        <v>366</v>
      </c>
      <c r="B372" s="2">
        <v>39511</v>
      </c>
      <c r="C372" s="1">
        <v>12213.8</v>
      </c>
      <c r="D372" s="24">
        <v>11455.22897</v>
      </c>
      <c r="E372" s="24">
        <v>7123.5679463741617</v>
      </c>
      <c r="F372" s="24">
        <v>126.3963420566203</v>
      </c>
      <c r="G372" s="2"/>
      <c r="H372" s="2"/>
      <c r="I372" s="25">
        <v>366</v>
      </c>
      <c r="J372" s="1">
        <f t="shared" si="34"/>
        <v>11102.134872949448</v>
      </c>
      <c r="K372" s="1">
        <f t="shared" si="35"/>
        <v>9321.373001016229</v>
      </c>
      <c r="L372" s="1">
        <f t="shared" si="36"/>
        <v>6023.1349600406529</v>
      </c>
      <c r="M372" s="1">
        <f t="shared" si="37"/>
        <v>112.79157230915789</v>
      </c>
      <c r="N372" s="1">
        <f t="shared" si="38"/>
        <v>9964.3091667880635</v>
      </c>
      <c r="O372" s="1">
        <f t="shared" si="33"/>
        <v>-35.690833211936479</v>
      </c>
    </row>
    <row r="373" spans="1:15" x14ac:dyDescent="0.2">
      <c r="A373" s="1">
        <v>367</v>
      </c>
      <c r="B373" s="2">
        <v>39512</v>
      </c>
      <c r="C373" s="1">
        <v>12254.99</v>
      </c>
      <c r="D373" s="24">
        <v>11646.70895</v>
      </c>
      <c r="E373" s="24">
        <v>7262.8187509543441</v>
      </c>
      <c r="F373" s="24">
        <v>124.7793382070027</v>
      </c>
      <c r="G373" s="2"/>
      <c r="H373" s="2"/>
      <c r="I373" s="25">
        <v>367</v>
      </c>
      <c r="J373" s="1">
        <f t="shared" si="34"/>
        <v>11180.709256635935</v>
      </c>
      <c r="K373" s="1">
        <f t="shared" si="35"/>
        <v>9543.4908038609192</v>
      </c>
      <c r="L373" s="1">
        <f t="shared" si="36"/>
        <v>6214.3364609340297</v>
      </c>
      <c r="M373" s="1">
        <f t="shared" si="37"/>
        <v>110.70157788771208</v>
      </c>
      <c r="N373" s="1">
        <f t="shared" si="38"/>
        <v>10057.597842570804</v>
      </c>
      <c r="O373" s="1">
        <f t="shared" si="33"/>
        <v>57.59784257080355</v>
      </c>
    </row>
    <row r="374" spans="1:15" x14ac:dyDescent="0.2">
      <c r="A374" s="1">
        <v>368</v>
      </c>
      <c r="B374" s="2">
        <v>39513</v>
      </c>
      <c r="C374" s="1">
        <v>12040.39</v>
      </c>
      <c r="D374" s="24">
        <v>11587.004159999999</v>
      </c>
      <c r="E374" s="24">
        <v>7184.8410382429738</v>
      </c>
      <c r="F374" s="24">
        <v>128.19303521195073</v>
      </c>
      <c r="G374" s="2"/>
      <c r="H374" s="2"/>
      <c r="I374" s="25">
        <v>368</v>
      </c>
      <c r="J374" s="1">
        <f t="shared" si="34"/>
        <v>10948.000040856825</v>
      </c>
      <c r="K374" s="1">
        <f t="shared" si="35"/>
        <v>9338.4705037125368</v>
      </c>
      <c r="L374" s="1">
        <f t="shared" si="36"/>
        <v>6029.746945234011</v>
      </c>
      <c r="M374" s="1">
        <f t="shared" si="37"/>
        <v>115.20395562794104</v>
      </c>
      <c r="N374" s="1">
        <f t="shared" si="38"/>
        <v>9958.5552729520005</v>
      </c>
      <c r="O374" s="1">
        <f t="shared" si="33"/>
        <v>-41.44472704799955</v>
      </c>
    </row>
    <row r="375" spans="1:15" x14ac:dyDescent="0.2">
      <c r="A375" s="1">
        <v>369</v>
      </c>
      <c r="B375" s="2">
        <v>39514</v>
      </c>
      <c r="C375" s="1">
        <v>11893.69</v>
      </c>
      <c r="D375" s="24">
        <v>11480.168589999999</v>
      </c>
      <c r="E375" s="24">
        <v>7092.997542997543</v>
      </c>
      <c r="F375" s="24">
        <v>124.12895707904447</v>
      </c>
      <c r="G375" s="2"/>
      <c r="H375" s="2"/>
      <c r="I375" s="25">
        <v>369</v>
      </c>
      <c r="J375" s="1">
        <f t="shared" si="34"/>
        <v>11007.362207511551</v>
      </c>
      <c r="K375" s="1">
        <f t="shared" si="35"/>
        <v>9300.0420902938949</v>
      </c>
      <c r="L375" s="1">
        <f t="shared" si="36"/>
        <v>6017.2738057458582</v>
      </c>
      <c r="M375" s="1">
        <f t="shared" si="37"/>
        <v>108.58111945465859</v>
      </c>
      <c r="N375" s="1">
        <f t="shared" si="38"/>
        <v>9847.414604982916</v>
      </c>
      <c r="O375" s="1">
        <f t="shared" si="33"/>
        <v>-152.58539501708401</v>
      </c>
    </row>
    <row r="376" spans="1:15" x14ac:dyDescent="0.2">
      <c r="A376" s="1">
        <v>370</v>
      </c>
      <c r="B376" s="2">
        <v>39517</v>
      </c>
      <c r="C376" s="1">
        <v>11740.15</v>
      </c>
      <c r="D376" s="24">
        <v>11351.64306</v>
      </c>
      <c r="E376" s="24">
        <v>7019.6587765139875</v>
      </c>
      <c r="F376" s="24">
        <v>123.08122176389708</v>
      </c>
      <c r="G376" s="2"/>
      <c r="H376" s="2"/>
      <c r="I376" s="25">
        <v>370</v>
      </c>
      <c r="J376" s="1">
        <f t="shared" si="34"/>
        <v>10999.279253915309</v>
      </c>
      <c r="K376" s="1">
        <f t="shared" si="35"/>
        <v>9281.5022011666715</v>
      </c>
      <c r="L376" s="1">
        <f t="shared" si="36"/>
        <v>6032.1665030370041</v>
      </c>
      <c r="M376" s="1">
        <f t="shared" si="37"/>
        <v>111.18964172910208</v>
      </c>
      <c r="N376" s="1">
        <f t="shared" si="38"/>
        <v>9887.5552156313497</v>
      </c>
      <c r="O376" s="1">
        <f t="shared" si="33"/>
        <v>-112.44478436865029</v>
      </c>
    </row>
    <row r="377" spans="1:15" x14ac:dyDescent="0.2">
      <c r="A377" s="1">
        <v>371</v>
      </c>
      <c r="B377" s="2">
        <v>39518</v>
      </c>
      <c r="C377" s="1">
        <v>12156.81</v>
      </c>
      <c r="D377" s="24">
        <v>11401.854479999998</v>
      </c>
      <c r="E377" s="24">
        <v>7093.3323114653585</v>
      </c>
      <c r="F377" s="24">
        <v>123.03926905132194</v>
      </c>
      <c r="G377" s="2"/>
      <c r="H377" s="2"/>
      <c r="I377" s="25">
        <v>371</v>
      </c>
      <c r="J377" s="1">
        <f t="shared" si="34"/>
        <v>11538.60165460407</v>
      </c>
      <c r="K377" s="1">
        <f t="shared" si="35"/>
        <v>9428.108639811775</v>
      </c>
      <c r="L377" s="1">
        <f t="shared" si="36"/>
        <v>6159.1592456568333</v>
      </c>
      <c r="M377" s="1">
        <f t="shared" si="37"/>
        <v>112.09792730730081</v>
      </c>
      <c r="N377" s="1">
        <f t="shared" si="38"/>
        <v>10165.044135405464</v>
      </c>
      <c r="O377" s="1">
        <f t="shared" si="33"/>
        <v>165.04413540546375</v>
      </c>
    </row>
    <row r="378" spans="1:15" x14ac:dyDescent="0.2">
      <c r="A378" s="1">
        <v>372</v>
      </c>
      <c r="B378" s="2">
        <v>39519</v>
      </c>
      <c r="C378" s="1">
        <v>12110.24</v>
      </c>
      <c r="D378" s="24">
        <v>11674.104399999998</v>
      </c>
      <c r="E378" s="24">
        <v>7277.8122094824921</v>
      </c>
      <c r="F378" s="24">
        <v>125.59697265624999</v>
      </c>
      <c r="G378" s="2"/>
      <c r="H378" s="2"/>
      <c r="I378" s="25">
        <v>372</v>
      </c>
      <c r="J378" s="1">
        <f t="shared" si="34"/>
        <v>11100.443179682828</v>
      </c>
      <c r="K378" s="1">
        <f t="shared" si="35"/>
        <v>9610.7192350473215</v>
      </c>
      <c r="L378" s="1">
        <f t="shared" si="36"/>
        <v>6253.7089800078966</v>
      </c>
      <c r="M378" s="1">
        <f t="shared" si="37"/>
        <v>114.46720215594097</v>
      </c>
      <c r="N378" s="1">
        <f t="shared" si="38"/>
        <v>10123.892875516616</v>
      </c>
      <c r="O378" s="1">
        <f t="shared" si="33"/>
        <v>123.89287551661619</v>
      </c>
    </row>
    <row r="379" spans="1:15" x14ac:dyDescent="0.2">
      <c r="A379" s="1">
        <v>373</v>
      </c>
      <c r="B379" s="2">
        <v>39520</v>
      </c>
      <c r="C379" s="1">
        <v>12145.74</v>
      </c>
      <c r="D379" s="24">
        <v>11561.2644</v>
      </c>
      <c r="E379" s="24">
        <v>7215.5056880162056</v>
      </c>
      <c r="F379" s="24">
        <v>123.60512973456606</v>
      </c>
      <c r="G379" s="2"/>
      <c r="H379" s="2"/>
      <c r="I379" s="25">
        <v>373</v>
      </c>
      <c r="J379" s="1">
        <f t="shared" si="34"/>
        <v>11175.795010354872</v>
      </c>
      <c r="K379" s="1">
        <f t="shared" si="35"/>
        <v>9295.8599412496133</v>
      </c>
      <c r="L379" s="1">
        <f t="shared" si="36"/>
        <v>6043.0064319586563</v>
      </c>
      <c r="M379" s="1">
        <f t="shared" si="37"/>
        <v>110.35778168161603</v>
      </c>
      <c r="N379" s="1">
        <f t="shared" si="38"/>
        <v>9942.4489311244906</v>
      </c>
      <c r="O379" s="1">
        <f t="shared" si="33"/>
        <v>-57.551068875509372</v>
      </c>
    </row>
    <row r="380" spans="1:15" x14ac:dyDescent="0.2">
      <c r="A380" s="1">
        <v>374</v>
      </c>
      <c r="B380" s="2">
        <v>39521</v>
      </c>
      <c r="C380" s="1">
        <v>11951.09</v>
      </c>
      <c r="D380" s="24">
        <v>11427.28247</v>
      </c>
      <c r="E380" s="24">
        <v>7165.1583710407231</v>
      </c>
      <c r="F380" s="24">
        <v>122.1594651232412</v>
      </c>
      <c r="G380" s="2"/>
      <c r="H380" s="2"/>
      <c r="I380" s="25">
        <v>374</v>
      </c>
      <c r="J380" s="1">
        <f t="shared" si="34"/>
        <v>10964.548023562171</v>
      </c>
      <c r="K380" s="1">
        <f t="shared" si="35"/>
        <v>9277.8092771676038</v>
      </c>
      <c r="L380" s="1">
        <f t="shared" si="36"/>
        <v>6052.6581922943333</v>
      </c>
      <c r="M380" s="1">
        <f t="shared" si="37"/>
        <v>110.82462398544664</v>
      </c>
      <c r="N380" s="1">
        <f t="shared" si="38"/>
        <v>9870.7593083497741</v>
      </c>
      <c r="O380" s="1">
        <f t="shared" si="33"/>
        <v>-129.24069165022593</v>
      </c>
    </row>
    <row r="381" spans="1:15" x14ac:dyDescent="0.2">
      <c r="A381" s="1">
        <v>375</v>
      </c>
      <c r="B381" s="2">
        <v>39524</v>
      </c>
      <c r="C381" s="1">
        <v>11972.25</v>
      </c>
      <c r="D381" s="24">
        <v>10833.131519999999</v>
      </c>
      <c r="E381" s="24">
        <v>6984.6153846153848</v>
      </c>
      <c r="F381" s="24">
        <v>121.63357754617687</v>
      </c>
      <c r="G381" s="2"/>
      <c r="H381" s="2"/>
      <c r="I381" s="25">
        <v>375</v>
      </c>
      <c r="J381" s="1">
        <f t="shared" si="34"/>
        <v>11162.859466584219</v>
      </c>
      <c r="K381" s="1">
        <f t="shared" si="35"/>
        <v>8898.5421939516127</v>
      </c>
      <c r="L381" s="1">
        <f t="shared" si="36"/>
        <v>5941.6057409232717</v>
      </c>
      <c r="M381" s="1">
        <f t="shared" si="37"/>
        <v>111.6534114148473</v>
      </c>
      <c r="N381" s="1">
        <f t="shared" si="38"/>
        <v>9817.292780938842</v>
      </c>
      <c r="O381" s="1">
        <f t="shared" si="33"/>
        <v>-182.70721906115796</v>
      </c>
    </row>
    <row r="382" spans="1:15" x14ac:dyDescent="0.2">
      <c r="A382" s="1">
        <v>376</v>
      </c>
      <c r="B382" s="2">
        <v>39525</v>
      </c>
      <c r="C382" s="1">
        <v>12392.66</v>
      </c>
      <c r="D382" s="24">
        <v>11331.564119999999</v>
      </c>
      <c r="E382" s="24">
        <v>7232.623106060606</v>
      </c>
      <c r="F382" s="24">
        <v>121.78501628664496</v>
      </c>
      <c r="G382" s="2"/>
      <c r="H382" s="2"/>
      <c r="I382" s="25">
        <v>376</v>
      </c>
      <c r="J382" s="1">
        <f t="shared" si="34"/>
        <v>11534.425143627972</v>
      </c>
      <c r="K382" s="1">
        <f t="shared" si="35"/>
        <v>9818.4663483800377</v>
      </c>
      <c r="L382" s="1">
        <f t="shared" si="36"/>
        <v>6311.614520124399</v>
      </c>
      <c r="M382" s="1">
        <f t="shared" si="37"/>
        <v>112.27576340634076</v>
      </c>
      <c r="N382" s="1">
        <f t="shared" si="38"/>
        <v>10316.489339021746</v>
      </c>
      <c r="O382" s="1">
        <f t="shared" si="33"/>
        <v>316.48933902174576</v>
      </c>
    </row>
    <row r="383" spans="1:15" x14ac:dyDescent="0.2">
      <c r="A383" s="1">
        <v>377</v>
      </c>
      <c r="B383" s="2">
        <v>39526</v>
      </c>
      <c r="C383" s="1">
        <v>12099.66</v>
      </c>
      <c r="D383" s="24">
        <v>11012.45248</v>
      </c>
      <c r="E383" s="24">
        <v>7126.4664476771468</v>
      </c>
      <c r="F383" s="24">
        <v>123.40654252642176</v>
      </c>
      <c r="G383" s="2"/>
      <c r="H383" s="2"/>
      <c r="I383" s="25">
        <v>377</v>
      </c>
      <c r="J383" s="1">
        <f t="shared" si="34"/>
        <v>10879.672672033283</v>
      </c>
      <c r="K383" s="1">
        <f t="shared" si="35"/>
        <v>9122.2505835503707</v>
      </c>
      <c r="L383" s="1">
        <f t="shared" si="36"/>
        <v>6005.7263343855566</v>
      </c>
      <c r="M383" s="1">
        <f t="shared" si="37"/>
        <v>113.6292041942807</v>
      </c>
      <c r="N383" s="1">
        <f t="shared" si="38"/>
        <v>9832.8958192770042</v>
      </c>
      <c r="O383" s="1">
        <f t="shared" si="33"/>
        <v>-167.10418072299581</v>
      </c>
    </row>
    <row r="384" spans="1:15" x14ac:dyDescent="0.2">
      <c r="A384" s="1">
        <v>378</v>
      </c>
      <c r="B384" s="2">
        <v>39532</v>
      </c>
      <c r="C384" s="1">
        <v>12532.6</v>
      </c>
      <c r="D384" s="24">
        <v>11376.493270000001</v>
      </c>
      <c r="E384" s="24">
        <v>7317.5296319401123</v>
      </c>
      <c r="F384" s="24">
        <v>127.35031974420463</v>
      </c>
      <c r="G384" s="2"/>
      <c r="H384" s="2"/>
      <c r="I384" s="25">
        <v>378</v>
      </c>
      <c r="J384" s="1">
        <f t="shared" si="34"/>
        <v>11541.844236780205</v>
      </c>
      <c r="K384" s="1">
        <f t="shared" si="35"/>
        <v>9696.8835002327596</v>
      </c>
      <c r="L384" s="1">
        <f t="shared" si="36"/>
        <v>6258.6025586906517</v>
      </c>
      <c r="M384" s="1">
        <f t="shared" si="37"/>
        <v>115.71975182333318</v>
      </c>
      <c r="N384" s="1">
        <f t="shared" si="38"/>
        <v>10333.021840344119</v>
      </c>
      <c r="O384" s="1">
        <f t="shared" si="33"/>
        <v>333.02184034411948</v>
      </c>
    </row>
    <row r="385" spans="1:15" x14ac:dyDescent="0.2">
      <c r="A385" s="1">
        <v>379</v>
      </c>
      <c r="B385" s="2">
        <v>39533</v>
      </c>
      <c r="C385" s="1">
        <v>12422.86</v>
      </c>
      <c r="D385" s="24">
        <v>11331.554759999999</v>
      </c>
      <c r="E385" s="24">
        <v>7370.6540583136339</v>
      </c>
      <c r="F385" s="24">
        <v>128.18147886613536</v>
      </c>
      <c r="G385" s="2"/>
      <c r="H385" s="2"/>
      <c r="I385" s="25">
        <v>379</v>
      </c>
      <c r="J385" s="1">
        <f t="shared" si="34"/>
        <v>11045.556704259292</v>
      </c>
      <c r="K385" s="1">
        <f t="shared" si="35"/>
        <v>9349.5110394611293</v>
      </c>
      <c r="L385" s="1">
        <f t="shared" si="36"/>
        <v>6139.4386885567919</v>
      </c>
      <c r="M385" s="1">
        <f t="shared" si="37"/>
        <v>112.86801232092873</v>
      </c>
      <c r="N385" s="1">
        <f t="shared" si="38"/>
        <v>9973.4371867267018</v>
      </c>
      <c r="O385" s="1">
        <f t="shared" si="33"/>
        <v>-26.562813273298161</v>
      </c>
    </row>
    <row r="386" spans="1:15" x14ac:dyDescent="0.2">
      <c r="A386" s="1">
        <v>380</v>
      </c>
      <c r="B386" s="2">
        <v>39534</v>
      </c>
      <c r="C386" s="1">
        <v>12302.46</v>
      </c>
      <c r="D386" s="24">
        <v>11489.887999999999</v>
      </c>
      <c r="E386" s="24">
        <v>7455.8135860979455</v>
      </c>
      <c r="F386" s="24">
        <v>126.19723668402084</v>
      </c>
      <c r="G386" s="2"/>
      <c r="H386" s="2"/>
      <c r="I386" s="25">
        <v>380</v>
      </c>
      <c r="J386" s="1">
        <f t="shared" si="34"/>
        <v>11035.132900137325</v>
      </c>
      <c r="K386" s="1">
        <f t="shared" si="35"/>
        <v>9517.7458681981807</v>
      </c>
      <c r="L386" s="1">
        <f t="shared" si="36"/>
        <v>6165.6112912832859</v>
      </c>
      <c r="M386" s="1">
        <f t="shared" si="37"/>
        <v>110.40028797813116</v>
      </c>
      <c r="N386" s="1">
        <f t="shared" si="38"/>
        <v>9983.7450519968734</v>
      </c>
      <c r="O386" s="1">
        <f t="shared" si="33"/>
        <v>-16.254948003126628</v>
      </c>
    </row>
    <row r="387" spans="1:15" x14ac:dyDescent="0.2">
      <c r="A387" s="1">
        <v>381</v>
      </c>
      <c r="B387" s="2">
        <v>39535</v>
      </c>
      <c r="C387" s="1">
        <v>12216.4</v>
      </c>
      <c r="D387" s="24">
        <v>11322.608809999998</v>
      </c>
      <c r="E387" s="24">
        <v>7399.8109045067758</v>
      </c>
      <c r="F387" s="24">
        <v>128.56468110709989</v>
      </c>
      <c r="G387" s="2"/>
      <c r="H387" s="2"/>
      <c r="I387" s="25">
        <v>381</v>
      </c>
      <c r="J387" s="1">
        <f t="shared" si="34"/>
        <v>11065.17991783757</v>
      </c>
      <c r="K387" s="1">
        <f t="shared" si="35"/>
        <v>9249.9315450815793</v>
      </c>
      <c r="L387" s="1">
        <f t="shared" si="36"/>
        <v>6049.4056717643134</v>
      </c>
      <c r="M387" s="1">
        <f t="shared" si="37"/>
        <v>114.23980952755988</v>
      </c>
      <c r="N387" s="1">
        <f t="shared" si="38"/>
        <v>9958.350623477505</v>
      </c>
      <c r="O387" s="1">
        <f t="shared" si="33"/>
        <v>-41.649376522495004</v>
      </c>
    </row>
    <row r="388" spans="1:15" x14ac:dyDescent="0.2">
      <c r="A388" s="1">
        <v>382</v>
      </c>
      <c r="B388" s="2">
        <v>39538</v>
      </c>
      <c r="C388" s="1">
        <v>12262.89</v>
      </c>
      <c r="D388" s="24">
        <v>11332.923750000002</v>
      </c>
      <c r="E388" s="24">
        <v>7458.5168752971003</v>
      </c>
      <c r="F388" s="24">
        <v>125.85952572347269</v>
      </c>
      <c r="G388" s="2"/>
      <c r="H388" s="2"/>
      <c r="I388" s="25">
        <v>382</v>
      </c>
      <c r="J388" s="1">
        <f t="shared" si="34"/>
        <v>11185.535627983692</v>
      </c>
      <c r="K388" s="1">
        <f t="shared" si="35"/>
        <v>9395.1404088962572</v>
      </c>
      <c r="L388" s="1">
        <f t="shared" si="36"/>
        <v>6143.5441431545505</v>
      </c>
      <c r="M388" s="1">
        <f t="shared" si="37"/>
        <v>109.77667001575684</v>
      </c>
      <c r="N388" s="1">
        <f t="shared" si="38"/>
        <v>9983.8062105369409</v>
      </c>
      <c r="O388" s="1">
        <f t="shared" si="33"/>
        <v>-16.193789463059147</v>
      </c>
    </row>
    <row r="389" spans="1:15" x14ac:dyDescent="0.2">
      <c r="A389" s="1">
        <v>383</v>
      </c>
      <c r="B389" s="2">
        <v>39539</v>
      </c>
      <c r="C389" s="1">
        <v>12654.36</v>
      </c>
      <c r="D389" s="24">
        <v>11561.811300000001</v>
      </c>
      <c r="E389" s="24">
        <v>7588.8958203368684</v>
      </c>
      <c r="F389" s="24">
        <v>124.25309247987434</v>
      </c>
      <c r="G389" s="2"/>
      <c r="H389" s="2"/>
      <c r="I389" s="25">
        <v>383</v>
      </c>
      <c r="J389" s="1">
        <f t="shared" si="34"/>
        <v>11498.853740578281</v>
      </c>
      <c r="K389" s="1">
        <f t="shared" si="35"/>
        <v>9576.1672240628941</v>
      </c>
      <c r="L389" s="1">
        <f t="shared" si="36"/>
        <v>6201.7355379344863</v>
      </c>
      <c r="M389" s="1">
        <f t="shared" si="37"/>
        <v>110.70487716650076</v>
      </c>
      <c r="N389" s="1">
        <f t="shared" si="38"/>
        <v>10180.23579095732</v>
      </c>
      <c r="O389" s="1">
        <f t="shared" si="33"/>
        <v>180.23579095732021</v>
      </c>
    </row>
    <row r="390" spans="1:15" x14ac:dyDescent="0.2">
      <c r="A390" s="1">
        <v>384</v>
      </c>
      <c r="B390" s="2">
        <v>39540</v>
      </c>
      <c r="C390" s="1">
        <v>12608.92</v>
      </c>
      <c r="D390" s="24">
        <v>11721.17267</v>
      </c>
      <c r="E390" s="24">
        <v>7667.7645956915403</v>
      </c>
      <c r="F390" s="24">
        <v>128.43860161651574</v>
      </c>
      <c r="G390" s="2"/>
      <c r="H390" s="2"/>
      <c r="I390" s="25">
        <v>384</v>
      </c>
      <c r="J390" s="1">
        <f t="shared" si="34"/>
        <v>11103.116611160105</v>
      </c>
      <c r="K390" s="1">
        <f t="shared" si="35"/>
        <v>9515.9685472923447</v>
      </c>
      <c r="L390" s="1">
        <f t="shared" si="36"/>
        <v>6158.5335087778267</v>
      </c>
      <c r="M390" s="1">
        <f t="shared" si="37"/>
        <v>115.91349499356507</v>
      </c>
      <c r="N390" s="1">
        <f t="shared" si="38"/>
        <v>10104.750207557036</v>
      </c>
      <c r="O390" s="1">
        <f t="shared" si="33"/>
        <v>104.75020755703554</v>
      </c>
    </row>
    <row r="391" spans="1:15" x14ac:dyDescent="0.2">
      <c r="A391" s="1">
        <v>385</v>
      </c>
      <c r="B391" s="2">
        <v>39541</v>
      </c>
      <c r="C391" s="1">
        <v>12626.03</v>
      </c>
      <c r="D391" s="24">
        <v>11754.321760000001</v>
      </c>
      <c r="E391" s="24">
        <v>7642.0731707317082</v>
      </c>
      <c r="F391" s="24">
        <v>130.92695805221473</v>
      </c>
      <c r="G391" s="2"/>
      <c r="H391" s="2"/>
      <c r="I391" s="25">
        <v>385</v>
      </c>
      <c r="J391" s="1">
        <f t="shared" si="34"/>
        <v>11158.250958361225</v>
      </c>
      <c r="K391" s="1">
        <f t="shared" si="35"/>
        <v>9413.1357566962415</v>
      </c>
      <c r="L391" s="1">
        <f t="shared" si="36"/>
        <v>6074.7659307384265</v>
      </c>
      <c r="M391" s="1">
        <f t="shared" si="37"/>
        <v>114.30866372902911</v>
      </c>
      <c r="N391" s="1">
        <f t="shared" si="38"/>
        <v>10049.30953791</v>
      </c>
      <c r="O391" s="1">
        <f t="shared" ref="O391:O454" si="39">N391-$G$2</f>
        <v>49.309537909999563</v>
      </c>
    </row>
    <row r="392" spans="1:15" x14ac:dyDescent="0.2">
      <c r="A392" s="1">
        <v>386</v>
      </c>
      <c r="B392" s="2">
        <v>39542</v>
      </c>
      <c r="C392" s="1">
        <v>12609.42</v>
      </c>
      <c r="D392" s="24">
        <v>11860.301530000001</v>
      </c>
      <c r="E392" s="24">
        <v>7715.4911838790931</v>
      </c>
      <c r="F392" s="24">
        <v>130.87742443634932</v>
      </c>
      <c r="G392" s="2"/>
      <c r="H392" s="2"/>
      <c r="I392" s="25">
        <v>386</v>
      </c>
      <c r="J392" s="1">
        <f t="shared" ref="J392:J455" si="40">C$506*(C392/C391)</f>
        <v>11128.470808686499</v>
      </c>
      <c r="K392" s="1">
        <f t="shared" ref="K392:K455" si="41">D$506*(D392/D391)</f>
        <v>9471.220918309129</v>
      </c>
      <c r="L392" s="1">
        <f t="shared" ref="L392:L455" si="42">E$506*(E392/E391)</f>
        <v>6153.7452856578811</v>
      </c>
      <c r="M392" s="1">
        <f t="shared" ref="M392:M455" si="43">F$506*(F392/F391)</f>
        <v>112.09372486306135</v>
      </c>
      <c r="N392" s="1">
        <f t="shared" ref="N392:N455" si="44">$C$2*(J392/C$506)+$D$2*(K392/D$506)+$E$2*(L392/E$506)+$F$2*(M392/F$506)</f>
        <v>10030.636991289379</v>
      </c>
      <c r="O392" s="1">
        <f t="shared" si="39"/>
        <v>30.636991289378784</v>
      </c>
    </row>
    <row r="393" spans="1:15" x14ac:dyDescent="0.2">
      <c r="A393" s="1">
        <v>387</v>
      </c>
      <c r="B393" s="2">
        <v>39545</v>
      </c>
      <c r="C393" s="1">
        <v>12612.43</v>
      </c>
      <c r="D393" s="24">
        <v>11967.04608</v>
      </c>
      <c r="E393" s="24">
        <v>7768.4210526315801</v>
      </c>
      <c r="F393" s="24">
        <v>131.18336096752171</v>
      </c>
      <c r="G393" s="2"/>
      <c r="H393" s="2"/>
      <c r="I393" s="25">
        <v>387</v>
      </c>
      <c r="J393" s="1">
        <f t="shared" si="40"/>
        <v>11145.789981291764</v>
      </c>
      <c r="K393" s="1">
        <f t="shared" si="41"/>
        <v>9471.0699461440654</v>
      </c>
      <c r="L393" s="1">
        <f t="shared" si="42"/>
        <v>6137.0025752574456</v>
      </c>
      <c r="M393" s="1">
        <f t="shared" si="43"/>
        <v>112.39827663912926</v>
      </c>
      <c r="N393" s="1">
        <f t="shared" si="44"/>
        <v>10039.490674680917</v>
      </c>
      <c r="O393" s="1">
        <f t="shared" si="39"/>
        <v>39.490674680917436</v>
      </c>
    </row>
    <row r="394" spans="1:15" x14ac:dyDescent="0.2">
      <c r="A394" s="1">
        <v>388</v>
      </c>
      <c r="B394" s="2">
        <v>39546</v>
      </c>
      <c r="C394" s="1">
        <v>12576.44</v>
      </c>
      <c r="D394" s="24">
        <v>11789.911639999998</v>
      </c>
      <c r="E394" s="24">
        <v>7717.0750863964804</v>
      </c>
      <c r="F394" s="24">
        <v>129.1716708910119</v>
      </c>
      <c r="G394" s="2"/>
      <c r="H394" s="2"/>
      <c r="I394" s="25">
        <v>388</v>
      </c>
      <c r="J394" s="1">
        <f t="shared" si="40"/>
        <v>11111.332697759273</v>
      </c>
      <c r="K394" s="1">
        <f t="shared" si="41"/>
        <v>9247.650290093623</v>
      </c>
      <c r="L394" s="1">
        <f t="shared" si="42"/>
        <v>6054.9017120065673</v>
      </c>
      <c r="M394" s="1">
        <f t="shared" si="43"/>
        <v>110.41654728098791</v>
      </c>
      <c r="N394" s="1">
        <f t="shared" si="44"/>
        <v>9906.9008360751322</v>
      </c>
      <c r="O394" s="1">
        <f t="shared" si="39"/>
        <v>-93.099163924867753</v>
      </c>
    </row>
    <row r="395" spans="1:15" x14ac:dyDescent="0.2">
      <c r="A395" s="1">
        <v>389</v>
      </c>
      <c r="B395" s="2">
        <v>39547</v>
      </c>
      <c r="C395" s="1">
        <v>12527.26</v>
      </c>
      <c r="D395" s="24">
        <v>11812.816989999999</v>
      </c>
      <c r="E395" s="24">
        <v>7691.6535184600825</v>
      </c>
      <c r="F395" s="24">
        <v>128.18349789813274</v>
      </c>
      <c r="G395" s="2"/>
      <c r="H395" s="2"/>
      <c r="I395" s="25">
        <v>389</v>
      </c>
      <c r="J395" s="1">
        <f t="shared" si="40"/>
        <v>11099.554939537738</v>
      </c>
      <c r="K395" s="1">
        <f t="shared" si="41"/>
        <v>9404.8253837450502</v>
      </c>
      <c r="L395" s="1">
        <f t="shared" si="42"/>
        <v>6075.1095670751829</v>
      </c>
      <c r="M395" s="1">
        <f t="shared" si="43"/>
        <v>111.27829937699507</v>
      </c>
      <c r="N395" s="1">
        <f t="shared" si="44"/>
        <v>9971.5920829902225</v>
      </c>
      <c r="O395" s="1">
        <f t="shared" si="39"/>
        <v>-28.40791700977752</v>
      </c>
    </row>
    <row r="396" spans="1:15" x14ac:dyDescent="0.2">
      <c r="A396" s="1">
        <v>390</v>
      </c>
      <c r="B396" s="2">
        <v>39548</v>
      </c>
      <c r="C396" s="1">
        <v>12581.98</v>
      </c>
      <c r="D396" s="24">
        <v>11803.14337</v>
      </c>
      <c r="E396" s="24">
        <v>7673.1722722248542</v>
      </c>
      <c r="F396" s="24">
        <v>128.18397861174373</v>
      </c>
      <c r="G396" s="2"/>
      <c r="H396" s="2"/>
      <c r="I396" s="25">
        <v>390</v>
      </c>
      <c r="J396" s="1">
        <f t="shared" si="40"/>
        <v>11191.804017590437</v>
      </c>
      <c r="K396" s="1">
        <f t="shared" si="41"/>
        <v>9378.9024295263589</v>
      </c>
      <c r="L396" s="1">
        <f t="shared" si="42"/>
        <v>6080.5430066195086</v>
      </c>
      <c r="M396" s="1">
        <f t="shared" si="43"/>
        <v>112.13656988228719</v>
      </c>
      <c r="N396" s="1">
        <f t="shared" si="44"/>
        <v>10012.620304011296</v>
      </c>
      <c r="O396" s="1">
        <f t="shared" si="39"/>
        <v>12.620304011295957</v>
      </c>
    </row>
    <row r="397" spans="1:15" x14ac:dyDescent="0.2">
      <c r="A397" s="1">
        <v>391</v>
      </c>
      <c r="B397" s="2">
        <v>39549</v>
      </c>
      <c r="C397" s="1">
        <v>12325.42</v>
      </c>
      <c r="D397" s="24">
        <v>11622.97825</v>
      </c>
      <c r="E397" s="24">
        <v>7590.4603701945898</v>
      </c>
      <c r="F397" s="24">
        <v>131.78763600395649</v>
      </c>
      <c r="G397" s="2"/>
      <c r="H397" s="2"/>
      <c r="I397" s="25">
        <v>391</v>
      </c>
      <c r="J397" s="1">
        <f t="shared" si="40"/>
        <v>10915.909687076279</v>
      </c>
      <c r="K397" s="1">
        <f t="shared" si="41"/>
        <v>9243.3107502972434</v>
      </c>
      <c r="L397" s="1">
        <f t="shared" si="42"/>
        <v>6029.4860783072463</v>
      </c>
      <c r="M397" s="1">
        <f t="shared" si="43"/>
        <v>115.28865146329127</v>
      </c>
      <c r="N397" s="1">
        <f t="shared" si="44"/>
        <v>9918.0902068570485</v>
      </c>
      <c r="O397" s="1">
        <f t="shared" si="39"/>
        <v>-81.909793142951457</v>
      </c>
    </row>
    <row r="398" spans="1:15" x14ac:dyDescent="0.2">
      <c r="A398" s="1">
        <v>392</v>
      </c>
      <c r="B398" s="2">
        <v>39552</v>
      </c>
      <c r="C398" s="1">
        <v>12302.06</v>
      </c>
      <c r="D398" s="24">
        <v>11568.728080000001</v>
      </c>
      <c r="E398" s="24">
        <v>7550.2772057658804</v>
      </c>
      <c r="F398" s="24">
        <v>128.251687847498</v>
      </c>
      <c r="G398" s="2"/>
      <c r="H398" s="2"/>
      <c r="I398" s="25">
        <v>392</v>
      </c>
      <c r="J398" s="1">
        <f t="shared" si="40"/>
        <v>11122.010758886916</v>
      </c>
      <c r="K398" s="1">
        <f t="shared" si="41"/>
        <v>9342.7773505411897</v>
      </c>
      <c r="L398" s="1">
        <f t="shared" si="42"/>
        <v>6062.9209814538099</v>
      </c>
      <c r="M398" s="1">
        <f t="shared" si="43"/>
        <v>109.12746338625493</v>
      </c>
      <c r="N398" s="1">
        <f t="shared" si="44"/>
        <v>9919.4612336928658</v>
      </c>
      <c r="O398" s="1">
        <f t="shared" si="39"/>
        <v>-80.53876630713421</v>
      </c>
    </row>
    <row r="399" spans="1:15" x14ac:dyDescent="0.2">
      <c r="A399" s="1">
        <v>393</v>
      </c>
      <c r="B399" s="2">
        <v>39553</v>
      </c>
      <c r="C399" s="1">
        <v>12362.47</v>
      </c>
      <c r="D399" s="24">
        <v>11591.700559999999</v>
      </c>
      <c r="E399" s="24">
        <v>7554.8040455120099</v>
      </c>
      <c r="F399" s="24">
        <v>128.17543167242229</v>
      </c>
      <c r="G399" s="2"/>
      <c r="H399" s="2"/>
      <c r="I399" s="25">
        <v>393</v>
      </c>
      <c r="J399" s="1">
        <f t="shared" si="40"/>
        <v>11197.849005052813</v>
      </c>
      <c r="K399" s="1">
        <f t="shared" si="41"/>
        <v>9405.2285108574033</v>
      </c>
      <c r="L399" s="1">
        <f t="shared" si="42"/>
        <v>6098.8427475124163</v>
      </c>
      <c r="M399" s="1">
        <f t="shared" si="43"/>
        <v>112.06947518723157</v>
      </c>
      <c r="N399" s="1">
        <f t="shared" si="44"/>
        <v>10025.009852140189</v>
      </c>
      <c r="O399" s="1">
        <f t="shared" si="39"/>
        <v>25.009852140188741</v>
      </c>
    </row>
    <row r="400" spans="1:15" x14ac:dyDescent="0.2">
      <c r="A400" s="1">
        <v>394</v>
      </c>
      <c r="B400" s="2">
        <v>39554</v>
      </c>
      <c r="C400" s="1">
        <v>12619.27</v>
      </c>
      <c r="D400" s="24">
        <v>11946.08196</v>
      </c>
      <c r="E400" s="24">
        <v>7743.3811802232858</v>
      </c>
      <c r="F400" s="24">
        <v>129.76142532820057</v>
      </c>
      <c r="G400" s="2"/>
      <c r="H400" s="2"/>
      <c r="I400" s="25">
        <v>394</v>
      </c>
      <c r="J400" s="1">
        <f t="shared" si="40"/>
        <v>11374.601201467021</v>
      </c>
      <c r="K400" s="1">
        <f t="shared" si="41"/>
        <v>9673.5559386133518</v>
      </c>
      <c r="L400" s="1">
        <f t="shared" si="42"/>
        <v>6247.3316637567523</v>
      </c>
      <c r="M400" s="1">
        <f t="shared" si="43"/>
        <v>113.52367907435776</v>
      </c>
      <c r="N400" s="1">
        <f t="shared" si="44"/>
        <v>10224.514628010536</v>
      </c>
      <c r="O400" s="1">
        <f t="shared" si="39"/>
        <v>224.5146280105364</v>
      </c>
    </row>
    <row r="401" spans="1:15" x14ac:dyDescent="0.2">
      <c r="A401" s="1">
        <v>395</v>
      </c>
      <c r="B401" s="2">
        <v>39555</v>
      </c>
      <c r="C401" s="1">
        <v>12620.49</v>
      </c>
      <c r="D401" s="24">
        <v>11874.084199999999</v>
      </c>
      <c r="E401" s="24">
        <v>7732.4109414758268</v>
      </c>
      <c r="F401" s="24">
        <v>130.88111751489694</v>
      </c>
      <c r="G401" s="2"/>
      <c r="H401" s="2"/>
      <c r="I401" s="25">
        <v>395</v>
      </c>
      <c r="J401" s="1">
        <f t="shared" si="40"/>
        <v>11144.207290413788</v>
      </c>
      <c r="K401" s="1">
        <f t="shared" si="41"/>
        <v>9330.0172197280062</v>
      </c>
      <c r="L401" s="1">
        <f t="shared" si="42"/>
        <v>6086.5531166534447</v>
      </c>
      <c r="M401" s="1">
        <f t="shared" si="43"/>
        <v>113.10375563114685</v>
      </c>
      <c r="N401" s="1">
        <f t="shared" si="44"/>
        <v>9998.1470107859168</v>
      </c>
      <c r="O401" s="1">
        <f t="shared" si="39"/>
        <v>-1.8529892140832089</v>
      </c>
    </row>
    <row r="402" spans="1:15" x14ac:dyDescent="0.2">
      <c r="A402" s="1">
        <v>396</v>
      </c>
      <c r="B402" s="2">
        <v>39556</v>
      </c>
      <c r="C402" s="1">
        <v>12849.36</v>
      </c>
      <c r="D402" s="24">
        <v>12096.041800000001</v>
      </c>
      <c r="E402" s="24">
        <v>7806.3089993706717</v>
      </c>
      <c r="F402" s="24">
        <v>129.01062607696727</v>
      </c>
      <c r="G402" s="2"/>
      <c r="H402" s="2"/>
      <c r="I402" s="25">
        <v>396</v>
      </c>
      <c r="J402" s="1">
        <f t="shared" si="40"/>
        <v>11345.208379135835</v>
      </c>
      <c r="K402" s="1">
        <f t="shared" si="41"/>
        <v>9562.0490213402554</v>
      </c>
      <c r="L402" s="1">
        <f t="shared" si="42"/>
        <v>6153.4395669604173</v>
      </c>
      <c r="M402" s="1">
        <f t="shared" si="43"/>
        <v>110.5335521893217</v>
      </c>
      <c r="N402" s="1">
        <f t="shared" si="44"/>
        <v>10109.590866936984</v>
      </c>
      <c r="O402" s="1">
        <f t="shared" si="39"/>
        <v>109.59086693698373</v>
      </c>
    </row>
    <row r="403" spans="1:15" x14ac:dyDescent="0.2">
      <c r="A403" s="1">
        <v>397</v>
      </c>
      <c r="B403" s="2">
        <v>39559</v>
      </c>
      <c r="C403" s="1">
        <v>12825.02</v>
      </c>
      <c r="D403" s="24">
        <v>11989.7824</v>
      </c>
      <c r="E403" s="24">
        <v>7816.5393186883166</v>
      </c>
      <c r="F403" s="24">
        <v>132.80859109861339</v>
      </c>
      <c r="G403" s="2"/>
      <c r="H403" s="2"/>
      <c r="I403" s="25">
        <v>397</v>
      </c>
      <c r="J403" s="1">
        <f t="shared" si="40"/>
        <v>11122.022039432313</v>
      </c>
      <c r="K403" s="1">
        <f t="shared" si="41"/>
        <v>9304.1313620895471</v>
      </c>
      <c r="L403" s="1">
        <f t="shared" si="42"/>
        <v>6103.1761824865871</v>
      </c>
      <c r="M403" s="1">
        <f t="shared" si="43"/>
        <v>115.43734387767337</v>
      </c>
      <c r="N403" s="1">
        <f t="shared" si="44"/>
        <v>10026.257890194991</v>
      </c>
      <c r="O403" s="1">
        <f t="shared" si="39"/>
        <v>26.257890194990978</v>
      </c>
    </row>
    <row r="404" spans="1:15" x14ac:dyDescent="0.2">
      <c r="A404" s="1">
        <v>398</v>
      </c>
      <c r="B404" s="2">
        <v>39560</v>
      </c>
      <c r="C404" s="1">
        <v>12720.23</v>
      </c>
      <c r="D404" s="24">
        <v>12036.209149999999</v>
      </c>
      <c r="E404" s="24">
        <v>7783.7699680511187</v>
      </c>
      <c r="F404" s="24">
        <v>131.29004748522144</v>
      </c>
      <c r="G404" s="2"/>
      <c r="H404" s="2"/>
      <c r="I404" s="25">
        <v>398</v>
      </c>
      <c r="J404" s="1">
        <f t="shared" si="40"/>
        <v>11052.082298499339</v>
      </c>
      <c r="K404" s="1">
        <f t="shared" si="41"/>
        <v>9422.9358739831314</v>
      </c>
      <c r="L404" s="1">
        <f t="shared" si="42"/>
        <v>6069.6354051978842</v>
      </c>
      <c r="M404" s="1">
        <f t="shared" si="43"/>
        <v>110.85397602000148</v>
      </c>
      <c r="N404" s="1">
        <f t="shared" si="44"/>
        <v>9951.8731259962133</v>
      </c>
      <c r="O404" s="1">
        <f t="shared" si="39"/>
        <v>-48.126874003786725</v>
      </c>
    </row>
    <row r="405" spans="1:15" x14ac:dyDescent="0.2">
      <c r="A405" s="1">
        <v>399</v>
      </c>
      <c r="B405" s="2">
        <v>39561</v>
      </c>
      <c r="C405" s="1">
        <v>12763.22</v>
      </c>
      <c r="D405" s="24">
        <v>12047.353080000001</v>
      </c>
      <c r="E405" s="24">
        <v>7851.1432200698628</v>
      </c>
      <c r="F405" s="24">
        <v>131.04767419417101</v>
      </c>
      <c r="G405" s="2"/>
      <c r="H405" s="2"/>
      <c r="I405" s="25">
        <v>399</v>
      </c>
      <c r="J405" s="1">
        <f t="shared" si="40"/>
        <v>11180.789944725842</v>
      </c>
      <c r="K405" s="1">
        <f t="shared" si="41"/>
        <v>9395.2799242513829</v>
      </c>
      <c r="L405" s="1">
        <f t="shared" si="42"/>
        <v>6147.9458732769608</v>
      </c>
      <c r="M405" s="1">
        <f t="shared" si="43"/>
        <v>111.92913588508286</v>
      </c>
      <c r="N405" s="1">
        <f t="shared" si="44"/>
        <v>10021.259650816864</v>
      </c>
      <c r="O405" s="1">
        <f t="shared" si="39"/>
        <v>21.25965081686445</v>
      </c>
    </row>
    <row r="406" spans="1:15" x14ac:dyDescent="0.2">
      <c r="A406" s="1">
        <v>400</v>
      </c>
      <c r="B406" s="2">
        <v>39562</v>
      </c>
      <c r="C406" s="1">
        <v>12848.95</v>
      </c>
      <c r="D406" s="24">
        <v>11936.820960000001</v>
      </c>
      <c r="E406" s="24">
        <v>7739.9120741089655</v>
      </c>
      <c r="F406" s="24">
        <v>130.17563930013461</v>
      </c>
      <c r="G406" s="2"/>
      <c r="H406" s="2"/>
      <c r="I406" s="25">
        <v>400</v>
      </c>
      <c r="J406" s="1">
        <f t="shared" si="40"/>
        <v>11217.977925123911</v>
      </c>
      <c r="K406" s="1">
        <f t="shared" si="41"/>
        <v>9300.4690610699199</v>
      </c>
      <c r="L406" s="1">
        <f t="shared" si="42"/>
        <v>6008.8346817237334</v>
      </c>
      <c r="M406" s="1">
        <f t="shared" si="43"/>
        <v>111.3899580437273</v>
      </c>
      <c r="N406" s="1">
        <f t="shared" si="44"/>
        <v>9971.8672358986732</v>
      </c>
      <c r="O406" s="1">
        <f t="shared" si="39"/>
        <v>-28.132764101326757</v>
      </c>
    </row>
    <row r="407" spans="1:15" x14ac:dyDescent="0.2">
      <c r="A407" s="1">
        <v>401</v>
      </c>
      <c r="B407" s="2">
        <v>39563</v>
      </c>
      <c r="C407" s="1">
        <v>12891.86</v>
      </c>
      <c r="D407" s="24">
        <v>12113.358039999999</v>
      </c>
      <c r="E407" s="24">
        <v>7795.5057939242097</v>
      </c>
      <c r="F407" s="24">
        <v>133.13617593392874</v>
      </c>
      <c r="G407" s="2"/>
      <c r="H407" s="2"/>
      <c r="I407" s="25">
        <v>401</v>
      </c>
      <c r="J407" s="1">
        <f t="shared" si="40"/>
        <v>11180.343290447856</v>
      </c>
      <c r="K407" s="1">
        <f t="shared" si="41"/>
        <v>9525.410158712848</v>
      </c>
      <c r="L407" s="1">
        <f t="shared" si="42"/>
        <v>6138.9684286677384</v>
      </c>
      <c r="M407" s="1">
        <f t="shared" si="43"/>
        <v>114.68642050542938</v>
      </c>
      <c r="N407" s="1">
        <f t="shared" si="44"/>
        <v>10110.39414955975</v>
      </c>
      <c r="O407" s="1">
        <f t="shared" si="39"/>
        <v>110.39414955975008</v>
      </c>
    </row>
    <row r="408" spans="1:15" x14ac:dyDescent="0.2">
      <c r="A408" s="1">
        <v>402</v>
      </c>
      <c r="B408" s="2">
        <v>39566</v>
      </c>
      <c r="C408" s="1">
        <v>12871.75</v>
      </c>
      <c r="D408" s="24">
        <v>12149.129919999999</v>
      </c>
      <c r="E408" s="24">
        <v>7840.9979665258879</v>
      </c>
      <c r="F408" s="24">
        <v>132.97320317733755</v>
      </c>
      <c r="G408" s="2"/>
      <c r="H408" s="2"/>
      <c r="I408" s="25">
        <v>402</v>
      </c>
      <c r="J408" s="1">
        <f t="shared" si="40"/>
        <v>11125.747842243089</v>
      </c>
      <c r="K408" s="1">
        <f t="shared" si="41"/>
        <v>9414.3086665703067</v>
      </c>
      <c r="L408" s="1">
        <f t="shared" si="42"/>
        <v>6130.7579631281324</v>
      </c>
      <c r="M408" s="1">
        <f t="shared" si="43"/>
        <v>111.99888284582582</v>
      </c>
      <c r="N408" s="1">
        <f t="shared" si="44"/>
        <v>10006.007165386374</v>
      </c>
      <c r="O408" s="1">
        <f t="shared" si="39"/>
        <v>6.007165386374254</v>
      </c>
    </row>
    <row r="409" spans="1:15" x14ac:dyDescent="0.2">
      <c r="A409" s="1">
        <v>403</v>
      </c>
      <c r="B409" s="2">
        <v>39568</v>
      </c>
      <c r="C409" s="1">
        <v>12820.13</v>
      </c>
      <c r="D409" s="24">
        <v>12054.680190000001</v>
      </c>
      <c r="E409" s="24">
        <v>7780.348800996574</v>
      </c>
      <c r="F409" s="24">
        <v>132.52310783657066</v>
      </c>
      <c r="G409" s="2"/>
      <c r="H409" s="2"/>
      <c r="I409" s="25">
        <v>403</v>
      </c>
      <c r="J409" s="1">
        <f t="shared" si="40"/>
        <v>11098.44234132111</v>
      </c>
      <c r="K409" s="1">
        <f t="shared" si="41"/>
        <v>9313.615996182145</v>
      </c>
      <c r="L409" s="1">
        <f t="shared" si="42"/>
        <v>6048.0427797345674</v>
      </c>
      <c r="M409" s="1">
        <f t="shared" si="43"/>
        <v>111.75658446606708</v>
      </c>
      <c r="N409" s="1">
        <f t="shared" si="44"/>
        <v>9946.1314847097001</v>
      </c>
      <c r="O409" s="1">
        <f t="shared" si="39"/>
        <v>-53.868515290299911</v>
      </c>
    </row>
    <row r="410" spans="1:15" x14ac:dyDescent="0.2">
      <c r="A410" s="1">
        <v>404</v>
      </c>
      <c r="B410" s="2">
        <v>39570</v>
      </c>
      <c r="C410" s="1">
        <v>13058.2</v>
      </c>
      <c r="D410" s="24">
        <v>12275.612500000001</v>
      </c>
      <c r="E410" s="24">
        <v>7810.3682021260202</v>
      </c>
      <c r="F410" s="24">
        <v>133.395936194455</v>
      </c>
      <c r="G410" s="2"/>
      <c r="H410" s="2"/>
      <c r="I410" s="25">
        <v>404</v>
      </c>
      <c r="J410" s="1">
        <f t="shared" si="40"/>
        <v>11350.05808568244</v>
      </c>
      <c r="K410" s="1">
        <f t="shared" si="41"/>
        <v>9558.6220272357114</v>
      </c>
      <c r="L410" s="1">
        <f t="shared" si="42"/>
        <v>6118.705762188988</v>
      </c>
      <c r="M410" s="1">
        <f t="shared" si="43"/>
        <v>112.87470440366364</v>
      </c>
      <c r="N410" s="1">
        <f t="shared" si="44"/>
        <v>10146.293429797943</v>
      </c>
      <c r="O410" s="1">
        <f t="shared" si="39"/>
        <v>146.29342979794274</v>
      </c>
    </row>
    <row r="411" spans="1:15" x14ac:dyDescent="0.2">
      <c r="A411" s="1">
        <v>405</v>
      </c>
      <c r="B411" s="2">
        <v>39575</v>
      </c>
      <c r="C411" s="1">
        <v>12814.35</v>
      </c>
      <c r="D411" s="24">
        <v>12217.715400000001</v>
      </c>
      <c r="E411" s="24">
        <v>7814.1801385681301</v>
      </c>
      <c r="F411" s="24">
        <v>133.87583064363014</v>
      </c>
      <c r="G411" s="2"/>
      <c r="H411" s="2"/>
      <c r="I411" s="25">
        <v>405</v>
      </c>
      <c r="J411" s="1">
        <f t="shared" si="40"/>
        <v>10935.042189237412</v>
      </c>
      <c r="K411" s="1">
        <f t="shared" si="41"/>
        <v>9342.3179741469394</v>
      </c>
      <c r="L411" s="1">
        <f t="shared" si="42"/>
        <v>6098.1631439618468</v>
      </c>
      <c r="M411" s="1">
        <f t="shared" si="43"/>
        <v>112.53956130603962</v>
      </c>
      <c r="N411" s="1">
        <f t="shared" si="44"/>
        <v>9918.8374421295193</v>
      </c>
      <c r="O411" s="1">
        <f t="shared" si="39"/>
        <v>-81.162557870480668</v>
      </c>
    </row>
    <row r="412" spans="1:15" x14ac:dyDescent="0.2">
      <c r="A412" s="1">
        <v>406</v>
      </c>
      <c r="B412" s="2">
        <v>39576</v>
      </c>
      <c r="C412" s="1">
        <v>12866.78</v>
      </c>
      <c r="D412" s="24">
        <v>12267.56604</v>
      </c>
      <c r="E412" s="24">
        <v>7795.8057054741712</v>
      </c>
      <c r="F412" s="24">
        <v>134.56147461879945</v>
      </c>
      <c r="G412" s="2"/>
      <c r="H412" s="2"/>
      <c r="I412" s="25">
        <v>406</v>
      </c>
      <c r="J412" s="1">
        <f t="shared" si="40"/>
        <v>11188.722192026906</v>
      </c>
      <c r="K412" s="1">
        <f t="shared" si="41"/>
        <v>9424.888288113234</v>
      </c>
      <c r="L412" s="1">
        <f t="shared" si="42"/>
        <v>6080.855961646992</v>
      </c>
      <c r="M412" s="1">
        <f t="shared" si="43"/>
        <v>112.71045372408666</v>
      </c>
      <c r="N412" s="1">
        <f t="shared" si="44"/>
        <v>10036.498168872129</v>
      </c>
      <c r="O412" s="1">
        <f t="shared" si="39"/>
        <v>36.498168872129099</v>
      </c>
    </row>
    <row r="413" spans="1:15" x14ac:dyDescent="0.2">
      <c r="A413" s="1">
        <v>407</v>
      </c>
      <c r="B413" s="2">
        <v>39577</v>
      </c>
      <c r="C413" s="1">
        <v>12745.88</v>
      </c>
      <c r="D413" s="24">
        <v>12074.96667</v>
      </c>
      <c r="E413" s="24">
        <v>7655.1851851851852</v>
      </c>
      <c r="F413" s="24">
        <v>132.28073234524848</v>
      </c>
      <c r="G413" s="2"/>
      <c r="H413" s="2"/>
      <c r="I413" s="25">
        <v>407</v>
      </c>
      <c r="J413" s="1">
        <f t="shared" si="40"/>
        <v>11038.425915761361</v>
      </c>
      <c r="K413" s="1">
        <f t="shared" si="41"/>
        <v>9239.2208239933807</v>
      </c>
      <c r="L413" s="1">
        <f t="shared" si="42"/>
        <v>5985.243487458074</v>
      </c>
      <c r="M413" s="1">
        <f t="shared" si="43"/>
        <v>110.2355038865315</v>
      </c>
      <c r="N413" s="1">
        <f t="shared" si="44"/>
        <v>9863.3783245118411</v>
      </c>
      <c r="O413" s="1">
        <f t="shared" si="39"/>
        <v>-136.62167548815887</v>
      </c>
    </row>
    <row r="414" spans="1:15" x14ac:dyDescent="0.2">
      <c r="A414" s="1">
        <v>408</v>
      </c>
      <c r="B414" s="2">
        <v>39580</v>
      </c>
      <c r="C414" s="1">
        <v>12876.05</v>
      </c>
      <c r="D414" s="24">
        <v>12199.84072</v>
      </c>
      <c r="E414" s="24">
        <v>7713.8583165400714</v>
      </c>
      <c r="F414" s="24">
        <v>132.56834185395968</v>
      </c>
      <c r="G414" s="2"/>
      <c r="H414" s="2"/>
      <c r="I414" s="25">
        <v>408</v>
      </c>
      <c r="J414" s="1">
        <f t="shared" si="40"/>
        <v>11256.931576046532</v>
      </c>
      <c r="K414" s="1">
        <f t="shared" si="41"/>
        <v>9483.66121033333</v>
      </c>
      <c r="L414" s="1">
        <f t="shared" si="42"/>
        <v>6141.9048626153535</v>
      </c>
      <c r="M414" s="1">
        <f t="shared" si="43"/>
        <v>112.3799597838801</v>
      </c>
      <c r="N414" s="1">
        <f t="shared" si="44"/>
        <v>10083.888508856588</v>
      </c>
      <c r="O414" s="1">
        <f t="shared" si="39"/>
        <v>83.888508856587578</v>
      </c>
    </row>
    <row r="415" spans="1:15" x14ac:dyDescent="0.2">
      <c r="A415" s="1">
        <v>409</v>
      </c>
      <c r="B415" s="2">
        <v>39581</v>
      </c>
      <c r="C415" s="1">
        <v>12832.18</v>
      </c>
      <c r="D415" s="24">
        <v>12091.463349999998</v>
      </c>
      <c r="E415" s="24">
        <v>7741.474368901966</v>
      </c>
      <c r="F415" s="24">
        <v>133.59243657252273</v>
      </c>
      <c r="G415" s="2"/>
      <c r="H415" s="2"/>
      <c r="I415" s="25">
        <v>409</v>
      </c>
      <c r="J415" s="1">
        <f t="shared" si="40"/>
        <v>11105.164233083904</v>
      </c>
      <c r="K415" s="1">
        <f t="shared" si="41"/>
        <v>9303.2033597438603</v>
      </c>
      <c r="L415" s="1">
        <f t="shared" si="42"/>
        <v>6117.0094415313361</v>
      </c>
      <c r="M415" s="1">
        <f t="shared" si="43"/>
        <v>113.00240472158039</v>
      </c>
      <c r="N415" s="1">
        <f t="shared" si="44"/>
        <v>9978.751197509715</v>
      </c>
      <c r="O415" s="1">
        <f t="shared" si="39"/>
        <v>-21.248802490285016</v>
      </c>
    </row>
    <row r="416" spans="1:15" x14ac:dyDescent="0.2">
      <c r="A416" s="1">
        <v>410</v>
      </c>
      <c r="B416" s="2">
        <v>39582</v>
      </c>
      <c r="C416" s="1">
        <v>12898.38</v>
      </c>
      <c r="D416" s="24">
        <v>12069.6072</v>
      </c>
      <c r="E416" s="24">
        <v>7813.3539412673872</v>
      </c>
      <c r="F416" s="24">
        <v>134.13024890746721</v>
      </c>
      <c r="G416" s="2"/>
      <c r="H416" s="2"/>
      <c r="I416" s="25">
        <v>410</v>
      </c>
      <c r="J416" s="1">
        <f t="shared" si="40"/>
        <v>11200.616351188961</v>
      </c>
      <c r="K416" s="1">
        <f t="shared" si="41"/>
        <v>9369.6222859009777</v>
      </c>
      <c r="L416" s="1">
        <f t="shared" si="42"/>
        <v>6151.7821300484147</v>
      </c>
      <c r="M416" s="1">
        <f t="shared" si="43"/>
        <v>112.58758362115891</v>
      </c>
      <c r="N416" s="1">
        <f t="shared" si="44"/>
        <v>10032.549451291257</v>
      </c>
      <c r="O416" s="1">
        <f t="shared" si="39"/>
        <v>32.549451291257355</v>
      </c>
    </row>
    <row r="417" spans="1:15" x14ac:dyDescent="0.2">
      <c r="A417" s="1">
        <v>411</v>
      </c>
      <c r="B417" s="2">
        <v>39583</v>
      </c>
      <c r="C417" s="1">
        <v>12992.66</v>
      </c>
      <c r="D417" s="24">
        <v>12168.50352</v>
      </c>
      <c r="E417" s="24">
        <v>7827.7511221173199</v>
      </c>
      <c r="F417" s="24">
        <v>135.97691060013358</v>
      </c>
      <c r="G417" s="2"/>
      <c r="H417" s="2"/>
      <c r="I417" s="25">
        <v>411</v>
      </c>
      <c r="J417" s="1">
        <f t="shared" si="40"/>
        <v>11224.580096554762</v>
      </c>
      <c r="K417" s="1">
        <f t="shared" si="41"/>
        <v>9463.5013144069908</v>
      </c>
      <c r="L417" s="1">
        <f t="shared" si="42"/>
        <v>6106.4195440322246</v>
      </c>
      <c r="M417" s="1">
        <f t="shared" si="43"/>
        <v>113.68000342450046</v>
      </c>
      <c r="N417" s="1">
        <f t="shared" si="44"/>
        <v>10083.197260851641</v>
      </c>
      <c r="O417" s="1">
        <f t="shared" si="39"/>
        <v>83.197260851640749</v>
      </c>
    </row>
    <row r="418" spans="1:15" x14ac:dyDescent="0.2">
      <c r="A418" s="1">
        <v>412</v>
      </c>
      <c r="B418" s="2">
        <v>39584</v>
      </c>
      <c r="C418" s="1">
        <v>12986.8</v>
      </c>
      <c r="D418" s="24">
        <v>12316.71091</v>
      </c>
      <c r="E418" s="24">
        <v>7897.4183514774495</v>
      </c>
      <c r="F418" s="24">
        <v>136.62067640276709</v>
      </c>
      <c r="G418" s="2"/>
      <c r="H418" s="2"/>
      <c r="I418" s="25">
        <v>412</v>
      </c>
      <c r="J418" s="1">
        <f t="shared" si="40"/>
        <v>11138.104182207491</v>
      </c>
      <c r="K418" s="1">
        <f t="shared" si="41"/>
        <v>9500.9140028137008</v>
      </c>
      <c r="L418" s="1">
        <f t="shared" si="42"/>
        <v>6149.4356863326911</v>
      </c>
      <c r="M418" s="1">
        <f t="shared" si="43"/>
        <v>112.66704402758424</v>
      </c>
      <c r="N418" s="1">
        <f t="shared" si="44"/>
        <v>10053.10345892105</v>
      </c>
      <c r="O418" s="1">
        <f t="shared" si="39"/>
        <v>53.103458921050333</v>
      </c>
    </row>
    <row r="419" spans="1:15" x14ac:dyDescent="0.2">
      <c r="A419" s="1">
        <v>413</v>
      </c>
      <c r="B419" s="2">
        <v>39587</v>
      </c>
      <c r="C419" s="1">
        <v>13028.16</v>
      </c>
      <c r="D419" s="24">
        <v>12426.523200000001</v>
      </c>
      <c r="E419" s="24">
        <v>7977.1951597890175</v>
      </c>
      <c r="F419" s="24">
        <v>136.57743108728943</v>
      </c>
      <c r="G419" s="2"/>
      <c r="H419" s="2"/>
      <c r="I419" s="25">
        <v>413</v>
      </c>
      <c r="J419" s="1">
        <f t="shared" si="40"/>
        <v>11178.618330982228</v>
      </c>
      <c r="K419" s="1">
        <f t="shared" si="41"/>
        <v>9470.2773486399401</v>
      </c>
      <c r="L419" s="1">
        <f t="shared" si="42"/>
        <v>6156.759665037911</v>
      </c>
      <c r="M419" s="1">
        <f t="shared" si="43"/>
        <v>112.10065425978871</v>
      </c>
      <c r="N419" s="1">
        <f t="shared" si="44"/>
        <v>10048.954795306112</v>
      </c>
      <c r="O419" s="1">
        <f t="shared" si="39"/>
        <v>48.954795306111919</v>
      </c>
    </row>
    <row r="420" spans="1:15" x14ac:dyDescent="0.2">
      <c r="A420" s="1">
        <v>414</v>
      </c>
      <c r="B420" s="2">
        <v>39588</v>
      </c>
      <c r="C420" s="1">
        <v>12828.68</v>
      </c>
      <c r="D420" s="24">
        <v>12188.1646</v>
      </c>
      <c r="E420" s="24">
        <v>7904.4253322908526</v>
      </c>
      <c r="F420" s="24">
        <v>136.36450308166408</v>
      </c>
      <c r="G420" s="2"/>
      <c r="H420" s="2"/>
      <c r="I420" s="25">
        <v>414</v>
      </c>
      <c r="J420" s="1">
        <f t="shared" si="40"/>
        <v>10972.512539637217</v>
      </c>
      <c r="K420" s="1">
        <f t="shared" si="41"/>
        <v>9206.5408997563754</v>
      </c>
      <c r="L420" s="1">
        <f t="shared" si="42"/>
        <v>6039.5865961195277</v>
      </c>
      <c r="M420" s="1">
        <f t="shared" si="43"/>
        <v>111.96132598037043</v>
      </c>
      <c r="N420" s="1">
        <f t="shared" si="44"/>
        <v>9868.9696006604245</v>
      </c>
      <c r="O420" s="1">
        <f t="shared" si="39"/>
        <v>-131.03039933957552</v>
      </c>
    </row>
    <row r="421" spans="1:15" x14ac:dyDescent="0.2">
      <c r="A421" s="1">
        <v>415</v>
      </c>
      <c r="B421" s="2">
        <v>39589</v>
      </c>
      <c r="C421" s="1">
        <v>12601.19</v>
      </c>
      <c r="D421" s="24">
        <v>12174.30802</v>
      </c>
      <c r="E421" s="24">
        <v>7927.3888363292344</v>
      </c>
      <c r="F421" s="24">
        <v>134.8532971821439</v>
      </c>
      <c r="G421" s="2"/>
      <c r="H421" s="2"/>
      <c r="I421" s="25">
        <v>415</v>
      </c>
      <c r="J421" s="1">
        <f t="shared" si="40"/>
        <v>10945.529729067994</v>
      </c>
      <c r="K421" s="1">
        <f t="shared" si="41"/>
        <v>9375.91768809313</v>
      </c>
      <c r="L421" s="1">
        <f t="shared" si="42"/>
        <v>6112.8957276503988</v>
      </c>
      <c r="M421" s="1">
        <f t="shared" si="43"/>
        <v>110.89344463803202</v>
      </c>
      <c r="N421" s="1">
        <f t="shared" si="44"/>
        <v>9906.39857482556</v>
      </c>
      <c r="O421" s="1">
        <f t="shared" si="39"/>
        <v>-93.60142517444001</v>
      </c>
    </row>
    <row r="422" spans="1:15" x14ac:dyDescent="0.2">
      <c r="A422" s="1">
        <v>416</v>
      </c>
      <c r="B422" s="2">
        <v>39590</v>
      </c>
      <c r="C422" s="1">
        <v>12625.62</v>
      </c>
      <c r="D422" s="24">
        <v>12246.985920000001</v>
      </c>
      <c r="E422" s="24">
        <v>7903.0960238881034</v>
      </c>
      <c r="F422" s="24">
        <v>134.47291967291966</v>
      </c>
      <c r="G422" s="2"/>
      <c r="H422" s="2"/>
      <c r="I422" s="25">
        <v>416</v>
      </c>
      <c r="J422" s="1">
        <f t="shared" si="40"/>
        <v>11164.733250637439</v>
      </c>
      <c r="K422" s="1">
        <f t="shared" si="41"/>
        <v>9442.6250313515538</v>
      </c>
      <c r="L422" s="1">
        <f t="shared" si="42"/>
        <v>6076.5101310391447</v>
      </c>
      <c r="M422" s="1">
        <f t="shared" si="43"/>
        <v>111.81984956236128</v>
      </c>
      <c r="N422" s="1">
        <f t="shared" si="44"/>
        <v>10016.958385019974</v>
      </c>
      <c r="O422" s="1">
        <f t="shared" si="39"/>
        <v>16.95838501997423</v>
      </c>
    </row>
    <row r="423" spans="1:15" x14ac:dyDescent="0.2">
      <c r="A423" s="1">
        <v>417</v>
      </c>
      <c r="B423" s="2">
        <v>39591</v>
      </c>
      <c r="C423" s="1">
        <v>12479.63</v>
      </c>
      <c r="D423" s="24">
        <v>12064.41987</v>
      </c>
      <c r="E423" s="24">
        <v>7779.5175023651855</v>
      </c>
      <c r="F423" s="24">
        <v>135.55383573570668</v>
      </c>
      <c r="G423" s="2"/>
      <c r="H423" s="2"/>
      <c r="I423" s="25">
        <v>417</v>
      </c>
      <c r="J423" s="1">
        <f t="shared" si="40"/>
        <v>11014.282026696508</v>
      </c>
      <c r="K423" s="1">
        <f t="shared" si="41"/>
        <v>9246.6631281642676</v>
      </c>
      <c r="L423" s="1">
        <f t="shared" si="42"/>
        <v>5999.8795500302804</v>
      </c>
      <c r="M423" s="1">
        <f t="shared" si="43"/>
        <v>113.03751867602013</v>
      </c>
      <c r="N423" s="1">
        <f t="shared" si="44"/>
        <v>9909.4665727607353</v>
      </c>
      <c r="O423" s="1">
        <f t="shared" si="39"/>
        <v>-90.533427239264711</v>
      </c>
    </row>
    <row r="424" spans="1:15" x14ac:dyDescent="0.2">
      <c r="A424" s="1">
        <v>418</v>
      </c>
      <c r="B424" s="2">
        <v>39595</v>
      </c>
      <c r="C424" s="1">
        <v>12548.35</v>
      </c>
      <c r="D424" s="24">
        <v>11963.719949999999</v>
      </c>
      <c r="E424" s="24">
        <v>7713.504166011634</v>
      </c>
      <c r="F424" s="24">
        <v>133.46119116234391</v>
      </c>
      <c r="G424" s="2"/>
      <c r="H424" s="2"/>
      <c r="I424" s="25">
        <v>418</v>
      </c>
      <c r="J424" s="1">
        <f t="shared" si="40"/>
        <v>11204.49046450095</v>
      </c>
      <c r="K424" s="1">
        <f t="shared" si="41"/>
        <v>9308.2407249712469</v>
      </c>
      <c r="L424" s="1">
        <f t="shared" si="42"/>
        <v>6043.4674110125125</v>
      </c>
      <c r="M424" s="1">
        <f t="shared" si="43"/>
        <v>110.40502087828814</v>
      </c>
      <c r="N424" s="1">
        <f t="shared" si="44"/>
        <v>9957.6247333012525</v>
      </c>
      <c r="O424" s="1">
        <f t="shared" si="39"/>
        <v>-42.37526669874751</v>
      </c>
    </row>
    <row r="425" spans="1:15" x14ac:dyDescent="0.2">
      <c r="A425" s="1">
        <v>419</v>
      </c>
      <c r="B425" s="2">
        <v>39596</v>
      </c>
      <c r="C425" s="1">
        <v>12594.03</v>
      </c>
      <c r="D425" s="24">
        <v>12022.05672</v>
      </c>
      <c r="E425" s="24">
        <v>7768.5732145647753</v>
      </c>
      <c r="F425" s="24">
        <v>130.87770883054893</v>
      </c>
      <c r="G425" s="2"/>
      <c r="H425" s="2"/>
      <c r="I425" s="25">
        <v>419</v>
      </c>
      <c r="J425" s="1">
        <f t="shared" si="40"/>
        <v>11183.694550590317</v>
      </c>
      <c r="K425" s="1">
        <f t="shared" si="41"/>
        <v>9432.3595105349104</v>
      </c>
      <c r="L425" s="1">
        <f t="shared" si="42"/>
        <v>6138.7037203045247</v>
      </c>
      <c r="M425" s="1">
        <f t="shared" si="43"/>
        <v>109.96546768476502</v>
      </c>
      <c r="N425" s="1">
        <f t="shared" si="44"/>
        <v>9997.6138900398146</v>
      </c>
      <c r="O425" s="1">
        <f t="shared" si="39"/>
        <v>-2.3861099601854221</v>
      </c>
    </row>
    <row r="426" spans="1:15" x14ac:dyDescent="0.2">
      <c r="A426" s="1">
        <v>420</v>
      </c>
      <c r="B426" s="2">
        <v>39597</v>
      </c>
      <c r="C426" s="1">
        <v>12646.22</v>
      </c>
      <c r="D426" s="24">
        <v>11996.026890000001</v>
      </c>
      <c r="E426" s="24">
        <v>7728.9530910220556</v>
      </c>
      <c r="F426" s="24">
        <v>133.9955412199981</v>
      </c>
      <c r="G426" s="2"/>
      <c r="H426" s="2"/>
      <c r="I426" s="25">
        <v>420</v>
      </c>
      <c r="J426" s="1">
        <f t="shared" si="40"/>
        <v>11189.307431267034</v>
      </c>
      <c r="K426" s="1">
        <f t="shared" si="41"/>
        <v>9366.2656027510675</v>
      </c>
      <c r="L426" s="1">
        <f t="shared" si="42"/>
        <v>6064.1025456132975</v>
      </c>
      <c r="M426" s="1">
        <f t="shared" si="43"/>
        <v>114.80751120006981</v>
      </c>
      <c r="N426" s="1">
        <f t="shared" si="44"/>
        <v>10052.625510077576</v>
      </c>
      <c r="O426" s="1">
        <f t="shared" si="39"/>
        <v>52.625510077576109</v>
      </c>
    </row>
    <row r="427" spans="1:15" x14ac:dyDescent="0.2">
      <c r="A427" s="1">
        <v>421</v>
      </c>
      <c r="B427" s="2">
        <v>39598</v>
      </c>
      <c r="C427" s="1">
        <v>12638.32</v>
      </c>
      <c r="D427" s="24">
        <v>11962.9267</v>
      </c>
      <c r="E427" s="24">
        <v>7792.1989121989127</v>
      </c>
      <c r="F427" s="24">
        <v>135.82021407596858</v>
      </c>
      <c r="G427" s="2"/>
      <c r="H427" s="2"/>
      <c r="I427" s="25">
        <v>421</v>
      </c>
      <c r="J427" s="1">
        <f t="shared" si="40"/>
        <v>11136.168969193957</v>
      </c>
      <c r="K427" s="1">
        <f t="shared" si="41"/>
        <v>9360.6891243981863</v>
      </c>
      <c r="L427" s="1">
        <f t="shared" si="42"/>
        <v>6145.0650867478516</v>
      </c>
      <c r="M427" s="1">
        <f t="shared" si="43"/>
        <v>113.66315380067752</v>
      </c>
      <c r="N427" s="1">
        <f t="shared" si="44"/>
        <v>10024.641244719787</v>
      </c>
      <c r="O427" s="1">
        <f t="shared" si="39"/>
        <v>24.64124471978721</v>
      </c>
    </row>
    <row r="428" spans="1:15" x14ac:dyDescent="0.2">
      <c r="A428" s="1">
        <v>422</v>
      </c>
      <c r="B428" s="2">
        <v>39601</v>
      </c>
      <c r="C428" s="1">
        <v>12503.82</v>
      </c>
      <c r="D428" s="24">
        <v>11797.12412</v>
      </c>
      <c r="E428" s="24">
        <v>7663.369565217391</v>
      </c>
      <c r="F428" s="24">
        <v>138.11707317073171</v>
      </c>
      <c r="G428" s="2"/>
      <c r="H428" s="2"/>
      <c r="I428" s="25">
        <v>422</v>
      </c>
      <c r="J428" s="1">
        <f t="shared" si="40"/>
        <v>11024.542166727855</v>
      </c>
      <c r="K428" s="1">
        <f t="shared" si="41"/>
        <v>9256.4938762082547</v>
      </c>
      <c r="L428" s="1">
        <f t="shared" si="42"/>
        <v>5994.4158500152207</v>
      </c>
      <c r="M428" s="1">
        <f t="shared" si="43"/>
        <v>114.03248662320415</v>
      </c>
      <c r="N428" s="1">
        <f t="shared" si="44"/>
        <v>9933.1408822533558</v>
      </c>
      <c r="O428" s="1">
        <f t="shared" si="39"/>
        <v>-66.859117746644188</v>
      </c>
    </row>
    <row r="429" spans="1:15" x14ac:dyDescent="0.2">
      <c r="A429" s="1">
        <v>423</v>
      </c>
      <c r="B429" s="2">
        <v>39602</v>
      </c>
      <c r="C429" s="1">
        <v>12402.85</v>
      </c>
      <c r="D429" s="24">
        <v>11912.467049999999</v>
      </c>
      <c r="E429" s="24">
        <v>7705.1793444650584</v>
      </c>
      <c r="F429" s="24">
        <v>134.99116473494203</v>
      </c>
      <c r="G429" s="2"/>
      <c r="H429" s="2"/>
      <c r="I429" s="25">
        <v>423</v>
      </c>
      <c r="J429" s="1">
        <f t="shared" si="40"/>
        <v>11053.147751687084</v>
      </c>
      <c r="K429" s="1">
        <f t="shared" si="41"/>
        <v>9478.3638200782625</v>
      </c>
      <c r="L429" s="1">
        <f t="shared" si="42"/>
        <v>6128.442422645503</v>
      </c>
      <c r="M429" s="1">
        <f t="shared" si="43"/>
        <v>109.59824923931292</v>
      </c>
      <c r="N429" s="1">
        <f t="shared" si="44"/>
        <v>9957.2222689200462</v>
      </c>
      <c r="O429" s="1">
        <f t="shared" si="39"/>
        <v>-42.77773107995381</v>
      </c>
    </row>
    <row r="430" spans="1:15" x14ac:dyDescent="0.2">
      <c r="A430" s="1">
        <v>424</v>
      </c>
      <c r="B430" s="2">
        <v>39603</v>
      </c>
      <c r="C430" s="1">
        <v>12390.48</v>
      </c>
      <c r="D430" s="24">
        <v>11663.784370000001</v>
      </c>
      <c r="E430" s="24">
        <v>7593.1870848138415</v>
      </c>
      <c r="F430" s="24">
        <v>137.44234980481767</v>
      </c>
      <c r="G430" s="2"/>
      <c r="H430" s="2"/>
      <c r="I430" s="25">
        <v>424</v>
      </c>
      <c r="J430" s="1">
        <f t="shared" si="40"/>
        <v>11132.016383524753</v>
      </c>
      <c r="K430" s="1">
        <f t="shared" si="41"/>
        <v>9190.6363161026402</v>
      </c>
      <c r="L430" s="1">
        <f t="shared" si="42"/>
        <v>6006.5967528943165</v>
      </c>
      <c r="M430" s="1">
        <f t="shared" si="43"/>
        <v>114.17233042555942</v>
      </c>
      <c r="N430" s="1">
        <f t="shared" si="44"/>
        <v>9955.1646504961209</v>
      </c>
      <c r="O430" s="1">
        <f t="shared" si="39"/>
        <v>-44.835349503879115</v>
      </c>
    </row>
    <row r="431" spans="1:15" x14ac:dyDescent="0.2">
      <c r="A431" s="1">
        <v>425</v>
      </c>
      <c r="B431" s="2">
        <v>39604</v>
      </c>
      <c r="C431" s="1">
        <v>12604.45</v>
      </c>
      <c r="D431" s="24">
        <v>11719.012910000001</v>
      </c>
      <c r="E431" s="24">
        <v>7623.2095696753149</v>
      </c>
      <c r="F431" s="24">
        <v>135.15333144849686</v>
      </c>
      <c r="G431" s="2"/>
      <c r="H431" s="2"/>
      <c r="I431" s="25">
        <v>425</v>
      </c>
      <c r="J431" s="1">
        <f t="shared" si="40"/>
        <v>11335.559633565448</v>
      </c>
      <c r="K431" s="1">
        <f t="shared" si="41"/>
        <v>9431.0351092901637</v>
      </c>
      <c r="L431" s="1">
        <f t="shared" si="42"/>
        <v>6119.2879104645899</v>
      </c>
      <c r="M431" s="1">
        <f t="shared" si="43"/>
        <v>110.26859029915775</v>
      </c>
      <c r="N431" s="1">
        <f t="shared" si="44"/>
        <v>10053.925840280363</v>
      </c>
      <c r="O431" s="1">
        <f t="shared" si="39"/>
        <v>53.925840280362536</v>
      </c>
    </row>
    <row r="432" spans="1:15" x14ac:dyDescent="0.2">
      <c r="A432" s="1">
        <v>426</v>
      </c>
      <c r="B432" s="2">
        <v>39605</v>
      </c>
      <c r="C432" s="1">
        <v>12209.81</v>
      </c>
      <c r="D432" s="24">
        <v>11635.21464</v>
      </c>
      <c r="E432" s="24">
        <v>7545.7435090479939</v>
      </c>
      <c r="F432" s="24">
        <v>137.57538928978354</v>
      </c>
      <c r="G432" s="2"/>
      <c r="H432" s="2"/>
      <c r="I432" s="25">
        <v>426</v>
      </c>
      <c r="J432" s="1">
        <f t="shared" si="40"/>
        <v>10794.243311314653</v>
      </c>
      <c r="K432" s="1">
        <f t="shared" si="41"/>
        <v>9319.4692082066758</v>
      </c>
      <c r="L432" s="1">
        <f t="shared" si="42"/>
        <v>6033.2498118668482</v>
      </c>
      <c r="M432" s="1">
        <f t="shared" si="43"/>
        <v>114.14572052989531</v>
      </c>
      <c r="N432" s="1">
        <f t="shared" si="44"/>
        <v>9878.9895758631519</v>
      </c>
      <c r="O432" s="1">
        <f t="shared" si="39"/>
        <v>-121.01042413684809</v>
      </c>
    </row>
    <row r="433" spans="1:15" x14ac:dyDescent="0.2">
      <c r="A433" s="1">
        <v>427</v>
      </c>
      <c r="B433" s="2">
        <v>39608</v>
      </c>
      <c r="C433" s="1">
        <v>12280.32</v>
      </c>
      <c r="D433" s="24">
        <v>11617.66416</v>
      </c>
      <c r="E433" s="24">
        <v>7548.5687323057564</v>
      </c>
      <c r="F433" s="24">
        <v>133.69831243518431</v>
      </c>
      <c r="G433" s="2"/>
      <c r="H433" s="2"/>
      <c r="I433" s="25">
        <v>427</v>
      </c>
      <c r="J433" s="1">
        <f t="shared" si="40"/>
        <v>11207.480067388435</v>
      </c>
      <c r="K433" s="1">
        <f t="shared" si="41"/>
        <v>9372.430521786313</v>
      </c>
      <c r="L433" s="1">
        <f t="shared" si="42"/>
        <v>6097.4704367697341</v>
      </c>
      <c r="M433" s="1">
        <f t="shared" si="43"/>
        <v>108.97598769950378</v>
      </c>
      <c r="N433" s="1">
        <f t="shared" si="44"/>
        <v>9962.5857492803261</v>
      </c>
      <c r="O433" s="1">
        <f t="shared" si="39"/>
        <v>-37.414250719673873</v>
      </c>
    </row>
    <row r="434" spans="1:15" x14ac:dyDescent="0.2">
      <c r="A434" s="1">
        <v>428</v>
      </c>
      <c r="B434" s="2">
        <v>39609</v>
      </c>
      <c r="C434" s="1">
        <v>12289.76</v>
      </c>
      <c r="D434" s="24">
        <v>11378.968710000001</v>
      </c>
      <c r="E434" s="24">
        <v>7370.0928792569657</v>
      </c>
      <c r="F434" s="24">
        <v>130.80669838604348</v>
      </c>
      <c r="G434" s="2"/>
      <c r="H434" s="2"/>
      <c r="I434" s="25">
        <v>428</v>
      </c>
      <c r="J434" s="1">
        <f t="shared" si="40"/>
        <v>11151.695831118408</v>
      </c>
      <c r="K434" s="1">
        <f t="shared" si="41"/>
        <v>9193.7331995276327</v>
      </c>
      <c r="L434" s="1">
        <f t="shared" si="42"/>
        <v>5951.0757109103652</v>
      </c>
      <c r="M434" s="1">
        <f t="shared" si="43"/>
        <v>109.71087965851125</v>
      </c>
      <c r="N434" s="1">
        <f t="shared" si="44"/>
        <v>9874.5376440061318</v>
      </c>
      <c r="O434" s="1">
        <f t="shared" si="39"/>
        <v>-125.46235599386819</v>
      </c>
    </row>
    <row r="435" spans="1:15" x14ac:dyDescent="0.2">
      <c r="A435" s="1">
        <v>429</v>
      </c>
      <c r="B435" s="2">
        <v>39610</v>
      </c>
      <c r="C435" s="1">
        <v>12083.77</v>
      </c>
      <c r="D435" s="24">
        <v>11237.699550000001</v>
      </c>
      <c r="E435" s="24">
        <v>7241.9359850839037</v>
      </c>
      <c r="F435" s="24">
        <v>132.84143485997939</v>
      </c>
      <c r="G435" s="2"/>
      <c r="H435" s="2"/>
      <c r="I435" s="25">
        <v>429</v>
      </c>
      <c r="J435" s="1">
        <f t="shared" si="40"/>
        <v>10956.358789764812</v>
      </c>
      <c r="K435" s="1">
        <f t="shared" si="41"/>
        <v>9270.0552929626247</v>
      </c>
      <c r="L435" s="1">
        <f t="shared" si="42"/>
        <v>5989.2004556286256</v>
      </c>
      <c r="M435" s="1">
        <f t="shared" si="43"/>
        <v>113.8804599691656</v>
      </c>
      <c r="N435" s="1">
        <f t="shared" si="44"/>
        <v>9909.4325697430668</v>
      </c>
      <c r="O435" s="1">
        <f t="shared" si="39"/>
        <v>-90.567430256933221</v>
      </c>
    </row>
    <row r="436" spans="1:15" x14ac:dyDescent="0.2">
      <c r="A436" s="1">
        <v>430</v>
      </c>
      <c r="B436" s="2">
        <v>39611</v>
      </c>
      <c r="C436" s="1">
        <v>12141.58</v>
      </c>
      <c r="D436" s="24">
        <v>11267.1549</v>
      </c>
      <c r="E436" s="24">
        <v>7203.6694418748084</v>
      </c>
      <c r="F436" s="24">
        <v>128.56243636027031</v>
      </c>
      <c r="G436" s="2"/>
      <c r="H436" s="2"/>
      <c r="I436" s="25">
        <v>430</v>
      </c>
      <c r="J436" s="1">
        <f t="shared" si="40"/>
        <v>11196.439881378077</v>
      </c>
      <c r="K436" s="1">
        <f t="shared" si="41"/>
        <v>9411.1925592898351</v>
      </c>
      <c r="L436" s="1">
        <f t="shared" si="42"/>
        <v>6062.9812157539454</v>
      </c>
      <c r="M436" s="1">
        <f t="shared" si="43"/>
        <v>108.52409550993491</v>
      </c>
      <c r="N436" s="1">
        <f t="shared" si="44"/>
        <v>9957.2931002802434</v>
      </c>
      <c r="O436" s="1">
        <f t="shared" si="39"/>
        <v>-42.70689971975662</v>
      </c>
    </row>
    <row r="437" spans="1:15" x14ac:dyDescent="0.2">
      <c r="A437" s="1">
        <v>431</v>
      </c>
      <c r="B437" s="2">
        <v>39612</v>
      </c>
      <c r="C437" s="1">
        <v>12307.35</v>
      </c>
      <c r="D437" s="24">
        <v>11284.124880000001</v>
      </c>
      <c r="E437" s="24">
        <v>7184.7475832438249</v>
      </c>
      <c r="F437" s="24">
        <v>129.36243288279948</v>
      </c>
      <c r="G437" s="2"/>
      <c r="H437" s="2"/>
      <c r="I437" s="25">
        <v>431</v>
      </c>
      <c r="J437" s="1">
        <f t="shared" si="40"/>
        <v>11295.268079236805</v>
      </c>
      <c r="K437" s="1">
        <f t="shared" si="41"/>
        <v>9400.726763712144</v>
      </c>
      <c r="L437" s="1">
        <f t="shared" si="42"/>
        <v>6079.1781056709196</v>
      </c>
      <c r="M437" s="1">
        <f t="shared" si="43"/>
        <v>112.83393115933052</v>
      </c>
      <c r="N437" s="1">
        <f t="shared" si="44"/>
        <v>10068.949333618164</v>
      </c>
      <c r="O437" s="1">
        <f t="shared" si="39"/>
        <v>68.949333618164019</v>
      </c>
    </row>
    <row r="438" spans="1:15" x14ac:dyDescent="0.2">
      <c r="A438" s="1">
        <v>432</v>
      </c>
      <c r="B438" s="2">
        <v>39615</v>
      </c>
      <c r="C438" s="1">
        <v>12269.08</v>
      </c>
      <c r="D438" s="24">
        <v>11378.27656</v>
      </c>
      <c r="E438" s="24">
        <v>7201.2059369202216</v>
      </c>
      <c r="F438" s="24">
        <v>132.56714074621354</v>
      </c>
      <c r="G438" s="2"/>
      <c r="H438" s="2"/>
      <c r="I438" s="25">
        <v>432</v>
      </c>
      <c r="J438" s="1">
        <f t="shared" si="40"/>
        <v>11108.480170012228</v>
      </c>
      <c r="K438" s="1">
        <f t="shared" si="41"/>
        <v>9464.9083466228258</v>
      </c>
      <c r="L438" s="1">
        <f t="shared" si="42"/>
        <v>6109.1507819977969</v>
      </c>
      <c r="M438" s="1">
        <f t="shared" si="43"/>
        <v>114.91410885115015</v>
      </c>
      <c r="N438" s="1">
        <f t="shared" si="44"/>
        <v>10064.430016567247</v>
      </c>
      <c r="O438" s="1">
        <f t="shared" si="39"/>
        <v>64.430016567246639</v>
      </c>
    </row>
    <row r="439" spans="1:15" x14ac:dyDescent="0.2">
      <c r="A439" s="1">
        <v>433</v>
      </c>
      <c r="B439" s="2">
        <v>39616</v>
      </c>
      <c r="C439" s="1">
        <v>12160.3</v>
      </c>
      <c r="D439" s="24">
        <v>11445.945939999998</v>
      </c>
      <c r="E439" s="24">
        <v>7265.6279069767443</v>
      </c>
      <c r="F439" s="24">
        <v>132.68328093212503</v>
      </c>
      <c r="G439" s="2"/>
      <c r="H439" s="2"/>
      <c r="I439" s="25">
        <v>433</v>
      </c>
      <c r="J439" s="1">
        <f t="shared" si="40"/>
        <v>11044.332887143941</v>
      </c>
      <c r="K439" s="1">
        <f t="shared" si="41"/>
        <v>9442.4135206519259</v>
      </c>
      <c r="L439" s="1">
        <f t="shared" si="42"/>
        <v>6149.7158592593269</v>
      </c>
      <c r="M439" s="1">
        <f t="shared" si="43"/>
        <v>112.23439023445512</v>
      </c>
      <c r="N439" s="1">
        <f t="shared" si="44"/>
        <v>9993.0751373398962</v>
      </c>
      <c r="O439" s="1">
        <f t="shared" si="39"/>
        <v>-6.9248626601038268</v>
      </c>
    </row>
    <row r="440" spans="1:15" x14ac:dyDescent="0.2">
      <c r="A440" s="1">
        <v>434</v>
      </c>
      <c r="B440" s="2">
        <v>39617</v>
      </c>
      <c r="C440" s="1">
        <v>12029.06</v>
      </c>
      <c r="D440" s="24">
        <v>11274.312959999999</v>
      </c>
      <c r="E440" s="24">
        <v>7166.4080682699769</v>
      </c>
      <c r="F440" s="24">
        <v>133.94643188137164</v>
      </c>
      <c r="G440" s="2"/>
      <c r="H440" s="2"/>
      <c r="I440" s="25">
        <v>434</v>
      </c>
      <c r="J440" s="1">
        <f t="shared" si="40"/>
        <v>11022.867804067333</v>
      </c>
      <c r="K440" s="1">
        <f t="shared" si="41"/>
        <v>9245.8364482816578</v>
      </c>
      <c r="L440" s="1">
        <f t="shared" si="42"/>
        <v>6011.9520725977554</v>
      </c>
      <c r="M440" s="1">
        <f t="shared" si="43"/>
        <v>113.20369065907973</v>
      </c>
      <c r="N440" s="1">
        <f t="shared" si="44"/>
        <v>9917.2287787215901</v>
      </c>
      <c r="O440" s="1">
        <f t="shared" si="39"/>
        <v>-82.771221278409939</v>
      </c>
    </row>
    <row r="441" spans="1:15" x14ac:dyDescent="0.2">
      <c r="A441" s="1">
        <v>435</v>
      </c>
      <c r="B441" s="2">
        <v>39618</v>
      </c>
      <c r="C441" s="1">
        <v>12063.09</v>
      </c>
      <c r="D441" s="24">
        <v>11251.827240000001</v>
      </c>
      <c r="E441" s="24">
        <v>7111.8184634448589</v>
      </c>
      <c r="F441" s="24">
        <v>130.85914058158917</v>
      </c>
      <c r="G441" s="2"/>
      <c r="H441" s="2"/>
      <c r="I441" s="25">
        <v>435</v>
      </c>
      <c r="J441" s="1">
        <f t="shared" si="40"/>
        <v>11174.653719550823</v>
      </c>
      <c r="K441" s="1">
        <f t="shared" si="41"/>
        <v>9367.8683850220095</v>
      </c>
      <c r="L441" s="1">
        <f t="shared" si="42"/>
        <v>6048.7586555776388</v>
      </c>
      <c r="M441" s="1">
        <f t="shared" si="43"/>
        <v>109.55155673717675</v>
      </c>
      <c r="N441" s="1">
        <f t="shared" si="44"/>
        <v>9951.6178370178186</v>
      </c>
      <c r="O441" s="1">
        <f t="shared" si="39"/>
        <v>-48.382162982181399</v>
      </c>
    </row>
    <row r="442" spans="1:15" x14ac:dyDescent="0.2">
      <c r="A442" s="1">
        <v>436</v>
      </c>
      <c r="B442" s="2">
        <v>39619</v>
      </c>
      <c r="C442" s="1">
        <v>11842.69</v>
      </c>
      <c r="D442" s="24">
        <v>11104.45248</v>
      </c>
      <c r="E442" s="24">
        <v>7049.0386118493043</v>
      </c>
      <c r="F442" s="24">
        <v>129.82661327870377</v>
      </c>
      <c r="G442" s="2"/>
      <c r="H442" s="2"/>
      <c r="I442" s="25">
        <v>436</v>
      </c>
      <c r="J442" s="1">
        <f t="shared" si="40"/>
        <v>10939.538229400592</v>
      </c>
      <c r="K442" s="1">
        <f t="shared" si="41"/>
        <v>9263.6450407947777</v>
      </c>
      <c r="L442" s="1">
        <f t="shared" si="42"/>
        <v>6041.3828101794916</v>
      </c>
      <c r="M442" s="1">
        <f t="shared" si="43"/>
        <v>111.25135341290007</v>
      </c>
      <c r="N442" s="1">
        <f t="shared" si="44"/>
        <v>9863.0157277453382</v>
      </c>
      <c r="O442" s="1">
        <f t="shared" si="39"/>
        <v>-136.98427225466185</v>
      </c>
    </row>
    <row r="443" spans="1:15" x14ac:dyDescent="0.2">
      <c r="A443" s="1">
        <v>437</v>
      </c>
      <c r="B443" s="2">
        <v>39622</v>
      </c>
      <c r="C443" s="1">
        <v>11842.36</v>
      </c>
      <c r="D443" s="24">
        <v>11104.311680000001</v>
      </c>
      <c r="E443" s="24">
        <v>6985.7076494270668</v>
      </c>
      <c r="F443" s="24">
        <v>128.40502223869532</v>
      </c>
      <c r="G443" s="2"/>
      <c r="H443" s="2"/>
      <c r="I443" s="25">
        <v>437</v>
      </c>
      <c r="J443" s="1">
        <f t="shared" si="40"/>
        <v>11142.81949344279</v>
      </c>
      <c r="K443" s="1">
        <f t="shared" si="41"/>
        <v>9386.470172003259</v>
      </c>
      <c r="L443" s="1">
        <f t="shared" si="42"/>
        <v>6040.4270732958748</v>
      </c>
      <c r="M443" s="1">
        <f t="shared" si="43"/>
        <v>110.90826747566776</v>
      </c>
      <c r="N443" s="1">
        <f t="shared" si="44"/>
        <v>9968.9663194701207</v>
      </c>
      <c r="O443" s="1">
        <f t="shared" si="39"/>
        <v>-31.033680529879348</v>
      </c>
    </row>
    <row r="444" spans="1:15" x14ac:dyDescent="0.2">
      <c r="A444" s="1">
        <v>438</v>
      </c>
      <c r="B444" s="2">
        <v>39623</v>
      </c>
      <c r="C444" s="1">
        <v>11807.43</v>
      </c>
      <c r="D444" s="24">
        <v>11106.55717</v>
      </c>
      <c r="E444" s="24">
        <v>6976.0798378294094</v>
      </c>
      <c r="F444" s="24">
        <v>128.58193296815523</v>
      </c>
      <c r="G444" s="2"/>
      <c r="H444" s="2"/>
      <c r="I444" s="25">
        <v>438</v>
      </c>
      <c r="J444" s="1">
        <f t="shared" si="40"/>
        <v>11110.262435519608</v>
      </c>
      <c r="K444" s="1">
        <f t="shared" si="41"/>
        <v>9388.4873260427321</v>
      </c>
      <c r="L444" s="1">
        <f t="shared" si="42"/>
        <v>6086.7878360773711</v>
      </c>
      <c r="M444" s="1">
        <f t="shared" si="43"/>
        <v>112.29064554929587</v>
      </c>
      <c r="N444" s="1">
        <f t="shared" si="44"/>
        <v>9990.1856249696339</v>
      </c>
      <c r="O444" s="1">
        <f t="shared" si="39"/>
        <v>-9.8143750303661363</v>
      </c>
    </row>
    <row r="445" spans="1:15" x14ac:dyDescent="0.2">
      <c r="A445" s="1">
        <v>439</v>
      </c>
      <c r="B445" s="2">
        <v>39624</v>
      </c>
      <c r="C445" s="1">
        <v>11811.83</v>
      </c>
      <c r="D445" s="24">
        <v>11150.8848</v>
      </c>
      <c r="E445" s="24">
        <v>7060.3735408560315</v>
      </c>
      <c r="F445" s="24">
        <v>127.85356383470463</v>
      </c>
      <c r="G445" s="2"/>
      <c r="H445" s="2"/>
      <c r="I445" s="25">
        <v>439</v>
      </c>
      <c r="J445" s="1">
        <f t="shared" si="40"/>
        <v>11147.282450787343</v>
      </c>
      <c r="K445" s="1">
        <f t="shared" si="41"/>
        <v>9424.0522173166701</v>
      </c>
      <c r="L445" s="1">
        <f t="shared" si="42"/>
        <v>6168.8379923204484</v>
      </c>
      <c r="M445" s="1">
        <f t="shared" si="43"/>
        <v>111.5009395027168</v>
      </c>
      <c r="N445" s="1">
        <f t="shared" si="44"/>
        <v>10014.217941430166</v>
      </c>
      <c r="O445" s="1">
        <f t="shared" si="39"/>
        <v>14.21794143016632</v>
      </c>
    </row>
    <row r="446" spans="1:15" x14ac:dyDescent="0.2">
      <c r="A446" s="1">
        <v>440</v>
      </c>
      <c r="B446" s="2">
        <v>39625</v>
      </c>
      <c r="C446" s="1">
        <v>11453.42</v>
      </c>
      <c r="D446" s="24">
        <v>10975.6998</v>
      </c>
      <c r="E446" s="24">
        <v>6970.3779527559045</v>
      </c>
      <c r="F446" s="24">
        <v>128.95158130422615</v>
      </c>
      <c r="G446" s="2"/>
      <c r="H446" s="2"/>
      <c r="I446" s="25">
        <v>440</v>
      </c>
      <c r="J446" s="1">
        <f t="shared" si="40"/>
        <v>10805.01057030113</v>
      </c>
      <c r="K446" s="1">
        <f t="shared" si="41"/>
        <v>9239.1220019966549</v>
      </c>
      <c r="L446" s="1">
        <f t="shared" si="42"/>
        <v>6017.4955386952706</v>
      </c>
      <c r="M446" s="1">
        <f t="shared" si="43"/>
        <v>113.09918430330168</v>
      </c>
      <c r="N446" s="1">
        <f t="shared" si="44"/>
        <v>9835.9251260788897</v>
      </c>
      <c r="O446" s="1">
        <f t="shared" si="39"/>
        <v>-164.07487392111034</v>
      </c>
    </row>
    <row r="447" spans="1:15" x14ac:dyDescent="0.2">
      <c r="A447" s="1">
        <v>441</v>
      </c>
      <c r="B447" s="2">
        <v>39626</v>
      </c>
      <c r="C447" s="1">
        <v>11346.51</v>
      </c>
      <c r="D447" s="24">
        <v>11012.24286</v>
      </c>
      <c r="E447" s="24">
        <v>6926.0040951330911</v>
      </c>
      <c r="F447" s="24">
        <v>127.60844168079895</v>
      </c>
      <c r="G447" s="2"/>
      <c r="H447" s="2"/>
      <c r="I447" s="25">
        <v>441</v>
      </c>
      <c r="J447" s="1">
        <f t="shared" si="40"/>
        <v>11039.116349203992</v>
      </c>
      <c r="K447" s="1">
        <f t="shared" si="41"/>
        <v>9417.8413835063529</v>
      </c>
      <c r="L447" s="1">
        <f t="shared" si="42"/>
        <v>6056.3859737672565</v>
      </c>
      <c r="M447" s="1">
        <f t="shared" si="43"/>
        <v>110.96815665103034</v>
      </c>
      <c r="N447" s="1">
        <f t="shared" si="44"/>
        <v>9945.4532841361288</v>
      </c>
      <c r="O447" s="1">
        <f t="shared" si="39"/>
        <v>-54.546715863871214</v>
      </c>
    </row>
    <row r="448" spans="1:15" x14ac:dyDescent="0.2">
      <c r="A448" s="1">
        <v>442</v>
      </c>
      <c r="B448" s="2">
        <v>39629</v>
      </c>
      <c r="C448" s="1">
        <v>11350.01</v>
      </c>
      <c r="D448" s="24">
        <v>11196.103589999999</v>
      </c>
      <c r="E448" s="24">
        <v>6987.3168426028042</v>
      </c>
      <c r="F448" s="24">
        <v>127.17083294028863</v>
      </c>
      <c r="G448" s="2"/>
      <c r="H448" s="2"/>
      <c r="I448" s="25">
        <v>442</v>
      </c>
      <c r="J448" s="1">
        <f t="shared" si="40"/>
        <v>11146.567264409938</v>
      </c>
      <c r="K448" s="1">
        <f t="shared" si="41"/>
        <v>9543.3079588021501</v>
      </c>
      <c r="L448" s="1">
        <f t="shared" si="42"/>
        <v>6149.1462352872741</v>
      </c>
      <c r="M448" s="1">
        <f t="shared" si="43"/>
        <v>111.75159987576835</v>
      </c>
      <c r="N448" s="1">
        <f t="shared" si="44"/>
        <v>10053.315872973606</v>
      </c>
      <c r="O448" s="1">
        <f t="shared" si="39"/>
        <v>53.31587297360602</v>
      </c>
    </row>
    <row r="449" spans="1:15" x14ac:dyDescent="0.2">
      <c r="A449" s="1">
        <v>443</v>
      </c>
      <c r="B449" s="2">
        <v>39630</v>
      </c>
      <c r="C449" s="1">
        <v>11382.26</v>
      </c>
      <c r="D449" s="24">
        <v>10912.672859999999</v>
      </c>
      <c r="E449" s="24">
        <v>6838.7051039697544</v>
      </c>
      <c r="F449" s="24">
        <v>126.99933968493538</v>
      </c>
      <c r="G449" s="2"/>
      <c r="H449" s="2"/>
      <c r="I449" s="25">
        <v>443</v>
      </c>
      <c r="J449" s="1">
        <f t="shared" si="40"/>
        <v>11174.792169680906</v>
      </c>
      <c r="K449" s="1">
        <f t="shared" si="41"/>
        <v>9148.9665382522198</v>
      </c>
      <c r="L449" s="1">
        <f t="shared" si="42"/>
        <v>5965.5510709764339</v>
      </c>
      <c r="M449" s="1">
        <f t="shared" si="43"/>
        <v>111.98493076533536</v>
      </c>
      <c r="N449" s="1">
        <f t="shared" si="44"/>
        <v>9911.4544241755357</v>
      </c>
      <c r="O449" s="1">
        <f t="shared" si="39"/>
        <v>-88.545575824464322</v>
      </c>
    </row>
    <row r="450" spans="1:15" x14ac:dyDescent="0.2">
      <c r="A450" s="1">
        <v>444</v>
      </c>
      <c r="B450" s="2">
        <v>39631</v>
      </c>
      <c r="C450" s="1">
        <v>11215.51</v>
      </c>
      <c r="D450" s="24">
        <v>10810.27486</v>
      </c>
      <c r="E450" s="24">
        <v>6816.5635411708708</v>
      </c>
      <c r="F450" s="24">
        <v>125.21317500706814</v>
      </c>
      <c r="G450" s="2"/>
      <c r="H450" s="2"/>
      <c r="I450" s="25">
        <v>444</v>
      </c>
      <c r="J450" s="1">
        <f t="shared" si="40"/>
        <v>10979.883252210017</v>
      </c>
      <c r="K450" s="1">
        <f t="shared" si="41"/>
        <v>9298.5110472576616</v>
      </c>
      <c r="L450" s="1">
        <f t="shared" si="42"/>
        <v>6075.454029237856</v>
      </c>
      <c r="M450" s="1">
        <f t="shared" si="43"/>
        <v>110.55902595983177</v>
      </c>
      <c r="N450" s="1">
        <f t="shared" si="44"/>
        <v>9881.8834239263597</v>
      </c>
      <c r="O450" s="1">
        <f t="shared" si="39"/>
        <v>-118.11657607364032</v>
      </c>
    </row>
    <row r="451" spans="1:15" x14ac:dyDescent="0.2">
      <c r="A451" s="1">
        <v>445</v>
      </c>
      <c r="B451" s="2">
        <v>39632</v>
      </c>
      <c r="C451" s="1">
        <v>11288.53</v>
      </c>
      <c r="D451" s="24">
        <v>10858.454820000001</v>
      </c>
      <c r="E451" s="24">
        <v>6825.8799497171594</v>
      </c>
      <c r="F451" s="24">
        <v>124.34758155230595</v>
      </c>
      <c r="G451" s="2"/>
      <c r="H451" s="2"/>
      <c r="I451" s="25">
        <v>445</v>
      </c>
      <c r="J451" s="1">
        <f t="shared" si="40"/>
        <v>11215.678760832097</v>
      </c>
      <c r="K451" s="1">
        <f t="shared" si="41"/>
        <v>9428.4239721485192</v>
      </c>
      <c r="L451" s="1">
        <f t="shared" si="42"/>
        <v>6103.5188026856986</v>
      </c>
      <c r="M451" s="1">
        <f t="shared" si="43"/>
        <v>111.36095682744289</v>
      </c>
      <c r="N451" s="1">
        <f t="shared" si="44"/>
        <v>10026.953923379509</v>
      </c>
      <c r="O451" s="1">
        <f t="shared" si="39"/>
        <v>26.953923379509433</v>
      </c>
    </row>
    <row r="452" spans="1:15" x14ac:dyDescent="0.2">
      <c r="A452" s="1">
        <v>446</v>
      </c>
      <c r="B452" s="2">
        <v>39636</v>
      </c>
      <c r="C452" s="1">
        <v>11231.96</v>
      </c>
      <c r="D452" s="24">
        <v>10857.262650000001</v>
      </c>
      <c r="E452" s="24">
        <v>6802.3026315789475</v>
      </c>
      <c r="F452" s="24">
        <v>124.25632440476191</v>
      </c>
      <c r="G452" s="2"/>
      <c r="H452" s="2"/>
      <c r="I452" s="25">
        <v>446</v>
      </c>
      <c r="J452" s="1">
        <f t="shared" si="40"/>
        <v>11087.288640310118</v>
      </c>
      <c r="K452" s="1">
        <f t="shared" si="41"/>
        <v>9385.5586190580652</v>
      </c>
      <c r="L452" s="1">
        <f t="shared" si="42"/>
        <v>6074.1348887659942</v>
      </c>
      <c r="M452" s="1">
        <f t="shared" si="43"/>
        <v>112.0538540204892</v>
      </c>
      <c r="N452" s="1">
        <f t="shared" si="44"/>
        <v>9974.7036169977109</v>
      </c>
      <c r="O452" s="1">
        <f t="shared" si="39"/>
        <v>-25.296383002289076</v>
      </c>
    </row>
    <row r="453" spans="1:15" x14ac:dyDescent="0.2">
      <c r="A453" s="1">
        <v>447</v>
      </c>
      <c r="B453" s="2">
        <v>39637</v>
      </c>
      <c r="C453" s="1">
        <v>11384.21</v>
      </c>
      <c r="D453" s="24">
        <v>10727.5779</v>
      </c>
      <c r="E453" s="24">
        <v>6703.6845406083403</v>
      </c>
      <c r="F453" s="24">
        <v>121.56608525324131</v>
      </c>
      <c r="G453" s="2"/>
      <c r="H453" s="2"/>
      <c r="I453" s="25">
        <v>447</v>
      </c>
      <c r="J453" s="1">
        <f t="shared" si="40"/>
        <v>11294.175903163827</v>
      </c>
      <c r="K453" s="1">
        <f t="shared" si="41"/>
        <v>9274.4709232047153</v>
      </c>
      <c r="L453" s="1">
        <f t="shared" si="42"/>
        <v>6006.8217963710422</v>
      </c>
      <c r="M453" s="1">
        <f t="shared" si="43"/>
        <v>109.70832074009073</v>
      </c>
      <c r="N453" s="1">
        <f t="shared" si="44"/>
        <v>9960.5875344366013</v>
      </c>
      <c r="O453" s="1">
        <f t="shared" si="39"/>
        <v>-39.412465563398655</v>
      </c>
    </row>
    <row r="454" spans="1:15" x14ac:dyDescent="0.2">
      <c r="A454" s="1">
        <v>448</v>
      </c>
      <c r="B454" s="2">
        <v>39638</v>
      </c>
      <c r="C454" s="1">
        <v>11147.44</v>
      </c>
      <c r="D454" s="24">
        <v>10940.86656</v>
      </c>
      <c r="E454" s="24">
        <v>6827.6589049716795</v>
      </c>
      <c r="F454" s="24">
        <v>121.84587378640775</v>
      </c>
      <c r="G454" s="2"/>
      <c r="H454" s="2"/>
      <c r="I454" s="25">
        <v>448</v>
      </c>
      <c r="J454" s="1">
        <f t="shared" si="40"/>
        <v>10911.374007260934</v>
      </c>
      <c r="K454" s="1">
        <f t="shared" si="41"/>
        <v>9573.2159431223427</v>
      </c>
      <c r="L454" s="1">
        <f t="shared" si="42"/>
        <v>6207.9094799933491</v>
      </c>
      <c r="M454" s="1">
        <f t="shared" si="43"/>
        <v>112.39423456024703</v>
      </c>
      <c r="N454" s="1">
        <f t="shared" si="44"/>
        <v>9999.5509401577419</v>
      </c>
      <c r="O454" s="1">
        <f t="shared" si="39"/>
        <v>-0.44905984225806606</v>
      </c>
    </row>
    <row r="455" spans="1:15" x14ac:dyDescent="0.2">
      <c r="A455" s="1">
        <v>449</v>
      </c>
      <c r="B455" s="2">
        <v>39639</v>
      </c>
      <c r="C455" s="1">
        <v>11229.02</v>
      </c>
      <c r="D455" s="24">
        <v>10694.6504</v>
      </c>
      <c r="E455" s="24">
        <v>6682.8174352495271</v>
      </c>
      <c r="F455" s="24">
        <v>122.24913462438019</v>
      </c>
      <c r="G455" s="2"/>
      <c r="H455" s="2"/>
      <c r="I455" s="25">
        <v>449</v>
      </c>
      <c r="J455" s="1">
        <f t="shared" si="40"/>
        <v>11224.678458246915</v>
      </c>
      <c r="K455" s="1">
        <f t="shared" si="41"/>
        <v>9175.3508999438636</v>
      </c>
      <c r="L455" s="1">
        <f t="shared" si="42"/>
        <v>5965.8854290985164</v>
      </c>
      <c r="M455" s="1">
        <f t="shared" si="43"/>
        <v>112.50727490459072</v>
      </c>
      <c r="N455" s="1">
        <f t="shared" si="44"/>
        <v>9947.1655606762233</v>
      </c>
      <c r="O455" s="1">
        <f t="shared" ref="O455:O505" si="45">N455-$G$2</f>
        <v>-52.834439323776678</v>
      </c>
    </row>
    <row r="456" spans="1:15" x14ac:dyDescent="0.2">
      <c r="A456" s="1">
        <v>450</v>
      </c>
      <c r="B456" s="2">
        <v>39640</v>
      </c>
      <c r="C456" s="1">
        <v>11100.54</v>
      </c>
      <c r="D456" s="24">
        <v>10462.165440000001</v>
      </c>
      <c r="E456" s="24">
        <v>6523.4489341393573</v>
      </c>
      <c r="F456" s="24">
        <v>122.96953979630328</v>
      </c>
      <c r="G456" s="2"/>
      <c r="H456" s="2"/>
      <c r="I456" s="25">
        <v>450</v>
      </c>
      <c r="J456" s="1">
        <f t="shared" ref="J456:J504" si="46">C$506*(C456/C455)</f>
        <v>11015.632734664288</v>
      </c>
      <c r="K456" s="1">
        <f t="shared" ref="K456:K505" si="47">D$506*(D456/D455)</f>
        <v>9182.5394334577613</v>
      </c>
      <c r="L456" s="1">
        <f t="shared" ref="L456:L506" si="48">E$506*(E456/E455)</f>
        <v>5949.8333052993266</v>
      </c>
      <c r="M456" s="1">
        <f t="shared" ref="M456:M506" si="49">F$506*(F456/F455)</f>
        <v>112.79695944185683</v>
      </c>
      <c r="N456" s="1">
        <f t="shared" ref="N456:N505" si="50">$C$2*(J456/C$506)+$D$2*(K456/D$506)+$E$2*(L456/E$506)+$F$2*(M456/F$506)</f>
        <v>9876.9559186021906</v>
      </c>
      <c r="O456" s="1">
        <f t="shared" si="45"/>
        <v>-123.04408139780935</v>
      </c>
    </row>
    <row r="457" spans="1:15" x14ac:dyDescent="0.2">
      <c r="A457" s="1">
        <v>451</v>
      </c>
      <c r="B457" s="2">
        <v>39643</v>
      </c>
      <c r="C457" s="1">
        <v>11055.19</v>
      </c>
      <c r="D457" s="24">
        <v>10557.336719999999</v>
      </c>
      <c r="E457" s="24">
        <v>6584.8513749801305</v>
      </c>
      <c r="F457" s="24">
        <v>122.21850634100517</v>
      </c>
      <c r="G457" s="2"/>
      <c r="H457" s="2"/>
      <c r="I457" s="25">
        <v>451</v>
      </c>
      <c r="J457" s="1">
        <f t="shared" si="46"/>
        <v>11097.606003374611</v>
      </c>
      <c r="K457" s="1">
        <f t="shared" si="47"/>
        <v>9471.9762654708138</v>
      </c>
      <c r="L457" s="1">
        <f t="shared" si="48"/>
        <v>6152.5597264462967</v>
      </c>
      <c r="M457" s="1">
        <f t="shared" si="49"/>
        <v>111.451280561193</v>
      </c>
      <c r="N457" s="1">
        <f t="shared" si="50"/>
        <v>10008.146203398534</v>
      </c>
      <c r="O457" s="1">
        <f t="shared" si="45"/>
        <v>8.1462033985335438</v>
      </c>
    </row>
    <row r="458" spans="1:15" x14ac:dyDescent="0.2">
      <c r="A458" s="1">
        <v>452</v>
      </c>
      <c r="B458" s="2">
        <v>39644</v>
      </c>
      <c r="C458" s="1">
        <v>10962.54</v>
      </c>
      <c r="D458" s="24">
        <v>10369.142309999999</v>
      </c>
      <c r="E458" s="24">
        <v>6486.4238939466541</v>
      </c>
      <c r="F458" s="24">
        <v>122.20523138832996</v>
      </c>
      <c r="G458" s="2"/>
      <c r="H458" s="2"/>
      <c r="I458" s="25">
        <v>452</v>
      </c>
      <c r="J458" s="1">
        <f t="shared" si="46"/>
        <v>11049.743003078191</v>
      </c>
      <c r="K458" s="1">
        <f t="shared" si="47"/>
        <v>9219.2644508689627</v>
      </c>
      <c r="L458" s="1">
        <f t="shared" si="48"/>
        <v>6004.0801083489696</v>
      </c>
      <c r="M458" s="1">
        <f t="shared" si="49"/>
        <v>112.12396950759599</v>
      </c>
      <c r="N458" s="1">
        <f t="shared" si="50"/>
        <v>9897.834679008829</v>
      </c>
      <c r="O458" s="1">
        <f t="shared" si="45"/>
        <v>-102.16532099117103</v>
      </c>
    </row>
    <row r="459" spans="1:15" x14ac:dyDescent="0.2">
      <c r="A459" s="1">
        <v>453</v>
      </c>
      <c r="B459" s="2">
        <v>39645</v>
      </c>
      <c r="C459" s="1">
        <v>11239.28</v>
      </c>
      <c r="D459" s="24">
        <v>10282.14278</v>
      </c>
      <c r="E459" s="24">
        <v>6506.0117070083843</v>
      </c>
      <c r="F459" s="24">
        <v>121.7517412460643</v>
      </c>
      <c r="G459" s="2"/>
      <c r="H459" s="2"/>
      <c r="I459" s="25">
        <v>453</v>
      </c>
      <c r="J459" s="1">
        <f t="shared" si="46"/>
        <v>11424.428840980283</v>
      </c>
      <c r="K459" s="1">
        <f t="shared" si="47"/>
        <v>9307.8335107448493</v>
      </c>
      <c r="L459" s="1">
        <f t="shared" si="48"/>
        <v>6113.5946732294933</v>
      </c>
      <c r="M459" s="1">
        <f t="shared" si="49"/>
        <v>111.7200244606302</v>
      </c>
      <c r="N459" s="1">
        <f t="shared" si="50"/>
        <v>10071.403934052552</v>
      </c>
      <c r="O459" s="1">
        <f t="shared" si="45"/>
        <v>71.403934052552358</v>
      </c>
    </row>
    <row r="460" spans="1:15" x14ac:dyDescent="0.2">
      <c r="A460" s="1">
        <v>454</v>
      </c>
      <c r="B460" s="2">
        <v>39646</v>
      </c>
      <c r="C460" s="1">
        <v>11446.66</v>
      </c>
      <c r="D460" s="24">
        <v>10609.07547</v>
      </c>
      <c r="E460" s="24">
        <v>6712.1823379923753</v>
      </c>
      <c r="F460" s="24">
        <v>122.03342486506961</v>
      </c>
      <c r="G460" s="2"/>
      <c r="H460" s="2"/>
      <c r="I460" s="25">
        <v>454</v>
      </c>
      <c r="J460" s="1">
        <f t="shared" si="46"/>
        <v>11348.735901748152</v>
      </c>
      <c r="K460" s="1">
        <f t="shared" si="47"/>
        <v>9685.0467120796748</v>
      </c>
      <c r="L460" s="1">
        <f t="shared" si="48"/>
        <v>6288.3402659989551</v>
      </c>
      <c r="M460" s="1">
        <f t="shared" si="49"/>
        <v>112.39558643054411</v>
      </c>
      <c r="N460" s="1">
        <f t="shared" si="50"/>
        <v>10205.51035918358</v>
      </c>
      <c r="O460" s="1">
        <f t="shared" si="45"/>
        <v>205.51035918357957</v>
      </c>
    </row>
    <row r="461" spans="1:15" x14ac:dyDescent="0.2">
      <c r="A461" s="1">
        <v>455</v>
      </c>
      <c r="B461" s="2">
        <v>39647</v>
      </c>
      <c r="C461" s="1">
        <v>11496.57</v>
      </c>
      <c r="D461" s="24">
        <v>10732.907319999998</v>
      </c>
      <c r="E461" s="24">
        <v>6815.7260621433097</v>
      </c>
      <c r="F461" s="24">
        <v>119.96345919610232</v>
      </c>
      <c r="G461" s="2"/>
      <c r="H461" s="2"/>
      <c r="I461" s="25">
        <v>455</v>
      </c>
      <c r="J461" s="1">
        <f t="shared" si="46"/>
        <v>11191.716541253079</v>
      </c>
      <c r="K461" s="1">
        <f t="shared" si="47"/>
        <v>9496.1518667736964</v>
      </c>
      <c r="L461" s="1">
        <f t="shared" si="48"/>
        <v>6189.214147409637</v>
      </c>
      <c r="M461" s="1">
        <f t="shared" si="49"/>
        <v>110.23406408335823</v>
      </c>
      <c r="N461" s="1">
        <f t="shared" si="50"/>
        <v>10033.959334209001</v>
      </c>
      <c r="O461" s="1">
        <f t="shared" si="45"/>
        <v>33.959334209001099</v>
      </c>
    </row>
    <row r="462" spans="1:15" x14ac:dyDescent="0.2">
      <c r="A462" s="1">
        <v>456</v>
      </c>
      <c r="B462" s="2">
        <v>39651</v>
      </c>
      <c r="C462" s="1">
        <v>11602.5</v>
      </c>
      <c r="D462" s="24">
        <v>10709.96206</v>
      </c>
      <c r="E462" s="24">
        <v>6852.3515439429939</v>
      </c>
      <c r="F462" s="24">
        <v>123.35073439985031</v>
      </c>
      <c r="G462" s="2"/>
      <c r="H462" s="2"/>
      <c r="I462" s="25">
        <v>456</v>
      </c>
      <c r="J462" s="1">
        <f t="shared" si="46"/>
        <v>11245.803385270563</v>
      </c>
      <c r="K462" s="1">
        <f t="shared" si="47"/>
        <v>9366.5221456232175</v>
      </c>
      <c r="L462" s="1">
        <f t="shared" si="48"/>
        <v>6127.9418677283556</v>
      </c>
      <c r="M462" s="1">
        <f t="shared" si="49"/>
        <v>115.30241348252373</v>
      </c>
      <c r="N462" s="1">
        <f t="shared" si="50"/>
        <v>10092.288139743032</v>
      </c>
      <c r="O462" s="1">
        <f t="shared" si="45"/>
        <v>92.288139743031934</v>
      </c>
    </row>
    <row r="463" spans="1:15" x14ac:dyDescent="0.2">
      <c r="A463" s="1">
        <v>457</v>
      </c>
      <c r="B463" s="2">
        <v>39652</v>
      </c>
      <c r="C463" s="1">
        <v>11632.38</v>
      </c>
      <c r="D463" s="24">
        <v>10881.815329999999</v>
      </c>
      <c r="E463" s="24">
        <v>6920.0125568984458</v>
      </c>
      <c r="F463" s="24">
        <v>123.46220903273672</v>
      </c>
      <c r="G463" s="2"/>
      <c r="H463" s="2"/>
      <c r="I463" s="25">
        <v>457</v>
      </c>
      <c r="J463" s="1">
        <f t="shared" si="46"/>
        <v>11171.826981202325</v>
      </c>
      <c r="K463" s="1">
        <f t="shared" si="47"/>
        <v>9537.2074685184907</v>
      </c>
      <c r="L463" s="1">
        <f t="shared" si="48"/>
        <v>6155.3730045189923</v>
      </c>
      <c r="M463" s="1">
        <f t="shared" si="49"/>
        <v>112.23748912776377</v>
      </c>
      <c r="N463" s="1">
        <f t="shared" si="50"/>
        <v>10070.121141757776</v>
      </c>
      <c r="O463" s="1">
        <f t="shared" si="45"/>
        <v>70.121141757776059</v>
      </c>
    </row>
    <row r="464" spans="1:15" x14ac:dyDescent="0.2">
      <c r="A464" s="1">
        <v>458</v>
      </c>
      <c r="B464" s="2">
        <v>39653</v>
      </c>
      <c r="C464" s="1">
        <v>11349.28</v>
      </c>
      <c r="D464" s="24">
        <v>10632.904670000002</v>
      </c>
      <c r="E464" s="24">
        <v>6813.9633286318758</v>
      </c>
      <c r="F464" s="24">
        <v>126.38957539719409</v>
      </c>
      <c r="G464" s="2"/>
      <c r="H464" s="2"/>
      <c r="I464" s="25">
        <v>458</v>
      </c>
      <c r="J464" s="1">
        <f t="shared" si="46"/>
        <v>10871.936993667678</v>
      </c>
      <c r="K464" s="1">
        <f t="shared" si="47"/>
        <v>9171.8803351263614</v>
      </c>
      <c r="L464" s="1">
        <f t="shared" si="48"/>
        <v>6001.7795274348719</v>
      </c>
      <c r="M464" s="1">
        <f t="shared" si="49"/>
        <v>114.79496773941682</v>
      </c>
      <c r="N464" s="1">
        <f t="shared" si="50"/>
        <v>9866.1252922019721</v>
      </c>
      <c r="O464" s="1">
        <f t="shared" si="45"/>
        <v>-133.87470779802788</v>
      </c>
    </row>
    <row r="465" spans="1:15" x14ac:dyDescent="0.2">
      <c r="A465" s="1">
        <v>459</v>
      </c>
      <c r="B465" s="2">
        <v>39654</v>
      </c>
      <c r="C465" s="1">
        <v>11370.69</v>
      </c>
      <c r="D465" s="24">
        <v>10637.757240000001</v>
      </c>
      <c r="E465" s="24">
        <v>6859.7085096379878</v>
      </c>
      <c r="F465" s="24">
        <v>123.58443002780352</v>
      </c>
      <c r="G465" s="2"/>
      <c r="H465" s="2"/>
      <c r="I465" s="25">
        <v>459</v>
      </c>
      <c r="J465" s="1">
        <f t="shared" si="46"/>
        <v>11164.151105594361</v>
      </c>
      <c r="K465" s="1">
        <f t="shared" si="47"/>
        <v>9390.8729755225177</v>
      </c>
      <c r="L465" s="1">
        <f t="shared" si="48"/>
        <v>6136.1080431504224</v>
      </c>
      <c r="M465" s="1">
        <f t="shared" si="49"/>
        <v>109.64735073529634</v>
      </c>
      <c r="N465" s="1">
        <f t="shared" si="50"/>
        <v>9971.2395464319925</v>
      </c>
      <c r="O465" s="1">
        <f t="shared" si="45"/>
        <v>-28.760453568007506</v>
      </c>
    </row>
    <row r="466" spans="1:15" x14ac:dyDescent="0.2">
      <c r="A466" s="1">
        <v>460</v>
      </c>
      <c r="B466" s="2">
        <v>39657</v>
      </c>
      <c r="C466" s="1">
        <v>11131.08</v>
      </c>
      <c r="D466" s="24">
        <v>10578.449120000001</v>
      </c>
      <c r="E466" s="24">
        <v>6805.8703179099784</v>
      </c>
      <c r="F466" s="24">
        <v>124.08269838320015</v>
      </c>
      <c r="G466" s="2"/>
      <c r="H466" s="2"/>
      <c r="I466" s="25">
        <v>460</v>
      </c>
      <c r="J466" s="1">
        <f t="shared" si="46"/>
        <v>10908.315280814093</v>
      </c>
      <c r="K466" s="1">
        <f t="shared" si="47"/>
        <v>9334.2566406157166</v>
      </c>
      <c r="L466" s="1">
        <f t="shared" si="48"/>
        <v>6047.3504392898467</v>
      </c>
      <c r="M466" s="1">
        <f t="shared" si="49"/>
        <v>112.58826046653142</v>
      </c>
      <c r="N466" s="1">
        <f t="shared" si="50"/>
        <v>9899.1990050331187</v>
      </c>
      <c r="O466" s="1">
        <f t="shared" si="45"/>
        <v>-100.80099496688126</v>
      </c>
    </row>
    <row r="467" spans="1:15" x14ac:dyDescent="0.2">
      <c r="A467" s="1">
        <v>461</v>
      </c>
      <c r="B467" s="2">
        <v>39658</v>
      </c>
      <c r="C467" s="1">
        <v>11397.56</v>
      </c>
      <c r="D467" s="24">
        <v>10536.271359999999</v>
      </c>
      <c r="E467" s="24">
        <v>6738.1316281971303</v>
      </c>
      <c r="F467" s="24">
        <v>121.63277567242814</v>
      </c>
      <c r="G467" s="2"/>
      <c r="H467" s="2"/>
      <c r="I467" s="25">
        <v>461</v>
      </c>
      <c r="J467" s="1">
        <f t="shared" si="46"/>
        <v>11409.898479105352</v>
      </c>
      <c r="K467" s="1">
        <f t="shared" si="47"/>
        <v>9349.1635428545324</v>
      </c>
      <c r="L467" s="1">
        <f t="shared" si="48"/>
        <v>6034.523033847935</v>
      </c>
      <c r="M467" s="1">
        <f t="shared" si="49"/>
        <v>109.92210256796903</v>
      </c>
      <c r="N467" s="1">
        <f t="shared" si="50"/>
        <v>10034.357751776681</v>
      </c>
      <c r="O467" s="1">
        <f t="shared" si="45"/>
        <v>34.357751776680743</v>
      </c>
    </row>
    <row r="468" spans="1:15" x14ac:dyDescent="0.2">
      <c r="A468" s="1">
        <v>462</v>
      </c>
      <c r="B468" s="2">
        <v>39659</v>
      </c>
      <c r="C468" s="1">
        <v>11583.69</v>
      </c>
      <c r="D468" s="24">
        <v>10729.191510000001</v>
      </c>
      <c r="E468" s="24">
        <v>6846.973704683367</v>
      </c>
      <c r="F468" s="24">
        <v>123.54704251386322</v>
      </c>
      <c r="G468" s="2"/>
      <c r="H468" s="2"/>
      <c r="I468" s="25">
        <v>462</v>
      </c>
      <c r="J468" s="1">
        <f t="shared" si="46"/>
        <v>11325.104982970039</v>
      </c>
      <c r="K468" s="1">
        <f t="shared" si="47"/>
        <v>9558.4585482054972</v>
      </c>
      <c r="L468" s="1">
        <f t="shared" si="48"/>
        <v>6193.6448343469838</v>
      </c>
      <c r="M468" s="1">
        <f t="shared" si="49"/>
        <v>113.90095748801339</v>
      </c>
      <c r="N468" s="1">
        <f t="shared" si="50"/>
        <v>10167.882365922609</v>
      </c>
      <c r="O468" s="1">
        <f t="shared" si="45"/>
        <v>167.8823659226091</v>
      </c>
    </row>
    <row r="469" spans="1:15" x14ac:dyDescent="0.2">
      <c r="A469" s="1">
        <v>463</v>
      </c>
      <c r="B469" s="2">
        <v>39660</v>
      </c>
      <c r="C469" s="1">
        <v>11378.02</v>
      </c>
      <c r="D469" s="24">
        <v>10720.973899999999</v>
      </c>
      <c r="E469" s="24">
        <v>6853.4248712747694</v>
      </c>
      <c r="F469" s="24">
        <v>123.77912464143611</v>
      </c>
      <c r="G469" s="2"/>
      <c r="H469" s="2"/>
      <c r="I469" s="25">
        <v>463</v>
      </c>
      <c r="J469" s="1">
        <f t="shared" si="46"/>
        <v>10945.282203045834</v>
      </c>
      <c r="K469" s="1">
        <f t="shared" si="47"/>
        <v>9379.3998945974236</v>
      </c>
      <c r="L469" s="1">
        <f t="shared" si="48"/>
        <v>6100.9311601151003</v>
      </c>
      <c r="M469" s="1">
        <f t="shared" si="49"/>
        <v>112.34679620579072</v>
      </c>
      <c r="N469" s="1">
        <f t="shared" si="50"/>
        <v>9931.3808951773281</v>
      </c>
      <c r="O469" s="1">
        <f t="shared" si="45"/>
        <v>-68.619104822671943</v>
      </c>
    </row>
    <row r="470" spans="1:15" x14ac:dyDescent="0.2">
      <c r="A470" s="1">
        <v>464</v>
      </c>
      <c r="B470" s="2">
        <v>39661</v>
      </c>
      <c r="C470" s="1">
        <v>11326.32</v>
      </c>
      <c r="D470" s="24">
        <v>10569.642329999999</v>
      </c>
      <c r="E470" s="24">
        <v>6714.9260700389113</v>
      </c>
      <c r="F470" s="24">
        <v>121.77615549149074</v>
      </c>
      <c r="G470" s="2"/>
      <c r="H470" s="2"/>
      <c r="I470" s="25">
        <v>464</v>
      </c>
      <c r="J470" s="1">
        <f t="shared" si="46"/>
        <v>11092.497304592538</v>
      </c>
      <c r="K470" s="1">
        <f t="shared" si="47"/>
        <v>9254.0930856023879</v>
      </c>
      <c r="L470" s="1">
        <f t="shared" si="48"/>
        <v>5972.0124930984666</v>
      </c>
      <c r="M470" s="1">
        <f t="shared" si="49"/>
        <v>110.321584507484</v>
      </c>
      <c r="N470" s="1">
        <f t="shared" si="50"/>
        <v>9886.9058990911781</v>
      </c>
      <c r="O470" s="1">
        <f t="shared" si="45"/>
        <v>-113.09410090882193</v>
      </c>
    </row>
    <row r="471" spans="1:15" x14ac:dyDescent="0.2">
      <c r="A471" s="1">
        <v>465</v>
      </c>
      <c r="B471" s="2">
        <v>39664</v>
      </c>
      <c r="C471" s="1">
        <v>11284.15</v>
      </c>
      <c r="D471" s="24">
        <v>10457.91714</v>
      </c>
      <c r="E471" s="24">
        <v>6682.219793943179</v>
      </c>
      <c r="F471" s="24">
        <v>119.77384700870532</v>
      </c>
      <c r="G471" s="2"/>
      <c r="H471" s="2"/>
      <c r="I471" s="25">
        <v>465</v>
      </c>
      <c r="J471" s="1">
        <f t="shared" si="46"/>
        <v>11101.642050507136</v>
      </c>
      <c r="K471" s="1">
        <f t="shared" si="47"/>
        <v>9287.3693274905891</v>
      </c>
      <c r="L471" s="1">
        <f t="shared" si="48"/>
        <v>6065.5005900130864</v>
      </c>
      <c r="M471" s="1">
        <f t="shared" si="49"/>
        <v>110.29234698792777</v>
      </c>
      <c r="N471" s="1">
        <f t="shared" si="50"/>
        <v>9915.640349821555</v>
      </c>
      <c r="O471" s="1">
        <f t="shared" si="45"/>
        <v>-84.359650178445008</v>
      </c>
    </row>
    <row r="472" spans="1:15" x14ac:dyDescent="0.2">
      <c r="A472" s="1">
        <v>466</v>
      </c>
      <c r="B472" s="2">
        <v>39665</v>
      </c>
      <c r="C472" s="1">
        <v>11615.77</v>
      </c>
      <c r="D472" s="24">
        <v>10663.547500000001</v>
      </c>
      <c r="E472" s="24">
        <v>6793.1702028805948</v>
      </c>
      <c r="F472" s="24">
        <v>119.52484960666358</v>
      </c>
      <c r="G472" s="2"/>
      <c r="H472" s="2"/>
      <c r="I472" s="25">
        <v>466</v>
      </c>
      <c r="J472" s="1">
        <f t="shared" si="46"/>
        <v>11470.605686746454</v>
      </c>
      <c r="K472" s="1">
        <f t="shared" si="47"/>
        <v>9571.154404130064</v>
      </c>
      <c r="L472" s="1">
        <f t="shared" si="48"/>
        <v>6196.3917609983837</v>
      </c>
      <c r="M472" s="1">
        <f t="shared" si="49"/>
        <v>111.90302992844691</v>
      </c>
      <c r="N472" s="1">
        <f t="shared" si="50"/>
        <v>10188.986477542045</v>
      </c>
      <c r="O472" s="1">
        <f t="shared" si="45"/>
        <v>188.98647754204467</v>
      </c>
    </row>
    <row r="473" spans="1:15" x14ac:dyDescent="0.2">
      <c r="A473" s="1">
        <v>467</v>
      </c>
      <c r="B473" s="2">
        <v>39666</v>
      </c>
      <c r="C473" s="1">
        <v>11656.07</v>
      </c>
      <c r="D473" s="24">
        <v>10702.283880000001</v>
      </c>
      <c r="E473" s="24">
        <v>6859.4140323824213</v>
      </c>
      <c r="F473" s="24">
        <v>121.44850650540589</v>
      </c>
      <c r="G473" s="2"/>
      <c r="H473" s="2"/>
      <c r="I473" s="25">
        <v>467</v>
      </c>
      <c r="J473" s="1">
        <f t="shared" si="46"/>
        <v>11181.790212710823</v>
      </c>
      <c r="K473" s="1">
        <f t="shared" si="47"/>
        <v>9420.6868941422381</v>
      </c>
      <c r="L473" s="1">
        <f t="shared" si="48"/>
        <v>6154.6257555113889</v>
      </c>
      <c r="M473" s="1">
        <f t="shared" si="49"/>
        <v>113.94089102451828</v>
      </c>
      <c r="N473" s="1">
        <f t="shared" si="50"/>
        <v>10066.715413849906</v>
      </c>
      <c r="O473" s="1">
        <f t="shared" si="45"/>
        <v>66.715413849906327</v>
      </c>
    </row>
    <row r="474" spans="1:15" x14ac:dyDescent="0.2">
      <c r="A474" s="1">
        <v>468</v>
      </c>
      <c r="B474" s="2">
        <v>39667</v>
      </c>
      <c r="C474" s="1">
        <v>11431.43</v>
      </c>
      <c r="D474" s="24">
        <v>10650.450999999999</v>
      </c>
      <c r="E474" s="24">
        <v>6853.3671586715873</v>
      </c>
      <c r="F474" s="24">
        <v>119.76448581074915</v>
      </c>
      <c r="G474" s="2"/>
      <c r="H474" s="2"/>
      <c r="I474" s="25">
        <v>468</v>
      </c>
      <c r="J474" s="1">
        <f t="shared" si="46"/>
        <v>10928.375565340633</v>
      </c>
      <c r="K474" s="1">
        <f t="shared" si="47"/>
        <v>9341.1284309166531</v>
      </c>
      <c r="L474" s="1">
        <f t="shared" si="48"/>
        <v>6089.8151447053187</v>
      </c>
      <c r="M474" s="1">
        <f t="shared" si="49"/>
        <v>110.58125500319308</v>
      </c>
      <c r="N474" s="1">
        <f t="shared" si="50"/>
        <v>9879.7672679038751</v>
      </c>
      <c r="O474" s="1">
        <f t="shared" si="45"/>
        <v>-120.23273209612489</v>
      </c>
    </row>
    <row r="475" spans="1:15" x14ac:dyDescent="0.2">
      <c r="A475" s="1">
        <v>469</v>
      </c>
      <c r="B475" s="2">
        <v>39668</v>
      </c>
      <c r="C475" s="1">
        <v>11734.32</v>
      </c>
      <c r="D475" s="24">
        <v>10516.75828</v>
      </c>
      <c r="E475" s="24">
        <v>6751.6158124154526</v>
      </c>
      <c r="F475" s="24">
        <v>119.51724450898529</v>
      </c>
      <c r="G475" s="2"/>
      <c r="H475" s="2"/>
      <c r="I475" s="25">
        <v>469</v>
      </c>
      <c r="J475" s="1">
        <f t="shared" si="46"/>
        <v>11438.381131809403</v>
      </c>
      <c r="K475" s="1">
        <f t="shared" si="47"/>
        <v>9268.7614437032207</v>
      </c>
      <c r="L475" s="1">
        <f t="shared" si="48"/>
        <v>6004.6935890326195</v>
      </c>
      <c r="M475" s="1">
        <f t="shared" si="49"/>
        <v>111.90465595342975</v>
      </c>
      <c r="N475" s="1">
        <f t="shared" si="50"/>
        <v>10049.350959462974</v>
      </c>
      <c r="O475" s="1">
        <f t="shared" si="45"/>
        <v>49.35095946297406</v>
      </c>
    </row>
    <row r="476" spans="1:15" x14ac:dyDescent="0.2">
      <c r="A476" s="1">
        <v>470</v>
      </c>
      <c r="B476" s="2">
        <v>39671</v>
      </c>
      <c r="C476" s="1">
        <v>11782.35</v>
      </c>
      <c r="D476" s="24">
        <v>10626.955680000001</v>
      </c>
      <c r="E476" s="24">
        <v>6807.3946302684863</v>
      </c>
      <c r="F476" s="24">
        <v>122.21028207461327</v>
      </c>
      <c r="G476" s="2"/>
      <c r="H476" s="2"/>
      <c r="I476" s="25">
        <v>470</v>
      </c>
      <c r="J476" s="1">
        <f t="shared" si="46"/>
        <v>11188.740187373449</v>
      </c>
      <c r="K476" s="1">
        <f t="shared" si="47"/>
        <v>9484.9443768405272</v>
      </c>
      <c r="L476" s="1">
        <f t="shared" si="48"/>
        <v>6145.5440286965813</v>
      </c>
      <c r="M476" s="1">
        <f t="shared" si="49"/>
        <v>114.66287144633674</v>
      </c>
      <c r="N476" s="1">
        <f t="shared" si="50"/>
        <v>10101.134093687164</v>
      </c>
      <c r="O476" s="1">
        <f t="shared" si="45"/>
        <v>101.13409368716384</v>
      </c>
    </row>
    <row r="477" spans="1:15" x14ac:dyDescent="0.2">
      <c r="A477" s="1">
        <v>471</v>
      </c>
      <c r="B477" s="2">
        <v>39672</v>
      </c>
      <c r="C477" s="1">
        <v>11642.47</v>
      </c>
      <c r="D477" s="24">
        <v>10522.744849999999</v>
      </c>
      <c r="E477" s="24">
        <v>6736.9613836290437</v>
      </c>
      <c r="F477" s="24">
        <v>121.23940581427139</v>
      </c>
      <c r="G477" s="2"/>
      <c r="H477" s="2"/>
      <c r="I477" s="25">
        <v>471</v>
      </c>
      <c r="J477" s="1">
        <f t="shared" si="46"/>
        <v>11010.83881662826</v>
      </c>
      <c r="K477" s="1">
        <f t="shared" si="47"/>
        <v>9294.5417327739033</v>
      </c>
      <c r="L477" s="1">
        <f t="shared" si="48"/>
        <v>6032.1239722468163</v>
      </c>
      <c r="M477" s="1">
        <f t="shared" si="49"/>
        <v>111.2453051137243</v>
      </c>
      <c r="N477" s="1">
        <f t="shared" si="50"/>
        <v>9896.8580033734106</v>
      </c>
      <c r="O477" s="1">
        <f t="shared" si="45"/>
        <v>-103.14199662658939</v>
      </c>
    </row>
    <row r="478" spans="1:15" x14ac:dyDescent="0.2">
      <c r="A478" s="1">
        <v>472</v>
      </c>
      <c r="B478" s="2">
        <v>39673</v>
      </c>
      <c r="C478" s="1">
        <v>11532.96</v>
      </c>
      <c r="D478" s="24">
        <v>10162.183860000001</v>
      </c>
      <c r="E478" s="24">
        <v>6546.1938745168009</v>
      </c>
      <c r="F478" s="24">
        <v>119.8734351988218</v>
      </c>
      <c r="G478" s="2"/>
      <c r="H478" s="2"/>
      <c r="I478" s="25">
        <v>472</v>
      </c>
      <c r="J478" s="1">
        <f t="shared" si="46"/>
        <v>11038.316831806309</v>
      </c>
      <c r="K478" s="1">
        <f t="shared" si="47"/>
        <v>9064.9584807676711</v>
      </c>
      <c r="L478" s="1">
        <f t="shared" si="48"/>
        <v>5922.5936104322745</v>
      </c>
      <c r="M478" s="1">
        <f t="shared" si="49"/>
        <v>110.87274258895597</v>
      </c>
      <c r="N478" s="1">
        <f t="shared" si="50"/>
        <v>9808.7309335825357</v>
      </c>
      <c r="O478" s="1">
        <f t="shared" si="45"/>
        <v>-191.26906641746427</v>
      </c>
    </row>
    <row r="479" spans="1:15" x14ac:dyDescent="0.2">
      <c r="A479" s="1">
        <v>473</v>
      </c>
      <c r="B479" s="2">
        <v>39674</v>
      </c>
      <c r="C479" s="1">
        <v>11615.93</v>
      </c>
      <c r="D479" s="24">
        <v>10308.724479999999</v>
      </c>
      <c r="E479" s="24">
        <v>6585.595113957992</v>
      </c>
      <c r="F479" s="24">
        <v>118.24055484577477</v>
      </c>
      <c r="G479" s="2"/>
      <c r="H479" s="2"/>
      <c r="I479" s="25">
        <v>473</v>
      </c>
      <c r="J479" s="1">
        <f t="shared" si="46"/>
        <v>11223.295499238704</v>
      </c>
      <c r="K479" s="1">
        <f t="shared" si="47"/>
        <v>9521.9455878430635</v>
      </c>
      <c r="L479" s="1">
        <f t="shared" si="48"/>
        <v>6131.8749777799294</v>
      </c>
      <c r="M479" s="1">
        <f t="shared" si="49"/>
        <v>110.60866400761142</v>
      </c>
      <c r="N479" s="1">
        <f t="shared" si="50"/>
        <v>10050.812771020028</v>
      </c>
      <c r="O479" s="1">
        <f t="shared" si="45"/>
        <v>50.812771020027867</v>
      </c>
    </row>
    <row r="480" spans="1:15" x14ac:dyDescent="0.2">
      <c r="A480" s="1">
        <v>474</v>
      </c>
      <c r="B480" s="2">
        <v>39675</v>
      </c>
      <c r="C480" s="1">
        <v>11659.9</v>
      </c>
      <c r="D480" s="24">
        <v>10163.38336</v>
      </c>
      <c r="E480" s="24">
        <v>6540.7842561315911</v>
      </c>
      <c r="F480" s="24">
        <v>117.87605251244906</v>
      </c>
      <c r="G480" s="2"/>
      <c r="H480" s="2"/>
      <c r="I480" s="25">
        <v>474</v>
      </c>
      <c r="J480" s="1">
        <f t="shared" si="46"/>
        <v>11185.310301198439</v>
      </c>
      <c r="K480" s="1">
        <f t="shared" si="47"/>
        <v>9254.2491137269626</v>
      </c>
      <c r="L480" s="1">
        <f t="shared" si="48"/>
        <v>6053.7143738331961</v>
      </c>
      <c r="M480" s="1">
        <f t="shared" si="49"/>
        <v>111.79046517920645</v>
      </c>
      <c r="N480" s="1">
        <f t="shared" si="50"/>
        <v>9959.8749258498065</v>
      </c>
      <c r="O480" s="1">
        <f t="shared" si="45"/>
        <v>-40.125074150193541</v>
      </c>
    </row>
    <row r="481" spans="1:15" x14ac:dyDescent="0.2">
      <c r="A481" s="1">
        <v>475</v>
      </c>
      <c r="B481" s="2">
        <v>39678</v>
      </c>
      <c r="C481" s="1">
        <v>11479.39</v>
      </c>
      <c r="D481" s="24">
        <v>10168.98316</v>
      </c>
      <c r="E481" s="24">
        <v>6541.449786796059</v>
      </c>
      <c r="F481" s="24">
        <v>119.39285390405369</v>
      </c>
      <c r="G481" s="2"/>
      <c r="H481" s="2"/>
      <c r="I481" s="25">
        <v>475</v>
      </c>
      <c r="J481" s="1">
        <f t="shared" si="46"/>
        <v>10970.620253235447</v>
      </c>
      <c r="K481" s="1">
        <f t="shared" si="47"/>
        <v>9391.7609937368979</v>
      </c>
      <c r="L481" s="1">
        <f t="shared" si="48"/>
        <v>6095.8085108783134</v>
      </c>
      <c r="M481" s="1">
        <f t="shared" si="49"/>
        <v>113.57909101363124</v>
      </c>
      <c r="N481" s="1">
        <f t="shared" si="50"/>
        <v>9965.5651561443865</v>
      </c>
      <c r="O481" s="1">
        <f t="shared" si="45"/>
        <v>-34.434843855613508</v>
      </c>
    </row>
    <row r="482" spans="1:15" x14ac:dyDescent="0.2">
      <c r="A482" s="1">
        <v>476</v>
      </c>
      <c r="B482" s="2">
        <v>39679</v>
      </c>
      <c r="C482" s="1">
        <v>11348.55</v>
      </c>
      <c r="D482" s="24">
        <v>9907.1168400000006</v>
      </c>
      <c r="E482" s="24">
        <v>6370.8131157182761</v>
      </c>
      <c r="F482" s="24">
        <v>117.23209404045927</v>
      </c>
      <c r="G482" s="2"/>
      <c r="H482" s="2"/>
      <c r="I482" s="25">
        <v>476</v>
      </c>
      <c r="J482" s="1">
        <f t="shared" si="46"/>
        <v>11016.122630340113</v>
      </c>
      <c r="K482" s="1">
        <f t="shared" si="47"/>
        <v>9144.8706692771029</v>
      </c>
      <c r="L482" s="1">
        <f t="shared" si="48"/>
        <v>5936.1925807655025</v>
      </c>
      <c r="M482" s="1">
        <f t="shared" si="49"/>
        <v>110.10672059511278</v>
      </c>
      <c r="N482" s="1">
        <f t="shared" si="50"/>
        <v>9814.8730506360207</v>
      </c>
      <c r="O482" s="1">
        <f t="shared" si="45"/>
        <v>-185.12694936397929</v>
      </c>
    </row>
    <row r="483" spans="1:15" x14ac:dyDescent="0.2">
      <c r="A483" s="1">
        <v>477</v>
      </c>
      <c r="B483" s="2">
        <v>39680</v>
      </c>
      <c r="C483" s="1">
        <v>11417.43</v>
      </c>
      <c r="D483" s="24">
        <v>9984.0274800000007</v>
      </c>
      <c r="E483" s="24">
        <v>6429.8527245949917</v>
      </c>
      <c r="F483" s="24">
        <v>116.93985441310282</v>
      </c>
      <c r="G483" s="2"/>
      <c r="H483" s="2"/>
      <c r="I483" s="25">
        <v>477</v>
      </c>
      <c r="J483" s="1">
        <f t="shared" si="46"/>
        <v>11210.763203748496</v>
      </c>
      <c r="K483" s="1">
        <f t="shared" si="47"/>
        <v>9459.4588851433291</v>
      </c>
      <c r="L483" s="1">
        <f t="shared" si="48"/>
        <v>6151.6736583557713</v>
      </c>
      <c r="M483" s="1">
        <f t="shared" si="49"/>
        <v>111.8566130435413</v>
      </c>
      <c r="N483" s="1">
        <f t="shared" si="50"/>
        <v>10051.849046228883</v>
      </c>
      <c r="O483" s="1">
        <f t="shared" si="45"/>
        <v>51.849046228882798</v>
      </c>
    </row>
    <row r="484" spans="1:15" x14ac:dyDescent="0.2">
      <c r="A484" s="1">
        <v>478</v>
      </c>
      <c r="B484" s="2">
        <v>39681</v>
      </c>
      <c r="C484" s="1">
        <v>11430.21</v>
      </c>
      <c r="D484" s="24">
        <v>10075.032220000001</v>
      </c>
      <c r="E484" s="24">
        <v>6405.6696428571422</v>
      </c>
      <c r="F484" s="24">
        <v>117.79244411601698</v>
      </c>
      <c r="G484" s="2"/>
      <c r="H484" s="2"/>
      <c r="I484" s="25">
        <v>478</v>
      </c>
      <c r="J484" s="1">
        <f t="shared" si="46"/>
        <v>11155.602964703963</v>
      </c>
      <c r="K484" s="1">
        <f t="shared" si="47"/>
        <v>9472.1482604563898</v>
      </c>
      <c r="L484" s="1">
        <f t="shared" si="48"/>
        <v>6072.2639322008336</v>
      </c>
      <c r="M484" s="1">
        <f t="shared" si="49"/>
        <v>112.95371600999229</v>
      </c>
      <c r="N484" s="1">
        <f t="shared" si="50"/>
        <v>10042.643079682382</v>
      </c>
      <c r="O484" s="1">
        <f t="shared" si="45"/>
        <v>42.643079682382449</v>
      </c>
    </row>
    <row r="485" spans="1:15" x14ac:dyDescent="0.2">
      <c r="A485" s="1">
        <v>479</v>
      </c>
      <c r="B485" s="2">
        <v>39682</v>
      </c>
      <c r="C485" s="1">
        <v>11628.06</v>
      </c>
      <c r="D485" s="24">
        <v>10230.505920000001</v>
      </c>
      <c r="E485" s="24">
        <v>6519.1851851851843</v>
      </c>
      <c r="F485" s="24">
        <v>115.21913945237878</v>
      </c>
      <c r="G485" s="2"/>
      <c r="H485" s="2"/>
      <c r="I485" s="25">
        <v>479</v>
      </c>
      <c r="J485" s="1">
        <f t="shared" si="46"/>
        <v>11336.010819381272</v>
      </c>
      <c r="K485" s="1">
        <f t="shared" si="47"/>
        <v>9531.4391241529029</v>
      </c>
      <c r="L485" s="1">
        <f t="shared" si="48"/>
        <v>6203.2017903024953</v>
      </c>
      <c r="M485" s="1">
        <f t="shared" si="49"/>
        <v>109.68641262608212</v>
      </c>
      <c r="N485" s="1">
        <f t="shared" si="50"/>
        <v>10089.561242389334</v>
      </c>
      <c r="O485" s="1">
        <f t="shared" si="45"/>
        <v>89.561242389334438</v>
      </c>
    </row>
    <row r="486" spans="1:15" x14ac:dyDescent="0.2">
      <c r="A486" s="1">
        <v>480</v>
      </c>
      <c r="B486" s="2">
        <v>39686</v>
      </c>
      <c r="C486" s="1">
        <v>11412.87</v>
      </c>
      <c r="D486" s="24">
        <v>10058.42902</v>
      </c>
      <c r="E486" s="24">
        <v>6399.8681511866398</v>
      </c>
      <c r="F486" s="24">
        <v>116.33931172614712</v>
      </c>
      <c r="G486" s="2"/>
      <c r="H486" s="2"/>
      <c r="I486" s="25">
        <v>480</v>
      </c>
      <c r="J486" s="1">
        <f t="shared" si="46"/>
        <v>10936.914161356237</v>
      </c>
      <c r="K486" s="1">
        <f t="shared" si="47"/>
        <v>9228.7069522939382</v>
      </c>
      <c r="L486" s="1">
        <f t="shared" si="48"/>
        <v>5983.6314656775203</v>
      </c>
      <c r="M486" s="1">
        <f t="shared" si="49"/>
        <v>113.22634847767202</v>
      </c>
      <c r="N486" s="1">
        <f t="shared" si="50"/>
        <v>9876.6574345693116</v>
      </c>
      <c r="O486" s="1">
        <f t="shared" si="45"/>
        <v>-123.34256543068841</v>
      </c>
    </row>
    <row r="487" spans="1:15" x14ac:dyDescent="0.2">
      <c r="A487" s="1">
        <v>481</v>
      </c>
      <c r="B487" s="2">
        <v>39687</v>
      </c>
      <c r="C487" s="1">
        <v>11502.51</v>
      </c>
      <c r="D487" s="24">
        <v>10162.30623</v>
      </c>
      <c r="E487" s="24">
        <v>6431.9458743932937</v>
      </c>
      <c r="F487" s="24">
        <v>116.22127039095962</v>
      </c>
      <c r="G487" s="2"/>
      <c r="H487" s="2"/>
      <c r="I487" s="25">
        <v>481</v>
      </c>
      <c r="J487" s="1">
        <f t="shared" si="46"/>
        <v>11230.651383595887</v>
      </c>
      <c r="K487" s="1">
        <f t="shared" si="47"/>
        <v>9483.528055545301</v>
      </c>
      <c r="L487" s="1">
        <f t="shared" si="48"/>
        <v>6125.738912481369</v>
      </c>
      <c r="M487" s="1">
        <f t="shared" si="49"/>
        <v>112.0223726681329</v>
      </c>
      <c r="N487" s="1">
        <f t="shared" si="50"/>
        <v>10065.382288528112</v>
      </c>
      <c r="O487" s="1">
        <f t="shared" si="45"/>
        <v>65.38228852811153</v>
      </c>
    </row>
    <row r="488" spans="1:15" x14ac:dyDescent="0.2">
      <c r="A488" s="1">
        <v>482</v>
      </c>
      <c r="B488" s="2">
        <v>39688</v>
      </c>
      <c r="C488" s="1">
        <v>11715.18</v>
      </c>
      <c r="D488" s="24">
        <v>10245.715039999999</v>
      </c>
      <c r="E488" s="24">
        <v>6567.7756514058583</v>
      </c>
      <c r="F488" s="24">
        <v>116.70094141303355</v>
      </c>
      <c r="G488" s="2"/>
      <c r="H488" s="2"/>
      <c r="I488" s="25">
        <v>482</v>
      </c>
      <c r="J488" s="1">
        <f t="shared" si="46"/>
        <v>11349.155420286528</v>
      </c>
      <c r="K488" s="1">
        <f t="shared" si="47"/>
        <v>9463.6311742195285</v>
      </c>
      <c r="L488" s="1">
        <f t="shared" si="48"/>
        <v>6223.9064539089368</v>
      </c>
      <c r="M488" s="1">
        <f t="shared" si="49"/>
        <v>112.59896016872612</v>
      </c>
      <c r="N488" s="1">
        <f t="shared" si="50"/>
        <v>10127.951464586984</v>
      </c>
      <c r="O488" s="1">
        <f t="shared" si="45"/>
        <v>127.951464586984</v>
      </c>
    </row>
    <row r="489" spans="1:15" x14ac:dyDescent="0.2">
      <c r="A489" s="1">
        <v>483</v>
      </c>
      <c r="B489" s="2">
        <v>39689</v>
      </c>
      <c r="C489" s="1">
        <v>11543.55</v>
      </c>
      <c r="D489" s="24">
        <v>10279.467420000001</v>
      </c>
      <c r="E489" s="24">
        <v>6598.8517591638456</v>
      </c>
      <c r="F489" s="24">
        <v>120.46507556210838</v>
      </c>
      <c r="G489" s="2"/>
      <c r="H489" s="2"/>
      <c r="I489" s="25">
        <v>483</v>
      </c>
      <c r="J489" s="1">
        <f t="shared" si="46"/>
        <v>10979.880660092289</v>
      </c>
      <c r="K489" s="1">
        <f t="shared" si="47"/>
        <v>9417.5113585283161</v>
      </c>
      <c r="L489" s="1">
        <f t="shared" si="48"/>
        <v>6124.0283320666431</v>
      </c>
      <c r="M489" s="1">
        <f t="shared" si="49"/>
        <v>115.75304827072854</v>
      </c>
      <c r="N489" s="1">
        <f t="shared" si="50"/>
        <v>10020.52265007869</v>
      </c>
      <c r="O489" s="1">
        <f t="shared" si="45"/>
        <v>20.522650078690276</v>
      </c>
    </row>
    <row r="490" spans="1:15" x14ac:dyDescent="0.2">
      <c r="A490" s="1">
        <v>484</v>
      </c>
      <c r="B490" s="2">
        <v>39693</v>
      </c>
      <c r="C490" s="1">
        <v>11516.92</v>
      </c>
      <c r="D490" s="24">
        <v>10040.25641</v>
      </c>
      <c r="E490" s="24">
        <v>6590.7797299259473</v>
      </c>
      <c r="F490" s="24">
        <v>115.85327085630281</v>
      </c>
      <c r="G490" s="2"/>
      <c r="H490" s="2"/>
      <c r="I490" s="25">
        <v>484</v>
      </c>
      <c r="J490" s="1">
        <f t="shared" si="46"/>
        <v>11117.423735298067</v>
      </c>
      <c r="K490" s="1">
        <f t="shared" si="47"/>
        <v>9168.1561343773228</v>
      </c>
      <c r="L490" s="1">
        <f t="shared" si="48"/>
        <v>6087.7323958293728</v>
      </c>
      <c r="M490" s="1">
        <f t="shared" si="49"/>
        <v>107.84320370648649</v>
      </c>
      <c r="N490" s="1">
        <f t="shared" si="50"/>
        <v>9843.1701435067353</v>
      </c>
      <c r="O490" s="1">
        <f t="shared" si="45"/>
        <v>-156.82985649326474</v>
      </c>
    </row>
    <row r="491" spans="1:15" x14ac:dyDescent="0.2">
      <c r="A491" s="1">
        <v>485</v>
      </c>
      <c r="B491" s="2">
        <v>39694</v>
      </c>
      <c r="C491" s="1">
        <v>11532.88</v>
      </c>
      <c r="D491" s="24">
        <v>9769.6670799999993</v>
      </c>
      <c r="E491" s="24">
        <v>6430.2053209947953</v>
      </c>
      <c r="F491" s="24">
        <v>117.03024993083095</v>
      </c>
      <c r="G491" s="2"/>
      <c r="H491" s="2"/>
      <c r="I491" s="25">
        <v>485</v>
      </c>
      <c r="J491" s="1">
        <f t="shared" si="46"/>
        <v>11158.572006612876</v>
      </c>
      <c r="K491" s="1">
        <f t="shared" si="47"/>
        <v>9133.6164795065306</v>
      </c>
      <c r="L491" s="1">
        <f t="shared" si="48"/>
        <v>5946.6882483978416</v>
      </c>
      <c r="M491" s="1">
        <f t="shared" si="49"/>
        <v>113.27536536211851</v>
      </c>
      <c r="N491" s="1">
        <f t="shared" si="50"/>
        <v>9920.6467797184559</v>
      </c>
      <c r="O491" s="1">
        <f t="shared" si="45"/>
        <v>-79.353220281544054</v>
      </c>
    </row>
    <row r="492" spans="1:15" x14ac:dyDescent="0.2">
      <c r="A492" s="1">
        <v>486</v>
      </c>
      <c r="B492" s="2">
        <v>39695</v>
      </c>
      <c r="C492" s="1">
        <v>11188.23</v>
      </c>
      <c r="D492" s="24">
        <v>9503.2498300000007</v>
      </c>
      <c r="E492" s="24">
        <v>6189.2579810181196</v>
      </c>
      <c r="F492" s="24">
        <v>116.17781478397632</v>
      </c>
      <c r="G492" s="2"/>
      <c r="H492" s="2"/>
      <c r="I492" s="25">
        <v>486</v>
      </c>
      <c r="J492" s="1">
        <f t="shared" si="46"/>
        <v>10810.127336788382</v>
      </c>
      <c r="K492" s="1">
        <f t="shared" si="47"/>
        <v>9130.618412630487</v>
      </c>
      <c r="L492" s="1">
        <f t="shared" si="48"/>
        <v>5866.794460232285</v>
      </c>
      <c r="M492" s="1">
        <f t="shared" si="49"/>
        <v>111.31936227945889</v>
      </c>
      <c r="N492" s="1">
        <f t="shared" si="50"/>
        <v>9746.6150439002067</v>
      </c>
      <c r="O492" s="1">
        <f t="shared" si="45"/>
        <v>-253.38495609979327</v>
      </c>
    </row>
    <row r="493" spans="1:15" x14ac:dyDescent="0.2">
      <c r="A493" s="1">
        <v>487</v>
      </c>
      <c r="B493" s="2">
        <v>39696</v>
      </c>
      <c r="C493" s="1">
        <v>11220.96</v>
      </c>
      <c r="D493" s="24">
        <v>9259.268759999999</v>
      </c>
      <c r="E493" s="24">
        <v>5986.676176890157</v>
      </c>
      <c r="F493" s="24">
        <v>114.72268670737435</v>
      </c>
      <c r="G493" s="2"/>
      <c r="H493" s="2"/>
      <c r="I493" s="25">
        <v>487</v>
      </c>
      <c r="J493" s="1">
        <f t="shared" si="46"/>
        <v>11175.728064653656</v>
      </c>
      <c r="K493" s="1">
        <f t="shared" si="47"/>
        <v>9145.6031995789181</v>
      </c>
      <c r="L493" s="1">
        <f t="shared" si="48"/>
        <v>5895.685528202951</v>
      </c>
      <c r="M493" s="1">
        <f t="shared" si="49"/>
        <v>110.73164316531573</v>
      </c>
      <c r="N493" s="1">
        <f t="shared" si="50"/>
        <v>9876.9000664505329</v>
      </c>
      <c r="O493" s="1">
        <f t="shared" si="45"/>
        <v>-123.0999335494671</v>
      </c>
    </row>
    <row r="494" spans="1:15" x14ac:dyDescent="0.2">
      <c r="A494" s="1">
        <v>488</v>
      </c>
      <c r="B494" s="2">
        <v>39699</v>
      </c>
      <c r="C494" s="1">
        <v>11510.74</v>
      </c>
      <c r="D494" s="24">
        <v>9608.9070900000006</v>
      </c>
      <c r="E494" s="24">
        <v>6165.9042477624671</v>
      </c>
      <c r="F494" s="24">
        <v>116.92562748911735</v>
      </c>
      <c r="G494" s="2"/>
      <c r="H494" s="2"/>
      <c r="I494" s="25">
        <v>488</v>
      </c>
      <c r="J494" s="1">
        <f t="shared" si="46"/>
        <v>11430.900049211476</v>
      </c>
      <c r="K494" s="1">
        <f t="shared" si="47"/>
        <v>9741.0352543323988</v>
      </c>
      <c r="L494" s="1">
        <f t="shared" si="48"/>
        <v>6277.6650085528308</v>
      </c>
      <c r="M494" s="1">
        <f t="shared" si="49"/>
        <v>114.2894226347653</v>
      </c>
      <c r="N494" s="1">
        <f t="shared" si="50"/>
        <v>10284.924691581416</v>
      </c>
      <c r="O494" s="1">
        <f t="shared" si="45"/>
        <v>284.92469158141648</v>
      </c>
    </row>
    <row r="495" spans="1:15" x14ac:dyDescent="0.2">
      <c r="A495" s="1">
        <v>489</v>
      </c>
      <c r="B495" s="2">
        <v>39700</v>
      </c>
      <c r="C495" s="1">
        <v>11230.73</v>
      </c>
      <c r="D495" s="24">
        <v>9553.6599600000009</v>
      </c>
      <c r="E495" s="24">
        <v>6068.3250883392229</v>
      </c>
      <c r="F495" s="24">
        <v>115.39782244556115</v>
      </c>
      <c r="G495" s="2"/>
      <c r="H495" s="2"/>
      <c r="I495" s="25">
        <v>489</v>
      </c>
      <c r="J495" s="1">
        <f t="shared" si="46"/>
        <v>10872.062472516969</v>
      </c>
      <c r="K495" s="1">
        <f t="shared" si="47"/>
        <v>9332.6202935792771</v>
      </c>
      <c r="L495" s="1">
        <f t="shared" si="48"/>
        <v>5998.7282828517091</v>
      </c>
      <c r="M495" s="1">
        <f t="shared" si="49"/>
        <v>110.67092587173201</v>
      </c>
      <c r="N495" s="1">
        <f t="shared" si="50"/>
        <v>9843.4888250608765</v>
      </c>
      <c r="O495" s="1">
        <f t="shared" si="45"/>
        <v>-156.51117493912352</v>
      </c>
    </row>
    <row r="496" spans="1:15" x14ac:dyDescent="0.2">
      <c r="A496" s="1">
        <v>490</v>
      </c>
      <c r="B496" s="2">
        <v>39701</v>
      </c>
      <c r="C496" s="1">
        <v>11268.92</v>
      </c>
      <c r="D496" s="24">
        <v>9418.7542400000002</v>
      </c>
      <c r="E496" s="24">
        <v>6021.4506606691029</v>
      </c>
      <c r="F496" s="24">
        <v>114.78830420230568</v>
      </c>
      <c r="G496" s="2"/>
      <c r="H496" s="2"/>
      <c r="I496" s="25">
        <v>490</v>
      </c>
      <c r="J496" s="1">
        <f t="shared" si="46"/>
        <v>11181.02211695945</v>
      </c>
      <c r="K496" s="1">
        <f t="shared" si="47"/>
        <v>9254.0426500804078</v>
      </c>
      <c r="L496" s="1">
        <f t="shared" si="48"/>
        <v>6048.1063888439694</v>
      </c>
      <c r="M496" s="1">
        <f t="shared" si="49"/>
        <v>111.54385889447163</v>
      </c>
      <c r="N496" s="1">
        <f t="shared" si="50"/>
        <v>9952.9512240555359</v>
      </c>
      <c r="O496" s="1">
        <f t="shared" si="45"/>
        <v>-47.048775944464069</v>
      </c>
    </row>
    <row r="497" spans="1:15" x14ac:dyDescent="0.2">
      <c r="A497" s="1">
        <v>491</v>
      </c>
      <c r="B497" s="2">
        <v>39702</v>
      </c>
      <c r="C497" s="1">
        <v>11433.71</v>
      </c>
      <c r="D497" s="24">
        <v>9310.9228799999983</v>
      </c>
      <c r="E497" s="24">
        <v>5916.276803118908</v>
      </c>
      <c r="F497" s="24">
        <v>113.6171610965077</v>
      </c>
      <c r="G497" s="2"/>
      <c r="H497" s="2"/>
      <c r="I497" s="25">
        <v>491</v>
      </c>
      <c r="J497" s="1">
        <f t="shared" si="46"/>
        <v>11306.08052167377</v>
      </c>
      <c r="K497" s="1">
        <f t="shared" si="47"/>
        <v>9279.126074327467</v>
      </c>
      <c r="L497" s="1">
        <f t="shared" si="48"/>
        <v>5988.7265213014689</v>
      </c>
      <c r="M497" s="1">
        <f t="shared" si="49"/>
        <v>110.99206521006988</v>
      </c>
      <c r="N497" s="1">
        <f t="shared" si="50"/>
        <v>9986.2760868041296</v>
      </c>
      <c r="O497" s="1">
        <f t="shared" si="45"/>
        <v>-13.723913195870409</v>
      </c>
    </row>
    <row r="498" spans="1:15" x14ac:dyDescent="0.2">
      <c r="A498" s="1">
        <v>492</v>
      </c>
      <c r="B498" s="2">
        <v>39703</v>
      </c>
      <c r="C498" s="1">
        <v>11421.99</v>
      </c>
      <c r="D498" s="24">
        <v>9673.6845300000004</v>
      </c>
      <c r="E498" s="24">
        <v>6142.1321236178046</v>
      </c>
      <c r="F498" s="24">
        <v>113.84807530990773</v>
      </c>
      <c r="G498" s="2"/>
      <c r="H498" s="2"/>
      <c r="I498" s="25">
        <v>492</v>
      </c>
      <c r="J498" s="1">
        <f t="shared" si="46"/>
        <v>11131.707855866556</v>
      </c>
      <c r="K498" s="1">
        <f t="shared" si="47"/>
        <v>9752.2988654128549</v>
      </c>
      <c r="L498" s="1">
        <f t="shared" si="48"/>
        <v>6327.8736316116883</v>
      </c>
      <c r="M498" s="1">
        <f t="shared" si="49"/>
        <v>112.36405357155847</v>
      </c>
      <c r="N498" s="1">
        <f t="shared" si="50"/>
        <v>10155.022474345687</v>
      </c>
      <c r="O498" s="1">
        <f t="shared" si="45"/>
        <v>155.02247434568744</v>
      </c>
    </row>
    <row r="499" spans="1:15" x14ac:dyDescent="0.2">
      <c r="A499" s="1">
        <v>493</v>
      </c>
      <c r="B499" s="2">
        <v>39707</v>
      </c>
      <c r="C499" s="1">
        <v>11059.02</v>
      </c>
      <c r="D499" s="24">
        <v>8916.9220800000003</v>
      </c>
      <c r="E499" s="24">
        <v>5770.7186220528019</v>
      </c>
      <c r="F499" s="24">
        <v>110.68471732290971</v>
      </c>
      <c r="G499" s="2"/>
      <c r="H499" s="2"/>
      <c r="I499" s="25">
        <v>493</v>
      </c>
      <c r="J499" s="1">
        <f t="shared" si="46"/>
        <v>10789.021661952076</v>
      </c>
      <c r="K499" s="1">
        <f t="shared" si="47"/>
        <v>8652.2859150815875</v>
      </c>
      <c r="L499" s="1">
        <f t="shared" si="48"/>
        <v>5726.6135008546453</v>
      </c>
      <c r="M499" s="1">
        <f t="shared" si="49"/>
        <v>109.02035856675155</v>
      </c>
      <c r="N499" s="1">
        <f t="shared" si="50"/>
        <v>9522.1589989664044</v>
      </c>
      <c r="O499" s="1">
        <f t="shared" si="45"/>
        <v>-477.8410010335956</v>
      </c>
    </row>
    <row r="500" spans="1:15" x14ac:dyDescent="0.2">
      <c r="A500" s="1">
        <v>494</v>
      </c>
      <c r="B500" s="2">
        <v>39708</v>
      </c>
      <c r="C500" s="1">
        <v>10609.66</v>
      </c>
      <c r="D500" s="24">
        <v>8820.2142000000003</v>
      </c>
      <c r="E500" s="24">
        <v>5677.1359636673287</v>
      </c>
      <c r="F500" s="24">
        <v>112.16983293556086</v>
      </c>
      <c r="G500" s="2"/>
      <c r="H500" s="2"/>
      <c r="I500" s="25">
        <v>494</v>
      </c>
      <c r="J500" s="1">
        <f t="shared" si="46"/>
        <v>10690.352367189858</v>
      </c>
      <c r="K500" s="1">
        <f t="shared" si="47"/>
        <v>9284.7875670623562</v>
      </c>
      <c r="L500" s="1">
        <f t="shared" si="48"/>
        <v>5996.3437975577017</v>
      </c>
      <c r="M500" s="1">
        <f t="shared" si="49"/>
        <v>113.64073959611234</v>
      </c>
      <c r="N500" s="1">
        <f t="shared" si="50"/>
        <v>9815.5503706421387</v>
      </c>
      <c r="O500" s="1">
        <f t="shared" si="45"/>
        <v>-184.44962935786134</v>
      </c>
    </row>
    <row r="501" spans="1:15" x14ac:dyDescent="0.2">
      <c r="A501" s="1">
        <v>495</v>
      </c>
      <c r="B501" s="2">
        <v>39709</v>
      </c>
      <c r="C501" s="1">
        <v>11019.69</v>
      </c>
      <c r="D501" s="24">
        <v>8878.1839999999993</v>
      </c>
      <c r="E501" s="24">
        <v>5689.8504887866593</v>
      </c>
      <c r="F501" s="24">
        <v>109.54710144927536</v>
      </c>
      <c r="G501" s="2"/>
      <c r="H501" s="2"/>
      <c r="I501" s="25">
        <v>495</v>
      </c>
      <c r="J501" s="1">
        <f t="shared" si="46"/>
        <v>11573.776938158244</v>
      </c>
      <c r="K501" s="1">
        <f t="shared" si="47"/>
        <v>9448.2814218825952</v>
      </c>
      <c r="L501" s="1">
        <f t="shared" si="48"/>
        <v>6108.8391160171568</v>
      </c>
      <c r="M501" s="1">
        <f t="shared" si="49"/>
        <v>109.51420544567931</v>
      </c>
      <c r="N501" s="1">
        <f t="shared" si="50"/>
        <v>10129.780585226028</v>
      </c>
      <c r="O501" s="1">
        <f t="shared" si="45"/>
        <v>129.78058522602805</v>
      </c>
    </row>
    <row r="502" spans="1:15" x14ac:dyDescent="0.2">
      <c r="A502" s="1">
        <v>496</v>
      </c>
      <c r="B502" s="2">
        <v>39710</v>
      </c>
      <c r="C502" s="1">
        <v>11388.44</v>
      </c>
      <c r="D502" s="24">
        <v>9734.0195100000001</v>
      </c>
      <c r="E502" s="24">
        <v>6230.0057620282332</v>
      </c>
      <c r="F502" s="24">
        <v>111.6185393258427</v>
      </c>
      <c r="G502" s="2"/>
      <c r="H502" s="2"/>
      <c r="I502" s="25">
        <v>496</v>
      </c>
      <c r="J502" s="1">
        <f t="shared" si="46"/>
        <v>11516.010651588203</v>
      </c>
      <c r="K502" s="1">
        <f t="shared" si="47"/>
        <v>10291.433733478454</v>
      </c>
      <c r="L502" s="1">
        <f t="shared" si="48"/>
        <v>6673.8235792105688</v>
      </c>
      <c r="M502" s="1">
        <f t="shared" si="49"/>
        <v>114.25654381008859</v>
      </c>
      <c r="N502" s="1">
        <f t="shared" si="50"/>
        <v>10555.795411414249</v>
      </c>
      <c r="O502" s="1">
        <f t="shared" si="45"/>
        <v>555.79541141424852</v>
      </c>
    </row>
    <row r="503" spans="1:15" x14ac:dyDescent="0.2">
      <c r="A503" s="1">
        <v>497</v>
      </c>
      <c r="B503" s="2">
        <v>39713</v>
      </c>
      <c r="C503" s="1">
        <v>11015.69</v>
      </c>
      <c r="D503" s="24">
        <v>9656.2608300000011</v>
      </c>
      <c r="E503" s="24">
        <v>6181.9525761124123</v>
      </c>
      <c r="F503" s="24">
        <v>113.22897546356995</v>
      </c>
      <c r="G503" s="2"/>
      <c r="H503" s="2"/>
      <c r="I503" s="25">
        <v>497</v>
      </c>
      <c r="J503" s="1">
        <f t="shared" si="46"/>
        <v>10778.409133270226</v>
      </c>
      <c r="K503" s="1">
        <f t="shared" si="47"/>
        <v>9311.6059025134946</v>
      </c>
      <c r="L503" s="1">
        <f t="shared" si="48"/>
        <v>6048.1750059324468</v>
      </c>
      <c r="M503" s="1">
        <f t="shared" si="49"/>
        <v>113.75405358243681</v>
      </c>
      <c r="N503" s="1">
        <f t="shared" si="50"/>
        <v>9866.2556238157031</v>
      </c>
      <c r="O503" s="1">
        <f t="shared" si="45"/>
        <v>-133.74437618429693</v>
      </c>
    </row>
    <row r="504" spans="1:15" x14ac:dyDescent="0.2">
      <c r="A504" s="1">
        <v>498</v>
      </c>
      <c r="B504" s="2">
        <v>39715</v>
      </c>
      <c r="C504" s="1">
        <v>10825.17</v>
      </c>
      <c r="D504" s="24">
        <v>9438.5798800000011</v>
      </c>
      <c r="E504" s="24">
        <v>6033.9345945153254</v>
      </c>
      <c r="F504" s="24">
        <v>114.26039800056589</v>
      </c>
      <c r="G504" s="2"/>
      <c r="H504" s="2"/>
      <c r="I504" s="25">
        <v>498</v>
      </c>
      <c r="J504" s="1">
        <f t="shared" si="46"/>
        <v>10950.405883072235</v>
      </c>
      <c r="K504" s="1">
        <f t="shared" si="47"/>
        <v>9174.9874441117427</v>
      </c>
      <c r="L504" s="1">
        <f t="shared" si="48"/>
        <v>5949.2477839844532</v>
      </c>
      <c r="M504" s="1">
        <f t="shared" si="49"/>
        <v>113.15761714225278</v>
      </c>
      <c r="N504" s="1">
        <f t="shared" si="50"/>
        <v>9857.4645055679448</v>
      </c>
      <c r="O504" s="1">
        <f t="shared" si="45"/>
        <v>-142.5354944320552</v>
      </c>
    </row>
    <row r="505" spans="1:15" x14ac:dyDescent="0.2">
      <c r="A505" s="1">
        <v>499</v>
      </c>
      <c r="B505" s="2">
        <v>39716</v>
      </c>
      <c r="C505" s="1">
        <v>11022.06</v>
      </c>
      <c r="D505" s="24">
        <v>9599.8984</v>
      </c>
      <c r="E505" s="24">
        <v>6200.3960686519004</v>
      </c>
      <c r="F505" s="24">
        <v>112.82211990227401</v>
      </c>
      <c r="G505" s="2"/>
      <c r="H505" s="2"/>
      <c r="I505" s="25">
        <v>499</v>
      </c>
      <c r="J505" s="1">
        <f>C$506*(C505/C504)</f>
        <v>11345.803109586268</v>
      </c>
      <c r="K505" s="1">
        <f t="shared" si="47"/>
        <v>9547.0191166435161</v>
      </c>
      <c r="L505" s="1">
        <f t="shared" si="48"/>
        <v>6263.3396343694812</v>
      </c>
      <c r="M505" s="1">
        <f t="shared" si="49"/>
        <v>110.72461070210397</v>
      </c>
      <c r="N505" s="1">
        <f t="shared" si="50"/>
        <v>10126.438967187261</v>
      </c>
      <c r="O505" s="1">
        <f t="shared" si="45"/>
        <v>126.43896718726137</v>
      </c>
    </row>
    <row r="506" spans="1:15" x14ac:dyDescent="0.2">
      <c r="A506" s="1">
        <v>500</v>
      </c>
      <c r="B506" s="2">
        <v>39717</v>
      </c>
      <c r="C506" s="1">
        <v>11143.13</v>
      </c>
      <c r="D506" s="24">
        <v>9386.5891901863124</v>
      </c>
      <c r="E506" s="24">
        <v>6095.1883200000002</v>
      </c>
      <c r="F506" s="24">
        <v>112.13614934942485</v>
      </c>
      <c r="G506" s="2"/>
      <c r="H506" s="2"/>
      <c r="I506" s="25">
        <v>500</v>
      </c>
      <c r="J506" s="1">
        <f>C$506*(C506/C505)</f>
        <v>11265.52987344471</v>
      </c>
      <c r="K506" s="1">
        <f>D$506*(D506/D505)</f>
        <v>9178.0196991795801</v>
      </c>
      <c r="L506" s="1">
        <f t="shared" si="48"/>
        <v>5991.7657267242803</v>
      </c>
      <c r="M506" s="1">
        <f t="shared" si="49"/>
        <v>111.45434957088648</v>
      </c>
      <c r="N506" s="1">
        <f>$C$2*(J506/C$506)+$D$2*(K506/D$506)+$E$2*(L506/E$506)+$F$2*(M506/F$506)</f>
        <v>9948.1493850273364</v>
      </c>
      <c r="O506" s="1">
        <f>N506-$G$2</f>
        <v>-51.850614972663607</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DAFC1-CD25-4A3A-A3EE-9B1AE5D441EF}">
  <dimension ref="A1:E501"/>
  <sheetViews>
    <sheetView showGridLines="0" workbookViewId="0">
      <selection activeCell="B2" sqref="B2"/>
    </sheetView>
  </sheetViews>
  <sheetFormatPr defaultRowHeight="11.25" x14ac:dyDescent="0.2"/>
  <cols>
    <col min="1" max="16384" width="9.140625" style="1"/>
  </cols>
  <sheetData>
    <row r="1" spans="1:5" x14ac:dyDescent="0.2">
      <c r="A1" s="5" t="s">
        <v>56</v>
      </c>
      <c r="B1" s="23" t="s">
        <v>50</v>
      </c>
    </row>
    <row r="2" spans="1:5" x14ac:dyDescent="0.2">
      <c r="A2" s="1">
        <v>493</v>
      </c>
      <c r="B2" s="1">
        <v>-477.8410010335956</v>
      </c>
    </row>
    <row r="3" spans="1:5" x14ac:dyDescent="0.2">
      <c r="A3" s="1">
        <v>338</v>
      </c>
      <c r="B3" s="1">
        <v>-345.43507527311704</v>
      </c>
    </row>
    <row r="4" spans="1:5" x14ac:dyDescent="0.2">
      <c r="A4" s="1">
        <v>348</v>
      </c>
      <c r="B4" s="1">
        <v>-282.20384520461448</v>
      </c>
    </row>
    <row r="5" spans="1:5" x14ac:dyDescent="0.2">
      <c r="A5" s="1">
        <v>328</v>
      </c>
      <c r="B5" s="1">
        <v>-277.04129403526531</v>
      </c>
      <c r="D5" s="1" t="s">
        <v>58</v>
      </c>
      <c r="E5" s="1">
        <f>B6</f>
        <v>-253.38495609979327</v>
      </c>
    </row>
    <row r="6" spans="1:5" x14ac:dyDescent="0.2">
      <c r="A6" s="1">
        <v>486</v>
      </c>
      <c r="B6" s="1">
        <v>-253.38495609979327</v>
      </c>
      <c r="D6" s="1" t="s">
        <v>59</v>
      </c>
      <c r="E6" s="1">
        <f>AVERAGE(B2:B6)</f>
        <v>-327.18123432927712</v>
      </c>
    </row>
    <row r="7" spans="1:5" x14ac:dyDescent="0.2">
      <c r="A7" s="1">
        <v>226</v>
      </c>
      <c r="B7" s="1">
        <v>-217.97395897909882</v>
      </c>
      <c r="D7" s="1" t="s">
        <v>60</v>
      </c>
      <c r="E7" s="1">
        <f>E5*SQRT(10)</f>
        <v>-801.27358609712178</v>
      </c>
    </row>
    <row r="8" spans="1:5" x14ac:dyDescent="0.2">
      <c r="A8" s="1">
        <v>130</v>
      </c>
      <c r="B8" s="1">
        <v>-202.25553909110204</v>
      </c>
    </row>
    <row r="9" spans="1:5" x14ac:dyDescent="0.2">
      <c r="A9" s="1">
        <v>237</v>
      </c>
      <c r="B9" s="1">
        <v>-201.38921638536885</v>
      </c>
    </row>
    <row r="10" spans="1:5" x14ac:dyDescent="0.2">
      <c r="A10" s="1">
        <v>472</v>
      </c>
      <c r="B10" s="1">
        <v>-191.26906641746427</v>
      </c>
    </row>
    <row r="11" spans="1:5" x14ac:dyDescent="0.2">
      <c r="A11" s="1">
        <v>305</v>
      </c>
      <c r="B11" s="1">
        <v>-191.04965748705217</v>
      </c>
    </row>
    <row r="12" spans="1:5" x14ac:dyDescent="0.2">
      <c r="A12" s="1">
        <v>476</v>
      </c>
      <c r="B12" s="1">
        <v>-185.12694936397929</v>
      </c>
    </row>
    <row r="13" spans="1:5" x14ac:dyDescent="0.2">
      <c r="A13" s="1">
        <v>494</v>
      </c>
      <c r="B13" s="1">
        <v>-184.44962935786134</v>
      </c>
    </row>
    <row r="14" spans="1:5" x14ac:dyDescent="0.2">
      <c r="A14" s="1">
        <v>375</v>
      </c>
      <c r="B14" s="1">
        <v>-182.70721906115796</v>
      </c>
    </row>
    <row r="15" spans="1:5" x14ac:dyDescent="0.2">
      <c r="A15" s="1">
        <v>236</v>
      </c>
      <c r="B15" s="1">
        <v>-180.10475010029586</v>
      </c>
    </row>
    <row r="16" spans="1:5" x14ac:dyDescent="0.2">
      <c r="A16" s="1">
        <v>364</v>
      </c>
      <c r="B16" s="1">
        <v>-172.22374096282692</v>
      </c>
    </row>
    <row r="17" spans="1:2" x14ac:dyDescent="0.2">
      <c r="A17" s="1">
        <v>282</v>
      </c>
      <c r="B17" s="1">
        <v>-172.21194565829319</v>
      </c>
    </row>
    <row r="18" spans="1:2" x14ac:dyDescent="0.2">
      <c r="A18" s="1">
        <v>377</v>
      </c>
      <c r="B18" s="1">
        <v>-167.10418072299581</v>
      </c>
    </row>
    <row r="19" spans="1:2" x14ac:dyDescent="0.2">
      <c r="A19" s="1">
        <v>319</v>
      </c>
      <c r="B19" s="1">
        <v>-167.06585266724505</v>
      </c>
    </row>
    <row r="20" spans="1:2" x14ac:dyDescent="0.2">
      <c r="A20" s="1">
        <v>241</v>
      </c>
      <c r="B20" s="1">
        <v>-166.79971104959259</v>
      </c>
    </row>
    <row r="21" spans="1:2" x14ac:dyDescent="0.2">
      <c r="A21" s="1">
        <v>321</v>
      </c>
      <c r="B21" s="1">
        <v>-166.5165397828132</v>
      </c>
    </row>
    <row r="22" spans="1:2" x14ac:dyDescent="0.2">
      <c r="A22" s="1">
        <v>440</v>
      </c>
      <c r="B22" s="1">
        <v>-164.07487392111034</v>
      </c>
    </row>
    <row r="23" spans="1:2" x14ac:dyDescent="0.2">
      <c r="A23" s="1">
        <v>303</v>
      </c>
      <c r="B23" s="1">
        <v>-160.77775746024599</v>
      </c>
    </row>
    <row r="24" spans="1:2" x14ac:dyDescent="0.2">
      <c r="A24" s="1">
        <v>291</v>
      </c>
      <c r="B24" s="1">
        <v>-157.59697152136141</v>
      </c>
    </row>
    <row r="25" spans="1:2" x14ac:dyDescent="0.2">
      <c r="A25" s="1">
        <v>484</v>
      </c>
      <c r="B25" s="1">
        <v>-156.82985649326474</v>
      </c>
    </row>
    <row r="26" spans="1:2" x14ac:dyDescent="0.2">
      <c r="A26" s="1">
        <v>489</v>
      </c>
      <c r="B26" s="1">
        <v>-156.51117493912352</v>
      </c>
    </row>
    <row r="27" spans="1:2" x14ac:dyDescent="0.2">
      <c r="A27" s="1">
        <v>248</v>
      </c>
      <c r="B27" s="1">
        <v>-152.98155537234925</v>
      </c>
    </row>
    <row r="28" spans="1:2" x14ac:dyDescent="0.2">
      <c r="A28" s="1">
        <v>369</v>
      </c>
      <c r="B28" s="1">
        <v>-152.58539501708401</v>
      </c>
    </row>
    <row r="29" spans="1:2" x14ac:dyDescent="0.2">
      <c r="A29" s="1">
        <v>227</v>
      </c>
      <c r="B29" s="1">
        <v>-151.05667825214914</v>
      </c>
    </row>
    <row r="30" spans="1:2" x14ac:dyDescent="0.2">
      <c r="A30" s="1">
        <v>335</v>
      </c>
      <c r="B30" s="1">
        <v>-145.72147568348373</v>
      </c>
    </row>
    <row r="31" spans="1:2" x14ac:dyDescent="0.2">
      <c r="A31" s="1">
        <v>498</v>
      </c>
      <c r="B31" s="1">
        <v>-142.5354944320552</v>
      </c>
    </row>
    <row r="32" spans="1:2" x14ac:dyDescent="0.2">
      <c r="A32" s="1">
        <v>134</v>
      </c>
      <c r="B32" s="1">
        <v>-139.7373309141276</v>
      </c>
    </row>
    <row r="33" spans="1:2" x14ac:dyDescent="0.2">
      <c r="A33" s="1">
        <v>436</v>
      </c>
      <c r="B33" s="1">
        <v>-136.98427225466185</v>
      </c>
    </row>
    <row r="34" spans="1:2" x14ac:dyDescent="0.2">
      <c r="A34" s="1">
        <v>407</v>
      </c>
      <c r="B34" s="1">
        <v>-136.62167548815887</v>
      </c>
    </row>
    <row r="35" spans="1:2" x14ac:dyDescent="0.2">
      <c r="A35" s="1">
        <v>255</v>
      </c>
      <c r="B35" s="1">
        <v>-133.91624239557859</v>
      </c>
    </row>
    <row r="36" spans="1:2" x14ac:dyDescent="0.2">
      <c r="A36" s="1">
        <v>458</v>
      </c>
      <c r="B36" s="1">
        <v>-133.87470779802788</v>
      </c>
    </row>
    <row r="37" spans="1:2" x14ac:dyDescent="0.2">
      <c r="A37" s="1">
        <v>497</v>
      </c>
      <c r="B37" s="1">
        <v>-133.74437618429693</v>
      </c>
    </row>
    <row r="38" spans="1:2" x14ac:dyDescent="0.2">
      <c r="A38" s="1">
        <v>365</v>
      </c>
      <c r="B38" s="1">
        <v>-131.2871219465178</v>
      </c>
    </row>
    <row r="39" spans="1:2" x14ac:dyDescent="0.2">
      <c r="A39" s="1">
        <v>414</v>
      </c>
      <c r="B39" s="1">
        <v>-131.03039933957552</v>
      </c>
    </row>
    <row r="40" spans="1:2" x14ac:dyDescent="0.2">
      <c r="A40" s="1">
        <v>374</v>
      </c>
      <c r="B40" s="1">
        <v>-129.24069165022593</v>
      </c>
    </row>
    <row r="41" spans="1:2" x14ac:dyDescent="0.2">
      <c r="A41" s="1">
        <v>297</v>
      </c>
      <c r="B41" s="1">
        <v>-128.27438934693782</v>
      </c>
    </row>
    <row r="42" spans="1:2" x14ac:dyDescent="0.2">
      <c r="A42" s="1">
        <v>240</v>
      </c>
      <c r="B42" s="1">
        <v>-127.9211213055969</v>
      </c>
    </row>
    <row r="43" spans="1:2" x14ac:dyDescent="0.2">
      <c r="A43" s="1">
        <v>141</v>
      </c>
      <c r="B43" s="1">
        <v>-127.69298705638721</v>
      </c>
    </row>
    <row r="44" spans="1:2" x14ac:dyDescent="0.2">
      <c r="A44" s="1">
        <v>428</v>
      </c>
      <c r="B44" s="1">
        <v>-125.46235599386819</v>
      </c>
    </row>
    <row r="45" spans="1:2" x14ac:dyDescent="0.2">
      <c r="A45" s="1">
        <v>97</v>
      </c>
      <c r="B45" s="1">
        <v>-124.43121451282786</v>
      </c>
    </row>
    <row r="46" spans="1:2" x14ac:dyDescent="0.2">
      <c r="A46" s="1">
        <v>480</v>
      </c>
      <c r="B46" s="1">
        <v>-123.34256543068841</v>
      </c>
    </row>
    <row r="47" spans="1:2" x14ac:dyDescent="0.2">
      <c r="A47" s="1">
        <v>487</v>
      </c>
      <c r="B47" s="1">
        <v>-123.0999335494671</v>
      </c>
    </row>
    <row r="48" spans="1:2" x14ac:dyDescent="0.2">
      <c r="A48" s="1">
        <v>450</v>
      </c>
      <c r="B48" s="1">
        <v>-123.04408139780935</v>
      </c>
    </row>
    <row r="49" spans="1:2" x14ac:dyDescent="0.2">
      <c r="A49" s="1">
        <v>239</v>
      </c>
      <c r="B49" s="1">
        <v>-122.93748785324351</v>
      </c>
    </row>
    <row r="50" spans="1:2" x14ac:dyDescent="0.2">
      <c r="A50" s="1">
        <v>140</v>
      </c>
      <c r="B50" s="1">
        <v>-122.60822334953082</v>
      </c>
    </row>
    <row r="51" spans="1:2" x14ac:dyDescent="0.2">
      <c r="A51" s="1">
        <v>295</v>
      </c>
      <c r="B51" s="1">
        <v>-121.03198824976062</v>
      </c>
    </row>
    <row r="52" spans="1:2" x14ac:dyDescent="0.2">
      <c r="A52" s="1">
        <v>426</v>
      </c>
      <c r="B52" s="1">
        <v>-121.01042413684809</v>
      </c>
    </row>
    <row r="53" spans="1:2" x14ac:dyDescent="0.2">
      <c r="A53" s="1">
        <v>468</v>
      </c>
      <c r="B53" s="1">
        <v>-120.23273209612489</v>
      </c>
    </row>
    <row r="54" spans="1:2" x14ac:dyDescent="0.2">
      <c r="A54" s="1">
        <v>357</v>
      </c>
      <c r="B54" s="1">
        <v>-119.18281433402262</v>
      </c>
    </row>
    <row r="55" spans="1:2" x14ac:dyDescent="0.2">
      <c r="A55" s="1">
        <v>444</v>
      </c>
      <c r="B55" s="1">
        <v>-118.11657607364032</v>
      </c>
    </row>
    <row r="56" spans="1:2" x14ac:dyDescent="0.2">
      <c r="A56" s="1">
        <v>20</v>
      </c>
      <c r="B56" s="1">
        <v>-118.08934495997528</v>
      </c>
    </row>
    <row r="57" spans="1:2" x14ac:dyDescent="0.2">
      <c r="A57" s="1">
        <v>301</v>
      </c>
      <c r="B57" s="1">
        <v>-117.99525083352819</v>
      </c>
    </row>
    <row r="58" spans="1:2" x14ac:dyDescent="0.2">
      <c r="A58" s="1">
        <v>224</v>
      </c>
      <c r="B58" s="1">
        <v>-117.81808259283571</v>
      </c>
    </row>
    <row r="59" spans="1:2" x14ac:dyDescent="0.2">
      <c r="A59" s="1">
        <v>333</v>
      </c>
      <c r="B59" s="1">
        <v>-117.38142640046135</v>
      </c>
    </row>
    <row r="60" spans="1:2" x14ac:dyDescent="0.2">
      <c r="A60" s="1">
        <v>131</v>
      </c>
      <c r="B60" s="1">
        <v>-113.97078774600232</v>
      </c>
    </row>
    <row r="61" spans="1:2" x14ac:dyDescent="0.2">
      <c r="A61" s="1">
        <v>464</v>
      </c>
      <c r="B61" s="1">
        <v>-113.09410090882193</v>
      </c>
    </row>
    <row r="62" spans="1:2" x14ac:dyDescent="0.2">
      <c r="A62" s="1">
        <v>370</v>
      </c>
      <c r="B62" s="1">
        <v>-112.44478436865029</v>
      </c>
    </row>
    <row r="63" spans="1:2" x14ac:dyDescent="0.2">
      <c r="A63" s="1">
        <v>253</v>
      </c>
      <c r="B63" s="1">
        <v>-112.42275590582904</v>
      </c>
    </row>
    <row r="64" spans="1:2" x14ac:dyDescent="0.2">
      <c r="A64" s="1">
        <v>232</v>
      </c>
      <c r="B64" s="1">
        <v>-108.81012583367192</v>
      </c>
    </row>
    <row r="65" spans="1:2" x14ac:dyDescent="0.2">
      <c r="A65" s="1">
        <v>193</v>
      </c>
      <c r="B65" s="1">
        <v>-106.08073291957953</v>
      </c>
    </row>
    <row r="66" spans="1:2" x14ac:dyDescent="0.2">
      <c r="A66" s="1">
        <v>349</v>
      </c>
      <c r="B66" s="1">
        <v>-105.65210020491941</v>
      </c>
    </row>
    <row r="67" spans="1:2" x14ac:dyDescent="0.2">
      <c r="A67" s="1">
        <v>363</v>
      </c>
      <c r="B67" s="1">
        <v>-104.89806083193071</v>
      </c>
    </row>
    <row r="68" spans="1:2" x14ac:dyDescent="0.2">
      <c r="A68" s="1">
        <v>471</v>
      </c>
      <c r="B68" s="1">
        <v>-103.14199662658939</v>
      </c>
    </row>
    <row r="69" spans="1:2" x14ac:dyDescent="0.2">
      <c r="A69" s="1">
        <v>452</v>
      </c>
      <c r="B69" s="1">
        <v>-102.16532099117103</v>
      </c>
    </row>
    <row r="70" spans="1:2" x14ac:dyDescent="0.2">
      <c r="A70" s="1">
        <v>19</v>
      </c>
      <c r="B70" s="1">
        <v>-101.20088325966572</v>
      </c>
    </row>
    <row r="71" spans="1:2" x14ac:dyDescent="0.2">
      <c r="A71" s="1">
        <v>460</v>
      </c>
      <c r="B71" s="1">
        <v>-100.80099496688126</v>
      </c>
    </row>
    <row r="72" spans="1:2" x14ac:dyDescent="0.2">
      <c r="A72" s="1">
        <v>350</v>
      </c>
      <c r="B72" s="1">
        <v>-100.48137997735466</v>
      </c>
    </row>
    <row r="73" spans="1:2" x14ac:dyDescent="0.2">
      <c r="A73" s="1">
        <v>192</v>
      </c>
      <c r="B73" s="1">
        <v>-99.966077181925357</v>
      </c>
    </row>
    <row r="74" spans="1:2" x14ac:dyDescent="0.2">
      <c r="A74" s="1">
        <v>174</v>
      </c>
      <c r="B74" s="1">
        <v>-99.588270163305424</v>
      </c>
    </row>
    <row r="75" spans="1:2" x14ac:dyDescent="0.2">
      <c r="A75" s="1">
        <v>317</v>
      </c>
      <c r="B75" s="1">
        <v>-98.372581884141255</v>
      </c>
    </row>
    <row r="76" spans="1:2" x14ac:dyDescent="0.2">
      <c r="A76" s="1">
        <v>320</v>
      </c>
      <c r="B76" s="1">
        <v>-97.348246031158851</v>
      </c>
    </row>
    <row r="77" spans="1:2" x14ac:dyDescent="0.2">
      <c r="A77" s="1">
        <v>334</v>
      </c>
      <c r="B77" s="1">
        <v>-96.385817169086295</v>
      </c>
    </row>
    <row r="78" spans="1:2" x14ac:dyDescent="0.2">
      <c r="A78" s="1">
        <v>283</v>
      </c>
      <c r="B78" s="1">
        <v>-95.038025661948268</v>
      </c>
    </row>
    <row r="79" spans="1:2" x14ac:dyDescent="0.2">
      <c r="A79" s="1">
        <v>415</v>
      </c>
      <c r="B79" s="1">
        <v>-93.60142517444001</v>
      </c>
    </row>
    <row r="80" spans="1:2" x14ac:dyDescent="0.2">
      <c r="A80" s="1">
        <v>388</v>
      </c>
      <c r="B80" s="1">
        <v>-93.099163924867753</v>
      </c>
    </row>
    <row r="81" spans="1:2" x14ac:dyDescent="0.2">
      <c r="A81" s="1">
        <v>429</v>
      </c>
      <c r="B81" s="1">
        <v>-90.567430256933221</v>
      </c>
    </row>
    <row r="82" spans="1:2" x14ac:dyDescent="0.2">
      <c r="A82" s="1">
        <v>417</v>
      </c>
      <c r="B82" s="1">
        <v>-90.533427239264711</v>
      </c>
    </row>
    <row r="83" spans="1:2" x14ac:dyDescent="0.2">
      <c r="A83" s="1">
        <v>443</v>
      </c>
      <c r="B83" s="1">
        <v>-88.545575824464322</v>
      </c>
    </row>
    <row r="84" spans="1:2" x14ac:dyDescent="0.2">
      <c r="A84" s="1">
        <v>298</v>
      </c>
      <c r="B84" s="1">
        <v>-86.96428468583872</v>
      </c>
    </row>
    <row r="85" spans="1:2" x14ac:dyDescent="0.2">
      <c r="A85" s="1">
        <v>465</v>
      </c>
      <c r="B85" s="1">
        <v>-84.359650178445008</v>
      </c>
    </row>
    <row r="86" spans="1:2" x14ac:dyDescent="0.2">
      <c r="A86" s="1">
        <v>434</v>
      </c>
      <c r="B86" s="28">
        <v>-82.771221278409939</v>
      </c>
    </row>
    <row r="87" spans="1:2" x14ac:dyDescent="0.2">
      <c r="A87" s="1">
        <v>133</v>
      </c>
      <c r="B87" s="1">
        <v>-81.942326419741221</v>
      </c>
    </row>
    <row r="88" spans="1:2" x14ac:dyDescent="0.2">
      <c r="A88" s="1">
        <v>391</v>
      </c>
      <c r="B88" s="1">
        <v>-81.909793142951457</v>
      </c>
    </row>
    <row r="89" spans="1:2" x14ac:dyDescent="0.2">
      <c r="A89" s="1">
        <v>293</v>
      </c>
      <c r="B89" s="1">
        <v>-81.74057500199342</v>
      </c>
    </row>
    <row r="90" spans="1:2" x14ac:dyDescent="0.2">
      <c r="A90" s="1">
        <v>405</v>
      </c>
      <c r="B90" s="1">
        <v>-81.162557870480668</v>
      </c>
    </row>
    <row r="91" spans="1:2" x14ac:dyDescent="0.2">
      <c r="A91" s="1">
        <v>392</v>
      </c>
      <c r="B91" s="1">
        <v>-80.53876630713421</v>
      </c>
    </row>
    <row r="92" spans="1:2" x14ac:dyDescent="0.2">
      <c r="A92" s="1">
        <v>485</v>
      </c>
      <c r="B92" s="1">
        <v>-79.353220281544054</v>
      </c>
    </row>
    <row r="93" spans="1:2" x14ac:dyDescent="0.2">
      <c r="A93" s="1">
        <v>336</v>
      </c>
      <c r="B93" s="1">
        <v>-77.734542978661921</v>
      </c>
    </row>
    <row r="94" spans="1:2" x14ac:dyDescent="0.2">
      <c r="A94" s="1">
        <v>312</v>
      </c>
      <c r="B94" s="1">
        <v>-77.697118357044019</v>
      </c>
    </row>
    <row r="95" spans="1:2" x14ac:dyDescent="0.2">
      <c r="A95" s="1">
        <v>220</v>
      </c>
      <c r="B95" s="1">
        <v>-76.827023197805829</v>
      </c>
    </row>
    <row r="96" spans="1:2" x14ac:dyDescent="0.2">
      <c r="A96" s="1">
        <v>73</v>
      </c>
      <c r="B96" s="1">
        <v>-76.726569187894711</v>
      </c>
    </row>
    <row r="97" spans="1:2" x14ac:dyDescent="0.2">
      <c r="A97" s="1">
        <v>344</v>
      </c>
      <c r="B97" s="1">
        <v>-74.993330123194028</v>
      </c>
    </row>
    <row r="98" spans="1:2" x14ac:dyDescent="0.2">
      <c r="A98" s="1">
        <v>330</v>
      </c>
      <c r="B98" s="1">
        <v>-74.736998641259561</v>
      </c>
    </row>
    <row r="99" spans="1:2" x14ac:dyDescent="0.2">
      <c r="A99" s="1">
        <v>204</v>
      </c>
      <c r="B99" s="1">
        <v>-74.376110768313083</v>
      </c>
    </row>
    <row r="100" spans="1:2" x14ac:dyDescent="0.2">
      <c r="A100" s="1">
        <v>355</v>
      </c>
      <c r="B100" s="1">
        <v>-73.181802204911946</v>
      </c>
    </row>
    <row r="101" spans="1:2" x14ac:dyDescent="0.2">
      <c r="A101" s="1">
        <v>126</v>
      </c>
      <c r="B101" s="1">
        <v>-70.760172174293984</v>
      </c>
    </row>
    <row r="102" spans="1:2" x14ac:dyDescent="0.2">
      <c r="A102" s="1">
        <v>22</v>
      </c>
      <c r="B102" s="1">
        <v>-70.545222813823784</v>
      </c>
    </row>
    <row r="103" spans="1:2" x14ac:dyDescent="0.2">
      <c r="A103" s="1">
        <v>279</v>
      </c>
      <c r="B103" s="1">
        <v>-70.031677358780144</v>
      </c>
    </row>
    <row r="104" spans="1:2" x14ac:dyDescent="0.2">
      <c r="A104" s="1">
        <v>184</v>
      </c>
      <c r="B104" s="1">
        <v>-69.843817755114287</v>
      </c>
    </row>
    <row r="105" spans="1:2" x14ac:dyDescent="0.2">
      <c r="A105" s="1">
        <v>196</v>
      </c>
      <c r="B105" s="1">
        <v>-68.742833969195999</v>
      </c>
    </row>
    <row r="106" spans="1:2" x14ac:dyDescent="0.2">
      <c r="A106" s="1">
        <v>463</v>
      </c>
      <c r="B106" s="1">
        <v>-68.619104822671943</v>
      </c>
    </row>
    <row r="107" spans="1:2" x14ac:dyDescent="0.2">
      <c r="A107" s="1">
        <v>422</v>
      </c>
      <c r="B107" s="1">
        <v>-66.859117746644188</v>
      </c>
    </row>
    <row r="108" spans="1:2" x14ac:dyDescent="0.2">
      <c r="A108" s="1">
        <v>256</v>
      </c>
      <c r="B108" s="1">
        <v>-65.949462420958298</v>
      </c>
    </row>
    <row r="109" spans="1:2" x14ac:dyDescent="0.2">
      <c r="A109" s="1">
        <v>99</v>
      </c>
      <c r="B109" s="1">
        <v>-65.274593593123427</v>
      </c>
    </row>
    <row r="110" spans="1:2" x14ac:dyDescent="0.2">
      <c r="A110" s="1">
        <v>110</v>
      </c>
      <c r="B110" s="1">
        <v>-64.899406574546447</v>
      </c>
    </row>
    <row r="111" spans="1:2" x14ac:dyDescent="0.2">
      <c r="A111" s="1">
        <v>230</v>
      </c>
      <c r="B111" s="1">
        <v>-63.470986382713818</v>
      </c>
    </row>
    <row r="112" spans="1:2" x14ac:dyDescent="0.2">
      <c r="A112" s="1">
        <v>30</v>
      </c>
      <c r="B112" s="1">
        <v>-62.820878858023207</v>
      </c>
    </row>
    <row r="113" spans="1:2" x14ac:dyDescent="0.2">
      <c r="A113" s="1">
        <v>109</v>
      </c>
      <c r="B113" s="1">
        <v>-60.567651861278136</v>
      </c>
    </row>
    <row r="114" spans="1:2" x14ac:dyDescent="0.2">
      <c r="A114" s="1">
        <v>337</v>
      </c>
      <c r="B114" s="1">
        <v>-59.425550734589706</v>
      </c>
    </row>
    <row r="115" spans="1:2" x14ac:dyDescent="0.2">
      <c r="A115" s="1">
        <v>132</v>
      </c>
      <c r="B115" s="1">
        <v>-59.06638542447763</v>
      </c>
    </row>
    <row r="116" spans="1:2" x14ac:dyDescent="0.2">
      <c r="A116" s="1">
        <v>222</v>
      </c>
      <c r="B116" s="1">
        <v>-58.904445030450006</v>
      </c>
    </row>
    <row r="117" spans="1:2" x14ac:dyDescent="0.2">
      <c r="A117" s="1">
        <v>278</v>
      </c>
      <c r="B117" s="1">
        <v>-58.066200834919073</v>
      </c>
    </row>
    <row r="118" spans="1:2" x14ac:dyDescent="0.2">
      <c r="A118" s="1">
        <v>373</v>
      </c>
      <c r="B118" s="1">
        <v>-57.551068875509372</v>
      </c>
    </row>
    <row r="119" spans="1:2" x14ac:dyDescent="0.2">
      <c r="A119" s="1">
        <v>323</v>
      </c>
      <c r="B119" s="1">
        <v>-56.143111055313057</v>
      </c>
    </row>
    <row r="120" spans="1:2" x14ac:dyDescent="0.2">
      <c r="A120" s="1">
        <v>215</v>
      </c>
      <c r="B120" s="1">
        <v>-55.459022986871787</v>
      </c>
    </row>
    <row r="121" spans="1:2" x14ac:dyDescent="0.2">
      <c r="A121" s="1">
        <v>292</v>
      </c>
      <c r="B121" s="1">
        <v>-55.267326009172393</v>
      </c>
    </row>
    <row r="122" spans="1:2" x14ac:dyDescent="0.2">
      <c r="A122" s="1">
        <v>441</v>
      </c>
      <c r="B122" s="1">
        <v>-54.546715863871214</v>
      </c>
    </row>
    <row r="123" spans="1:2" x14ac:dyDescent="0.2">
      <c r="A123" s="1">
        <v>403</v>
      </c>
      <c r="B123" s="1">
        <v>-53.868515290299911</v>
      </c>
    </row>
    <row r="124" spans="1:2" x14ac:dyDescent="0.2">
      <c r="A124" s="1">
        <v>2</v>
      </c>
      <c r="B124" s="1">
        <v>-53.264059162311241</v>
      </c>
    </row>
    <row r="125" spans="1:2" x14ac:dyDescent="0.2">
      <c r="A125" s="1">
        <v>449</v>
      </c>
      <c r="B125" s="1">
        <v>-52.834439323776678</v>
      </c>
    </row>
    <row r="126" spans="1:2" x14ac:dyDescent="0.2">
      <c r="A126" s="1">
        <v>500</v>
      </c>
      <c r="B126" s="1">
        <v>-51.850614972663607</v>
      </c>
    </row>
    <row r="127" spans="1:2" x14ac:dyDescent="0.2">
      <c r="A127" s="1">
        <v>119</v>
      </c>
      <c r="B127" s="1">
        <v>-51.672309483385106</v>
      </c>
    </row>
    <row r="128" spans="1:2" x14ac:dyDescent="0.2">
      <c r="A128" s="1">
        <v>40</v>
      </c>
      <c r="B128" s="1">
        <v>-51.421138136094669</v>
      </c>
    </row>
    <row r="129" spans="1:2" x14ac:dyDescent="0.2">
      <c r="A129" s="1">
        <v>55</v>
      </c>
      <c r="B129" s="1">
        <v>-51.261844210452182</v>
      </c>
    </row>
    <row r="130" spans="1:2" x14ac:dyDescent="0.2">
      <c r="A130" s="1">
        <v>69</v>
      </c>
      <c r="B130" s="1">
        <v>-49.799432483365308</v>
      </c>
    </row>
    <row r="131" spans="1:2" x14ac:dyDescent="0.2">
      <c r="A131" s="1">
        <v>435</v>
      </c>
      <c r="B131" s="1">
        <v>-48.382162982181399</v>
      </c>
    </row>
    <row r="132" spans="1:2" x14ac:dyDescent="0.2">
      <c r="A132" s="1">
        <v>398</v>
      </c>
      <c r="B132" s="1">
        <v>-48.126874003786725</v>
      </c>
    </row>
    <row r="133" spans="1:2" x14ac:dyDescent="0.2">
      <c r="A133" s="1">
        <v>225</v>
      </c>
      <c r="B133" s="1">
        <v>-47.245018210915077</v>
      </c>
    </row>
    <row r="134" spans="1:2" x14ac:dyDescent="0.2">
      <c r="A134" s="1">
        <v>490</v>
      </c>
      <c r="B134" s="1">
        <v>-47.048775944464069</v>
      </c>
    </row>
    <row r="135" spans="1:2" x14ac:dyDescent="0.2">
      <c r="A135" s="1">
        <v>342</v>
      </c>
      <c r="B135" s="1">
        <v>-46.519402504671234</v>
      </c>
    </row>
    <row r="136" spans="1:2" x14ac:dyDescent="0.2">
      <c r="A136" s="1">
        <v>296</v>
      </c>
      <c r="B136" s="1">
        <v>-45.30601771561669</v>
      </c>
    </row>
    <row r="137" spans="1:2" x14ac:dyDescent="0.2">
      <c r="A137" s="1">
        <v>424</v>
      </c>
      <c r="B137" s="1">
        <v>-44.835349503879115</v>
      </c>
    </row>
    <row r="138" spans="1:2" x14ac:dyDescent="0.2">
      <c r="A138" s="1">
        <v>289</v>
      </c>
      <c r="B138" s="1">
        <v>-44.719708930526394</v>
      </c>
    </row>
    <row r="139" spans="1:2" x14ac:dyDescent="0.2">
      <c r="A139" s="1">
        <v>149</v>
      </c>
      <c r="B139" s="1">
        <v>-43.489243206859101</v>
      </c>
    </row>
    <row r="140" spans="1:2" x14ac:dyDescent="0.2">
      <c r="A140" s="1">
        <v>302</v>
      </c>
      <c r="B140" s="1">
        <v>-43.330577313705362</v>
      </c>
    </row>
    <row r="141" spans="1:2" x14ac:dyDescent="0.2">
      <c r="A141" s="1">
        <v>423</v>
      </c>
      <c r="B141" s="1">
        <v>-42.77773107995381</v>
      </c>
    </row>
    <row r="142" spans="1:2" x14ac:dyDescent="0.2">
      <c r="A142" s="1">
        <v>430</v>
      </c>
      <c r="B142" s="1">
        <v>-42.70689971975662</v>
      </c>
    </row>
    <row r="143" spans="1:2" x14ac:dyDescent="0.2">
      <c r="A143" s="1">
        <v>418</v>
      </c>
      <c r="B143" s="1">
        <v>-42.37526669874751</v>
      </c>
    </row>
    <row r="144" spans="1:2" x14ac:dyDescent="0.2">
      <c r="A144" s="1">
        <v>11</v>
      </c>
      <c r="B144" s="1">
        <v>-42.100045235554717</v>
      </c>
    </row>
    <row r="145" spans="1:2" x14ac:dyDescent="0.2">
      <c r="A145" s="1">
        <v>381</v>
      </c>
      <c r="B145" s="1">
        <v>-41.649376522495004</v>
      </c>
    </row>
    <row r="146" spans="1:2" x14ac:dyDescent="0.2">
      <c r="A146" s="1">
        <v>368</v>
      </c>
      <c r="B146" s="1">
        <v>-41.44472704799955</v>
      </c>
    </row>
    <row r="147" spans="1:2" x14ac:dyDescent="0.2">
      <c r="A147" s="1">
        <v>474</v>
      </c>
      <c r="B147" s="1">
        <v>-40.125074150193541</v>
      </c>
    </row>
    <row r="148" spans="1:2" x14ac:dyDescent="0.2">
      <c r="A148" s="1">
        <v>164</v>
      </c>
      <c r="B148" s="1">
        <v>-39.965420581183935</v>
      </c>
    </row>
    <row r="149" spans="1:2" x14ac:dyDescent="0.2">
      <c r="A149" s="1">
        <v>447</v>
      </c>
      <c r="B149" s="1">
        <v>-39.412465563398655</v>
      </c>
    </row>
    <row r="150" spans="1:2" x14ac:dyDescent="0.2">
      <c r="A150" s="1">
        <v>62</v>
      </c>
      <c r="B150" s="1">
        <v>-38.064114975859411</v>
      </c>
    </row>
    <row r="151" spans="1:2" x14ac:dyDescent="0.2">
      <c r="A151" s="1">
        <v>61</v>
      </c>
      <c r="B151" s="1">
        <v>-37.966521516747889</v>
      </c>
    </row>
    <row r="152" spans="1:2" x14ac:dyDescent="0.2">
      <c r="A152" s="1">
        <v>427</v>
      </c>
      <c r="B152" s="1">
        <v>-37.414250719673873</v>
      </c>
    </row>
    <row r="153" spans="1:2" x14ac:dyDescent="0.2">
      <c r="A153" s="1">
        <v>46</v>
      </c>
      <c r="B153" s="1">
        <v>-36.334046200441662</v>
      </c>
    </row>
    <row r="154" spans="1:2" x14ac:dyDescent="0.2">
      <c r="A154" s="1">
        <v>366</v>
      </c>
      <c r="B154" s="1">
        <v>-35.690833211936479</v>
      </c>
    </row>
    <row r="155" spans="1:2" x14ac:dyDescent="0.2">
      <c r="A155" s="1">
        <v>150</v>
      </c>
      <c r="B155" s="1">
        <v>-35.54401670592415</v>
      </c>
    </row>
    <row r="156" spans="1:2" x14ac:dyDescent="0.2">
      <c r="A156" s="1">
        <v>92</v>
      </c>
      <c r="B156" s="1">
        <v>-34.950311239832445</v>
      </c>
    </row>
    <row r="157" spans="1:2" x14ac:dyDescent="0.2">
      <c r="A157" s="1">
        <v>475</v>
      </c>
      <c r="B157" s="1">
        <v>-34.434843855613508</v>
      </c>
    </row>
    <row r="158" spans="1:2" x14ac:dyDescent="0.2">
      <c r="A158" s="1">
        <v>13</v>
      </c>
      <c r="B158" s="1">
        <v>-34.097057896085971</v>
      </c>
    </row>
    <row r="159" spans="1:2" x14ac:dyDescent="0.2">
      <c r="A159" s="1">
        <v>329</v>
      </c>
      <c r="B159" s="1">
        <v>-32.905640054568721</v>
      </c>
    </row>
    <row r="160" spans="1:2" x14ac:dyDescent="0.2">
      <c r="A160" s="1">
        <v>437</v>
      </c>
      <c r="B160" s="1">
        <v>-31.033680529879348</v>
      </c>
    </row>
    <row r="161" spans="1:2" x14ac:dyDescent="0.2">
      <c r="A161" s="1">
        <v>64</v>
      </c>
      <c r="B161" s="1">
        <v>-30.414433623716832</v>
      </c>
    </row>
    <row r="162" spans="1:2" x14ac:dyDescent="0.2">
      <c r="A162" s="1">
        <v>311</v>
      </c>
      <c r="B162" s="1">
        <v>-30.033040300641005</v>
      </c>
    </row>
    <row r="163" spans="1:2" x14ac:dyDescent="0.2">
      <c r="A163" s="1">
        <v>351</v>
      </c>
      <c r="B163" s="1">
        <v>-29.714113086716679</v>
      </c>
    </row>
    <row r="164" spans="1:2" x14ac:dyDescent="0.2">
      <c r="A164" s="1">
        <v>202</v>
      </c>
      <c r="B164" s="1">
        <v>-29.4999993688416</v>
      </c>
    </row>
    <row r="165" spans="1:2" x14ac:dyDescent="0.2">
      <c r="A165" s="1">
        <v>191</v>
      </c>
      <c r="B165" s="1">
        <v>-29.492662898668641</v>
      </c>
    </row>
    <row r="166" spans="1:2" x14ac:dyDescent="0.2">
      <c r="A166" s="1">
        <v>106</v>
      </c>
      <c r="B166" s="1">
        <v>-29.048133751541172</v>
      </c>
    </row>
    <row r="167" spans="1:2" x14ac:dyDescent="0.2">
      <c r="A167" s="1">
        <v>459</v>
      </c>
      <c r="B167" s="1">
        <v>-28.760453568007506</v>
      </c>
    </row>
    <row r="168" spans="1:2" x14ac:dyDescent="0.2">
      <c r="A168" s="1">
        <v>389</v>
      </c>
      <c r="B168" s="1">
        <v>-28.40791700977752</v>
      </c>
    </row>
    <row r="169" spans="1:2" x14ac:dyDescent="0.2">
      <c r="A169" s="1">
        <v>400</v>
      </c>
      <c r="B169" s="1">
        <v>-28.132764101326757</v>
      </c>
    </row>
    <row r="170" spans="1:2" x14ac:dyDescent="0.2">
      <c r="A170" s="1">
        <v>158</v>
      </c>
      <c r="B170" s="1">
        <v>-26.814799178344401</v>
      </c>
    </row>
    <row r="171" spans="1:2" x14ac:dyDescent="0.2">
      <c r="A171" s="1">
        <v>379</v>
      </c>
      <c r="B171" s="1">
        <v>-26.562813273298161</v>
      </c>
    </row>
    <row r="172" spans="1:2" x14ac:dyDescent="0.2">
      <c r="A172" s="1">
        <v>91</v>
      </c>
      <c r="B172" s="1">
        <v>-26.368146574946877</v>
      </c>
    </row>
    <row r="173" spans="1:2" x14ac:dyDescent="0.2">
      <c r="A173" s="1">
        <v>265</v>
      </c>
      <c r="B173" s="1">
        <v>-25.301010824410696</v>
      </c>
    </row>
    <row r="174" spans="1:2" x14ac:dyDescent="0.2">
      <c r="A174" s="1">
        <v>446</v>
      </c>
      <c r="B174" s="1">
        <v>-25.296383002289076</v>
      </c>
    </row>
    <row r="175" spans="1:2" x14ac:dyDescent="0.2">
      <c r="A175" s="1">
        <v>3</v>
      </c>
      <c r="B175" s="1">
        <v>-25.139366356226674</v>
      </c>
    </row>
    <row r="176" spans="1:2" x14ac:dyDescent="0.2">
      <c r="A176" s="1">
        <v>26</v>
      </c>
      <c r="B176" s="1">
        <v>-24.954395007905987</v>
      </c>
    </row>
    <row r="177" spans="1:2" x14ac:dyDescent="0.2">
      <c r="A177" s="1">
        <v>285</v>
      </c>
      <c r="B177" s="1">
        <v>-24.877059392489173</v>
      </c>
    </row>
    <row r="178" spans="1:2" x14ac:dyDescent="0.2">
      <c r="A178" s="1">
        <v>95</v>
      </c>
      <c r="B178" s="1">
        <v>-24.711204333267233</v>
      </c>
    </row>
    <row r="179" spans="1:2" x14ac:dyDescent="0.2">
      <c r="A179" s="1">
        <v>54</v>
      </c>
      <c r="B179" s="1">
        <v>-23.889557894206519</v>
      </c>
    </row>
    <row r="180" spans="1:2" x14ac:dyDescent="0.2">
      <c r="A180" s="1">
        <v>166</v>
      </c>
      <c r="B180" s="1">
        <v>-23.725278044581501</v>
      </c>
    </row>
    <row r="181" spans="1:2" x14ac:dyDescent="0.2">
      <c r="A181" s="1">
        <v>179</v>
      </c>
      <c r="B181" s="1">
        <v>-23.406372812918562</v>
      </c>
    </row>
    <row r="182" spans="1:2" x14ac:dyDescent="0.2">
      <c r="A182" s="1">
        <v>88</v>
      </c>
      <c r="B182" s="1">
        <v>-22.258024167100302</v>
      </c>
    </row>
    <row r="183" spans="1:2" x14ac:dyDescent="0.2">
      <c r="A183" s="1">
        <v>83</v>
      </c>
      <c r="B183" s="1">
        <v>-22.230922941373137</v>
      </c>
    </row>
    <row r="184" spans="1:2" x14ac:dyDescent="0.2">
      <c r="A184" s="1">
        <v>148</v>
      </c>
      <c r="B184" s="1">
        <v>-22.214133582243448</v>
      </c>
    </row>
    <row r="185" spans="1:2" x14ac:dyDescent="0.2">
      <c r="A185" s="1">
        <v>68</v>
      </c>
      <c r="B185" s="1">
        <v>-21.56316278894883</v>
      </c>
    </row>
    <row r="186" spans="1:2" x14ac:dyDescent="0.2">
      <c r="A186" s="1">
        <v>58</v>
      </c>
      <c r="B186" s="1">
        <v>-21.274368484217121</v>
      </c>
    </row>
    <row r="187" spans="1:2" x14ac:dyDescent="0.2">
      <c r="A187" s="1">
        <v>409</v>
      </c>
      <c r="B187" s="1">
        <v>-21.248802490285016</v>
      </c>
    </row>
    <row r="188" spans="1:2" x14ac:dyDescent="0.2">
      <c r="A188" s="1">
        <v>35</v>
      </c>
      <c r="B188" s="1">
        <v>-20.550595997012351</v>
      </c>
    </row>
    <row r="189" spans="1:2" x14ac:dyDescent="0.2">
      <c r="A189" s="1">
        <v>116</v>
      </c>
      <c r="B189" s="1">
        <v>-18.897972272448897</v>
      </c>
    </row>
    <row r="190" spans="1:2" x14ac:dyDescent="0.2">
      <c r="A190" s="1">
        <v>332</v>
      </c>
      <c r="B190" s="1">
        <v>-17.866682106339795</v>
      </c>
    </row>
    <row r="191" spans="1:2" x14ac:dyDescent="0.2">
      <c r="A191" s="1">
        <v>212</v>
      </c>
      <c r="B191" s="1">
        <v>-17.295357949140453</v>
      </c>
    </row>
    <row r="192" spans="1:2" x14ac:dyDescent="0.2">
      <c r="A192" s="1">
        <v>331</v>
      </c>
      <c r="B192" s="1">
        <v>-17.073320050703842</v>
      </c>
    </row>
    <row r="193" spans="1:2" x14ac:dyDescent="0.2">
      <c r="A193" s="1">
        <v>203</v>
      </c>
      <c r="B193" s="1">
        <v>-16.81363384008182</v>
      </c>
    </row>
    <row r="194" spans="1:2" x14ac:dyDescent="0.2">
      <c r="A194" s="1">
        <v>380</v>
      </c>
      <c r="B194" s="1">
        <v>-16.254948003126628</v>
      </c>
    </row>
    <row r="195" spans="1:2" x14ac:dyDescent="0.2">
      <c r="A195" s="1">
        <v>382</v>
      </c>
      <c r="B195" s="1">
        <v>-16.193789463059147</v>
      </c>
    </row>
    <row r="196" spans="1:2" x14ac:dyDescent="0.2">
      <c r="A196" s="1">
        <v>72</v>
      </c>
      <c r="B196" s="1">
        <v>-14.87273368410024</v>
      </c>
    </row>
    <row r="197" spans="1:2" x14ac:dyDescent="0.2">
      <c r="A197" s="1">
        <v>124</v>
      </c>
      <c r="B197" s="1">
        <v>-14.348166850890266</v>
      </c>
    </row>
    <row r="198" spans="1:2" x14ac:dyDescent="0.2">
      <c r="A198" s="1">
        <v>491</v>
      </c>
      <c r="B198" s="1">
        <v>-13.723913195870409</v>
      </c>
    </row>
    <row r="199" spans="1:2" x14ac:dyDescent="0.2">
      <c r="A199" s="1">
        <v>260</v>
      </c>
      <c r="B199" s="1">
        <v>-13.678304442426452</v>
      </c>
    </row>
    <row r="200" spans="1:2" x14ac:dyDescent="0.2">
      <c r="A200" s="1">
        <v>194</v>
      </c>
      <c r="B200" s="1">
        <v>-13.30309859872068</v>
      </c>
    </row>
    <row r="201" spans="1:2" x14ac:dyDescent="0.2">
      <c r="A201" s="1">
        <v>206</v>
      </c>
      <c r="B201" s="1">
        <v>-12.763839065690263</v>
      </c>
    </row>
    <row r="202" spans="1:2" x14ac:dyDescent="0.2">
      <c r="A202" s="1">
        <v>12</v>
      </c>
      <c r="B202" s="1">
        <v>-12.222645628822647</v>
      </c>
    </row>
    <row r="203" spans="1:2" x14ac:dyDescent="0.2">
      <c r="A203" s="1">
        <v>42</v>
      </c>
      <c r="B203" s="1">
        <v>-10.295646975262571</v>
      </c>
    </row>
    <row r="204" spans="1:2" x14ac:dyDescent="0.2">
      <c r="A204" s="1">
        <v>143</v>
      </c>
      <c r="B204" s="1">
        <v>-10.060692955694321</v>
      </c>
    </row>
    <row r="205" spans="1:2" x14ac:dyDescent="0.2">
      <c r="A205" s="1">
        <v>169</v>
      </c>
      <c r="B205" s="1">
        <v>-9.8616032395366346</v>
      </c>
    </row>
    <row r="206" spans="1:2" x14ac:dyDescent="0.2">
      <c r="A206" s="1">
        <v>438</v>
      </c>
      <c r="B206" s="1">
        <v>-9.8143750303661363</v>
      </c>
    </row>
    <row r="207" spans="1:2" x14ac:dyDescent="0.2">
      <c r="A207" s="1">
        <v>207</v>
      </c>
      <c r="B207" s="1">
        <v>-9.7739061018637585</v>
      </c>
    </row>
    <row r="208" spans="1:2" x14ac:dyDescent="0.2">
      <c r="A208" s="1">
        <v>152</v>
      </c>
      <c r="B208" s="1">
        <v>-9.560846326947285</v>
      </c>
    </row>
    <row r="209" spans="1:2" x14ac:dyDescent="0.2">
      <c r="A209" s="1">
        <v>27</v>
      </c>
      <c r="B209" s="1">
        <v>-9.5143992215089384</v>
      </c>
    </row>
    <row r="210" spans="1:2" x14ac:dyDescent="0.2">
      <c r="A210" s="1">
        <v>10</v>
      </c>
      <c r="B210" s="1">
        <v>-8.9818697747614351</v>
      </c>
    </row>
    <row r="211" spans="1:2" x14ac:dyDescent="0.2">
      <c r="A211" s="1">
        <v>271</v>
      </c>
      <c r="B211" s="1">
        <v>-8.0865113946601923</v>
      </c>
    </row>
    <row r="212" spans="1:2" x14ac:dyDescent="0.2">
      <c r="A212" s="1">
        <v>89</v>
      </c>
      <c r="B212" s="1">
        <v>-7.7259798975410376</v>
      </c>
    </row>
    <row r="213" spans="1:2" x14ac:dyDescent="0.2">
      <c r="A213" s="1">
        <v>433</v>
      </c>
      <c r="B213" s="1">
        <v>-6.9248626601038268</v>
      </c>
    </row>
    <row r="214" spans="1:2" x14ac:dyDescent="0.2">
      <c r="A214" s="1">
        <v>170</v>
      </c>
      <c r="B214" s="1">
        <v>-6.6603117091799504</v>
      </c>
    </row>
    <row r="215" spans="1:2" x14ac:dyDescent="0.2">
      <c r="A215" s="1">
        <v>327</v>
      </c>
      <c r="B215" s="1">
        <v>-6.5873081759618799</v>
      </c>
    </row>
    <row r="216" spans="1:2" x14ac:dyDescent="0.2">
      <c r="A216" s="1">
        <v>181</v>
      </c>
      <c r="B216" s="1">
        <v>-6.3928647945995181</v>
      </c>
    </row>
    <row r="217" spans="1:2" x14ac:dyDescent="0.2">
      <c r="A217" s="1">
        <v>7</v>
      </c>
      <c r="B217" s="1">
        <v>-6.0627711778561206</v>
      </c>
    </row>
    <row r="218" spans="1:2" x14ac:dyDescent="0.2">
      <c r="A218" s="1">
        <v>94</v>
      </c>
      <c r="B218" s="1">
        <v>-5.138619933710288</v>
      </c>
    </row>
    <row r="219" spans="1:2" x14ac:dyDescent="0.2">
      <c r="A219" s="1">
        <v>167</v>
      </c>
      <c r="B219" s="1">
        <v>-5.058918026403262</v>
      </c>
    </row>
    <row r="220" spans="1:2" x14ac:dyDescent="0.2">
      <c r="A220" s="1">
        <v>115</v>
      </c>
      <c r="B220" s="1">
        <v>-4.2944215029656334</v>
      </c>
    </row>
    <row r="221" spans="1:2" x14ac:dyDescent="0.2">
      <c r="A221" s="1">
        <v>185</v>
      </c>
      <c r="B221" s="1">
        <v>-3.8366845419459423</v>
      </c>
    </row>
    <row r="222" spans="1:2" x14ac:dyDescent="0.2">
      <c r="A222" s="1">
        <v>359</v>
      </c>
      <c r="B222" s="1">
        <v>-3.0148842390626669</v>
      </c>
    </row>
    <row r="223" spans="1:2" x14ac:dyDescent="0.2">
      <c r="A223" s="1">
        <v>201</v>
      </c>
      <c r="B223" s="1">
        <v>-3.0051257913437439</v>
      </c>
    </row>
    <row r="224" spans="1:2" x14ac:dyDescent="0.2">
      <c r="A224" s="1">
        <v>419</v>
      </c>
      <c r="B224" s="1">
        <v>-2.3861099601854221</v>
      </c>
    </row>
    <row r="225" spans="1:2" x14ac:dyDescent="0.2">
      <c r="A225" s="1">
        <v>395</v>
      </c>
      <c r="B225" s="1">
        <v>-1.8529892140832089</v>
      </c>
    </row>
    <row r="226" spans="1:2" x14ac:dyDescent="0.2">
      <c r="A226" s="1">
        <v>57</v>
      </c>
      <c r="B226" s="1">
        <v>-1.7819744260414154</v>
      </c>
    </row>
    <row r="227" spans="1:2" x14ac:dyDescent="0.2">
      <c r="A227" s="1">
        <v>8</v>
      </c>
      <c r="B227" s="1">
        <v>-1.4634609149652533</v>
      </c>
    </row>
    <row r="228" spans="1:2" x14ac:dyDescent="0.2">
      <c r="A228" s="1">
        <v>277</v>
      </c>
      <c r="B228" s="1">
        <v>-0.70909178558940766</v>
      </c>
    </row>
    <row r="229" spans="1:2" x14ac:dyDescent="0.2">
      <c r="A229" s="1">
        <v>448</v>
      </c>
      <c r="B229" s="1">
        <v>-0.44905984225806606</v>
      </c>
    </row>
    <row r="230" spans="1:2" x14ac:dyDescent="0.2">
      <c r="A230" s="1">
        <v>104</v>
      </c>
      <c r="B230" s="1">
        <v>-0.2364998298635328</v>
      </c>
    </row>
    <row r="231" spans="1:2" x14ac:dyDescent="0.2">
      <c r="A231" s="1">
        <v>113</v>
      </c>
      <c r="B231" s="1">
        <v>0.33601569506026863</v>
      </c>
    </row>
    <row r="232" spans="1:2" x14ac:dyDescent="0.2">
      <c r="A232" s="1">
        <v>31</v>
      </c>
      <c r="B232" s="1">
        <v>0.33886560805331101</v>
      </c>
    </row>
    <row r="233" spans="1:2" x14ac:dyDescent="0.2">
      <c r="A233" s="1">
        <v>270</v>
      </c>
      <c r="B233" s="1">
        <v>0.43135555269873294</v>
      </c>
    </row>
    <row r="234" spans="1:2" x14ac:dyDescent="0.2">
      <c r="A234" s="1">
        <v>275</v>
      </c>
      <c r="B234" s="1">
        <v>0.59982680961184087</v>
      </c>
    </row>
    <row r="235" spans="1:2" x14ac:dyDescent="0.2">
      <c r="A235" s="1">
        <v>205</v>
      </c>
      <c r="B235" s="1">
        <v>1.3346395127846336</v>
      </c>
    </row>
    <row r="236" spans="1:2" x14ac:dyDescent="0.2">
      <c r="A236" s="1">
        <v>120</v>
      </c>
      <c r="B236" s="1">
        <v>1.5204650754149043</v>
      </c>
    </row>
    <row r="237" spans="1:2" x14ac:dyDescent="0.2">
      <c r="A237" s="1">
        <v>200</v>
      </c>
      <c r="B237" s="1">
        <v>2.0701306224054861</v>
      </c>
    </row>
    <row r="238" spans="1:2" x14ac:dyDescent="0.2">
      <c r="A238" s="1">
        <v>136</v>
      </c>
      <c r="B238" s="1">
        <v>3.2038330249015416</v>
      </c>
    </row>
    <row r="239" spans="1:2" x14ac:dyDescent="0.2">
      <c r="A239" s="1">
        <v>9</v>
      </c>
      <c r="B239" s="1">
        <v>3.4936483632282034</v>
      </c>
    </row>
    <row r="240" spans="1:2" x14ac:dyDescent="0.2">
      <c r="A240" s="1">
        <v>102</v>
      </c>
      <c r="B240" s="1">
        <v>3.9244140645532752</v>
      </c>
    </row>
    <row r="241" spans="1:2" x14ac:dyDescent="0.2">
      <c r="A241" s="1">
        <v>74</v>
      </c>
      <c r="B241" s="1">
        <v>4.1849374259472825</v>
      </c>
    </row>
    <row r="242" spans="1:2" x14ac:dyDescent="0.2">
      <c r="A242" s="1">
        <v>77</v>
      </c>
      <c r="B242" s="1">
        <v>4.4583025622141577</v>
      </c>
    </row>
    <row r="243" spans="1:2" x14ac:dyDescent="0.2">
      <c r="A243" s="1">
        <v>16</v>
      </c>
      <c r="B243" s="1">
        <v>4.6400185919192154</v>
      </c>
    </row>
    <row r="244" spans="1:2" x14ac:dyDescent="0.2">
      <c r="A244" s="1">
        <v>258</v>
      </c>
      <c r="B244" s="1">
        <v>5.1374011805855844</v>
      </c>
    </row>
    <row r="245" spans="1:2" x14ac:dyDescent="0.2">
      <c r="A245" s="1">
        <v>272</v>
      </c>
      <c r="B245" s="1">
        <v>5.2723923290577659</v>
      </c>
    </row>
    <row r="246" spans="1:2" x14ac:dyDescent="0.2">
      <c r="A246" s="1">
        <v>51</v>
      </c>
      <c r="B246" s="1">
        <v>5.4413889364059287</v>
      </c>
    </row>
    <row r="247" spans="1:2" x14ac:dyDescent="0.2">
      <c r="A247" s="1">
        <v>176</v>
      </c>
      <c r="B247" s="1">
        <v>5.5035173167907487</v>
      </c>
    </row>
    <row r="248" spans="1:2" x14ac:dyDescent="0.2">
      <c r="A248" s="1">
        <v>402</v>
      </c>
      <c r="B248" s="1">
        <v>6.007165386374254</v>
      </c>
    </row>
    <row r="249" spans="1:2" x14ac:dyDescent="0.2">
      <c r="A249" s="1">
        <v>219</v>
      </c>
      <c r="B249" s="1">
        <v>6.0358591263975541</v>
      </c>
    </row>
    <row r="250" spans="1:2" x14ac:dyDescent="0.2">
      <c r="A250" s="1">
        <v>118</v>
      </c>
      <c r="B250" s="1">
        <v>6.4197302430784475</v>
      </c>
    </row>
    <row r="251" spans="1:2" x14ac:dyDescent="0.2">
      <c r="A251" s="1">
        <v>37</v>
      </c>
      <c r="B251" s="1">
        <v>6.6937643040382682</v>
      </c>
    </row>
    <row r="252" spans="1:2" x14ac:dyDescent="0.2">
      <c r="A252" s="1">
        <v>451</v>
      </c>
      <c r="B252" s="1">
        <v>8.1462033985335438</v>
      </c>
    </row>
    <row r="253" spans="1:2" x14ac:dyDescent="0.2">
      <c r="A253" s="1">
        <v>34</v>
      </c>
      <c r="B253" s="1">
        <v>8.616613316724397</v>
      </c>
    </row>
    <row r="254" spans="1:2" x14ac:dyDescent="0.2">
      <c r="A254" s="1">
        <v>187</v>
      </c>
      <c r="B254" s="1">
        <v>8.7478310943079123</v>
      </c>
    </row>
    <row r="255" spans="1:2" x14ac:dyDescent="0.2">
      <c r="A255" s="1">
        <v>80</v>
      </c>
      <c r="B255" s="1">
        <v>8.8821702295517753</v>
      </c>
    </row>
    <row r="256" spans="1:2" x14ac:dyDescent="0.2">
      <c r="A256" s="1">
        <v>125</v>
      </c>
      <c r="B256" s="1">
        <v>9.5966861060205702</v>
      </c>
    </row>
    <row r="257" spans="1:2" x14ac:dyDescent="0.2">
      <c r="A257" s="1">
        <v>318</v>
      </c>
      <c r="B257" s="1">
        <v>9.6947138114010158</v>
      </c>
    </row>
    <row r="258" spans="1:2" x14ac:dyDescent="0.2">
      <c r="A258" s="1">
        <v>127</v>
      </c>
      <c r="B258" s="1">
        <v>10.060958693735301</v>
      </c>
    </row>
    <row r="259" spans="1:2" x14ac:dyDescent="0.2">
      <c r="A259" s="1">
        <v>182</v>
      </c>
      <c r="B259" s="1">
        <v>10.928159052871706</v>
      </c>
    </row>
    <row r="260" spans="1:2" x14ac:dyDescent="0.2">
      <c r="A260" s="1">
        <v>70</v>
      </c>
      <c r="B260" s="1">
        <v>11.13527216859984</v>
      </c>
    </row>
    <row r="261" spans="1:2" x14ac:dyDescent="0.2">
      <c r="A261" s="1">
        <v>49</v>
      </c>
      <c r="B261" s="1">
        <v>11.623861471038254</v>
      </c>
    </row>
    <row r="262" spans="1:2" x14ac:dyDescent="0.2">
      <c r="A262" s="1">
        <v>111</v>
      </c>
      <c r="B262" s="1">
        <v>12.034638440785784</v>
      </c>
    </row>
    <row r="263" spans="1:2" x14ac:dyDescent="0.2">
      <c r="A263" s="1">
        <v>261</v>
      </c>
      <c r="B263" s="1">
        <v>12.257379044964182</v>
      </c>
    </row>
    <row r="264" spans="1:2" x14ac:dyDescent="0.2">
      <c r="A264" s="1">
        <v>390</v>
      </c>
      <c r="B264" s="1">
        <v>12.620304011295957</v>
      </c>
    </row>
    <row r="265" spans="1:2" x14ac:dyDescent="0.2">
      <c r="A265" s="1">
        <v>81</v>
      </c>
      <c r="B265" s="1">
        <v>13.028391473819283</v>
      </c>
    </row>
    <row r="266" spans="1:2" x14ac:dyDescent="0.2">
      <c r="A266" s="1">
        <v>82</v>
      </c>
      <c r="B266" s="1">
        <v>13.035131610502503</v>
      </c>
    </row>
    <row r="267" spans="1:2" x14ac:dyDescent="0.2">
      <c r="A267" s="1">
        <v>178</v>
      </c>
      <c r="B267" s="1">
        <v>13.134468178559473</v>
      </c>
    </row>
    <row r="268" spans="1:2" x14ac:dyDescent="0.2">
      <c r="A268" s="1">
        <v>177</v>
      </c>
      <c r="B268" s="1">
        <v>13.337999475861579</v>
      </c>
    </row>
    <row r="269" spans="1:2" x14ac:dyDescent="0.2">
      <c r="A269" s="1">
        <v>281</v>
      </c>
      <c r="B269" s="1">
        <v>13.45111875816292</v>
      </c>
    </row>
    <row r="270" spans="1:2" x14ac:dyDescent="0.2">
      <c r="A270" s="1">
        <v>138</v>
      </c>
      <c r="B270" s="1">
        <v>13.571945598456296</v>
      </c>
    </row>
    <row r="271" spans="1:2" x14ac:dyDescent="0.2">
      <c r="A271" s="1">
        <v>268</v>
      </c>
      <c r="B271" s="1">
        <v>13.672494114376605</v>
      </c>
    </row>
    <row r="272" spans="1:2" x14ac:dyDescent="0.2">
      <c r="A272" s="1">
        <v>216</v>
      </c>
      <c r="B272" s="1">
        <v>13.688613149442972</v>
      </c>
    </row>
    <row r="273" spans="1:2" x14ac:dyDescent="0.2">
      <c r="A273" s="1">
        <v>264</v>
      </c>
      <c r="B273" s="1">
        <v>14.006158840380522</v>
      </c>
    </row>
    <row r="274" spans="1:2" x14ac:dyDescent="0.2">
      <c r="A274" s="1">
        <v>41</v>
      </c>
      <c r="B274" s="1">
        <v>14.157178247020056</v>
      </c>
    </row>
    <row r="275" spans="1:2" x14ac:dyDescent="0.2">
      <c r="A275" s="1">
        <v>439</v>
      </c>
      <c r="B275" s="1">
        <v>14.21794143016632</v>
      </c>
    </row>
    <row r="276" spans="1:2" x14ac:dyDescent="0.2">
      <c r="A276" s="1">
        <v>324</v>
      </c>
      <c r="B276" s="1">
        <v>15.054667460277415</v>
      </c>
    </row>
    <row r="277" spans="1:2" x14ac:dyDescent="0.2">
      <c r="A277" s="1">
        <v>103</v>
      </c>
      <c r="B277" s="1">
        <v>15.184368780563091</v>
      </c>
    </row>
    <row r="278" spans="1:2" x14ac:dyDescent="0.2">
      <c r="A278" s="1">
        <v>66</v>
      </c>
      <c r="B278" s="1">
        <v>16.651966867533702</v>
      </c>
    </row>
    <row r="279" spans="1:2" x14ac:dyDescent="0.2">
      <c r="A279" s="1">
        <v>87</v>
      </c>
      <c r="B279" s="1">
        <v>16.786090860134209</v>
      </c>
    </row>
    <row r="280" spans="1:2" x14ac:dyDescent="0.2">
      <c r="A280" s="1">
        <v>416</v>
      </c>
      <c r="B280" s="1">
        <v>16.95838501997423</v>
      </c>
    </row>
    <row r="281" spans="1:2" x14ac:dyDescent="0.2">
      <c r="A281" s="1">
        <v>105</v>
      </c>
      <c r="B281" s="1">
        <v>17.083152395780417</v>
      </c>
    </row>
    <row r="282" spans="1:2" x14ac:dyDescent="0.2">
      <c r="A282" s="1">
        <v>156</v>
      </c>
      <c r="B282" s="1">
        <v>17.112599983236578</v>
      </c>
    </row>
    <row r="283" spans="1:2" x14ac:dyDescent="0.2">
      <c r="A283" s="1">
        <v>347</v>
      </c>
      <c r="B283" s="1">
        <v>17.607200365346216</v>
      </c>
    </row>
    <row r="284" spans="1:2" x14ac:dyDescent="0.2">
      <c r="A284" s="1">
        <v>147</v>
      </c>
      <c r="B284" s="1">
        <v>18.338979438556635</v>
      </c>
    </row>
    <row r="285" spans="1:2" x14ac:dyDescent="0.2">
      <c r="A285" s="1">
        <v>163</v>
      </c>
      <c r="B285" s="1">
        <v>18.389969444422604</v>
      </c>
    </row>
    <row r="286" spans="1:2" x14ac:dyDescent="0.2">
      <c r="A286" s="1">
        <v>153</v>
      </c>
      <c r="B286" s="1">
        <v>18.467002946790672</v>
      </c>
    </row>
    <row r="287" spans="1:2" x14ac:dyDescent="0.2">
      <c r="A287" s="1">
        <v>280</v>
      </c>
      <c r="B287" s="1">
        <v>18.917522829351583</v>
      </c>
    </row>
    <row r="288" spans="1:2" x14ac:dyDescent="0.2">
      <c r="A288" s="1">
        <v>21</v>
      </c>
      <c r="B288" s="1">
        <v>19.194093364634682</v>
      </c>
    </row>
    <row r="289" spans="1:2" x14ac:dyDescent="0.2">
      <c r="A289" s="1">
        <v>159</v>
      </c>
      <c r="B289" s="1">
        <v>19.283651127965641</v>
      </c>
    </row>
    <row r="290" spans="1:2" x14ac:dyDescent="0.2">
      <c r="A290" s="1">
        <v>56</v>
      </c>
      <c r="B290" s="1">
        <v>19.352773235266795</v>
      </c>
    </row>
    <row r="291" spans="1:2" x14ac:dyDescent="0.2">
      <c r="A291" s="1">
        <v>190</v>
      </c>
      <c r="B291" s="1">
        <v>19.379801340330232</v>
      </c>
    </row>
    <row r="292" spans="1:2" x14ac:dyDescent="0.2">
      <c r="A292" s="1">
        <v>63</v>
      </c>
      <c r="B292" s="1">
        <v>19.415605987642266</v>
      </c>
    </row>
    <row r="293" spans="1:2" x14ac:dyDescent="0.2">
      <c r="A293" s="1">
        <v>24</v>
      </c>
      <c r="B293" s="1">
        <v>19.510947806711556</v>
      </c>
    </row>
    <row r="294" spans="1:2" x14ac:dyDescent="0.2">
      <c r="A294" s="1">
        <v>341</v>
      </c>
      <c r="B294" s="1">
        <v>20.033656398172752</v>
      </c>
    </row>
    <row r="295" spans="1:2" x14ac:dyDescent="0.2">
      <c r="A295" s="1">
        <v>483</v>
      </c>
      <c r="B295" s="1">
        <v>20.522650078690276</v>
      </c>
    </row>
    <row r="296" spans="1:2" x14ac:dyDescent="0.2">
      <c r="A296" s="1">
        <v>322</v>
      </c>
      <c r="B296" s="1">
        <v>20.764147184279864</v>
      </c>
    </row>
    <row r="297" spans="1:2" x14ac:dyDescent="0.2">
      <c r="A297" s="1">
        <v>67</v>
      </c>
      <c r="B297" s="1">
        <v>21.114468667277833</v>
      </c>
    </row>
    <row r="298" spans="1:2" x14ac:dyDescent="0.2">
      <c r="A298" s="1">
        <v>399</v>
      </c>
      <c r="B298" s="1">
        <v>21.25965081686445</v>
      </c>
    </row>
    <row r="299" spans="1:2" x14ac:dyDescent="0.2">
      <c r="A299" s="1">
        <v>228</v>
      </c>
      <c r="B299" s="1">
        <v>22.879467183292945</v>
      </c>
    </row>
    <row r="300" spans="1:2" x14ac:dyDescent="0.2">
      <c r="A300" s="1">
        <v>98</v>
      </c>
      <c r="B300" s="1">
        <v>24.443139439559673</v>
      </c>
    </row>
    <row r="301" spans="1:2" x14ac:dyDescent="0.2">
      <c r="A301" s="1">
        <v>421</v>
      </c>
      <c r="B301" s="1">
        <v>24.64124471978721</v>
      </c>
    </row>
    <row r="302" spans="1:2" x14ac:dyDescent="0.2">
      <c r="A302" s="1">
        <v>393</v>
      </c>
      <c r="B302" s="1">
        <v>25.009852140188741</v>
      </c>
    </row>
    <row r="303" spans="1:2" x14ac:dyDescent="0.2">
      <c r="A303" s="1">
        <v>244</v>
      </c>
      <c r="B303" s="1">
        <v>25.412998720625183</v>
      </c>
    </row>
    <row r="304" spans="1:2" x14ac:dyDescent="0.2">
      <c r="A304" s="1">
        <v>139</v>
      </c>
      <c r="B304" s="1">
        <v>25.760347409866881</v>
      </c>
    </row>
    <row r="305" spans="1:2" x14ac:dyDescent="0.2">
      <c r="A305" s="1">
        <v>397</v>
      </c>
      <c r="B305" s="1">
        <v>26.257890194990978</v>
      </c>
    </row>
    <row r="306" spans="1:2" x14ac:dyDescent="0.2">
      <c r="A306" s="1">
        <v>445</v>
      </c>
      <c r="B306" s="1">
        <v>26.953923379509433</v>
      </c>
    </row>
    <row r="307" spans="1:2" x14ac:dyDescent="0.2">
      <c r="A307" s="1">
        <v>1</v>
      </c>
      <c r="B307" s="1">
        <v>27.481313121183121</v>
      </c>
    </row>
    <row r="308" spans="1:2" x14ac:dyDescent="0.2">
      <c r="A308" s="1">
        <v>252</v>
      </c>
      <c r="B308" s="1">
        <v>27.537054396740132</v>
      </c>
    </row>
    <row r="309" spans="1:2" x14ac:dyDescent="0.2">
      <c r="A309" s="1">
        <v>29</v>
      </c>
      <c r="B309" s="1">
        <v>27.563594064231438</v>
      </c>
    </row>
    <row r="310" spans="1:2" x14ac:dyDescent="0.2">
      <c r="A310" s="1">
        <v>151</v>
      </c>
      <c r="B310" s="1">
        <v>27.580576552638377</v>
      </c>
    </row>
    <row r="311" spans="1:2" x14ac:dyDescent="0.2">
      <c r="A311" s="1">
        <v>84</v>
      </c>
      <c r="B311" s="1">
        <v>27.99886223413705</v>
      </c>
    </row>
    <row r="312" spans="1:2" x14ac:dyDescent="0.2">
      <c r="A312" s="1">
        <v>160</v>
      </c>
      <c r="B312" s="1">
        <v>28.16301842215762</v>
      </c>
    </row>
    <row r="313" spans="1:2" x14ac:dyDescent="0.2">
      <c r="A313" s="1">
        <v>162</v>
      </c>
      <c r="B313" s="1">
        <v>29.010528001512284</v>
      </c>
    </row>
    <row r="314" spans="1:2" x14ac:dyDescent="0.2">
      <c r="A314" s="1">
        <v>263</v>
      </c>
      <c r="B314" s="1">
        <v>29.036673953758509</v>
      </c>
    </row>
    <row r="315" spans="1:2" x14ac:dyDescent="0.2">
      <c r="A315" s="1">
        <v>52</v>
      </c>
      <c r="B315" s="1">
        <v>29.056974134075062</v>
      </c>
    </row>
    <row r="316" spans="1:2" x14ac:dyDescent="0.2">
      <c r="A316" s="1">
        <v>44</v>
      </c>
      <c r="B316" s="1">
        <v>29.532715783610911</v>
      </c>
    </row>
    <row r="317" spans="1:2" x14ac:dyDescent="0.2">
      <c r="A317" s="1">
        <v>339</v>
      </c>
      <c r="B317" s="1">
        <v>30.009037800355145</v>
      </c>
    </row>
    <row r="318" spans="1:2" x14ac:dyDescent="0.2">
      <c r="A318" s="1">
        <v>157</v>
      </c>
      <c r="B318" s="1">
        <v>30.237860242095849</v>
      </c>
    </row>
    <row r="319" spans="1:2" x14ac:dyDescent="0.2">
      <c r="A319" s="1">
        <v>90</v>
      </c>
      <c r="B319" s="1">
        <v>30.354514659193228</v>
      </c>
    </row>
    <row r="320" spans="1:2" x14ac:dyDescent="0.2">
      <c r="A320" s="1">
        <v>48</v>
      </c>
      <c r="B320" s="1">
        <v>30.354713149718009</v>
      </c>
    </row>
    <row r="321" spans="1:2" x14ac:dyDescent="0.2">
      <c r="A321" s="1">
        <v>274</v>
      </c>
      <c r="B321" s="1">
        <v>30.508755038785239</v>
      </c>
    </row>
    <row r="322" spans="1:2" x14ac:dyDescent="0.2">
      <c r="A322" s="1">
        <v>386</v>
      </c>
      <c r="B322" s="1">
        <v>30.636991289378784</v>
      </c>
    </row>
    <row r="323" spans="1:2" x14ac:dyDescent="0.2">
      <c r="A323" s="1">
        <v>96</v>
      </c>
      <c r="B323" s="1">
        <v>30.665729418145929</v>
      </c>
    </row>
    <row r="324" spans="1:2" x14ac:dyDescent="0.2">
      <c r="A324" s="1">
        <v>85</v>
      </c>
      <c r="B324" s="1">
        <v>30.692508565602111</v>
      </c>
    </row>
    <row r="325" spans="1:2" x14ac:dyDescent="0.2">
      <c r="A325" s="1">
        <v>38</v>
      </c>
      <c r="B325" s="1">
        <v>30.718953504145247</v>
      </c>
    </row>
    <row r="326" spans="1:2" x14ac:dyDescent="0.2">
      <c r="A326" s="1">
        <v>112</v>
      </c>
      <c r="B326" s="1">
        <v>31.479918573591931</v>
      </c>
    </row>
    <row r="327" spans="1:2" x14ac:dyDescent="0.2">
      <c r="A327" s="1">
        <v>183</v>
      </c>
      <c r="B327" s="1">
        <v>31.527477930516397</v>
      </c>
    </row>
    <row r="328" spans="1:2" x14ac:dyDescent="0.2">
      <c r="A328" s="1">
        <v>129</v>
      </c>
      <c r="B328" s="1">
        <v>31.613709141718573</v>
      </c>
    </row>
    <row r="329" spans="1:2" x14ac:dyDescent="0.2">
      <c r="A329" s="1">
        <v>223</v>
      </c>
      <c r="B329" s="1">
        <v>32.265038773741253</v>
      </c>
    </row>
    <row r="330" spans="1:2" x14ac:dyDescent="0.2">
      <c r="A330" s="1">
        <v>410</v>
      </c>
      <c r="B330" s="1">
        <v>32.549451291257355</v>
      </c>
    </row>
    <row r="331" spans="1:2" x14ac:dyDescent="0.2">
      <c r="A331" s="1">
        <v>79</v>
      </c>
      <c r="B331" s="1">
        <v>33.403954754154256</v>
      </c>
    </row>
    <row r="332" spans="1:2" x14ac:dyDescent="0.2">
      <c r="A332" s="1">
        <v>117</v>
      </c>
      <c r="B332" s="1">
        <v>33.783181555247211</v>
      </c>
    </row>
    <row r="333" spans="1:2" x14ac:dyDescent="0.2">
      <c r="A333" s="1">
        <v>455</v>
      </c>
      <c r="B333" s="1">
        <v>33.959334209001099</v>
      </c>
    </row>
    <row r="334" spans="1:2" x14ac:dyDescent="0.2">
      <c r="A334" s="1">
        <v>266</v>
      </c>
      <c r="B334" s="1">
        <v>34.128894425808539</v>
      </c>
    </row>
    <row r="335" spans="1:2" x14ac:dyDescent="0.2">
      <c r="A335" s="1">
        <v>128</v>
      </c>
      <c r="B335" s="1">
        <v>34.153395280161931</v>
      </c>
    </row>
    <row r="336" spans="1:2" x14ac:dyDescent="0.2">
      <c r="A336" s="1">
        <v>121</v>
      </c>
      <c r="B336" s="1">
        <v>34.202845761765275</v>
      </c>
    </row>
    <row r="337" spans="1:2" x14ac:dyDescent="0.2">
      <c r="A337" s="1">
        <v>461</v>
      </c>
      <c r="B337" s="1">
        <v>34.357751776680743</v>
      </c>
    </row>
    <row r="338" spans="1:2" x14ac:dyDescent="0.2">
      <c r="A338" s="1">
        <v>171</v>
      </c>
      <c r="B338" s="1">
        <v>34.640081170209669</v>
      </c>
    </row>
    <row r="339" spans="1:2" x14ac:dyDescent="0.2">
      <c r="A339" s="1">
        <v>214</v>
      </c>
      <c r="B339" s="1">
        <v>35.975568635960371</v>
      </c>
    </row>
    <row r="340" spans="1:2" x14ac:dyDescent="0.2">
      <c r="A340" s="1">
        <v>406</v>
      </c>
      <c r="B340" s="1">
        <v>36.498168872129099</v>
      </c>
    </row>
    <row r="341" spans="1:2" x14ac:dyDescent="0.2">
      <c r="A341" s="1">
        <v>213</v>
      </c>
      <c r="B341" s="1">
        <v>36.875677484218613</v>
      </c>
    </row>
    <row r="342" spans="1:2" x14ac:dyDescent="0.2">
      <c r="A342" s="1">
        <v>186</v>
      </c>
      <c r="B342" s="1">
        <v>37.80919532673397</v>
      </c>
    </row>
    <row r="343" spans="1:2" x14ac:dyDescent="0.2">
      <c r="A343" s="1">
        <v>47</v>
      </c>
      <c r="B343" s="1">
        <v>38.648464319790946</v>
      </c>
    </row>
    <row r="344" spans="1:2" x14ac:dyDescent="0.2">
      <c r="A344" s="1">
        <v>76</v>
      </c>
      <c r="B344" s="1">
        <v>39.16113813710399</v>
      </c>
    </row>
    <row r="345" spans="1:2" x14ac:dyDescent="0.2">
      <c r="A345" s="1">
        <v>353</v>
      </c>
      <c r="B345" s="1">
        <v>39.368034350552989</v>
      </c>
    </row>
    <row r="346" spans="1:2" x14ac:dyDescent="0.2">
      <c r="A346" s="1">
        <v>387</v>
      </c>
      <c r="B346" s="1">
        <v>39.490674680917436</v>
      </c>
    </row>
    <row r="347" spans="1:2" x14ac:dyDescent="0.2">
      <c r="A347" s="1">
        <v>50</v>
      </c>
      <c r="B347" s="1">
        <v>39.990846268887253</v>
      </c>
    </row>
    <row r="348" spans="1:2" x14ac:dyDescent="0.2">
      <c r="A348" s="1">
        <v>195</v>
      </c>
      <c r="B348" s="1">
        <v>40.625824018541607</v>
      </c>
    </row>
    <row r="349" spans="1:2" x14ac:dyDescent="0.2">
      <c r="A349" s="1">
        <v>28</v>
      </c>
      <c r="B349" s="1">
        <v>40.800685004453044</v>
      </c>
    </row>
    <row r="350" spans="1:2" x14ac:dyDescent="0.2">
      <c r="A350" s="1">
        <v>78</v>
      </c>
      <c r="B350" s="1">
        <v>41.554448926759505</v>
      </c>
    </row>
    <row r="351" spans="1:2" x14ac:dyDescent="0.2">
      <c r="A351" s="1">
        <v>123</v>
      </c>
      <c r="B351" s="1">
        <v>41.630820383272294</v>
      </c>
    </row>
    <row r="352" spans="1:2" x14ac:dyDescent="0.2">
      <c r="A352" s="1">
        <v>208</v>
      </c>
      <c r="B352" s="1">
        <v>41.854274050368986</v>
      </c>
    </row>
    <row r="353" spans="1:2" x14ac:dyDescent="0.2">
      <c r="A353" s="1">
        <v>59</v>
      </c>
      <c r="B353" s="1">
        <v>42.253586212713344</v>
      </c>
    </row>
    <row r="354" spans="1:2" x14ac:dyDescent="0.2">
      <c r="A354" s="1">
        <v>478</v>
      </c>
      <c r="B354" s="1">
        <v>42.643079682382449</v>
      </c>
    </row>
    <row r="355" spans="1:2" x14ac:dyDescent="0.2">
      <c r="A355" s="1">
        <v>53</v>
      </c>
      <c r="B355" s="1">
        <v>42.755986519845464</v>
      </c>
    </row>
    <row r="356" spans="1:2" x14ac:dyDescent="0.2">
      <c r="A356" s="1">
        <v>250</v>
      </c>
      <c r="B356" s="1">
        <v>42.876090784016924</v>
      </c>
    </row>
    <row r="357" spans="1:2" x14ac:dyDescent="0.2">
      <c r="A357" s="1">
        <v>173</v>
      </c>
      <c r="B357" s="1">
        <v>43.574626298806834</v>
      </c>
    </row>
    <row r="358" spans="1:2" x14ac:dyDescent="0.2">
      <c r="A358" s="1">
        <v>209</v>
      </c>
      <c r="B358" s="1">
        <v>43.592971778736683</v>
      </c>
    </row>
    <row r="359" spans="1:2" x14ac:dyDescent="0.2">
      <c r="A359" s="1">
        <v>175</v>
      </c>
      <c r="B359" s="1">
        <v>44.188821497291428</v>
      </c>
    </row>
    <row r="360" spans="1:2" x14ac:dyDescent="0.2">
      <c r="A360" s="1">
        <v>25</v>
      </c>
      <c r="B360" s="1">
        <v>44.431147138187953</v>
      </c>
    </row>
    <row r="361" spans="1:2" x14ac:dyDescent="0.2">
      <c r="A361" s="1">
        <v>107</v>
      </c>
      <c r="B361" s="1">
        <v>44.488959818489093</v>
      </c>
    </row>
    <row r="362" spans="1:2" x14ac:dyDescent="0.2">
      <c r="A362" s="1">
        <v>211</v>
      </c>
      <c r="B362" s="1">
        <v>45.074079105233977</v>
      </c>
    </row>
    <row r="363" spans="1:2" x14ac:dyDescent="0.2">
      <c r="A363" s="1">
        <v>155</v>
      </c>
      <c r="B363" s="1">
        <v>45.905282390111097</v>
      </c>
    </row>
    <row r="364" spans="1:2" x14ac:dyDescent="0.2">
      <c r="A364" s="1">
        <v>65</v>
      </c>
      <c r="B364" s="1">
        <v>46.517793514769437</v>
      </c>
    </row>
    <row r="365" spans="1:2" x14ac:dyDescent="0.2">
      <c r="A365" s="1">
        <v>229</v>
      </c>
      <c r="B365" s="1">
        <v>47.126729810268444</v>
      </c>
    </row>
    <row r="366" spans="1:2" x14ac:dyDescent="0.2">
      <c r="A366" s="1">
        <v>300</v>
      </c>
      <c r="B366" s="1">
        <v>47.27509282551182</v>
      </c>
    </row>
    <row r="367" spans="1:2" x14ac:dyDescent="0.2">
      <c r="A367" s="1">
        <v>273</v>
      </c>
      <c r="B367" s="1">
        <v>48.730538840067311</v>
      </c>
    </row>
    <row r="368" spans="1:2" x14ac:dyDescent="0.2">
      <c r="A368" s="1">
        <v>168</v>
      </c>
      <c r="B368" s="1">
        <v>48.761662085873468</v>
      </c>
    </row>
    <row r="369" spans="1:2" x14ac:dyDescent="0.2">
      <c r="A369" s="1">
        <v>413</v>
      </c>
      <c r="B369" s="1">
        <v>48.954795306111919</v>
      </c>
    </row>
    <row r="370" spans="1:2" x14ac:dyDescent="0.2">
      <c r="A370" s="1">
        <v>354</v>
      </c>
      <c r="B370" s="1">
        <v>49.039497274665337</v>
      </c>
    </row>
    <row r="371" spans="1:2" x14ac:dyDescent="0.2">
      <c r="A371" s="1">
        <v>276</v>
      </c>
      <c r="B371" s="1">
        <v>49.126327506590314</v>
      </c>
    </row>
    <row r="372" spans="1:2" x14ac:dyDescent="0.2">
      <c r="A372" s="1">
        <v>36</v>
      </c>
      <c r="B372" s="1">
        <v>49.14354850359814</v>
      </c>
    </row>
    <row r="373" spans="1:2" x14ac:dyDescent="0.2">
      <c r="A373" s="1">
        <v>385</v>
      </c>
      <c r="B373" s="1">
        <v>49.309537909999563</v>
      </c>
    </row>
    <row r="374" spans="1:2" x14ac:dyDescent="0.2">
      <c r="A374" s="1">
        <v>469</v>
      </c>
      <c r="B374" s="1">
        <v>49.35095946297406</v>
      </c>
    </row>
    <row r="375" spans="1:2" x14ac:dyDescent="0.2">
      <c r="A375" s="1">
        <v>473</v>
      </c>
      <c r="B375" s="1">
        <v>50.812771020027867</v>
      </c>
    </row>
    <row r="376" spans="1:2" x14ac:dyDescent="0.2">
      <c r="A376" s="1">
        <v>189</v>
      </c>
      <c r="B376" s="1">
        <v>51.633162864827682</v>
      </c>
    </row>
    <row r="377" spans="1:2" x14ac:dyDescent="0.2">
      <c r="A377" s="1">
        <v>233</v>
      </c>
      <c r="B377" s="1">
        <v>51.636043203981899</v>
      </c>
    </row>
    <row r="378" spans="1:2" x14ac:dyDescent="0.2">
      <c r="A378" s="1">
        <v>477</v>
      </c>
      <c r="B378" s="1">
        <v>51.849046228882798</v>
      </c>
    </row>
    <row r="379" spans="1:2" x14ac:dyDescent="0.2">
      <c r="A379" s="1">
        <v>18</v>
      </c>
      <c r="B379" s="1">
        <v>51.870780668537918</v>
      </c>
    </row>
    <row r="380" spans="1:2" x14ac:dyDescent="0.2">
      <c r="A380" s="1">
        <v>15</v>
      </c>
      <c r="B380" s="1">
        <v>51.929993037734675</v>
      </c>
    </row>
    <row r="381" spans="1:2" x14ac:dyDescent="0.2">
      <c r="A381" s="1">
        <v>188</v>
      </c>
      <c r="B381" s="1">
        <v>52.192617955526657</v>
      </c>
    </row>
    <row r="382" spans="1:2" x14ac:dyDescent="0.2">
      <c r="A382" s="1">
        <v>420</v>
      </c>
      <c r="B382" s="1">
        <v>52.625510077576109</v>
      </c>
    </row>
    <row r="383" spans="1:2" x14ac:dyDescent="0.2">
      <c r="A383" s="1">
        <v>180</v>
      </c>
      <c r="B383" s="1">
        <v>52.638077186262308</v>
      </c>
    </row>
    <row r="384" spans="1:2" x14ac:dyDescent="0.2">
      <c r="A384" s="1">
        <v>412</v>
      </c>
      <c r="B384" s="1">
        <v>53.103458921050333</v>
      </c>
    </row>
    <row r="385" spans="1:2" x14ac:dyDescent="0.2">
      <c r="A385" s="1">
        <v>442</v>
      </c>
      <c r="B385" s="1">
        <v>53.31587297360602</v>
      </c>
    </row>
    <row r="386" spans="1:2" x14ac:dyDescent="0.2">
      <c r="A386" s="1">
        <v>425</v>
      </c>
      <c r="B386" s="1">
        <v>53.925840280362536</v>
      </c>
    </row>
    <row r="387" spans="1:2" x14ac:dyDescent="0.2">
      <c r="A387" s="1">
        <v>307</v>
      </c>
      <c r="B387" s="1">
        <v>53.929405415899964</v>
      </c>
    </row>
    <row r="388" spans="1:2" x14ac:dyDescent="0.2">
      <c r="A388" s="1">
        <v>310</v>
      </c>
      <c r="B388" s="1">
        <v>54.160290329493364</v>
      </c>
    </row>
    <row r="389" spans="1:2" x14ac:dyDescent="0.2">
      <c r="A389" s="1">
        <v>32</v>
      </c>
      <c r="B389" s="1">
        <v>54.388348120264709</v>
      </c>
    </row>
    <row r="390" spans="1:2" x14ac:dyDescent="0.2">
      <c r="A390" s="1">
        <v>45</v>
      </c>
      <c r="B390" s="1">
        <v>54.468400729452696</v>
      </c>
    </row>
    <row r="391" spans="1:2" x14ac:dyDescent="0.2">
      <c r="A391" s="1">
        <v>259</v>
      </c>
      <c r="B391" s="1">
        <v>54.56320213721483</v>
      </c>
    </row>
    <row r="392" spans="1:2" x14ac:dyDescent="0.2">
      <c r="A392" s="1">
        <v>315</v>
      </c>
      <c r="B392" s="1">
        <v>54.64850474900777</v>
      </c>
    </row>
    <row r="393" spans="1:2" x14ac:dyDescent="0.2">
      <c r="A393" s="1">
        <v>86</v>
      </c>
      <c r="B393" s="1">
        <v>54.83099058980406</v>
      </c>
    </row>
    <row r="394" spans="1:2" x14ac:dyDescent="0.2">
      <c r="A394" s="1">
        <v>286</v>
      </c>
      <c r="B394" s="1">
        <v>55.699074111862501</v>
      </c>
    </row>
    <row r="395" spans="1:2" x14ac:dyDescent="0.2">
      <c r="A395" s="1">
        <v>17</v>
      </c>
      <c r="B395" s="1">
        <v>56.357542835274216</v>
      </c>
    </row>
    <row r="396" spans="1:2" x14ac:dyDescent="0.2">
      <c r="A396" s="1">
        <v>100</v>
      </c>
      <c r="B396" s="1">
        <v>56.5370993110173</v>
      </c>
    </row>
    <row r="397" spans="1:2" x14ac:dyDescent="0.2">
      <c r="A397" s="1">
        <v>71</v>
      </c>
      <c r="B397" s="1">
        <v>56.734803804652984</v>
      </c>
    </row>
    <row r="398" spans="1:2" x14ac:dyDescent="0.2">
      <c r="A398" s="1">
        <v>14</v>
      </c>
      <c r="B398" s="1">
        <v>57.041293595386378</v>
      </c>
    </row>
    <row r="399" spans="1:2" x14ac:dyDescent="0.2">
      <c r="A399" s="1">
        <v>234</v>
      </c>
      <c r="B399" s="1">
        <v>57.361210607934481</v>
      </c>
    </row>
    <row r="400" spans="1:2" x14ac:dyDescent="0.2">
      <c r="A400" s="1">
        <v>367</v>
      </c>
      <c r="B400" s="1">
        <v>57.59784257080355</v>
      </c>
    </row>
    <row r="401" spans="1:2" x14ac:dyDescent="0.2">
      <c r="A401" s="1">
        <v>246</v>
      </c>
      <c r="B401" s="1">
        <v>58.087907901917788</v>
      </c>
    </row>
    <row r="402" spans="1:2" x14ac:dyDescent="0.2">
      <c r="A402" s="1">
        <v>43</v>
      </c>
      <c r="B402" s="1">
        <v>61.699657502689661</v>
      </c>
    </row>
    <row r="403" spans="1:2" x14ac:dyDescent="0.2">
      <c r="A403" s="1">
        <v>254</v>
      </c>
      <c r="B403" s="1">
        <v>61.820294132339768</v>
      </c>
    </row>
    <row r="404" spans="1:2" x14ac:dyDescent="0.2">
      <c r="A404" s="1">
        <v>218</v>
      </c>
      <c r="B404" s="1">
        <v>61.839156814223315</v>
      </c>
    </row>
    <row r="405" spans="1:2" x14ac:dyDescent="0.2">
      <c r="A405" s="1">
        <v>108</v>
      </c>
      <c r="B405" s="1">
        <v>61.854301423270954</v>
      </c>
    </row>
    <row r="406" spans="1:2" x14ac:dyDescent="0.2">
      <c r="A406" s="1">
        <v>294</v>
      </c>
      <c r="B406" s="1">
        <v>62.108956579335427</v>
      </c>
    </row>
    <row r="407" spans="1:2" x14ac:dyDescent="0.2">
      <c r="A407" s="1">
        <v>326</v>
      </c>
      <c r="B407" s="1">
        <v>63.098206046608539</v>
      </c>
    </row>
    <row r="408" spans="1:2" x14ac:dyDescent="0.2">
      <c r="A408" s="1">
        <v>4</v>
      </c>
      <c r="B408" s="1">
        <v>63.635125298078492</v>
      </c>
    </row>
    <row r="409" spans="1:2" x14ac:dyDescent="0.2">
      <c r="A409" s="1">
        <v>432</v>
      </c>
      <c r="B409" s="1">
        <v>64.430016567246639</v>
      </c>
    </row>
    <row r="410" spans="1:2" x14ac:dyDescent="0.2">
      <c r="A410" s="1">
        <v>316</v>
      </c>
      <c r="B410" s="1">
        <v>64.506650788593106</v>
      </c>
    </row>
    <row r="411" spans="1:2" x14ac:dyDescent="0.2">
      <c r="A411" s="1">
        <v>243</v>
      </c>
      <c r="B411" s="1">
        <v>65.244727420282288</v>
      </c>
    </row>
    <row r="412" spans="1:2" x14ac:dyDescent="0.2">
      <c r="A412" s="1">
        <v>481</v>
      </c>
      <c r="B412" s="1">
        <v>65.38228852811153</v>
      </c>
    </row>
    <row r="413" spans="1:2" x14ac:dyDescent="0.2">
      <c r="A413" s="1">
        <v>210</v>
      </c>
      <c r="B413" s="1">
        <v>65.823117159403409</v>
      </c>
    </row>
    <row r="414" spans="1:2" x14ac:dyDescent="0.2">
      <c r="A414" s="1">
        <v>197</v>
      </c>
      <c r="B414" s="1">
        <v>66.175228287529535</v>
      </c>
    </row>
    <row r="415" spans="1:2" x14ac:dyDescent="0.2">
      <c r="A415" s="1">
        <v>467</v>
      </c>
      <c r="B415" s="1">
        <v>66.715413849906327</v>
      </c>
    </row>
    <row r="416" spans="1:2" x14ac:dyDescent="0.2">
      <c r="A416" s="1">
        <v>431</v>
      </c>
      <c r="B416" s="1">
        <v>68.949333618164019</v>
      </c>
    </row>
    <row r="417" spans="1:2" x14ac:dyDescent="0.2">
      <c r="A417" s="1">
        <v>231</v>
      </c>
      <c r="B417" s="1">
        <v>69.733129241079951</v>
      </c>
    </row>
    <row r="418" spans="1:2" x14ac:dyDescent="0.2">
      <c r="A418" s="1">
        <v>39</v>
      </c>
      <c r="B418" s="1">
        <v>69.73347489632215</v>
      </c>
    </row>
    <row r="419" spans="1:2" x14ac:dyDescent="0.2">
      <c r="A419" s="1">
        <v>457</v>
      </c>
      <c r="B419" s="1">
        <v>70.121141757776059</v>
      </c>
    </row>
    <row r="420" spans="1:2" x14ac:dyDescent="0.2">
      <c r="A420" s="1">
        <v>249</v>
      </c>
      <c r="B420" s="1">
        <v>70.661347876701257</v>
      </c>
    </row>
    <row r="421" spans="1:2" x14ac:dyDescent="0.2">
      <c r="A421" s="1">
        <v>247</v>
      </c>
      <c r="B421" s="1">
        <v>70.899575864106737</v>
      </c>
    </row>
    <row r="422" spans="1:2" x14ac:dyDescent="0.2">
      <c r="A422" s="1">
        <v>314</v>
      </c>
      <c r="B422" s="1">
        <v>71.381076541454604</v>
      </c>
    </row>
    <row r="423" spans="1:2" x14ac:dyDescent="0.2">
      <c r="A423" s="1">
        <v>453</v>
      </c>
      <c r="B423" s="1">
        <v>71.403934052552358</v>
      </c>
    </row>
    <row r="424" spans="1:2" x14ac:dyDescent="0.2">
      <c r="A424" s="1">
        <v>288</v>
      </c>
      <c r="B424" s="1">
        <v>73.109402634596336</v>
      </c>
    </row>
    <row r="425" spans="1:2" x14ac:dyDescent="0.2">
      <c r="A425" s="1">
        <v>221</v>
      </c>
      <c r="B425" s="1">
        <v>74.574024710238518</v>
      </c>
    </row>
    <row r="426" spans="1:2" x14ac:dyDescent="0.2">
      <c r="A426" s="1">
        <v>309</v>
      </c>
      <c r="B426" s="1">
        <v>74.876668628279731</v>
      </c>
    </row>
    <row r="427" spans="1:2" x14ac:dyDescent="0.2">
      <c r="A427" s="1">
        <v>33</v>
      </c>
      <c r="B427" s="1">
        <v>76.53321535586656</v>
      </c>
    </row>
    <row r="428" spans="1:2" x14ac:dyDescent="0.2">
      <c r="A428" s="1">
        <v>60</v>
      </c>
      <c r="B428" s="1">
        <v>78.696693547493851</v>
      </c>
    </row>
    <row r="429" spans="1:2" x14ac:dyDescent="0.2">
      <c r="A429" s="1">
        <v>101</v>
      </c>
      <c r="B429" s="1">
        <v>79.105912814644398</v>
      </c>
    </row>
    <row r="430" spans="1:2" x14ac:dyDescent="0.2">
      <c r="A430" s="1">
        <v>198</v>
      </c>
      <c r="B430" s="1">
        <v>79.640877844030911</v>
      </c>
    </row>
    <row r="431" spans="1:2" x14ac:dyDescent="0.2">
      <c r="A431" s="1">
        <v>23</v>
      </c>
      <c r="B431" s="1">
        <v>82.827667048259173</v>
      </c>
    </row>
    <row r="432" spans="1:2" x14ac:dyDescent="0.2">
      <c r="A432" s="1">
        <v>411</v>
      </c>
      <c r="B432" s="1">
        <v>83.197260851640749</v>
      </c>
    </row>
    <row r="433" spans="1:2" x14ac:dyDescent="0.2">
      <c r="A433" s="1">
        <v>145</v>
      </c>
      <c r="B433" s="1">
        <v>83.506856424846774</v>
      </c>
    </row>
    <row r="434" spans="1:2" x14ac:dyDescent="0.2">
      <c r="A434" s="1">
        <v>408</v>
      </c>
      <c r="B434" s="1">
        <v>83.888508856587578</v>
      </c>
    </row>
    <row r="435" spans="1:2" x14ac:dyDescent="0.2">
      <c r="A435" s="1">
        <v>5</v>
      </c>
      <c r="B435" s="1">
        <v>85.833581737253553</v>
      </c>
    </row>
    <row r="436" spans="1:2" x14ac:dyDescent="0.2">
      <c r="A436" s="1">
        <v>346</v>
      </c>
      <c r="B436" s="1">
        <v>85.983370299580201</v>
      </c>
    </row>
    <row r="437" spans="1:2" x14ac:dyDescent="0.2">
      <c r="A437" s="1">
        <v>6</v>
      </c>
      <c r="B437" s="1">
        <v>86.960119385001235</v>
      </c>
    </row>
    <row r="438" spans="1:2" x14ac:dyDescent="0.2">
      <c r="A438" s="1">
        <v>165</v>
      </c>
      <c r="B438" s="1">
        <v>87.313202594199538</v>
      </c>
    </row>
    <row r="439" spans="1:2" x14ac:dyDescent="0.2">
      <c r="A439" s="1">
        <v>362</v>
      </c>
      <c r="B439" s="1">
        <v>87.375104154838482</v>
      </c>
    </row>
    <row r="440" spans="1:2" x14ac:dyDescent="0.2">
      <c r="A440" s="1">
        <v>154</v>
      </c>
      <c r="B440" s="1">
        <v>87.387568928814289</v>
      </c>
    </row>
    <row r="441" spans="1:2" x14ac:dyDescent="0.2">
      <c r="A441" s="1">
        <v>238</v>
      </c>
      <c r="B441" s="1">
        <v>88.340040657720238</v>
      </c>
    </row>
    <row r="442" spans="1:2" x14ac:dyDescent="0.2">
      <c r="A442" s="1">
        <v>269</v>
      </c>
      <c r="B442" s="1">
        <v>89.2616765326311</v>
      </c>
    </row>
    <row r="443" spans="1:2" x14ac:dyDescent="0.2">
      <c r="A443" s="1">
        <v>479</v>
      </c>
      <c r="B443" s="1">
        <v>89.561242389334438</v>
      </c>
    </row>
    <row r="444" spans="1:2" x14ac:dyDescent="0.2">
      <c r="A444" s="1">
        <v>358</v>
      </c>
      <c r="B444" s="1">
        <v>89.974467416182961</v>
      </c>
    </row>
    <row r="445" spans="1:2" x14ac:dyDescent="0.2">
      <c r="A445" s="1">
        <v>456</v>
      </c>
      <c r="B445" s="1">
        <v>92.288139743031934</v>
      </c>
    </row>
    <row r="446" spans="1:2" x14ac:dyDescent="0.2">
      <c r="A446" s="1">
        <v>199</v>
      </c>
      <c r="B446" s="1">
        <v>92.301513271502699</v>
      </c>
    </row>
    <row r="447" spans="1:2" x14ac:dyDescent="0.2">
      <c r="A447" s="1">
        <v>137</v>
      </c>
      <c r="B447" s="1">
        <v>92.979971152588405</v>
      </c>
    </row>
    <row r="448" spans="1:2" x14ac:dyDescent="0.2">
      <c r="A448" s="1">
        <v>284</v>
      </c>
      <c r="B448" s="1">
        <v>94.248271111107897</v>
      </c>
    </row>
    <row r="449" spans="1:2" x14ac:dyDescent="0.2">
      <c r="A449" s="1">
        <v>290</v>
      </c>
      <c r="B449" s="1">
        <v>94.43648862853297</v>
      </c>
    </row>
    <row r="450" spans="1:2" x14ac:dyDescent="0.2">
      <c r="A450" s="1">
        <v>172</v>
      </c>
      <c r="B450" s="1">
        <v>96.415462354798365</v>
      </c>
    </row>
    <row r="451" spans="1:2" x14ac:dyDescent="0.2">
      <c r="A451" s="1">
        <v>361</v>
      </c>
      <c r="B451" s="1">
        <v>96.709907885089706</v>
      </c>
    </row>
    <row r="452" spans="1:2" x14ac:dyDescent="0.2">
      <c r="A452" s="1">
        <v>470</v>
      </c>
      <c r="B452" s="1">
        <v>101.13409368716384</v>
      </c>
    </row>
    <row r="453" spans="1:2" x14ac:dyDescent="0.2">
      <c r="A453" s="1">
        <v>144</v>
      </c>
      <c r="B453" s="1">
        <v>103.59611941634284</v>
      </c>
    </row>
    <row r="454" spans="1:2" x14ac:dyDescent="0.2">
      <c r="A454" s="1">
        <v>313</v>
      </c>
      <c r="B454" s="1">
        <v>103.734615107016</v>
      </c>
    </row>
    <row r="455" spans="1:2" x14ac:dyDescent="0.2">
      <c r="A455" s="1">
        <v>142</v>
      </c>
      <c r="B455" s="1">
        <v>104.577393267964</v>
      </c>
    </row>
    <row r="456" spans="1:2" x14ac:dyDescent="0.2">
      <c r="A456" s="1">
        <v>384</v>
      </c>
      <c r="B456" s="1">
        <v>104.75020755703554</v>
      </c>
    </row>
    <row r="457" spans="1:2" x14ac:dyDescent="0.2">
      <c r="A457" s="1">
        <v>75</v>
      </c>
      <c r="B457" s="1">
        <v>105.52932995235642</v>
      </c>
    </row>
    <row r="458" spans="1:2" x14ac:dyDescent="0.2">
      <c r="A458" s="1">
        <v>93</v>
      </c>
      <c r="B458" s="1">
        <v>105.61996593252115</v>
      </c>
    </row>
    <row r="459" spans="1:2" x14ac:dyDescent="0.2">
      <c r="A459" s="1">
        <v>267</v>
      </c>
      <c r="B459" s="1">
        <v>106.24029863249598</v>
      </c>
    </row>
    <row r="460" spans="1:2" x14ac:dyDescent="0.2">
      <c r="A460" s="1">
        <v>161</v>
      </c>
      <c r="B460" s="1">
        <v>107.42657340114602</v>
      </c>
    </row>
    <row r="461" spans="1:2" x14ac:dyDescent="0.2">
      <c r="A461" s="1">
        <v>396</v>
      </c>
      <c r="B461" s="1">
        <v>109.59086693698373</v>
      </c>
    </row>
    <row r="462" spans="1:2" x14ac:dyDescent="0.2">
      <c r="A462" s="1">
        <v>299</v>
      </c>
      <c r="B462" s="1">
        <v>109.82742441342816</v>
      </c>
    </row>
    <row r="463" spans="1:2" x14ac:dyDescent="0.2">
      <c r="A463" s="1">
        <v>114</v>
      </c>
      <c r="B463" s="1">
        <v>109.97030305324552</v>
      </c>
    </row>
    <row r="464" spans="1:2" x14ac:dyDescent="0.2">
      <c r="A464" s="1">
        <v>401</v>
      </c>
      <c r="B464" s="1">
        <v>110.39414955975008</v>
      </c>
    </row>
    <row r="465" spans="1:2" x14ac:dyDescent="0.2">
      <c r="A465" s="1">
        <v>242</v>
      </c>
      <c r="B465" s="1">
        <v>110.83699916832666</v>
      </c>
    </row>
    <row r="466" spans="1:2" x14ac:dyDescent="0.2">
      <c r="A466" s="1">
        <v>217</v>
      </c>
      <c r="B466" s="1">
        <v>112.25882303735489</v>
      </c>
    </row>
    <row r="467" spans="1:2" x14ac:dyDescent="0.2">
      <c r="A467" s="1">
        <v>122</v>
      </c>
      <c r="B467" s="1">
        <v>113.43222126451292</v>
      </c>
    </row>
    <row r="468" spans="1:2" x14ac:dyDescent="0.2">
      <c r="A468" s="1">
        <v>306</v>
      </c>
      <c r="B468" s="1">
        <v>114.00879925697154</v>
      </c>
    </row>
    <row r="469" spans="1:2" x14ac:dyDescent="0.2">
      <c r="A469" s="1">
        <v>245</v>
      </c>
      <c r="B469" s="1">
        <v>118.91029100953892</v>
      </c>
    </row>
    <row r="470" spans="1:2" x14ac:dyDescent="0.2">
      <c r="A470" s="1">
        <v>356</v>
      </c>
      <c r="B470" s="1">
        <v>120.30574665877248</v>
      </c>
    </row>
    <row r="471" spans="1:2" x14ac:dyDescent="0.2">
      <c r="A471" s="1">
        <v>135</v>
      </c>
      <c r="B471" s="1">
        <v>121.22919517879018</v>
      </c>
    </row>
    <row r="472" spans="1:2" x14ac:dyDescent="0.2">
      <c r="A472" s="1">
        <v>287</v>
      </c>
      <c r="B472" s="1">
        <v>122.82956106030178</v>
      </c>
    </row>
    <row r="473" spans="1:2" x14ac:dyDescent="0.2">
      <c r="A473" s="1">
        <v>372</v>
      </c>
      <c r="B473" s="1">
        <v>123.89287551661619</v>
      </c>
    </row>
    <row r="474" spans="1:2" x14ac:dyDescent="0.2">
      <c r="A474" s="1">
        <v>499</v>
      </c>
      <c r="B474" s="1">
        <v>126.43896718726137</v>
      </c>
    </row>
    <row r="475" spans="1:2" x14ac:dyDescent="0.2">
      <c r="A475" s="1">
        <v>482</v>
      </c>
      <c r="B475" s="1">
        <v>127.951464586984</v>
      </c>
    </row>
    <row r="476" spans="1:2" x14ac:dyDescent="0.2">
      <c r="A476" s="1">
        <v>495</v>
      </c>
      <c r="B476" s="1">
        <v>129.78058522602805</v>
      </c>
    </row>
    <row r="477" spans="1:2" x14ac:dyDescent="0.2">
      <c r="A477" s="1">
        <v>235</v>
      </c>
      <c r="B477" s="1">
        <v>131.00500554685641</v>
      </c>
    </row>
    <row r="478" spans="1:2" x14ac:dyDescent="0.2">
      <c r="A478" s="1">
        <v>304</v>
      </c>
      <c r="B478" s="1">
        <v>131.96805083459549</v>
      </c>
    </row>
    <row r="479" spans="1:2" x14ac:dyDescent="0.2">
      <c r="A479" s="1">
        <v>325</v>
      </c>
      <c r="B479" s="1">
        <v>138.65604476265617</v>
      </c>
    </row>
    <row r="480" spans="1:2" x14ac:dyDescent="0.2">
      <c r="A480" s="1">
        <v>251</v>
      </c>
      <c r="B480" s="1">
        <v>144.04172982201271</v>
      </c>
    </row>
    <row r="481" spans="1:2" x14ac:dyDescent="0.2">
      <c r="A481" s="1">
        <v>345</v>
      </c>
      <c r="B481" s="1">
        <v>145.47521045654503</v>
      </c>
    </row>
    <row r="482" spans="1:2" x14ac:dyDescent="0.2">
      <c r="A482" s="1">
        <v>404</v>
      </c>
      <c r="B482" s="1">
        <v>146.29342979794274</v>
      </c>
    </row>
    <row r="483" spans="1:2" x14ac:dyDescent="0.2">
      <c r="A483" s="1">
        <v>257</v>
      </c>
      <c r="B483" s="1">
        <v>149.55017411298468</v>
      </c>
    </row>
    <row r="484" spans="1:2" x14ac:dyDescent="0.2">
      <c r="A484" s="1">
        <v>492</v>
      </c>
      <c r="B484" s="1">
        <v>155.02247434568744</v>
      </c>
    </row>
    <row r="485" spans="1:2" x14ac:dyDescent="0.2">
      <c r="A485" s="1">
        <v>343</v>
      </c>
      <c r="B485" s="1">
        <v>155.54047619443372</v>
      </c>
    </row>
    <row r="486" spans="1:2" x14ac:dyDescent="0.2">
      <c r="A486" s="1">
        <v>146</v>
      </c>
      <c r="B486" s="1">
        <v>162.94083828421208</v>
      </c>
    </row>
    <row r="487" spans="1:2" x14ac:dyDescent="0.2">
      <c r="A487" s="1">
        <v>371</v>
      </c>
      <c r="B487" s="1">
        <v>165.04413540546375</v>
      </c>
    </row>
    <row r="488" spans="1:2" x14ac:dyDescent="0.2">
      <c r="A488" s="1">
        <v>308</v>
      </c>
      <c r="B488" s="1">
        <v>167.15159190420309</v>
      </c>
    </row>
    <row r="489" spans="1:2" x14ac:dyDescent="0.2">
      <c r="A489" s="1">
        <v>462</v>
      </c>
      <c r="B489" s="1">
        <v>167.8823659226091</v>
      </c>
    </row>
    <row r="490" spans="1:2" x14ac:dyDescent="0.2">
      <c r="A490" s="1">
        <v>360</v>
      </c>
      <c r="B490" s="1">
        <v>179.87323824558189</v>
      </c>
    </row>
    <row r="491" spans="1:2" x14ac:dyDescent="0.2">
      <c r="A491" s="1">
        <v>383</v>
      </c>
      <c r="B491" s="1">
        <v>180.23579095732021</v>
      </c>
    </row>
    <row r="492" spans="1:2" x14ac:dyDescent="0.2">
      <c r="A492" s="1">
        <v>352</v>
      </c>
      <c r="B492" s="1">
        <v>185.88264424074441</v>
      </c>
    </row>
    <row r="493" spans="1:2" x14ac:dyDescent="0.2">
      <c r="A493" s="1">
        <v>466</v>
      </c>
      <c r="B493" s="1">
        <v>188.98647754204467</v>
      </c>
    </row>
    <row r="494" spans="1:2" x14ac:dyDescent="0.2">
      <c r="A494" s="1">
        <v>454</v>
      </c>
      <c r="B494" s="1">
        <v>205.51035918357957</v>
      </c>
    </row>
    <row r="495" spans="1:2" x14ac:dyDescent="0.2">
      <c r="A495" s="1">
        <v>262</v>
      </c>
      <c r="B495" s="1">
        <v>214.90941751988066</v>
      </c>
    </row>
    <row r="496" spans="1:2" x14ac:dyDescent="0.2">
      <c r="A496" s="1">
        <v>394</v>
      </c>
      <c r="B496" s="1">
        <v>224.5146280105364</v>
      </c>
    </row>
    <row r="497" spans="1:2" x14ac:dyDescent="0.2">
      <c r="A497" s="1">
        <v>488</v>
      </c>
      <c r="B497" s="1">
        <v>284.92469158141648</v>
      </c>
    </row>
    <row r="498" spans="1:2" x14ac:dyDescent="0.2">
      <c r="A498" s="1">
        <v>340</v>
      </c>
      <c r="B498" s="1">
        <v>307.93011510920951</v>
      </c>
    </row>
    <row r="499" spans="1:2" x14ac:dyDescent="0.2">
      <c r="A499" s="1">
        <v>376</v>
      </c>
      <c r="B499" s="1">
        <v>316.48933902174576</v>
      </c>
    </row>
    <row r="500" spans="1:2" x14ac:dyDescent="0.2">
      <c r="A500" s="1">
        <v>378</v>
      </c>
      <c r="B500" s="1">
        <v>333.02184034411948</v>
      </c>
    </row>
    <row r="501" spans="1:2" x14ac:dyDescent="0.2">
      <c r="A501" s="1">
        <v>496</v>
      </c>
      <c r="B501" s="1">
        <v>555.79541141424852</v>
      </c>
    </row>
  </sheetData>
  <sortState xmlns:xlrd2="http://schemas.microsoft.com/office/spreadsheetml/2017/richdata2" ref="A2:B501">
    <sortCondition ref="B2:B501"/>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7C773-C453-4756-A8CC-EE680F49B223}">
  <dimension ref="A1:T506"/>
  <sheetViews>
    <sheetView showGridLines="0" workbookViewId="0">
      <pane xSplit="2" ySplit="5" topLeftCell="C6" activePane="bottomRight" state="frozen"/>
      <selection pane="topRight" activeCell="C1" sqref="C1"/>
      <selection pane="bottomLeft" activeCell="A6" sqref="A6"/>
      <selection pane="bottomRight" activeCell="O3" sqref="O3"/>
    </sheetView>
  </sheetViews>
  <sheetFormatPr defaultRowHeight="11.25" x14ac:dyDescent="0.2"/>
  <cols>
    <col min="1" max="1" width="9.140625" style="1"/>
    <col min="2" max="2" width="9.85546875" style="1" customWidth="1"/>
    <col min="3" max="8" width="9.140625" style="1"/>
    <col min="9" max="9" width="9.140625" style="26"/>
    <col min="10" max="16384" width="9.140625" style="1"/>
  </cols>
  <sheetData>
    <row r="1" spans="1:20" x14ac:dyDescent="0.2">
      <c r="B1" s="9" t="s">
        <v>51</v>
      </c>
      <c r="C1" s="9" t="s">
        <v>2</v>
      </c>
      <c r="D1" s="9" t="s">
        <v>52</v>
      </c>
      <c r="E1" s="9" t="s">
        <v>53</v>
      </c>
      <c r="F1" s="9" t="s">
        <v>54</v>
      </c>
      <c r="G1" s="9" t="s">
        <v>21</v>
      </c>
    </row>
    <row r="2" spans="1:20" x14ac:dyDescent="0.2">
      <c r="B2" s="9" t="s">
        <v>55</v>
      </c>
      <c r="C2" s="9">
        <v>4000</v>
      </c>
      <c r="D2" s="9">
        <v>3000</v>
      </c>
      <c r="E2" s="9">
        <v>1000</v>
      </c>
      <c r="F2" s="9">
        <v>2000</v>
      </c>
      <c r="G2" s="33">
        <f>SUM(C2:F2)</f>
        <v>10000</v>
      </c>
    </row>
    <row r="5" spans="1:20" x14ac:dyDescent="0.2">
      <c r="A5" s="1" t="s">
        <v>0</v>
      </c>
      <c r="B5" s="1" t="s">
        <v>1</v>
      </c>
      <c r="C5" s="1" t="s">
        <v>2</v>
      </c>
      <c r="D5" s="1" t="s">
        <v>3</v>
      </c>
      <c r="E5" s="1" t="s">
        <v>6</v>
      </c>
      <c r="F5" s="1" t="s">
        <v>48</v>
      </c>
      <c r="I5" s="27" t="s">
        <v>56</v>
      </c>
      <c r="J5" s="1" t="s">
        <v>2</v>
      </c>
      <c r="K5" s="1" t="s">
        <v>3</v>
      </c>
      <c r="L5" s="1" t="s">
        <v>6</v>
      </c>
      <c r="M5" s="1" t="s">
        <v>48</v>
      </c>
      <c r="N5" s="22" t="s">
        <v>49</v>
      </c>
      <c r="O5" s="23" t="s">
        <v>50</v>
      </c>
    </row>
    <row r="6" spans="1:20" x14ac:dyDescent="0.2">
      <c r="A6" s="1">
        <v>0</v>
      </c>
      <c r="B6" s="2">
        <v>38938</v>
      </c>
      <c r="C6" s="1">
        <v>11076.18</v>
      </c>
      <c r="D6" s="24">
        <v>11185.3503</v>
      </c>
      <c r="E6" s="24">
        <v>6474.040195825818</v>
      </c>
      <c r="F6" s="24">
        <v>135.94330120691151</v>
      </c>
      <c r="G6" s="2"/>
      <c r="H6" s="2"/>
      <c r="I6" s="25"/>
      <c r="T6" s="1" t="s">
        <v>57</v>
      </c>
    </row>
    <row r="7" spans="1:20" x14ac:dyDescent="0.2">
      <c r="A7" s="1">
        <v>1</v>
      </c>
      <c r="B7" s="2">
        <v>38939</v>
      </c>
      <c r="C7" s="1">
        <v>11124.37</v>
      </c>
      <c r="D7" s="24">
        <v>11016.708119999999</v>
      </c>
      <c r="E7" s="24">
        <v>6357.4859478794069</v>
      </c>
      <c r="F7" s="24">
        <v>135.43809028680357</v>
      </c>
      <c r="G7" s="2"/>
      <c r="H7" s="2"/>
      <c r="I7" s="25">
        <v>1</v>
      </c>
      <c r="J7" s="1">
        <f>C$506*(C7/C6)</f>
        <v>10410.54777156926</v>
      </c>
      <c r="K7" s="1">
        <f>D$506*(D7/D6)</f>
        <v>8579.38742437371</v>
      </c>
      <c r="L7" s="1">
        <f t="shared" ref="L7:M7" si="0">E$506*(E7/E6)</f>
        <v>5570.7183191869335</v>
      </c>
      <c r="M7" s="1">
        <f t="shared" si="0"/>
        <v>111.41702798830985</v>
      </c>
      <c r="N7" s="1">
        <f>$C$2*(J7/C$506)+$D$2*(K7/D$506)+$E$2*(L7/E$506)+$F$2*(M7/F$506)</f>
        <v>9946.7359408376888</v>
      </c>
      <c r="O7" s="1">
        <f t="shared" ref="O7:O38" si="1">N7-$G$2</f>
        <v>-53.264059162311241</v>
      </c>
      <c r="Q7" s="1">
        <f>COUNTIF($O$7:$O$506,"&gt;650")</f>
        <v>0</v>
      </c>
      <c r="S7" s="1">
        <v>-600</v>
      </c>
      <c r="T7" s="1">
        <f>$Q8-$Q7</f>
        <v>1</v>
      </c>
    </row>
    <row r="8" spans="1:20" x14ac:dyDescent="0.2">
      <c r="A8" s="1">
        <v>2</v>
      </c>
      <c r="B8" s="2">
        <v>38940</v>
      </c>
      <c r="C8" s="1">
        <v>11088.02</v>
      </c>
      <c r="D8" s="24">
        <v>11040.729700000002</v>
      </c>
      <c r="E8" s="24">
        <v>6364.7644580620454</v>
      </c>
      <c r="F8" s="24">
        <v>134.10028431119153</v>
      </c>
      <c r="G8" s="2"/>
      <c r="H8" s="2"/>
      <c r="I8" s="25">
        <v>2</v>
      </c>
      <c r="J8" s="1">
        <f t="shared" ref="J8:J71" si="2">C$506*(C8/C7)</f>
        <v>10331.579847577885</v>
      </c>
      <c r="K8" s="1">
        <f>D$506*(D8/D7)</f>
        <v>8729.7128958674584</v>
      </c>
      <c r="L8" s="1">
        <f t="shared" ref="L8:L71" si="3">E$506*(E8/E7)</f>
        <v>5679.3431396109445</v>
      </c>
      <c r="M8" s="1">
        <f t="shared" ref="M8:M71" si="4">F$506*(F8/F7)</f>
        <v>110.72799531861565</v>
      </c>
      <c r="N8" s="1">
        <f>$C$2*(J8/C$506)+$D$2*(K8/D$506)+$E$2*(L8/E$506)+$F$2*(M8/F$506)</f>
        <v>9974.8606336437715</v>
      </c>
      <c r="O8" s="1">
        <f t="shared" si="1"/>
        <v>-25.139366356228493</v>
      </c>
      <c r="Q8" s="1">
        <f>COUNTIF($O$7:$O$506,"&gt;550")</f>
        <v>1</v>
      </c>
      <c r="S8" s="1">
        <v>-500</v>
      </c>
      <c r="T8" s="1">
        <f t="shared" ref="T8:T18" si="5">$Q9-$Q8</f>
        <v>0</v>
      </c>
    </row>
    <row r="9" spans="1:20" x14ac:dyDescent="0.2">
      <c r="A9" s="1">
        <v>3</v>
      </c>
      <c r="B9" s="2">
        <v>38943</v>
      </c>
      <c r="C9" s="1">
        <v>11097.87</v>
      </c>
      <c r="D9" s="24">
        <v>11109.504069999999</v>
      </c>
      <c r="E9" s="24">
        <v>6431.6681534344343</v>
      </c>
      <c r="F9" s="24">
        <v>136.17097466723916</v>
      </c>
      <c r="G9" s="2"/>
      <c r="H9" s="2"/>
      <c r="I9" s="25">
        <v>3</v>
      </c>
      <c r="J9" s="1">
        <f t="shared" si="2"/>
        <v>10374.658107714455</v>
      </c>
      <c r="K9" s="1">
        <f t="shared" ref="K9:K71" si="6">D$506*(D9/D8)</f>
        <v>8764.9798353114766</v>
      </c>
      <c r="L9" s="1">
        <f t="shared" si="3"/>
        <v>5732.4790207707883</v>
      </c>
      <c r="M9" s="1">
        <f t="shared" si="4"/>
        <v>113.55948322897105</v>
      </c>
      <c r="N9" s="1">
        <f>$C$2*(J9/C$506)+$D$2*(K9/D$506)+$E$2*(L9/E$506)+$F$2*(M9/F$506)</f>
        <v>10063.635125298078</v>
      </c>
      <c r="O9" s="1">
        <f t="shared" si="1"/>
        <v>63.635125298078492</v>
      </c>
      <c r="Q9" s="1">
        <f>COUNTIF($O$7:$O$506,"&gt;450")</f>
        <v>1</v>
      </c>
      <c r="S9" s="1">
        <v>-400</v>
      </c>
      <c r="T9" s="1">
        <f t="shared" si="5"/>
        <v>0</v>
      </c>
    </row>
    <row r="10" spans="1:20" x14ac:dyDescent="0.2">
      <c r="A10" s="1">
        <v>4</v>
      </c>
      <c r="B10" s="2">
        <v>38944</v>
      </c>
      <c r="C10" s="1">
        <v>11230.26</v>
      </c>
      <c r="D10" s="24">
        <v>11179.469449999999</v>
      </c>
      <c r="E10" s="24">
        <v>6540.9462915601025</v>
      </c>
      <c r="F10" s="24">
        <v>136.32296155835201</v>
      </c>
      <c r="G10" s="2"/>
      <c r="H10" s="2"/>
      <c r="I10" s="25">
        <v>4</v>
      </c>
      <c r="J10" s="1">
        <f t="shared" si="2"/>
        <v>10489.102730253642</v>
      </c>
      <c r="K10" s="1">
        <f t="shared" si="6"/>
        <v>8765.5777765109615</v>
      </c>
      <c r="L10" s="1">
        <f t="shared" si="3"/>
        <v>5769.2337601214413</v>
      </c>
      <c r="M10" s="1">
        <f t="shared" si="4"/>
        <v>111.95745730027713</v>
      </c>
      <c r="N10" s="1">
        <f t="shared" ref="N10:N71" si="7">$C$2*(J10/C$506)+$D$2*(K10/D$506)+$E$2*(L10/E$506)+$F$2*(M10/F$506)</f>
        <v>10085.833581737254</v>
      </c>
      <c r="O10" s="1">
        <f t="shared" si="1"/>
        <v>85.833581737253553</v>
      </c>
      <c r="Q10" s="1">
        <f>COUNTIF($O$7:$O$506,"&gt;350")</f>
        <v>1</v>
      </c>
      <c r="S10" s="1">
        <v>-300</v>
      </c>
      <c r="T10" s="1">
        <f t="shared" si="5"/>
        <v>4</v>
      </c>
    </row>
    <row r="11" spans="1:20" x14ac:dyDescent="0.2">
      <c r="A11" s="1">
        <v>5</v>
      </c>
      <c r="B11" s="2">
        <v>38945</v>
      </c>
      <c r="C11" s="1">
        <v>11327.12</v>
      </c>
      <c r="D11" s="24">
        <v>11203.54</v>
      </c>
      <c r="E11" s="24">
        <v>6603.2262210796916</v>
      </c>
      <c r="F11" s="24">
        <v>138.80946622905512</v>
      </c>
      <c r="G11" s="2"/>
      <c r="H11" s="2"/>
      <c r="I11" s="25">
        <v>5</v>
      </c>
      <c r="J11" s="1">
        <f t="shared" si="2"/>
        <v>10454.851090179569</v>
      </c>
      <c r="K11" s="1">
        <f t="shared" si="6"/>
        <v>8729.4745272655673</v>
      </c>
      <c r="L11" s="1">
        <f t="shared" si="3"/>
        <v>5726.8627468768354</v>
      </c>
      <c r="M11" s="1">
        <f t="shared" si="4"/>
        <v>113.87244140760099</v>
      </c>
      <c r="N11" s="1">
        <f t="shared" si="7"/>
        <v>10086.960119385001</v>
      </c>
      <c r="O11" s="1">
        <f t="shared" si="1"/>
        <v>86.960119385001235</v>
      </c>
      <c r="Q11" s="1">
        <f>COUNTIF($O$7:$O$506,"&gt;250")</f>
        <v>5</v>
      </c>
      <c r="S11" s="1">
        <v>-200</v>
      </c>
      <c r="T11" s="1">
        <f t="shared" si="5"/>
        <v>13</v>
      </c>
    </row>
    <row r="12" spans="1:20" x14ac:dyDescent="0.2">
      <c r="A12" s="1">
        <v>6</v>
      </c>
      <c r="B12" s="2">
        <v>38946</v>
      </c>
      <c r="C12" s="1">
        <v>11334.96</v>
      </c>
      <c r="D12" s="24">
        <v>11170.04724</v>
      </c>
      <c r="E12" s="24">
        <v>6617.1575562700973</v>
      </c>
      <c r="F12" s="24">
        <v>138.67255258374448</v>
      </c>
      <c r="G12" s="2"/>
      <c r="H12" s="2"/>
      <c r="I12" s="25">
        <v>6</v>
      </c>
      <c r="J12" s="1">
        <f t="shared" si="2"/>
        <v>10372.624385722052</v>
      </c>
      <c r="K12" s="1">
        <f t="shared" si="6"/>
        <v>8684.6789279224831</v>
      </c>
      <c r="L12" s="1">
        <f t="shared" si="3"/>
        <v>5684.8168975178733</v>
      </c>
      <c r="M12" s="1">
        <f t="shared" si="4"/>
        <v>111.72233032847232</v>
      </c>
      <c r="N12" s="1">
        <f t="shared" si="7"/>
        <v>9993.9372288221457</v>
      </c>
      <c r="O12" s="1">
        <f t="shared" si="1"/>
        <v>-6.0627711778543016</v>
      </c>
      <c r="Q12" s="1">
        <f>COUNTIF($O$7:$O$506,"&gt;150")</f>
        <v>18</v>
      </c>
      <c r="S12" s="1">
        <v>-100</v>
      </c>
      <c r="T12" s="1">
        <f t="shared" si="5"/>
        <v>109</v>
      </c>
    </row>
    <row r="13" spans="1:20" x14ac:dyDescent="0.2">
      <c r="A13" s="1">
        <v>7</v>
      </c>
      <c r="B13" s="2">
        <v>38947</v>
      </c>
      <c r="C13" s="1">
        <v>11381.47</v>
      </c>
      <c r="D13" s="24">
        <v>11096.030639999999</v>
      </c>
      <c r="E13" s="24">
        <v>6584.2179487179483</v>
      </c>
      <c r="F13" s="24">
        <v>139.15655780196994</v>
      </c>
      <c r="G13" s="2"/>
      <c r="H13" s="2"/>
      <c r="I13" s="25">
        <v>7</v>
      </c>
      <c r="J13" s="1">
        <f t="shared" si="2"/>
        <v>10407.981873028226</v>
      </c>
      <c r="K13" s="1">
        <f t="shared" si="6"/>
        <v>8652.9992078045143</v>
      </c>
      <c r="L13" s="1">
        <f t="shared" si="3"/>
        <v>5644.6095291509237</v>
      </c>
      <c r="M13" s="1">
        <f t="shared" si="4"/>
        <v>112.22296213632102</v>
      </c>
      <c r="N13" s="1">
        <f t="shared" si="7"/>
        <v>9998.5365390850347</v>
      </c>
      <c r="O13" s="1">
        <f t="shared" si="1"/>
        <v>-1.4634609149652533</v>
      </c>
      <c r="Q13" s="1">
        <f>COUNTIF($O$7:$O$506,"&gt;50")</f>
        <v>127</v>
      </c>
      <c r="S13" s="1">
        <v>0</v>
      </c>
      <c r="T13" s="1">
        <f t="shared" si="5"/>
        <v>244</v>
      </c>
    </row>
    <row r="14" spans="1:20" x14ac:dyDescent="0.2">
      <c r="A14" s="1">
        <v>8</v>
      </c>
      <c r="B14" s="2">
        <v>38950</v>
      </c>
      <c r="C14" s="1">
        <v>11345.04</v>
      </c>
      <c r="D14" s="24">
        <v>11221.134399999999</v>
      </c>
      <c r="E14" s="24">
        <v>6594.3030616199449</v>
      </c>
      <c r="F14" s="24">
        <v>137.83048506818574</v>
      </c>
      <c r="G14" s="2"/>
      <c r="H14" s="2"/>
      <c r="I14" s="25">
        <v>8</v>
      </c>
      <c r="J14" s="1">
        <f t="shared" si="2"/>
        <v>10332.272093850797</v>
      </c>
      <c r="K14" s="1">
        <f t="shared" si="6"/>
        <v>8808.9296835627629</v>
      </c>
      <c r="L14" s="1">
        <f t="shared" si="3"/>
        <v>5681.5376110709685</v>
      </c>
      <c r="M14" s="1">
        <f t="shared" si="4"/>
        <v>110.76694230315056</v>
      </c>
      <c r="N14" s="1">
        <f t="shared" si="7"/>
        <v>10003.493648363228</v>
      </c>
      <c r="O14" s="1">
        <f t="shared" si="1"/>
        <v>3.4936483632282034</v>
      </c>
      <c r="Q14" s="1">
        <f>COUNTIF($O$7:$O$506,"&gt;-50")</f>
        <v>371</v>
      </c>
      <c r="S14" s="1">
        <v>100</v>
      </c>
      <c r="T14" s="1">
        <f t="shared" si="5"/>
        <v>100</v>
      </c>
    </row>
    <row r="15" spans="1:20" x14ac:dyDescent="0.2">
      <c r="A15" s="1">
        <v>9</v>
      </c>
      <c r="B15" s="2">
        <v>38951</v>
      </c>
      <c r="C15" s="1">
        <v>11339.84</v>
      </c>
      <c r="D15" s="24">
        <v>11147.060100000001</v>
      </c>
      <c r="E15" s="24">
        <v>6571.4120963608402</v>
      </c>
      <c r="F15" s="24">
        <v>138.94186845268763</v>
      </c>
      <c r="G15" s="2"/>
      <c r="H15" s="2"/>
      <c r="I15" s="25">
        <v>9</v>
      </c>
      <c r="J15" s="1">
        <f t="shared" si="2"/>
        <v>10360.698995155592</v>
      </c>
      <c r="K15" s="1">
        <f t="shared" si="6"/>
        <v>8653.2172031223508</v>
      </c>
      <c r="L15" s="1">
        <f t="shared" si="3"/>
        <v>5653.1561546303674</v>
      </c>
      <c r="M15" s="1">
        <f t="shared" si="4"/>
        <v>112.73438771185749</v>
      </c>
      <c r="N15" s="1">
        <f t="shared" si="7"/>
        <v>9991.0181302252386</v>
      </c>
      <c r="O15" s="1">
        <f t="shared" si="1"/>
        <v>-8.9818697747614351</v>
      </c>
      <c r="Q15" s="1">
        <f>COUNTIF($O$7:$O$506,"&gt;-150")</f>
        <v>471</v>
      </c>
      <c r="S15" s="1">
        <v>200</v>
      </c>
      <c r="T15" s="1">
        <f t="shared" si="5"/>
        <v>23</v>
      </c>
    </row>
    <row r="16" spans="1:20" x14ac:dyDescent="0.2">
      <c r="A16" s="1">
        <v>10</v>
      </c>
      <c r="B16" s="2">
        <v>38952</v>
      </c>
      <c r="C16" s="1">
        <v>11297.9</v>
      </c>
      <c r="D16" s="24">
        <v>11097.082</v>
      </c>
      <c r="E16" s="24">
        <v>6502.9810644831114</v>
      </c>
      <c r="F16" s="24">
        <v>138.7027374924912</v>
      </c>
      <c r="G16" s="2"/>
      <c r="H16" s="2"/>
      <c r="I16" s="25">
        <v>10</v>
      </c>
      <c r="J16" s="1">
        <f t="shared" si="2"/>
        <v>10327.113747195728</v>
      </c>
      <c r="K16" s="1">
        <f t="shared" si="6"/>
        <v>8671.6647397335237</v>
      </c>
      <c r="L16" s="1">
        <f t="shared" si="3"/>
        <v>5613.7745623148112</v>
      </c>
      <c r="M16" s="1">
        <f t="shared" si="4"/>
        <v>111.64016195696564</v>
      </c>
      <c r="N16" s="1">
        <f t="shared" si="7"/>
        <v>9957.8999547644453</v>
      </c>
      <c r="O16" s="1">
        <f t="shared" si="1"/>
        <v>-42.100045235554717</v>
      </c>
      <c r="Q16" s="1">
        <f>COUNTIF($O$7:$O$506,"&gt;-250")</f>
        <v>494</v>
      </c>
      <c r="S16" s="1">
        <v>300</v>
      </c>
      <c r="T16" s="1">
        <f t="shared" si="5"/>
        <v>4</v>
      </c>
    </row>
    <row r="17" spans="1:20" x14ac:dyDescent="0.2">
      <c r="A17" s="1">
        <v>11</v>
      </c>
      <c r="B17" s="2">
        <v>38953</v>
      </c>
      <c r="C17" s="1">
        <v>11304.46</v>
      </c>
      <c r="D17" s="24">
        <v>11100.81574</v>
      </c>
      <c r="E17" s="24">
        <v>6541.5174002047088</v>
      </c>
      <c r="F17" s="24">
        <v>137.21303301237967</v>
      </c>
      <c r="G17" s="2"/>
      <c r="H17" s="2"/>
      <c r="I17" s="25">
        <v>11</v>
      </c>
      <c r="J17" s="1">
        <f t="shared" si="2"/>
        <v>10371.468583276539</v>
      </c>
      <c r="K17" s="1">
        <f t="shared" si="6"/>
        <v>8713.6502715309707</v>
      </c>
      <c r="L17" s="1">
        <f t="shared" si="3"/>
        <v>5706.4654639943892</v>
      </c>
      <c r="M17" s="1">
        <f t="shared" si="4"/>
        <v>110.63152318272222</v>
      </c>
      <c r="N17" s="1">
        <f t="shared" si="7"/>
        <v>9987.7773543711774</v>
      </c>
      <c r="O17" s="1">
        <f t="shared" si="1"/>
        <v>-12.222645628822647</v>
      </c>
      <c r="Q17" s="1">
        <f>COUNTIF($O$7:$O$506,"&gt;-350")</f>
        <v>498</v>
      </c>
      <c r="S17" s="1">
        <v>400</v>
      </c>
      <c r="T17" s="1">
        <f t="shared" si="5"/>
        <v>0</v>
      </c>
    </row>
    <row r="18" spans="1:20" x14ac:dyDescent="0.2">
      <c r="A18" s="1">
        <v>12</v>
      </c>
      <c r="B18" s="2">
        <v>38954</v>
      </c>
      <c r="C18" s="1">
        <v>11284.05</v>
      </c>
      <c r="D18" s="24">
        <v>11088.215320000001</v>
      </c>
      <c r="E18" s="24">
        <v>6515.1434034416825</v>
      </c>
      <c r="F18" s="24">
        <v>135.87945439045183</v>
      </c>
      <c r="G18" s="2"/>
      <c r="H18" s="2"/>
      <c r="I18" s="25">
        <v>12</v>
      </c>
      <c r="J18" s="1">
        <f t="shared" si="2"/>
        <v>10346.735365731756</v>
      </c>
      <c r="K18" s="1">
        <f t="shared" si="6"/>
        <v>8700.8320038040165</v>
      </c>
      <c r="L18" s="1">
        <f t="shared" si="3"/>
        <v>5649.9767423404792</v>
      </c>
      <c r="M18" s="1">
        <f t="shared" si="4"/>
        <v>110.74572999917848</v>
      </c>
      <c r="N18" s="1">
        <f t="shared" si="7"/>
        <v>9965.902942103914</v>
      </c>
      <c r="O18" s="1">
        <f t="shared" si="1"/>
        <v>-34.097057896085971</v>
      </c>
      <c r="Q18" s="1">
        <f>COUNTIF($O$7:$O$506,"&gt;-450")</f>
        <v>498</v>
      </c>
      <c r="S18" s="1">
        <v>500</v>
      </c>
      <c r="T18" s="1">
        <f t="shared" si="5"/>
        <v>1</v>
      </c>
    </row>
    <row r="19" spans="1:20" x14ac:dyDescent="0.2">
      <c r="A19" s="1">
        <v>13</v>
      </c>
      <c r="B19" s="2">
        <v>38958</v>
      </c>
      <c r="C19" s="1">
        <v>11369.94</v>
      </c>
      <c r="D19" s="24">
        <v>11145.96307</v>
      </c>
      <c r="E19" s="24">
        <v>6583.7203368206165</v>
      </c>
      <c r="F19" s="24">
        <v>135.90968183373246</v>
      </c>
      <c r="G19" s="2"/>
      <c r="H19" s="2"/>
      <c r="I19" s="25">
        <v>13</v>
      </c>
      <c r="J19" s="1">
        <f t="shared" si="2"/>
        <v>10444.347957781118</v>
      </c>
      <c r="K19" s="1">
        <f t="shared" si="6"/>
        <v>8756.0851323790139</v>
      </c>
      <c r="L19" s="1">
        <f t="shared" si="3"/>
        <v>5732.559578259491</v>
      </c>
      <c r="M19" s="1">
        <f t="shared" si="4"/>
        <v>111.85751362624305</v>
      </c>
      <c r="N19" s="1">
        <f t="shared" si="7"/>
        <v>10057.041293595386</v>
      </c>
      <c r="O19" s="1">
        <f t="shared" si="1"/>
        <v>57.041293595386378</v>
      </c>
      <c r="Q19" s="1">
        <f>COUNTIF($O$7:$O$506,"&gt;-550")</f>
        <v>499</v>
      </c>
    </row>
    <row r="20" spans="1:20" x14ac:dyDescent="0.2">
      <c r="A20" s="1">
        <v>14</v>
      </c>
      <c r="B20" s="2">
        <v>38959</v>
      </c>
      <c r="C20" s="1">
        <v>11382.91</v>
      </c>
      <c r="D20" s="24">
        <v>11300.65287</v>
      </c>
      <c r="E20" s="24">
        <v>6651.4245379876793</v>
      </c>
      <c r="F20" s="24">
        <v>135.60034173430159</v>
      </c>
      <c r="G20" s="2"/>
      <c r="H20" s="2"/>
      <c r="I20" s="25">
        <v>14</v>
      </c>
      <c r="J20" s="1">
        <f t="shared" si="2"/>
        <v>10377.274150919002</v>
      </c>
      <c r="K20" s="1">
        <f t="shared" si="6"/>
        <v>8831.6116013937735</v>
      </c>
      <c r="L20" s="1">
        <f t="shared" si="3"/>
        <v>5731.1856311533211</v>
      </c>
      <c r="M20" s="1">
        <f t="shared" si="4"/>
        <v>111.57809655493655</v>
      </c>
      <c r="N20" s="1">
        <f t="shared" si="7"/>
        <v>10051.929993037735</v>
      </c>
      <c r="O20" s="1">
        <f t="shared" si="1"/>
        <v>51.929993037734675</v>
      </c>
    </row>
    <row r="21" spans="1:20" x14ac:dyDescent="0.2">
      <c r="A21" s="1">
        <v>15</v>
      </c>
      <c r="B21" s="2">
        <v>38960</v>
      </c>
      <c r="C21" s="1">
        <v>11381.15</v>
      </c>
      <c r="D21" s="24">
        <v>11232.22098</v>
      </c>
      <c r="E21" s="24">
        <v>6610.8281070011517</v>
      </c>
      <c r="F21" s="24">
        <v>137.60238704177323</v>
      </c>
      <c r="G21" s="2"/>
      <c r="H21" s="2"/>
      <c r="I21" s="25">
        <v>15</v>
      </c>
      <c r="J21" s="1">
        <f t="shared" si="2"/>
        <v>10363.847317381937</v>
      </c>
      <c r="K21" s="1">
        <f t="shared" si="6"/>
        <v>8657.9710825559705</v>
      </c>
      <c r="L21" s="1">
        <f t="shared" si="3"/>
        <v>5638.2246809020389</v>
      </c>
      <c r="M21" s="1">
        <f t="shared" si="4"/>
        <v>113.48376714155198</v>
      </c>
      <c r="N21" s="1">
        <f t="shared" si="7"/>
        <v>10004.640018591919</v>
      </c>
      <c r="O21" s="1">
        <f t="shared" si="1"/>
        <v>4.6400185919192154</v>
      </c>
    </row>
    <row r="22" spans="1:20" x14ac:dyDescent="0.2">
      <c r="A22" s="1">
        <v>16</v>
      </c>
      <c r="B22" s="2">
        <v>38961</v>
      </c>
      <c r="C22" s="1">
        <v>11464.15</v>
      </c>
      <c r="D22" s="24">
        <v>11323.516940000001</v>
      </c>
      <c r="E22" s="24">
        <v>6636.9398207426375</v>
      </c>
      <c r="F22" s="24">
        <v>137.52344016365498</v>
      </c>
      <c r="G22" s="2"/>
      <c r="H22" s="2"/>
      <c r="I22" s="25">
        <v>16</v>
      </c>
      <c r="J22" s="1">
        <f t="shared" si="2"/>
        <v>10441.042743264083</v>
      </c>
      <c r="K22" s="1">
        <f t="shared" si="6"/>
        <v>8781.5205410056369</v>
      </c>
      <c r="L22" s="1">
        <f t="shared" si="3"/>
        <v>5695.2552961169395</v>
      </c>
      <c r="M22" s="1">
        <f t="shared" si="4"/>
        <v>111.76847363534647</v>
      </c>
      <c r="N22" s="1">
        <f t="shared" si="7"/>
        <v>10056.357542835274</v>
      </c>
      <c r="O22" s="1">
        <f t="shared" si="1"/>
        <v>56.357542835274216</v>
      </c>
    </row>
    <row r="23" spans="1:20" x14ac:dyDescent="0.2">
      <c r="A23" s="1">
        <v>17</v>
      </c>
      <c r="B23" s="2">
        <v>38965</v>
      </c>
      <c r="C23" s="1">
        <v>11469.28</v>
      </c>
      <c r="D23" s="24">
        <v>11320.96542</v>
      </c>
      <c r="E23" s="24">
        <v>6625.0640368852455</v>
      </c>
      <c r="F23" s="24">
        <v>141.13660637381568</v>
      </c>
      <c r="G23" s="2"/>
      <c r="H23" s="2"/>
      <c r="I23" s="25">
        <v>17</v>
      </c>
      <c r="J23" s="1">
        <f t="shared" si="2"/>
        <v>10370.088351600425</v>
      </c>
      <c r="K23" s="1">
        <f t="shared" si="6"/>
        <v>8708.7566702657477</v>
      </c>
      <c r="L23" s="1">
        <f t="shared" si="3"/>
        <v>5662.6977614873122</v>
      </c>
      <c r="M23" s="1">
        <f t="shared" si="4"/>
        <v>114.7708248829862</v>
      </c>
      <c r="N23" s="1">
        <f t="shared" si="7"/>
        <v>10051.87078066854</v>
      </c>
      <c r="O23" s="1">
        <f t="shared" si="1"/>
        <v>51.870780668539737</v>
      </c>
    </row>
    <row r="24" spans="1:20" x14ac:dyDescent="0.2">
      <c r="A24" s="1">
        <v>18</v>
      </c>
      <c r="B24" s="2">
        <v>38966</v>
      </c>
      <c r="C24" s="1">
        <v>11406.2</v>
      </c>
      <c r="D24" s="24">
        <v>11150.641580000001</v>
      </c>
      <c r="E24" s="24">
        <v>6541.5856777493609</v>
      </c>
      <c r="F24" s="24">
        <v>139.62179542141817</v>
      </c>
      <c r="G24" s="2"/>
      <c r="H24" s="2"/>
      <c r="I24" s="25">
        <v>18</v>
      </c>
      <c r="J24" s="1">
        <f t="shared" si="2"/>
        <v>10308.440964907999</v>
      </c>
      <c r="K24" s="1">
        <f t="shared" si="6"/>
        <v>8579.666741542389</v>
      </c>
      <c r="L24" s="1">
        <f t="shared" si="3"/>
        <v>5601.3683760697231</v>
      </c>
      <c r="M24" s="1">
        <f t="shared" si="4"/>
        <v>110.63234243958436</v>
      </c>
      <c r="N24" s="1">
        <f t="shared" si="7"/>
        <v>9898.7991167403343</v>
      </c>
      <c r="O24" s="1">
        <f t="shared" si="1"/>
        <v>-101.20088325966572</v>
      </c>
    </row>
    <row r="25" spans="1:20" x14ac:dyDescent="0.2">
      <c r="A25" s="1">
        <v>19</v>
      </c>
      <c r="B25" s="2">
        <v>38967</v>
      </c>
      <c r="C25" s="1">
        <v>11331.44</v>
      </c>
      <c r="D25" s="24">
        <v>10978.079400000001</v>
      </c>
      <c r="E25" s="24">
        <v>6442.6916221033871</v>
      </c>
      <c r="F25" s="24">
        <v>137.50459424645771</v>
      </c>
      <c r="G25" s="2"/>
      <c r="H25" s="2"/>
      <c r="I25" s="25">
        <v>19</v>
      </c>
      <c r="J25" s="1">
        <f t="shared" si="2"/>
        <v>10297.511419052797</v>
      </c>
      <c r="K25" s="1">
        <f t="shared" si="6"/>
        <v>8575.9163786505596</v>
      </c>
      <c r="L25" s="1">
        <f t="shared" si="3"/>
        <v>5587.0877483847444</v>
      </c>
      <c r="M25" s="1">
        <f t="shared" si="4"/>
        <v>110.13682450677076</v>
      </c>
      <c r="N25" s="1">
        <f t="shared" si="7"/>
        <v>9881.9106550400247</v>
      </c>
      <c r="O25" s="1">
        <f t="shared" si="1"/>
        <v>-118.08934495997528</v>
      </c>
    </row>
    <row r="26" spans="1:20" x14ac:dyDescent="0.2">
      <c r="A26" s="1">
        <v>20</v>
      </c>
      <c r="B26" s="2">
        <v>38968</v>
      </c>
      <c r="C26" s="1">
        <v>11392.11</v>
      </c>
      <c r="D26" s="24">
        <v>10965.48243</v>
      </c>
      <c r="E26" s="24">
        <v>6427.9361459521087</v>
      </c>
      <c r="F26" s="24">
        <v>137.74593112900462</v>
      </c>
      <c r="G26" s="2"/>
      <c r="H26" s="2"/>
      <c r="I26" s="25">
        <v>20</v>
      </c>
      <c r="J26" s="1">
        <f t="shared" si="2"/>
        <v>10420.947964204021</v>
      </c>
      <c r="K26" s="1">
        <f t="shared" si="6"/>
        <v>8700.7241983318108</v>
      </c>
      <c r="L26" s="1">
        <f t="shared" si="3"/>
        <v>5659.8561213169469</v>
      </c>
      <c r="M26" s="1">
        <f t="shared" si="4"/>
        <v>112.02891513339343</v>
      </c>
      <c r="N26" s="1">
        <f t="shared" si="7"/>
        <v>10019.194093364635</v>
      </c>
      <c r="O26" s="1">
        <f t="shared" si="1"/>
        <v>19.194093364634682</v>
      </c>
    </row>
    <row r="27" spans="1:20" x14ac:dyDescent="0.2">
      <c r="A27" s="1">
        <v>21</v>
      </c>
      <c r="B27" s="2">
        <v>38971</v>
      </c>
      <c r="C27" s="1">
        <v>11396.84</v>
      </c>
      <c r="D27" s="24">
        <v>10897.115</v>
      </c>
      <c r="E27" s="24">
        <v>6419.9898464272119</v>
      </c>
      <c r="F27" s="24">
        <v>134.14625445897741</v>
      </c>
      <c r="G27" s="2"/>
      <c r="H27" s="2"/>
      <c r="I27" s="25">
        <v>21</v>
      </c>
      <c r="J27" s="1">
        <f t="shared" si="2"/>
        <v>10369.753731134972</v>
      </c>
      <c r="K27" s="1">
        <f t="shared" si="6"/>
        <v>8656.4099838248803</v>
      </c>
      <c r="L27" s="1">
        <f t="shared" si="3"/>
        <v>5665.8356018509949</v>
      </c>
      <c r="M27" s="1">
        <f t="shared" si="4"/>
        <v>108.91014396624647</v>
      </c>
      <c r="N27" s="1">
        <f t="shared" si="7"/>
        <v>9929.4547771861762</v>
      </c>
      <c r="O27" s="1">
        <f t="shared" si="1"/>
        <v>-70.545222813823784</v>
      </c>
    </row>
    <row r="28" spans="1:20" x14ac:dyDescent="0.2">
      <c r="A28" s="1">
        <v>22</v>
      </c>
      <c r="B28" s="2">
        <v>38972</v>
      </c>
      <c r="C28" s="1">
        <v>11498.09</v>
      </c>
      <c r="D28" s="24">
        <v>11057.5998</v>
      </c>
      <c r="E28" s="24">
        <v>6504.2126633675934</v>
      </c>
      <c r="F28" s="24">
        <v>133.47490872038719</v>
      </c>
      <c r="G28" s="2"/>
      <c r="H28" s="2"/>
      <c r="I28" s="25">
        <v>22</v>
      </c>
      <c r="J28" s="1">
        <f t="shared" si="2"/>
        <v>10457.53708839468</v>
      </c>
      <c r="K28" s="1">
        <f t="shared" si="6"/>
        <v>8839.0046038215714</v>
      </c>
      <c r="L28" s="1">
        <f t="shared" si="3"/>
        <v>5747.2696408386737</v>
      </c>
      <c r="M28" s="1">
        <f t="shared" si="4"/>
        <v>111.27296015002686</v>
      </c>
      <c r="N28" s="1">
        <f t="shared" si="7"/>
        <v>10082.827667048259</v>
      </c>
      <c r="O28" s="1">
        <f t="shared" si="1"/>
        <v>82.827667048259173</v>
      </c>
    </row>
    <row r="29" spans="1:20" x14ac:dyDescent="0.2">
      <c r="A29" s="1">
        <v>23</v>
      </c>
      <c r="B29" s="2">
        <v>38973</v>
      </c>
      <c r="C29" s="1">
        <v>11543.32</v>
      </c>
      <c r="D29" s="24">
        <v>11045.518120000001</v>
      </c>
      <c r="E29" s="24">
        <v>6513.6029411764712</v>
      </c>
      <c r="F29" s="24">
        <v>133.84932438174556</v>
      </c>
      <c r="G29" s="2"/>
      <c r="H29" s="2"/>
      <c r="I29" s="25">
        <v>23</v>
      </c>
      <c r="J29" s="1">
        <f t="shared" si="2"/>
        <v>10406.224537640599</v>
      </c>
      <c r="K29" s="1">
        <f t="shared" si="6"/>
        <v>8701.2020030244494</v>
      </c>
      <c r="L29" s="1">
        <f t="shared" si="3"/>
        <v>5681.0384706369923</v>
      </c>
      <c r="M29" s="1">
        <f t="shared" si="4"/>
        <v>112.14634166381619</v>
      </c>
      <c r="N29" s="1">
        <f t="shared" si="7"/>
        <v>10019.510947806712</v>
      </c>
      <c r="O29" s="1">
        <f t="shared" si="1"/>
        <v>19.510947806711556</v>
      </c>
    </row>
    <row r="30" spans="1:20" x14ac:dyDescent="0.2">
      <c r="A30" s="1">
        <v>24</v>
      </c>
      <c r="B30" s="2">
        <v>38974</v>
      </c>
      <c r="C30" s="1">
        <v>11527.39</v>
      </c>
      <c r="D30" s="24">
        <v>11112.02204</v>
      </c>
      <c r="E30" s="24">
        <v>6533.0230779038639</v>
      </c>
      <c r="F30" s="24">
        <v>135.78391959798995</v>
      </c>
      <c r="G30" s="2"/>
      <c r="H30" s="2"/>
      <c r="I30" s="25">
        <v>24</v>
      </c>
      <c r="J30" s="1">
        <f t="shared" si="2"/>
        <v>10351.14548288534</v>
      </c>
      <c r="K30" s="1">
        <f t="shared" si="6"/>
        <v>8763.165789626104</v>
      </c>
      <c r="L30" s="1">
        <f t="shared" si="3"/>
        <v>5689.7619012179712</v>
      </c>
      <c r="M30" s="1">
        <f t="shared" si="4"/>
        <v>113.44901193089039</v>
      </c>
      <c r="N30" s="1">
        <f t="shared" si="7"/>
        <v>10044.431147138188</v>
      </c>
      <c r="O30" s="1">
        <f t="shared" si="1"/>
        <v>44.431147138187953</v>
      </c>
    </row>
    <row r="31" spans="1:20" x14ac:dyDescent="0.2">
      <c r="A31" s="1">
        <v>25</v>
      </c>
      <c r="B31" s="2">
        <v>38975</v>
      </c>
      <c r="C31" s="1">
        <v>11560.77</v>
      </c>
      <c r="D31" s="24">
        <v>11037.005999999999</v>
      </c>
      <c r="E31" s="24">
        <v>6508.3870967741941</v>
      </c>
      <c r="F31" s="24">
        <v>134.93434815885703</v>
      </c>
      <c r="G31" s="2"/>
      <c r="H31" s="2"/>
      <c r="I31" s="25">
        <v>25</v>
      </c>
      <c r="J31" s="1">
        <f t="shared" si="2"/>
        <v>10395.465356555129</v>
      </c>
      <c r="K31" s="1">
        <f t="shared" si="6"/>
        <v>8651.9143404393399</v>
      </c>
      <c r="L31" s="1">
        <f t="shared" si="3"/>
        <v>5651.4561829465456</v>
      </c>
      <c r="M31" s="1">
        <f t="shared" si="4"/>
        <v>111.13292229482482</v>
      </c>
      <c r="N31" s="1">
        <f t="shared" si="7"/>
        <v>9975.045604992094</v>
      </c>
      <c r="O31" s="1">
        <f t="shared" si="1"/>
        <v>-24.954395007905987</v>
      </c>
    </row>
    <row r="32" spans="1:20" x14ac:dyDescent="0.2">
      <c r="A32" s="1">
        <v>26</v>
      </c>
      <c r="B32" s="2">
        <v>38979</v>
      </c>
      <c r="C32" s="1">
        <v>11540.91</v>
      </c>
      <c r="D32" s="24">
        <v>11003.44024</v>
      </c>
      <c r="E32" s="24">
        <v>6498.9710365853653</v>
      </c>
      <c r="F32" s="24">
        <v>135.46919269499915</v>
      </c>
      <c r="G32" s="2"/>
      <c r="H32" s="2"/>
      <c r="I32" s="25">
        <v>26</v>
      </c>
      <c r="J32" s="1">
        <f t="shared" si="2"/>
        <v>10347.643414711996</v>
      </c>
      <c r="K32" s="1">
        <f t="shared" si="6"/>
        <v>8684.2283967819003</v>
      </c>
      <c r="L32" s="1">
        <f t="shared" si="3"/>
        <v>5664.6412139129152</v>
      </c>
      <c r="M32" s="1">
        <f t="shared" si="4"/>
        <v>112.27591096256259</v>
      </c>
      <c r="N32" s="1">
        <f t="shared" si="7"/>
        <v>9990.4856007784929</v>
      </c>
      <c r="O32" s="1">
        <f t="shared" si="1"/>
        <v>-9.5143992215071194</v>
      </c>
    </row>
    <row r="33" spans="1:15" x14ac:dyDescent="0.2">
      <c r="A33" s="1">
        <v>27</v>
      </c>
      <c r="B33" s="2">
        <v>38980</v>
      </c>
      <c r="C33" s="1">
        <v>11613.19</v>
      </c>
      <c r="D33" s="24">
        <v>11082.42504</v>
      </c>
      <c r="E33" s="24">
        <v>6596.4684959349588</v>
      </c>
      <c r="F33" s="24">
        <v>134.0611513859275</v>
      </c>
      <c r="G33" s="2"/>
      <c r="H33" s="2"/>
      <c r="I33" s="25">
        <v>27</v>
      </c>
      <c r="J33" s="1">
        <f t="shared" si="2"/>
        <v>10430.368167284903</v>
      </c>
      <c r="K33" s="1">
        <f t="shared" si="6"/>
        <v>8773.246661837069</v>
      </c>
      <c r="L33" s="1">
        <f t="shared" si="3"/>
        <v>5757.9524335736542</v>
      </c>
      <c r="M33" s="1">
        <f t="shared" si="4"/>
        <v>110.67026820498977</v>
      </c>
      <c r="N33" s="1">
        <f t="shared" si="7"/>
        <v>10040.800685004453</v>
      </c>
      <c r="O33" s="1">
        <f t="shared" si="1"/>
        <v>40.800685004453044</v>
      </c>
    </row>
    <row r="34" spans="1:15" x14ac:dyDescent="0.2">
      <c r="A34" s="1">
        <v>28</v>
      </c>
      <c r="B34" s="2">
        <v>38981</v>
      </c>
      <c r="C34" s="1">
        <v>11533.23</v>
      </c>
      <c r="D34" s="24">
        <v>11185.45023</v>
      </c>
      <c r="E34" s="24">
        <v>6625.5183818852556</v>
      </c>
      <c r="F34" s="24">
        <v>135.59025518068162</v>
      </c>
      <c r="G34" s="2"/>
      <c r="H34" s="2"/>
      <c r="I34" s="25">
        <v>28</v>
      </c>
      <c r="J34" s="1">
        <f t="shared" si="2"/>
        <v>10294.081032300341</v>
      </c>
      <c r="K34" s="1">
        <f t="shared" si="6"/>
        <v>8791.6966303906593</v>
      </c>
      <c r="L34" s="1">
        <f t="shared" si="3"/>
        <v>5697.8308498762981</v>
      </c>
      <c r="M34" s="1">
        <f t="shared" si="4"/>
        <v>113.10820054698807</v>
      </c>
      <c r="N34" s="1">
        <f t="shared" si="7"/>
        <v>10027.563594064231</v>
      </c>
      <c r="O34" s="1">
        <f t="shared" si="1"/>
        <v>27.563594064231438</v>
      </c>
    </row>
    <row r="35" spans="1:15" x14ac:dyDescent="0.2">
      <c r="A35" s="1">
        <v>29</v>
      </c>
      <c r="B35" s="2">
        <v>38982</v>
      </c>
      <c r="C35" s="1">
        <v>11508.1</v>
      </c>
      <c r="D35" s="24">
        <v>11076.34352</v>
      </c>
      <c r="E35" s="24">
        <v>6582.9599283062344</v>
      </c>
      <c r="F35" s="24">
        <v>134.34155353153463</v>
      </c>
      <c r="G35" s="2"/>
      <c r="H35" s="2"/>
      <c r="I35" s="25">
        <v>29</v>
      </c>
      <c r="J35" s="1">
        <f t="shared" si="2"/>
        <v>10342.864500664602</v>
      </c>
      <c r="K35" s="1">
        <f t="shared" si="6"/>
        <v>8625.7521115224044</v>
      </c>
      <c r="L35" s="1">
        <f t="shared" si="3"/>
        <v>5636.4093926555497</v>
      </c>
      <c r="M35" s="1">
        <f t="shared" si="4"/>
        <v>110.80272678900086</v>
      </c>
      <c r="N35" s="1">
        <f t="shared" si="7"/>
        <v>9937.1791211419768</v>
      </c>
      <c r="O35" s="1">
        <f t="shared" si="1"/>
        <v>-62.820878858023207</v>
      </c>
    </row>
    <row r="36" spans="1:15" x14ac:dyDescent="0.2">
      <c r="A36" s="1">
        <v>30</v>
      </c>
      <c r="B36" s="2">
        <v>38985</v>
      </c>
      <c r="C36" s="1">
        <v>11575.81</v>
      </c>
      <c r="D36" s="24">
        <v>11012.71119</v>
      </c>
      <c r="E36" s="24">
        <v>6556.8734870684157</v>
      </c>
      <c r="F36" s="24">
        <v>134.2073139325264</v>
      </c>
      <c r="G36" s="2"/>
      <c r="H36" s="2"/>
      <c r="I36" s="25">
        <v>30</v>
      </c>
      <c r="J36" s="1">
        <f t="shared" si="2"/>
        <v>10426.437010844535</v>
      </c>
      <c r="K36" s="1">
        <f t="shared" si="6"/>
        <v>8660.6773608933308</v>
      </c>
      <c r="L36" s="1">
        <f t="shared" si="3"/>
        <v>5650.3685296845342</v>
      </c>
      <c r="M36" s="1">
        <f t="shared" si="4"/>
        <v>111.72088782162187</v>
      </c>
      <c r="N36" s="1">
        <f t="shared" si="7"/>
        <v>10000.338865608053</v>
      </c>
      <c r="O36" s="1">
        <f t="shared" si="1"/>
        <v>0.33886560805331101</v>
      </c>
    </row>
    <row r="37" spans="1:15" x14ac:dyDescent="0.2">
      <c r="A37" s="1">
        <v>31</v>
      </c>
      <c r="B37" s="2">
        <v>38986</v>
      </c>
      <c r="C37" s="1">
        <v>11669.39</v>
      </c>
      <c r="D37" s="24">
        <v>11131.059360000001</v>
      </c>
      <c r="E37" s="24">
        <v>6615.4499366286436</v>
      </c>
      <c r="F37" s="24">
        <v>132.92421394395078</v>
      </c>
      <c r="G37" s="2"/>
      <c r="H37" s="2"/>
      <c r="I37" s="25">
        <v>31</v>
      </c>
      <c r="J37" s="1">
        <f t="shared" si="2"/>
        <v>10449.245329311729</v>
      </c>
      <c r="K37" s="1">
        <f t="shared" si="6"/>
        <v>8804.329251776926</v>
      </c>
      <c r="L37" s="1">
        <f t="shared" si="3"/>
        <v>5723.5273802829315</v>
      </c>
      <c r="M37" s="1">
        <f t="shared" si="4"/>
        <v>110.7634505367636</v>
      </c>
      <c r="N37" s="1">
        <f t="shared" si="7"/>
        <v>10054.388348120265</v>
      </c>
      <c r="O37" s="1">
        <f t="shared" si="1"/>
        <v>54.388348120264709</v>
      </c>
    </row>
    <row r="38" spans="1:15" x14ac:dyDescent="0.2">
      <c r="A38" s="1">
        <v>32</v>
      </c>
      <c r="B38" s="2">
        <v>38987</v>
      </c>
      <c r="C38" s="1">
        <v>11689.24</v>
      </c>
      <c r="D38" s="24">
        <v>11197.807830000002</v>
      </c>
      <c r="E38" s="24">
        <v>6663.8281647178446</v>
      </c>
      <c r="F38" s="24">
        <v>135.8768850643265</v>
      </c>
      <c r="G38" s="2"/>
      <c r="H38" s="2"/>
      <c r="I38" s="25">
        <v>32</v>
      </c>
      <c r="J38" s="1">
        <f t="shared" si="2"/>
        <v>10383.081956983186</v>
      </c>
      <c r="K38" s="1">
        <f t="shared" si="6"/>
        <v>8762.9541189874835</v>
      </c>
      <c r="L38" s="1">
        <f t="shared" si="3"/>
        <v>5714.3335148385513</v>
      </c>
      <c r="M38" s="1">
        <f t="shared" si="4"/>
        <v>114.31679542037732</v>
      </c>
      <c r="N38" s="1">
        <f t="shared" si="7"/>
        <v>10076.533215355867</v>
      </c>
      <c r="O38" s="1">
        <f t="shared" si="1"/>
        <v>76.53321535586656</v>
      </c>
    </row>
    <row r="39" spans="1:15" x14ac:dyDescent="0.2">
      <c r="A39" s="1">
        <v>33</v>
      </c>
      <c r="B39" s="2">
        <v>38988</v>
      </c>
      <c r="C39" s="1">
        <v>11718.45</v>
      </c>
      <c r="D39" s="24">
        <v>11188.42481</v>
      </c>
      <c r="E39" s="24">
        <v>6661.6038573785054</v>
      </c>
      <c r="F39" s="24">
        <v>135.97666525243955</v>
      </c>
      <c r="G39" s="2"/>
      <c r="H39" s="2"/>
      <c r="I39" s="25">
        <v>33</v>
      </c>
      <c r="J39" s="1">
        <f t="shared" si="2"/>
        <v>10391.352008556589</v>
      </c>
      <c r="K39" s="1">
        <f t="shared" si="6"/>
        <v>8703.4204455166127</v>
      </c>
      <c r="L39" s="1">
        <f t="shared" si="3"/>
        <v>5670.9549220147055</v>
      </c>
      <c r="M39" s="1">
        <f t="shared" si="4"/>
        <v>111.91475905605188</v>
      </c>
      <c r="N39" s="1">
        <f t="shared" si="7"/>
        <v>10008.616613316723</v>
      </c>
      <c r="O39" s="1">
        <f t="shared" ref="O39:O69" si="8">N39-$G$2</f>
        <v>8.616613316722578</v>
      </c>
    </row>
    <row r="40" spans="1:15" x14ac:dyDescent="0.2">
      <c r="A40" s="1">
        <v>34</v>
      </c>
      <c r="B40" s="2">
        <v>38989</v>
      </c>
      <c r="C40" s="1">
        <v>11679.07</v>
      </c>
      <c r="D40" s="24">
        <v>11135.966560000001</v>
      </c>
      <c r="E40" s="24">
        <v>6649.7910069664349</v>
      </c>
      <c r="F40" s="24">
        <v>136.57024303497332</v>
      </c>
      <c r="G40" s="2"/>
      <c r="H40" s="2"/>
      <c r="I40" s="25">
        <v>34</v>
      </c>
      <c r="J40" s="1">
        <f t="shared" si="2"/>
        <v>10330.616773677406</v>
      </c>
      <c r="K40" s="1">
        <f t="shared" si="6"/>
        <v>8669.8782144271663</v>
      </c>
      <c r="L40" s="1">
        <f t="shared" si="3"/>
        <v>5662.7889360623185</v>
      </c>
      <c r="M40" s="1">
        <f t="shared" si="4"/>
        <v>112.32081763994051</v>
      </c>
      <c r="N40" s="1">
        <f t="shared" si="7"/>
        <v>9979.4494040029876</v>
      </c>
      <c r="O40" s="1">
        <f t="shared" si="8"/>
        <v>-20.550595997012351</v>
      </c>
    </row>
    <row r="41" spans="1:15" x14ac:dyDescent="0.2">
      <c r="A41" s="1">
        <v>35</v>
      </c>
      <c r="B41" s="2">
        <v>38992</v>
      </c>
      <c r="C41" s="1">
        <v>11670.35</v>
      </c>
      <c r="D41" s="24">
        <v>11230.453</v>
      </c>
      <c r="E41" s="24">
        <v>6681.7000127437241</v>
      </c>
      <c r="F41" s="24">
        <v>138.06412978849912</v>
      </c>
      <c r="G41" s="2"/>
      <c r="H41" s="2"/>
      <c r="I41" s="25">
        <v>35</v>
      </c>
      <c r="J41" s="1">
        <f t="shared" si="2"/>
        <v>10357.710794395445</v>
      </c>
      <c r="K41" s="1">
        <f t="shared" si="6"/>
        <v>8784.6281557699895</v>
      </c>
      <c r="L41" s="1">
        <f t="shared" si="3"/>
        <v>5700.0696013322004</v>
      </c>
      <c r="M41" s="1">
        <f t="shared" si="4"/>
        <v>113.05592763765604</v>
      </c>
      <c r="N41" s="1">
        <f t="shared" si="7"/>
        <v>10049.143548503598</v>
      </c>
      <c r="O41" s="1">
        <f t="shared" si="8"/>
        <v>49.14354850359814</v>
      </c>
    </row>
    <row r="42" spans="1:15" x14ac:dyDescent="0.2">
      <c r="A42" s="1">
        <v>36</v>
      </c>
      <c r="B42" s="2">
        <v>38993</v>
      </c>
      <c r="C42" s="1">
        <v>11727.34</v>
      </c>
      <c r="D42" s="24">
        <v>11215.775610000001</v>
      </c>
      <c r="E42" s="24">
        <v>6650.2611797681229</v>
      </c>
      <c r="F42" s="24">
        <v>137.77326321146833</v>
      </c>
      <c r="G42" s="2"/>
      <c r="H42" s="2"/>
      <c r="I42" s="25">
        <v>36</v>
      </c>
      <c r="J42" s="1">
        <f t="shared" si="2"/>
        <v>10416.067761720944</v>
      </c>
      <c r="K42" s="1">
        <f t="shared" si="6"/>
        <v>8699.3351700179828</v>
      </c>
      <c r="L42" s="1">
        <f t="shared" si="3"/>
        <v>5646.156482196182</v>
      </c>
      <c r="M42" s="1">
        <f t="shared" si="4"/>
        <v>111.59703220314304</v>
      </c>
      <c r="N42" s="1">
        <f t="shared" si="7"/>
        <v>10006.693764304038</v>
      </c>
      <c r="O42" s="1">
        <f t="shared" si="8"/>
        <v>6.6937643040382682</v>
      </c>
    </row>
    <row r="43" spans="1:15" x14ac:dyDescent="0.2">
      <c r="A43" s="1">
        <v>37</v>
      </c>
      <c r="B43" s="2">
        <v>38994</v>
      </c>
      <c r="C43" s="1">
        <v>11850.61</v>
      </c>
      <c r="D43" s="24">
        <v>11241.48265</v>
      </c>
      <c r="E43" s="24">
        <v>6669.90229666286</v>
      </c>
      <c r="F43" s="24">
        <v>136.3159010001695</v>
      </c>
      <c r="G43" s="2"/>
      <c r="H43" s="2"/>
      <c r="I43" s="25">
        <v>37</v>
      </c>
      <c r="J43" s="1">
        <f t="shared" si="2"/>
        <v>10474.404717907044</v>
      </c>
      <c r="K43" s="1">
        <f t="shared" si="6"/>
        <v>8730.6847940296793</v>
      </c>
      <c r="L43" s="1">
        <f t="shared" si="3"/>
        <v>5689.6028435283861</v>
      </c>
      <c r="M43" s="1">
        <f t="shared" si="4"/>
        <v>110.64967269894301</v>
      </c>
      <c r="N43" s="1">
        <f t="shared" si="7"/>
        <v>10030.718953504145</v>
      </c>
      <c r="O43" s="1">
        <f t="shared" si="8"/>
        <v>30.718953504145247</v>
      </c>
    </row>
    <row r="44" spans="1:15" x14ac:dyDescent="0.2">
      <c r="A44" s="1">
        <v>38</v>
      </c>
      <c r="B44" s="2">
        <v>38995</v>
      </c>
      <c r="C44" s="1">
        <v>11866.69</v>
      </c>
      <c r="D44" s="24">
        <v>11269.84605</v>
      </c>
      <c r="E44" s="24">
        <v>6710.480903438649</v>
      </c>
      <c r="F44" s="24">
        <v>139.76828957430538</v>
      </c>
      <c r="G44" s="2"/>
      <c r="H44" s="2"/>
      <c r="I44" s="25">
        <v>38</v>
      </c>
      <c r="J44" s="1">
        <f t="shared" si="2"/>
        <v>10379.514798014616</v>
      </c>
      <c r="K44" s="1">
        <f t="shared" si="6"/>
        <v>8732.6974784360336</v>
      </c>
      <c r="L44" s="1">
        <f t="shared" si="3"/>
        <v>5707.3611444494118</v>
      </c>
      <c r="M44" s="1">
        <f t="shared" si="4"/>
        <v>114.66495162809038</v>
      </c>
      <c r="N44" s="1">
        <f t="shared" si="7"/>
        <v>10069.733474896322</v>
      </c>
      <c r="O44" s="1">
        <f t="shared" si="8"/>
        <v>69.73347489632215</v>
      </c>
    </row>
    <row r="45" spans="1:15" x14ac:dyDescent="0.2">
      <c r="A45" s="1">
        <v>39</v>
      </c>
      <c r="B45" s="2">
        <v>38996</v>
      </c>
      <c r="C45" s="1">
        <v>11850.21</v>
      </c>
      <c r="D45" s="24">
        <v>11220.44364</v>
      </c>
      <c r="E45" s="24">
        <v>6648.2819383259921</v>
      </c>
      <c r="F45" s="24">
        <v>138.12975880326078</v>
      </c>
      <c r="G45" s="2"/>
      <c r="H45" s="2"/>
      <c r="I45" s="25">
        <v>39</v>
      </c>
      <c r="J45" s="1">
        <f t="shared" si="2"/>
        <v>10351.054864035379</v>
      </c>
      <c r="K45" s="1">
        <f t="shared" si="6"/>
        <v>8672.5352080430876</v>
      </c>
      <c r="L45" s="1">
        <f t="shared" si="3"/>
        <v>5620.2672274897668</v>
      </c>
      <c r="M45" s="1">
        <f t="shared" si="4"/>
        <v>110.52159990480779</v>
      </c>
      <c r="N45" s="1">
        <f t="shared" si="7"/>
        <v>9948.5788618639053</v>
      </c>
      <c r="O45" s="1">
        <f t="shared" si="8"/>
        <v>-51.421138136094669</v>
      </c>
    </row>
    <row r="46" spans="1:15" x14ac:dyDescent="0.2">
      <c r="A46" s="1">
        <v>40</v>
      </c>
      <c r="B46" s="2">
        <v>39000</v>
      </c>
      <c r="C46" s="1">
        <v>11867.17</v>
      </c>
      <c r="D46" s="24">
        <v>11269.10939</v>
      </c>
      <c r="E46" s="24">
        <v>6658.0438871473352</v>
      </c>
      <c r="F46" s="24">
        <v>137.71207689093188</v>
      </c>
      <c r="G46" s="2"/>
      <c r="H46" s="2"/>
      <c r="I46" s="25">
        <v>40</v>
      </c>
      <c r="J46" s="1">
        <f t="shared" si="2"/>
        <v>10380.285014063042</v>
      </c>
      <c r="K46" s="1">
        <f t="shared" si="6"/>
        <v>8748.4999258859116</v>
      </c>
      <c r="L46" s="1">
        <f t="shared" si="3"/>
        <v>5681.178131272537</v>
      </c>
      <c r="M46" s="1">
        <f t="shared" si="4"/>
        <v>111.49447189402569</v>
      </c>
      <c r="N46" s="1">
        <f t="shared" si="7"/>
        <v>10014.15717824702</v>
      </c>
      <c r="O46" s="1">
        <f t="shared" si="8"/>
        <v>14.157178247020056</v>
      </c>
    </row>
    <row r="47" spans="1:15" x14ac:dyDescent="0.2">
      <c r="A47" s="1">
        <v>41</v>
      </c>
      <c r="B47" s="2">
        <v>39001</v>
      </c>
      <c r="C47" s="1">
        <v>11852.13</v>
      </c>
      <c r="D47" s="24">
        <v>11275.45275</v>
      </c>
      <c r="E47" s="24">
        <v>6667.3233780900982</v>
      </c>
      <c r="F47" s="24">
        <v>137.13997825905176</v>
      </c>
      <c r="G47" s="2"/>
      <c r="H47" s="2"/>
      <c r="I47" s="25">
        <v>41</v>
      </c>
      <c r="J47" s="1">
        <f t="shared" si="2"/>
        <v>10352.313222823976</v>
      </c>
      <c r="K47" s="1">
        <f t="shared" si="6"/>
        <v>8715.6226976939797</v>
      </c>
      <c r="L47" s="1">
        <f t="shared" si="3"/>
        <v>5680.7548501436977</v>
      </c>
      <c r="M47" s="1">
        <f t="shared" si="4"/>
        <v>111.36804817015135</v>
      </c>
      <c r="N47" s="1">
        <f t="shared" si="7"/>
        <v>9989.7043530247374</v>
      </c>
      <c r="O47" s="1">
        <f t="shared" si="8"/>
        <v>-10.295646975262571</v>
      </c>
    </row>
    <row r="48" spans="1:15" x14ac:dyDescent="0.2">
      <c r="A48" s="1">
        <v>42</v>
      </c>
      <c r="B48" s="2">
        <v>39002</v>
      </c>
      <c r="C48" s="1">
        <v>11947.7</v>
      </c>
      <c r="D48" s="24">
        <v>11364.80558</v>
      </c>
      <c r="E48" s="24">
        <v>6722.0536609829496</v>
      </c>
      <c r="F48" s="24">
        <v>136.96602794745209</v>
      </c>
      <c r="G48" s="2"/>
      <c r="H48" s="2"/>
      <c r="I48" s="25">
        <v>42</v>
      </c>
      <c r="J48" s="1">
        <f t="shared" si="2"/>
        <v>10449.032111949498</v>
      </c>
      <c r="K48" s="1">
        <f t="shared" si="6"/>
        <v>8779.7479366419157</v>
      </c>
      <c r="L48" s="1">
        <f t="shared" si="3"/>
        <v>5719.4153549353678</v>
      </c>
      <c r="M48" s="1">
        <f t="shared" si="4"/>
        <v>111.69078546928267</v>
      </c>
      <c r="N48" s="1">
        <f t="shared" si="7"/>
        <v>10061.69965750269</v>
      </c>
      <c r="O48" s="1">
        <f t="shared" si="8"/>
        <v>61.699657502689661</v>
      </c>
    </row>
    <row r="49" spans="1:15" x14ac:dyDescent="0.2">
      <c r="A49" s="1">
        <v>43</v>
      </c>
      <c r="B49" s="2">
        <v>39003</v>
      </c>
      <c r="C49" s="1">
        <v>11960.51</v>
      </c>
      <c r="D49" s="24">
        <v>11424.870150000001</v>
      </c>
      <c r="E49" s="24">
        <v>6688.1934032983499</v>
      </c>
      <c r="F49" s="24">
        <v>137.95395011262201</v>
      </c>
      <c r="G49" s="2"/>
      <c r="H49" s="2"/>
      <c r="I49" s="25">
        <v>43</v>
      </c>
      <c r="J49" s="1">
        <f t="shared" si="2"/>
        <v>10376.563554449811</v>
      </c>
      <c r="K49" s="1">
        <f t="shared" si="6"/>
        <v>8756.7568080385099</v>
      </c>
      <c r="L49" s="1">
        <f t="shared" si="3"/>
        <v>5644.2732397095479</v>
      </c>
      <c r="M49" s="1">
        <f t="shared" si="4"/>
        <v>112.63927312250557</v>
      </c>
      <c r="N49" s="1">
        <f t="shared" si="7"/>
        <v>10029.532715783611</v>
      </c>
      <c r="O49" s="1">
        <f t="shared" si="8"/>
        <v>29.532715783610911</v>
      </c>
    </row>
    <row r="50" spans="1:15" x14ac:dyDescent="0.2">
      <c r="A50" s="1">
        <v>44</v>
      </c>
      <c r="B50" s="2">
        <v>39006</v>
      </c>
      <c r="C50" s="1">
        <v>11980.59</v>
      </c>
      <c r="D50" s="24">
        <v>11481.89848</v>
      </c>
      <c r="E50" s="24">
        <v>6710.8510638297876</v>
      </c>
      <c r="F50" s="24">
        <v>139.98121593291404</v>
      </c>
      <c r="G50" s="2"/>
      <c r="H50" s="2"/>
      <c r="I50" s="25">
        <v>44</v>
      </c>
      <c r="J50" s="1">
        <f t="shared" si="2"/>
        <v>10382.852120478141</v>
      </c>
      <c r="K50" s="1">
        <f t="shared" si="6"/>
        <v>8754.1998381537705</v>
      </c>
      <c r="L50" s="1">
        <f t="shared" si="3"/>
        <v>5692.0664181563488</v>
      </c>
      <c r="M50" s="1">
        <f t="shared" si="4"/>
        <v>113.47604253022729</v>
      </c>
      <c r="N50" s="1">
        <f t="shared" si="7"/>
        <v>10054.468400729453</v>
      </c>
      <c r="O50" s="1">
        <f t="shared" si="8"/>
        <v>54.468400729452696</v>
      </c>
    </row>
    <row r="51" spans="1:15" x14ac:dyDescent="0.2">
      <c r="A51" s="1">
        <v>45</v>
      </c>
      <c r="B51" s="2">
        <v>39007</v>
      </c>
      <c r="C51" s="1">
        <v>11950.02</v>
      </c>
      <c r="D51" s="24">
        <v>11418.805980000001</v>
      </c>
      <c r="E51" s="24">
        <v>6649.5172413793098</v>
      </c>
      <c r="F51" s="24">
        <v>139.94599831508003</v>
      </c>
      <c r="G51" s="2"/>
      <c r="H51" s="2"/>
      <c r="I51" s="25">
        <v>45</v>
      </c>
      <c r="J51" s="1">
        <f t="shared" si="2"/>
        <v>10339.001235248013</v>
      </c>
      <c r="K51" s="1">
        <f t="shared" si="6"/>
        <v>8662.8544508023788</v>
      </c>
      <c r="L51" s="1">
        <f t="shared" si="3"/>
        <v>5621.0014542892695</v>
      </c>
      <c r="M51" s="1">
        <f t="shared" si="4"/>
        <v>111.80449981711728</v>
      </c>
      <c r="N51" s="1">
        <f t="shared" si="7"/>
        <v>9963.6659537995565</v>
      </c>
      <c r="O51" s="1">
        <f t="shared" si="8"/>
        <v>-36.334046200443481</v>
      </c>
    </row>
    <row r="52" spans="1:15" x14ac:dyDescent="0.2">
      <c r="A52" s="1">
        <v>46</v>
      </c>
      <c r="B52" s="2">
        <v>39008</v>
      </c>
      <c r="C52" s="1">
        <v>11992.68</v>
      </c>
      <c r="D52" s="24">
        <v>11482.7968</v>
      </c>
      <c r="E52" s="24">
        <v>6709.160305343511</v>
      </c>
      <c r="F52" s="24">
        <v>139.84716157205241</v>
      </c>
      <c r="G52" s="2"/>
      <c r="H52" s="2"/>
      <c r="I52" s="25">
        <v>46</v>
      </c>
      <c r="J52" s="1">
        <f t="shared" si="2"/>
        <v>10402.453293467293</v>
      </c>
      <c r="K52" s="1">
        <f t="shared" si="6"/>
        <v>8759.5341935702618</v>
      </c>
      <c r="L52" s="1">
        <f t="shared" si="3"/>
        <v>5723.7312530816125</v>
      </c>
      <c r="M52" s="1">
        <f t="shared" si="4"/>
        <v>111.75365388079597</v>
      </c>
      <c r="N52" s="1">
        <f t="shared" si="7"/>
        <v>10038.648464319791</v>
      </c>
      <c r="O52" s="1">
        <f t="shared" si="8"/>
        <v>38.648464319790946</v>
      </c>
    </row>
    <row r="53" spans="1:15" x14ac:dyDescent="0.2">
      <c r="A53" s="1">
        <v>47</v>
      </c>
      <c r="B53" s="2">
        <v>39009</v>
      </c>
      <c r="C53" s="1">
        <v>12011.73</v>
      </c>
      <c r="D53" s="24">
        <v>11547.424799999999</v>
      </c>
      <c r="E53" s="24">
        <v>6752.0030234315946</v>
      </c>
      <c r="F53" s="24">
        <v>139.89823345448397</v>
      </c>
      <c r="G53" s="2"/>
      <c r="H53" s="2"/>
      <c r="I53" s="25">
        <v>47</v>
      </c>
      <c r="J53" s="1">
        <f t="shared" si="2"/>
        <v>10381.915195644344</v>
      </c>
      <c r="K53" s="1">
        <f t="shared" si="6"/>
        <v>8759.7455184611099</v>
      </c>
      <c r="L53" s="1">
        <f t="shared" si="3"/>
        <v>5709.0735883694333</v>
      </c>
      <c r="M53" s="1">
        <f t="shared" si="4"/>
        <v>111.87347662299013</v>
      </c>
      <c r="N53" s="1">
        <f t="shared" si="7"/>
        <v>10030.354713149718</v>
      </c>
      <c r="O53" s="1">
        <f t="shared" si="8"/>
        <v>30.354713149718009</v>
      </c>
    </row>
    <row r="54" spans="1:15" x14ac:dyDescent="0.2">
      <c r="A54" s="1">
        <v>48</v>
      </c>
      <c r="B54" s="2">
        <v>39010</v>
      </c>
      <c r="C54" s="1">
        <v>12002.37</v>
      </c>
      <c r="D54" s="24">
        <v>11574.8536</v>
      </c>
      <c r="E54" s="24">
        <v>6774.2281033396348</v>
      </c>
      <c r="F54" s="24">
        <v>140.20063989222868</v>
      </c>
      <c r="G54" s="2"/>
      <c r="H54" s="2"/>
      <c r="I54" s="25">
        <v>48</v>
      </c>
      <c r="J54" s="1">
        <f t="shared" si="2"/>
        <v>10357.372844419582</v>
      </c>
      <c r="K54" s="1">
        <f t="shared" si="6"/>
        <v>8731.4101746618544</v>
      </c>
      <c r="L54" s="1">
        <f t="shared" si="3"/>
        <v>5691.5213568719864</v>
      </c>
      <c r="M54" s="1">
        <f t="shared" si="4"/>
        <v>112.07437494180094</v>
      </c>
      <c r="N54" s="1">
        <f t="shared" si="7"/>
        <v>10011.623861471038</v>
      </c>
      <c r="O54" s="1">
        <f t="shared" si="8"/>
        <v>11.623861471038254</v>
      </c>
    </row>
    <row r="55" spans="1:15" x14ac:dyDescent="0.2">
      <c r="A55" s="1">
        <v>49</v>
      </c>
      <c r="B55" s="2">
        <v>39013</v>
      </c>
      <c r="C55" s="1">
        <v>12116.91</v>
      </c>
      <c r="D55" s="24">
        <v>11542.939200000001</v>
      </c>
      <c r="E55" s="24">
        <v>6792.7827287561195</v>
      </c>
      <c r="F55" s="24">
        <v>140.71595004609838</v>
      </c>
      <c r="G55" s="2"/>
      <c r="H55" s="2"/>
      <c r="I55" s="25">
        <v>49</v>
      </c>
      <c r="J55" s="1">
        <f t="shared" si="2"/>
        <v>10464.368683809949</v>
      </c>
      <c r="K55" s="1">
        <f t="shared" si="6"/>
        <v>8686.7020940146085</v>
      </c>
      <c r="L55" s="1">
        <f t="shared" si="3"/>
        <v>5688.3863961710058</v>
      </c>
      <c r="M55" s="1">
        <f t="shared" si="4"/>
        <v>112.24367859248808</v>
      </c>
      <c r="N55" s="1">
        <f t="shared" si="7"/>
        <v>10039.990846268887</v>
      </c>
      <c r="O55" s="1">
        <f t="shared" si="8"/>
        <v>39.990846268887253</v>
      </c>
    </row>
    <row r="56" spans="1:15" x14ac:dyDescent="0.2">
      <c r="A56" s="1">
        <v>50</v>
      </c>
      <c r="B56" s="2">
        <v>39014</v>
      </c>
      <c r="C56" s="1">
        <v>12127.88</v>
      </c>
      <c r="D56" s="24">
        <v>11571.166999999999</v>
      </c>
      <c r="E56" s="24">
        <v>6780.2534186425792</v>
      </c>
      <c r="F56" s="24">
        <v>140.45760441951955</v>
      </c>
      <c r="G56" s="2"/>
      <c r="H56" s="2"/>
      <c r="I56" s="25">
        <v>50</v>
      </c>
      <c r="J56" s="1">
        <f t="shared" si="2"/>
        <v>10374.834322116778</v>
      </c>
      <c r="K56" s="1">
        <f t="shared" si="6"/>
        <v>8732.0211694034133</v>
      </c>
      <c r="L56" s="1">
        <f t="shared" si="3"/>
        <v>5662.3848643481633</v>
      </c>
      <c r="M56" s="1">
        <f t="shared" si="4"/>
        <v>111.62731790579838</v>
      </c>
      <c r="N56" s="1">
        <f t="shared" si="7"/>
        <v>10005.441388936406</v>
      </c>
      <c r="O56" s="1">
        <f t="shared" si="8"/>
        <v>5.4413889364059287</v>
      </c>
    </row>
    <row r="57" spans="1:15" x14ac:dyDescent="0.2">
      <c r="A57" s="1">
        <v>51</v>
      </c>
      <c r="B57" s="2">
        <v>39015</v>
      </c>
      <c r="C57" s="1">
        <v>12134.68</v>
      </c>
      <c r="D57" s="24">
        <v>11664.18274</v>
      </c>
      <c r="E57" s="24">
        <v>6825.6294058408857</v>
      </c>
      <c r="F57" s="24">
        <v>140.17711743473515</v>
      </c>
      <c r="G57" s="2"/>
      <c r="H57" s="2"/>
      <c r="I57" s="25">
        <v>51</v>
      </c>
      <c r="J57" s="1">
        <f t="shared" si="2"/>
        <v>10371.261820367617</v>
      </c>
      <c r="K57" s="1">
        <f t="shared" si="6"/>
        <v>8780.7412568805175</v>
      </c>
      <c r="L57" s="1">
        <f t="shared" si="3"/>
        <v>5710.8132717260778</v>
      </c>
      <c r="M57" s="1">
        <f t="shared" si="4"/>
        <v>111.60931126686603</v>
      </c>
      <c r="N57" s="1">
        <f t="shared" si="7"/>
        <v>10029.056974134075</v>
      </c>
      <c r="O57" s="1">
        <f t="shared" si="8"/>
        <v>29.056974134075062</v>
      </c>
    </row>
    <row r="58" spans="1:15" x14ac:dyDescent="0.2">
      <c r="A58" s="1">
        <v>52</v>
      </c>
      <c r="B58" s="2">
        <v>39016</v>
      </c>
      <c r="C58" s="1">
        <v>12163.66</v>
      </c>
      <c r="D58" s="24">
        <v>11672.573039999999</v>
      </c>
      <c r="E58" s="24">
        <v>6884.3152160141899</v>
      </c>
      <c r="F58" s="24">
        <v>141.75042158516018</v>
      </c>
      <c r="G58" s="2"/>
      <c r="H58" s="2"/>
      <c r="I58" s="25">
        <v>52</v>
      </c>
      <c r="J58" s="1">
        <f t="shared" si="2"/>
        <v>10390.204731150718</v>
      </c>
      <c r="K58" s="1">
        <f t="shared" si="6"/>
        <v>8716.985260174315</v>
      </c>
      <c r="L58" s="1">
        <f t="shared" si="3"/>
        <v>5721.6228122239972</v>
      </c>
      <c r="M58" s="1">
        <f t="shared" si="4"/>
        <v>113.08781013103834</v>
      </c>
      <c r="N58" s="1">
        <f t="shared" si="7"/>
        <v>10042.755986519845</v>
      </c>
      <c r="O58" s="1">
        <f t="shared" si="8"/>
        <v>42.755986519845464</v>
      </c>
    </row>
    <row r="59" spans="1:15" x14ac:dyDescent="0.2">
      <c r="A59" s="1">
        <v>53</v>
      </c>
      <c r="B59" s="2">
        <v>39017</v>
      </c>
      <c r="C59" s="1">
        <v>12090.26</v>
      </c>
      <c r="D59" s="24">
        <v>11685.37903</v>
      </c>
      <c r="E59" s="24">
        <v>6865.1781170483455</v>
      </c>
      <c r="F59" s="24">
        <v>141.73174049825695</v>
      </c>
      <c r="G59" s="2"/>
      <c r="H59" s="2"/>
      <c r="I59" s="25">
        <v>53</v>
      </c>
      <c r="J59" s="1">
        <f t="shared" si="2"/>
        <v>10302.901060782693</v>
      </c>
      <c r="K59" s="1">
        <f t="shared" si="6"/>
        <v>8720.2759883295785</v>
      </c>
      <c r="L59" s="1">
        <f t="shared" si="3"/>
        <v>5657.0790023397594</v>
      </c>
      <c r="M59" s="1">
        <f t="shared" si="4"/>
        <v>111.81789732081451</v>
      </c>
      <c r="N59" s="1">
        <f t="shared" si="7"/>
        <v>9976.1104421057935</v>
      </c>
      <c r="O59" s="1">
        <f t="shared" si="8"/>
        <v>-23.889557894206519</v>
      </c>
    </row>
    <row r="60" spans="1:15" x14ac:dyDescent="0.2">
      <c r="A60" s="1">
        <v>54</v>
      </c>
      <c r="B60" s="2">
        <v>39020</v>
      </c>
      <c r="C60" s="1">
        <v>12086.49</v>
      </c>
      <c r="D60" s="24">
        <v>11656.237000000001</v>
      </c>
      <c r="E60" s="24">
        <v>6819.5726821823728</v>
      </c>
      <c r="F60" s="24">
        <v>139.18837248893428</v>
      </c>
      <c r="G60" s="2"/>
      <c r="H60" s="2"/>
      <c r="I60" s="25">
        <v>54</v>
      </c>
      <c r="J60" s="1">
        <f t="shared" si="2"/>
        <v>10362.217832412207</v>
      </c>
      <c r="K60" s="1">
        <f t="shared" si="6"/>
        <v>8688.9958891806691</v>
      </c>
      <c r="L60" s="1">
        <f t="shared" si="3"/>
        <v>5635.1636729350903</v>
      </c>
      <c r="M60" s="1">
        <f t="shared" si="4"/>
        <v>109.82580531026154</v>
      </c>
      <c r="N60" s="1">
        <f t="shared" si="7"/>
        <v>9948.738155789546</v>
      </c>
      <c r="O60" s="1">
        <f t="shared" si="8"/>
        <v>-51.261844210454001</v>
      </c>
    </row>
    <row r="61" spans="1:15" x14ac:dyDescent="0.2">
      <c r="A61" s="1">
        <v>55</v>
      </c>
      <c r="B61" s="2">
        <v>39021</v>
      </c>
      <c r="C61" s="1">
        <v>12080.73</v>
      </c>
      <c r="D61" s="24">
        <v>11690.22316</v>
      </c>
      <c r="E61" s="24">
        <v>6826.7134652201657</v>
      </c>
      <c r="F61" s="24">
        <v>139.98625693555269</v>
      </c>
      <c r="G61" s="2"/>
      <c r="H61" s="2"/>
      <c r="I61" s="25">
        <v>55</v>
      </c>
      <c r="J61" s="1">
        <f t="shared" si="2"/>
        <v>10360.510187697173</v>
      </c>
      <c r="K61" s="1">
        <f t="shared" si="6"/>
        <v>8736.1173473177296</v>
      </c>
      <c r="L61" s="1">
        <f t="shared" si="3"/>
        <v>5678.7884986700574</v>
      </c>
      <c r="M61" s="1">
        <f t="shared" si="4"/>
        <v>112.47370580504794</v>
      </c>
      <c r="N61" s="1">
        <f t="shared" si="7"/>
        <v>10019.352773235269</v>
      </c>
      <c r="O61" s="1">
        <f t="shared" si="8"/>
        <v>19.352773235268614</v>
      </c>
    </row>
    <row r="62" spans="1:15" x14ac:dyDescent="0.2">
      <c r="A62" s="1">
        <v>56</v>
      </c>
      <c r="B62" s="2">
        <v>39022</v>
      </c>
      <c r="C62" s="1">
        <v>12031.02</v>
      </c>
      <c r="D62" s="24">
        <v>11727.287200000001</v>
      </c>
      <c r="E62" s="24">
        <v>6861.0884006131828</v>
      </c>
      <c r="F62" s="24">
        <v>139.99538343164915</v>
      </c>
      <c r="G62" s="2"/>
      <c r="H62" s="2"/>
      <c r="I62" s="25">
        <v>56</v>
      </c>
      <c r="J62" s="1">
        <f t="shared" si="2"/>
        <v>10322.798064272607</v>
      </c>
      <c r="K62" s="1">
        <f t="shared" si="6"/>
        <v>8738.3369261778735</v>
      </c>
      <c r="L62" s="1">
        <f t="shared" si="3"/>
        <v>5701.4132658046738</v>
      </c>
      <c r="M62" s="1">
        <f t="shared" si="4"/>
        <v>111.83992658739157</v>
      </c>
      <c r="N62" s="1">
        <f t="shared" si="7"/>
        <v>9998.2180255739586</v>
      </c>
      <c r="O62" s="1">
        <f t="shared" si="8"/>
        <v>-1.7819744260414154</v>
      </c>
    </row>
    <row r="63" spans="1:15" x14ac:dyDescent="0.2">
      <c r="A63" s="1">
        <v>57</v>
      </c>
      <c r="B63" s="2">
        <v>39023</v>
      </c>
      <c r="C63" s="1">
        <v>12018.54</v>
      </c>
      <c r="D63" s="24">
        <v>11727.944960000001</v>
      </c>
      <c r="E63" s="24">
        <v>6779.9668028600609</v>
      </c>
      <c r="F63" s="24">
        <v>139.61250106737256</v>
      </c>
      <c r="G63" s="2"/>
      <c r="H63" s="2"/>
      <c r="I63" s="25">
        <v>57</v>
      </c>
      <c r="J63" s="1">
        <f t="shared" si="2"/>
        <v>10354.697726626671</v>
      </c>
      <c r="K63" s="1">
        <f t="shared" si="6"/>
        <v>8711.2080172397873</v>
      </c>
      <c r="L63" s="1">
        <f t="shared" si="3"/>
        <v>5605.7759259855502</v>
      </c>
      <c r="M63" s="1">
        <f t="shared" si="4"/>
        <v>111.52677732850219</v>
      </c>
      <c r="N63" s="1">
        <f t="shared" si="7"/>
        <v>9978.7256315157829</v>
      </c>
      <c r="O63" s="1">
        <f t="shared" si="8"/>
        <v>-21.274368484217121</v>
      </c>
    </row>
    <row r="64" spans="1:15" x14ac:dyDescent="0.2">
      <c r="A64" s="1">
        <v>58</v>
      </c>
      <c r="B64" s="2">
        <v>39027</v>
      </c>
      <c r="C64" s="1">
        <v>12105.55</v>
      </c>
      <c r="D64" s="24">
        <v>11804.76425</v>
      </c>
      <c r="E64" s="24">
        <v>6867.9888126112382</v>
      </c>
      <c r="F64" s="24">
        <v>138.26258871240285</v>
      </c>
      <c r="G64" s="2"/>
      <c r="H64" s="2"/>
      <c r="I64" s="25">
        <v>58</v>
      </c>
      <c r="J64" s="1">
        <f t="shared" si="2"/>
        <v>10440.492210160302</v>
      </c>
      <c r="K64" s="1">
        <f t="shared" si="6"/>
        <v>8767.7755916657879</v>
      </c>
      <c r="L64" s="1">
        <f t="shared" si="3"/>
        <v>5746.4971196525103</v>
      </c>
      <c r="M64" s="1">
        <f t="shared" si="4"/>
        <v>110.75132656690241</v>
      </c>
      <c r="N64" s="1">
        <f t="shared" si="7"/>
        <v>10042.253586212713</v>
      </c>
      <c r="O64" s="1">
        <f t="shared" si="8"/>
        <v>42.253586212713344</v>
      </c>
    </row>
    <row r="65" spans="1:15" x14ac:dyDescent="0.2">
      <c r="A65" s="1">
        <v>59</v>
      </c>
      <c r="B65" s="2">
        <v>39028</v>
      </c>
      <c r="C65" s="1">
        <v>12156.77</v>
      </c>
      <c r="D65" s="24">
        <v>11919.796</v>
      </c>
      <c r="E65" s="24">
        <v>6960.8038914490526</v>
      </c>
      <c r="F65" s="24">
        <v>139.57777777777778</v>
      </c>
      <c r="G65" s="2"/>
      <c r="H65" s="2"/>
      <c r="I65" s="25">
        <v>59</v>
      </c>
      <c r="J65" s="1">
        <f t="shared" si="2"/>
        <v>10409.307433078218</v>
      </c>
      <c r="K65" s="1">
        <f t="shared" si="6"/>
        <v>8795.6012220095308</v>
      </c>
      <c r="L65" s="1">
        <f t="shared" si="3"/>
        <v>5749.5122164109916</v>
      </c>
      <c r="M65" s="1">
        <f t="shared" si="4"/>
        <v>112.8964161844021</v>
      </c>
      <c r="N65" s="1">
        <f t="shared" si="7"/>
        <v>10078.696693547494</v>
      </c>
      <c r="O65" s="1">
        <f t="shared" si="8"/>
        <v>78.696693547493851</v>
      </c>
    </row>
    <row r="66" spans="1:15" x14ac:dyDescent="0.2">
      <c r="A66" s="1">
        <v>60</v>
      </c>
      <c r="B66" s="2">
        <v>39029</v>
      </c>
      <c r="C66" s="1">
        <v>12176.54</v>
      </c>
      <c r="D66" s="24">
        <v>11874.688700000001</v>
      </c>
      <c r="E66" s="24">
        <v>6936.0377599183566</v>
      </c>
      <c r="F66" s="24">
        <v>137.51475576662145</v>
      </c>
      <c r="G66" s="2"/>
      <c r="H66" s="2"/>
      <c r="I66" s="25">
        <v>60</v>
      </c>
      <c r="J66" s="1">
        <f t="shared" si="2"/>
        <v>10382.306858071677</v>
      </c>
      <c r="K66" s="1">
        <f t="shared" si="6"/>
        <v>8677.756047785233</v>
      </c>
      <c r="L66" s="1">
        <f t="shared" si="3"/>
        <v>5652.6647902984369</v>
      </c>
      <c r="M66" s="1">
        <f t="shared" si="4"/>
        <v>110.17969919047444</v>
      </c>
      <c r="N66" s="1">
        <f t="shared" si="7"/>
        <v>9962.0334784832521</v>
      </c>
      <c r="O66" s="1">
        <f t="shared" si="8"/>
        <v>-37.966521516747889</v>
      </c>
    </row>
    <row r="67" spans="1:15" x14ac:dyDescent="0.2">
      <c r="A67" s="1">
        <v>61</v>
      </c>
      <c r="B67" s="2">
        <v>39030</v>
      </c>
      <c r="C67" s="1">
        <v>12103.3</v>
      </c>
      <c r="D67" s="24">
        <v>11832.3722</v>
      </c>
      <c r="E67" s="24">
        <v>6971.0849539406354</v>
      </c>
      <c r="F67" s="24">
        <v>136.93947079212106</v>
      </c>
      <c r="G67" s="2"/>
      <c r="H67" s="2"/>
      <c r="I67" s="25">
        <v>61</v>
      </c>
      <c r="J67" s="1">
        <f t="shared" si="2"/>
        <v>10303.103425521535</v>
      </c>
      <c r="K67" s="1">
        <f t="shared" si="6"/>
        <v>8679.6780338115659</v>
      </c>
      <c r="L67" s="1">
        <f t="shared" si="3"/>
        <v>5701.5128605914797</v>
      </c>
      <c r="M67" s="1">
        <f t="shared" si="4"/>
        <v>111.36479026519655</v>
      </c>
      <c r="N67" s="1">
        <f t="shared" si="7"/>
        <v>9961.9358850241388</v>
      </c>
      <c r="O67" s="1">
        <f t="shared" si="8"/>
        <v>-38.06411497586123</v>
      </c>
    </row>
    <row r="68" spans="1:15" x14ac:dyDescent="0.2">
      <c r="A68" s="1">
        <v>62</v>
      </c>
      <c r="B68" s="2">
        <v>39031</v>
      </c>
      <c r="C68" s="1">
        <v>12108.43</v>
      </c>
      <c r="D68" s="24">
        <v>11870.460799999999</v>
      </c>
      <c r="E68" s="24">
        <v>7004.6290343320052</v>
      </c>
      <c r="F68" s="24">
        <v>137.16208393632417</v>
      </c>
      <c r="G68" s="2"/>
      <c r="H68" s="2"/>
      <c r="I68" s="25">
        <v>62</v>
      </c>
      <c r="J68" s="1">
        <f t="shared" si="2"/>
        <v>10369.843409937786</v>
      </c>
      <c r="K68" s="1">
        <f t="shared" si="6"/>
        <v>8738.7593991170743</v>
      </c>
      <c r="L68" s="1">
        <f t="shared" si="3"/>
        <v>5700.1455636804967</v>
      </c>
      <c r="M68" s="1">
        <f t="shared" si="4"/>
        <v>112.01443426225227</v>
      </c>
      <c r="N68" s="1">
        <f t="shared" si="7"/>
        <v>10019.415605987642</v>
      </c>
      <c r="O68" s="1">
        <f t="shared" si="8"/>
        <v>19.415605987642266</v>
      </c>
    </row>
    <row r="69" spans="1:15" x14ac:dyDescent="0.2">
      <c r="A69" s="1">
        <v>63</v>
      </c>
      <c r="B69" s="2">
        <v>39034</v>
      </c>
      <c r="C69" s="1">
        <v>12131.88</v>
      </c>
      <c r="D69" s="24">
        <v>11788.801439999999</v>
      </c>
      <c r="E69" s="24">
        <v>7035.5715017939528</v>
      </c>
      <c r="F69" s="24">
        <v>135.65735331470663</v>
      </c>
      <c r="G69" s="2"/>
      <c r="H69" s="2"/>
      <c r="I69" s="25">
        <v>63</v>
      </c>
      <c r="J69" s="1">
        <f t="shared" si="2"/>
        <v>10385.524427692113</v>
      </c>
      <c r="K69" s="1">
        <f t="shared" si="6"/>
        <v>8650.7966060708168</v>
      </c>
      <c r="L69" s="1">
        <f t="shared" si="3"/>
        <v>5697.9078702478801</v>
      </c>
      <c r="M69" s="1">
        <f t="shared" si="4"/>
        <v>110.60578056493654</v>
      </c>
      <c r="N69" s="1">
        <f t="shared" si="7"/>
        <v>9969.5855663762832</v>
      </c>
      <c r="O69" s="1">
        <f t="shared" si="8"/>
        <v>-30.414433623716832</v>
      </c>
    </row>
    <row r="70" spans="1:15" x14ac:dyDescent="0.2">
      <c r="A70" s="1">
        <v>64</v>
      </c>
      <c r="B70" s="2">
        <v>39035</v>
      </c>
      <c r="C70" s="1">
        <v>12218.01</v>
      </c>
      <c r="D70" s="24">
        <v>11714.945760000001</v>
      </c>
      <c r="E70" s="24">
        <v>7014.5766619700271</v>
      </c>
      <c r="F70" s="24">
        <v>138.36362864180751</v>
      </c>
      <c r="G70" s="2"/>
      <c r="H70" s="2"/>
      <c r="I70" s="25">
        <v>64</v>
      </c>
      <c r="J70" s="1">
        <f t="shared" si="2"/>
        <v>10439.039271283595</v>
      </c>
      <c r="K70" s="1">
        <f t="shared" si="6"/>
        <v>8656.1476509891054</v>
      </c>
      <c r="L70" s="1">
        <f t="shared" si="3"/>
        <v>5655.9201122674322</v>
      </c>
      <c r="M70" s="1">
        <f t="shared" si="4"/>
        <v>114.06362340154665</v>
      </c>
      <c r="N70" s="1">
        <f t="shared" si="7"/>
        <v>10046.517793514769</v>
      </c>
      <c r="O70" s="1">
        <f t="shared" ref="O70:O133" si="9">N70-$G$2</f>
        <v>46.517793514769437</v>
      </c>
    </row>
    <row r="71" spans="1:15" x14ac:dyDescent="0.2">
      <c r="A71" s="1">
        <v>65</v>
      </c>
      <c r="B71" s="2">
        <v>39036</v>
      </c>
      <c r="C71" s="1">
        <v>12251.71</v>
      </c>
      <c r="D71" s="24">
        <v>11758.747499999999</v>
      </c>
      <c r="E71" s="24">
        <v>7058.8242827868844</v>
      </c>
      <c r="F71" s="24">
        <v>137.53996613039797</v>
      </c>
      <c r="G71" s="2"/>
      <c r="H71" s="2"/>
      <c r="I71" s="25">
        <v>65</v>
      </c>
      <c r="J71" s="1">
        <f t="shared" si="2"/>
        <v>10394.040225822373</v>
      </c>
      <c r="K71" s="1">
        <f t="shared" si="6"/>
        <v>8743.2885016972868</v>
      </c>
      <c r="L71" s="1">
        <f t="shared" si="3"/>
        <v>5708.6325141539519</v>
      </c>
      <c r="M71" s="1">
        <f t="shared" si="4"/>
        <v>111.16690897486352</v>
      </c>
      <c r="N71" s="1">
        <f t="shared" si="7"/>
        <v>10016.651966867534</v>
      </c>
      <c r="O71" s="1">
        <f t="shared" si="9"/>
        <v>16.651966867533702</v>
      </c>
    </row>
    <row r="72" spans="1:15" x14ac:dyDescent="0.2">
      <c r="A72" s="1">
        <v>66</v>
      </c>
      <c r="B72" s="2">
        <v>39037</v>
      </c>
      <c r="C72" s="1">
        <v>12305.82</v>
      </c>
      <c r="D72" s="24">
        <v>11816.131589999999</v>
      </c>
      <c r="E72" s="24">
        <v>7051.3831967213109</v>
      </c>
      <c r="F72" s="24">
        <v>136.84278699627498</v>
      </c>
      <c r="G72" s="2"/>
      <c r="H72" s="2"/>
      <c r="I72" s="25">
        <v>66</v>
      </c>
      <c r="J72" s="1">
        <f t="shared" ref="J72:J135" si="10">C$506*(C72/C71)</f>
        <v>10411.229283014372</v>
      </c>
      <c r="K72" s="1">
        <f t="shared" ref="K72:K135" si="11">D$506*(D72/D71)</f>
        <v>8753.2288001188845</v>
      </c>
      <c r="L72" s="1">
        <f t="shared" ref="L72:L135" si="12">E$506*(E72/E71)</f>
        <v>5666.8683975493996</v>
      </c>
      <c r="M72" s="1">
        <f t="shared" ref="M72:M135" si="13">F$506*(F72/F71)</f>
        <v>111.26576486214088</v>
      </c>
      <c r="N72" s="1">
        <f t="shared" ref="N72:N135" si="14">$C$2*(J72/C$506)+$D$2*(K72/D$506)+$E$2*(L72/E$506)+$F$2*(M72/F$506)</f>
        <v>10021.114468667278</v>
      </c>
      <c r="O72" s="1">
        <f t="shared" si="9"/>
        <v>21.114468667277833</v>
      </c>
    </row>
    <row r="73" spans="1:15" x14ac:dyDescent="0.2">
      <c r="A73" s="1">
        <v>67</v>
      </c>
      <c r="B73" s="2">
        <v>39038</v>
      </c>
      <c r="C73" s="1">
        <v>12342.55</v>
      </c>
      <c r="D73" s="24">
        <v>11730.744000000001</v>
      </c>
      <c r="E73" s="24">
        <v>6978.4605516356642</v>
      </c>
      <c r="F73" s="24">
        <v>136.74141740312712</v>
      </c>
      <c r="G73" s="2"/>
      <c r="H73" s="2"/>
      <c r="I73" s="25">
        <v>67</v>
      </c>
      <c r="J73" s="1">
        <f t="shared" si="10"/>
        <v>10396.388448514606</v>
      </c>
      <c r="K73" s="1">
        <f t="shared" si="11"/>
        <v>8647.7726784764236</v>
      </c>
      <c r="L73" s="1">
        <f t="shared" si="12"/>
        <v>5614.1820736811751</v>
      </c>
      <c r="M73" s="1">
        <f t="shared" si="13"/>
        <v>111.74979286455216</v>
      </c>
      <c r="N73" s="1">
        <f t="shared" si="14"/>
        <v>9978.436837211053</v>
      </c>
      <c r="O73" s="1">
        <f t="shared" si="9"/>
        <v>-21.563162788947011</v>
      </c>
    </row>
    <row r="74" spans="1:15" x14ac:dyDescent="0.2">
      <c r="A74" s="1">
        <v>68</v>
      </c>
      <c r="B74" s="2">
        <v>39041</v>
      </c>
      <c r="C74" s="1">
        <v>12316.54</v>
      </c>
      <c r="D74" s="24">
        <v>11771.797849999999</v>
      </c>
      <c r="E74" s="24">
        <v>6991.4637272494228</v>
      </c>
      <c r="F74" s="24">
        <v>133.06769334912843</v>
      </c>
      <c r="G74" s="2"/>
      <c r="H74" s="2"/>
      <c r="I74" s="25">
        <v>68</v>
      </c>
      <c r="J74" s="1">
        <f t="shared" si="10"/>
        <v>10343.606430032694</v>
      </c>
      <c r="K74" s="1">
        <f t="shared" si="11"/>
        <v>8741.2041809961775</v>
      </c>
      <c r="L74" s="1">
        <f t="shared" si="12"/>
        <v>5683.4188412865469</v>
      </c>
      <c r="M74" s="1">
        <f t="shared" si="13"/>
        <v>108.82811617053036</v>
      </c>
      <c r="N74" s="1">
        <f t="shared" si="14"/>
        <v>9950.2005675166347</v>
      </c>
      <c r="O74" s="1">
        <f t="shared" si="9"/>
        <v>-49.799432483365308</v>
      </c>
    </row>
    <row r="75" spans="1:15" x14ac:dyDescent="0.2">
      <c r="A75" s="1">
        <v>69</v>
      </c>
      <c r="B75" s="2">
        <v>39042</v>
      </c>
      <c r="C75" s="1">
        <v>12321.59</v>
      </c>
      <c r="D75" s="24">
        <v>11779.977920000001</v>
      </c>
      <c r="E75" s="24">
        <v>7002.7578245253981</v>
      </c>
      <c r="F75" s="24">
        <v>133.45326547921965</v>
      </c>
      <c r="G75" s="2"/>
      <c r="H75" s="2"/>
      <c r="I75" s="25">
        <v>69</v>
      </c>
      <c r="J75" s="1">
        <f t="shared" si="10"/>
        <v>10369.700018471096</v>
      </c>
      <c r="K75" s="1">
        <f t="shared" si="11"/>
        <v>8716.7724167002307</v>
      </c>
      <c r="L75" s="1">
        <f t="shared" si="12"/>
        <v>5682.0124417950183</v>
      </c>
      <c r="M75" s="1">
        <f t="shared" si="13"/>
        <v>112.15667778075704</v>
      </c>
      <c r="N75" s="1">
        <f t="shared" si="14"/>
        <v>10011.1352721686</v>
      </c>
      <c r="O75" s="1">
        <f t="shared" si="9"/>
        <v>11.13527216859984</v>
      </c>
    </row>
    <row r="76" spans="1:15" x14ac:dyDescent="0.2">
      <c r="A76" s="1">
        <v>70</v>
      </c>
      <c r="B76" s="2">
        <v>39043</v>
      </c>
      <c r="C76" s="1">
        <v>12326.95</v>
      </c>
      <c r="D76" s="24">
        <v>11790.814200000001</v>
      </c>
      <c r="E76" s="24">
        <v>7052.7616091061955</v>
      </c>
      <c r="F76" s="24">
        <v>136.46227062253473</v>
      </c>
      <c r="G76" s="2"/>
      <c r="H76" s="2"/>
      <c r="I76" s="25">
        <v>70</v>
      </c>
      <c r="J76" s="1">
        <f t="shared" si="10"/>
        <v>10369.959061898669</v>
      </c>
      <c r="K76" s="1">
        <f t="shared" si="11"/>
        <v>8718.7323513096871</v>
      </c>
      <c r="L76" s="1">
        <f t="shared" si="12"/>
        <v>5713.3559062146605</v>
      </c>
      <c r="M76" s="1">
        <f t="shared" si="13"/>
        <v>114.35415481855949</v>
      </c>
      <c r="N76" s="1">
        <f t="shared" si="14"/>
        <v>10056.734803804653</v>
      </c>
      <c r="O76" s="1">
        <f t="shared" si="9"/>
        <v>56.734803804652984</v>
      </c>
    </row>
    <row r="77" spans="1:15" x14ac:dyDescent="0.2">
      <c r="A77" s="1">
        <v>71</v>
      </c>
      <c r="B77" s="2">
        <v>39045</v>
      </c>
      <c r="C77" s="1">
        <v>12280.17</v>
      </c>
      <c r="D77" s="24">
        <v>11827.897199999999</v>
      </c>
      <c r="E77" s="24">
        <v>7056.1141660120447</v>
      </c>
      <c r="F77" s="24">
        <v>135.80700845848438</v>
      </c>
      <c r="G77" s="2"/>
      <c r="H77" s="2"/>
      <c r="I77" s="25">
        <v>71</v>
      </c>
      <c r="J77" s="1">
        <f t="shared" si="10"/>
        <v>10326.113769139974</v>
      </c>
      <c r="K77" s="1">
        <f t="shared" si="11"/>
        <v>8738.1153201616507</v>
      </c>
      <c r="L77" s="1">
        <f t="shared" si="12"/>
        <v>5675.5450619675112</v>
      </c>
      <c r="M77" s="1">
        <f t="shared" si="13"/>
        <v>111.29563957541244</v>
      </c>
      <c r="N77" s="1">
        <f t="shared" si="14"/>
        <v>9985.1272663158998</v>
      </c>
      <c r="O77" s="1">
        <f t="shared" si="9"/>
        <v>-14.87273368410024</v>
      </c>
    </row>
    <row r="78" spans="1:15" x14ac:dyDescent="0.2">
      <c r="A78" s="1">
        <v>72</v>
      </c>
      <c r="B78" s="2">
        <v>39048</v>
      </c>
      <c r="C78" s="1">
        <v>12121.71</v>
      </c>
      <c r="D78" s="24">
        <v>11719.0437</v>
      </c>
      <c r="E78" s="24">
        <v>6966.7322834645665</v>
      </c>
      <c r="F78" s="24">
        <v>136.83676457920578</v>
      </c>
      <c r="G78" s="2"/>
      <c r="H78" s="2"/>
      <c r="I78" s="25">
        <v>72</v>
      </c>
      <c r="J78" s="1">
        <f t="shared" si="10"/>
        <v>10231.697030212123</v>
      </c>
      <c r="K78" s="1">
        <f t="shared" si="11"/>
        <v>8630.5536962646111</v>
      </c>
      <c r="L78" s="1">
        <f t="shared" si="12"/>
        <v>5600.9888048745797</v>
      </c>
      <c r="M78" s="1">
        <f t="shared" si="13"/>
        <v>112.68060611552492</v>
      </c>
      <c r="N78" s="1">
        <f t="shared" si="14"/>
        <v>9923.2734308121071</v>
      </c>
      <c r="O78" s="1">
        <f t="shared" si="9"/>
        <v>-76.726569187892892</v>
      </c>
    </row>
    <row r="79" spans="1:15" x14ac:dyDescent="0.2">
      <c r="A79" s="1">
        <v>73</v>
      </c>
      <c r="B79" s="2">
        <v>39049</v>
      </c>
      <c r="C79" s="1">
        <v>12136.44</v>
      </c>
      <c r="D79" s="24">
        <v>11734.837659999999</v>
      </c>
      <c r="E79" s="24">
        <v>6978.2219884271435</v>
      </c>
      <c r="F79" s="24">
        <v>136.40106675843083</v>
      </c>
      <c r="G79" s="2"/>
      <c r="H79" s="2"/>
      <c r="I79" s="25">
        <v>73</v>
      </c>
      <c r="J79" s="1">
        <f t="shared" si="10"/>
        <v>10378.045836602263</v>
      </c>
      <c r="K79" s="1">
        <f t="shared" si="11"/>
        <v>8722.4590393045273</v>
      </c>
      <c r="L79" s="1">
        <f t="shared" si="12"/>
        <v>5682.204252159795</v>
      </c>
      <c r="M79" s="1">
        <f t="shared" si="13"/>
        <v>111.47655265842448</v>
      </c>
      <c r="N79" s="1">
        <f t="shared" si="14"/>
        <v>10004.184937425947</v>
      </c>
      <c r="O79" s="1">
        <f t="shared" si="9"/>
        <v>4.1849374259472825</v>
      </c>
    </row>
    <row r="80" spans="1:15" x14ac:dyDescent="0.2">
      <c r="A80" s="1">
        <v>74</v>
      </c>
      <c r="B80" s="2">
        <v>39050</v>
      </c>
      <c r="C80" s="1">
        <v>12226.73</v>
      </c>
      <c r="D80" s="24">
        <v>11860.92936</v>
      </c>
      <c r="E80" s="24">
        <v>7077.7982375378142</v>
      </c>
      <c r="F80" s="24">
        <v>138.39703856749313</v>
      </c>
      <c r="G80" s="2"/>
      <c r="H80" s="2"/>
      <c r="I80" s="25">
        <v>74</v>
      </c>
      <c r="J80" s="1">
        <f t="shared" si="10"/>
        <v>10442.564580593649</v>
      </c>
      <c r="K80" s="1">
        <f t="shared" si="11"/>
        <v>8804.31677627508</v>
      </c>
      <c r="L80" s="1">
        <f t="shared" si="12"/>
        <v>5753.7975779464441</v>
      </c>
      <c r="M80" s="1">
        <f t="shared" si="13"/>
        <v>113.46909483922157</v>
      </c>
      <c r="N80" s="1">
        <f t="shared" si="14"/>
        <v>10105.529329952356</v>
      </c>
      <c r="O80" s="1">
        <f t="shared" si="9"/>
        <v>105.52932995235642</v>
      </c>
    </row>
    <row r="81" spans="1:15" x14ac:dyDescent="0.2">
      <c r="A81" s="1">
        <v>75</v>
      </c>
      <c r="B81" s="2">
        <v>39051</v>
      </c>
      <c r="C81" s="1">
        <v>12221.93</v>
      </c>
      <c r="D81" s="24">
        <v>11897.989600000001</v>
      </c>
      <c r="E81" s="24">
        <v>7062.0890774125137</v>
      </c>
      <c r="F81" s="24">
        <v>140.72053610030264</v>
      </c>
      <c r="G81" s="2"/>
      <c r="H81" s="2"/>
      <c r="I81" s="25">
        <v>75</v>
      </c>
      <c r="J81" s="1">
        <f t="shared" si="10"/>
        <v>10361.380705920554</v>
      </c>
      <c r="K81" s="1">
        <f t="shared" si="11"/>
        <v>8737.9366561044662</v>
      </c>
      <c r="L81" s="1">
        <f t="shared" si="12"/>
        <v>5660.2575753306992</v>
      </c>
      <c r="M81" s="1">
        <f t="shared" si="13"/>
        <v>113.71015302020659</v>
      </c>
      <c r="N81" s="1">
        <f t="shared" si="14"/>
        <v>10039.161138137104</v>
      </c>
      <c r="O81" s="1">
        <f t="shared" si="9"/>
        <v>39.16113813710399</v>
      </c>
    </row>
    <row r="82" spans="1:15" x14ac:dyDescent="0.2">
      <c r="A82" s="1">
        <v>76</v>
      </c>
      <c r="B82" s="2">
        <v>39052</v>
      </c>
      <c r="C82" s="1">
        <v>12194.13</v>
      </c>
      <c r="D82" s="24">
        <v>11926.785049999999</v>
      </c>
      <c r="E82" s="24">
        <v>7006.3341778903859</v>
      </c>
      <c r="F82" s="24">
        <v>141.71902405140227</v>
      </c>
      <c r="G82" s="2"/>
      <c r="H82" s="2"/>
      <c r="I82" s="25">
        <v>76</v>
      </c>
      <c r="J82" s="1">
        <f t="shared" si="10"/>
        <v>10341.872749107548</v>
      </c>
      <c r="K82" s="1">
        <f t="shared" si="11"/>
        <v>8731.801086513784</v>
      </c>
      <c r="L82" s="1">
        <f t="shared" si="12"/>
        <v>5628.0615494307394</v>
      </c>
      <c r="M82" s="1">
        <f t="shared" si="13"/>
        <v>112.62614833223682</v>
      </c>
      <c r="N82" s="1">
        <f t="shared" si="14"/>
        <v>10004.458302562214</v>
      </c>
      <c r="O82" s="1">
        <f t="shared" si="9"/>
        <v>4.4583025622141577</v>
      </c>
    </row>
    <row r="83" spans="1:15" x14ac:dyDescent="0.2">
      <c r="A83" s="1">
        <v>77</v>
      </c>
      <c r="B83" s="2">
        <v>39055</v>
      </c>
      <c r="C83" s="1">
        <v>12283.85</v>
      </c>
      <c r="D83" s="24">
        <v>11973.136559999999</v>
      </c>
      <c r="E83" s="24">
        <v>7056.7355096602269</v>
      </c>
      <c r="F83" s="24">
        <v>141.24222472494151</v>
      </c>
      <c r="G83" s="2"/>
      <c r="H83" s="2"/>
      <c r="I83" s="25">
        <v>77</v>
      </c>
      <c r="J83" s="1">
        <f t="shared" si="10"/>
        <v>10441.715233682111</v>
      </c>
      <c r="K83" s="1">
        <f t="shared" si="11"/>
        <v>8744.572244665831</v>
      </c>
      <c r="L83" s="1">
        <f t="shared" si="12"/>
        <v>5713.6571130843586</v>
      </c>
      <c r="M83" s="1">
        <f t="shared" si="13"/>
        <v>111.45638599072009</v>
      </c>
      <c r="N83" s="1">
        <f t="shared" si="14"/>
        <v>10041.55444892676</v>
      </c>
      <c r="O83" s="1">
        <f t="shared" si="9"/>
        <v>41.554448926759505</v>
      </c>
    </row>
    <row r="84" spans="1:15" x14ac:dyDescent="0.2">
      <c r="A84" s="1">
        <v>78</v>
      </c>
      <c r="B84" s="2">
        <v>39056</v>
      </c>
      <c r="C84" s="1">
        <v>12331.6</v>
      </c>
      <c r="D84" s="24">
        <v>11996.294400000001</v>
      </c>
      <c r="E84" s="24">
        <v>7132.9385147724242</v>
      </c>
      <c r="F84" s="24">
        <v>141.33078460335389</v>
      </c>
      <c r="G84" s="2"/>
      <c r="H84" s="2"/>
      <c r="I84" s="25">
        <v>78</v>
      </c>
      <c r="J84" s="1">
        <f t="shared" si="10"/>
        <v>10405.74276143066</v>
      </c>
      <c r="K84" s="1">
        <f t="shared" si="11"/>
        <v>8727.5672869836762</v>
      </c>
      <c r="L84" s="1">
        <f t="shared" si="12"/>
        <v>5734.1073866726556</v>
      </c>
      <c r="M84" s="1">
        <f t="shared" si="13"/>
        <v>111.90275544222698</v>
      </c>
      <c r="N84" s="1">
        <f t="shared" si="14"/>
        <v>10033.403954754154</v>
      </c>
      <c r="O84" s="1">
        <f t="shared" si="9"/>
        <v>33.403954754154256</v>
      </c>
    </row>
    <row r="85" spans="1:15" x14ac:dyDescent="0.2">
      <c r="A85" s="1">
        <v>79</v>
      </c>
      <c r="B85" s="2">
        <v>39057</v>
      </c>
      <c r="C85" s="1">
        <v>12309.25</v>
      </c>
      <c r="D85" s="24">
        <v>11999.71809</v>
      </c>
      <c r="E85" s="24">
        <v>7125.6092688773469</v>
      </c>
      <c r="F85" s="24">
        <v>142.4828546562228</v>
      </c>
      <c r="G85" s="2"/>
      <c r="H85" s="2"/>
      <c r="I85" s="25">
        <v>79</v>
      </c>
      <c r="J85" s="1">
        <f t="shared" si="10"/>
        <v>10346.663483449027</v>
      </c>
      <c r="K85" s="1">
        <f t="shared" si="11"/>
        <v>8713.2054517367978</v>
      </c>
      <c r="L85" s="1">
        <f t="shared" si="12"/>
        <v>5667.0194796705582</v>
      </c>
      <c r="M85" s="1">
        <f t="shared" si="13"/>
        <v>112.74424893785047</v>
      </c>
      <c r="N85" s="1">
        <f t="shared" si="14"/>
        <v>10008.882170229552</v>
      </c>
      <c r="O85" s="1">
        <f t="shared" si="9"/>
        <v>8.8821702295517753</v>
      </c>
    </row>
    <row r="86" spans="1:15" x14ac:dyDescent="0.2">
      <c r="A86" s="1">
        <v>80</v>
      </c>
      <c r="B86" s="2">
        <v>39058</v>
      </c>
      <c r="C86" s="1">
        <v>12278.41</v>
      </c>
      <c r="D86" s="24">
        <v>12044.7186</v>
      </c>
      <c r="E86" s="24">
        <v>7153.2047872340427</v>
      </c>
      <c r="F86" s="24">
        <v>143.04758596734979</v>
      </c>
      <c r="G86" s="2"/>
      <c r="H86" s="2"/>
      <c r="I86" s="25">
        <v>80</v>
      </c>
      <c r="J86" s="1">
        <f t="shared" si="10"/>
        <v>10339.480060482971</v>
      </c>
      <c r="K86" s="1">
        <f t="shared" si="11"/>
        <v>8743.3857860287189</v>
      </c>
      <c r="L86" s="1">
        <f t="shared" si="12"/>
        <v>5694.8178286083512</v>
      </c>
      <c r="M86" s="1">
        <f t="shared" si="13"/>
        <v>112.27588464184647</v>
      </c>
      <c r="N86" s="1">
        <f t="shared" si="14"/>
        <v>10013.028391473819</v>
      </c>
      <c r="O86" s="1">
        <f t="shared" si="9"/>
        <v>13.028391473819283</v>
      </c>
    </row>
    <row r="87" spans="1:15" x14ac:dyDescent="0.2">
      <c r="A87" s="1">
        <v>81</v>
      </c>
      <c r="B87" s="2">
        <v>39059</v>
      </c>
      <c r="C87" s="1">
        <v>12307.48</v>
      </c>
      <c r="D87" s="24">
        <v>12099.925079999999</v>
      </c>
      <c r="E87" s="24">
        <v>7169.3209054593872</v>
      </c>
      <c r="F87" s="24">
        <v>142.15793575201317</v>
      </c>
      <c r="G87" s="2"/>
      <c r="H87" s="2"/>
      <c r="I87" s="25">
        <v>81</v>
      </c>
      <c r="J87" s="1">
        <f t="shared" si="10"/>
        <v>10389.990932539313</v>
      </c>
      <c r="K87" s="1">
        <f t="shared" si="11"/>
        <v>8750.6446803651925</v>
      </c>
      <c r="L87" s="1">
        <f t="shared" si="12"/>
        <v>5685.6293381966389</v>
      </c>
      <c r="M87" s="1">
        <f t="shared" si="13"/>
        <v>111.13711928086435</v>
      </c>
      <c r="N87" s="1">
        <f t="shared" si="14"/>
        <v>10013.035131610503</v>
      </c>
      <c r="O87" s="1">
        <f t="shared" si="9"/>
        <v>13.035131610502503</v>
      </c>
    </row>
    <row r="88" spans="1:15" x14ac:dyDescent="0.2">
      <c r="A88" s="1">
        <v>82</v>
      </c>
      <c r="B88" s="2">
        <v>39062</v>
      </c>
      <c r="C88" s="1">
        <v>12328.48</v>
      </c>
      <c r="D88" s="24">
        <v>12035.63322</v>
      </c>
      <c r="E88" s="24">
        <v>7172.6708074534163</v>
      </c>
      <c r="F88" s="24">
        <v>141.19246540235778</v>
      </c>
      <c r="G88" s="2"/>
      <c r="H88" s="2"/>
      <c r="I88" s="25">
        <v>82</v>
      </c>
      <c r="J88" s="1">
        <f t="shared" si="10"/>
        <v>10383.13635415211</v>
      </c>
      <c r="K88" s="1">
        <f t="shared" si="11"/>
        <v>8664.4358287362884</v>
      </c>
      <c r="L88" s="1">
        <f t="shared" si="12"/>
        <v>5675.4991195585844</v>
      </c>
      <c r="M88" s="1">
        <f t="shared" si="13"/>
        <v>111.07312052037979</v>
      </c>
      <c r="N88" s="1">
        <f t="shared" si="14"/>
        <v>9977.7690770586269</v>
      </c>
      <c r="O88" s="1">
        <f t="shared" si="9"/>
        <v>-22.230922941373137</v>
      </c>
    </row>
    <row r="89" spans="1:15" x14ac:dyDescent="0.2">
      <c r="A89" s="1">
        <v>83</v>
      </c>
      <c r="B89" s="2">
        <v>39063</v>
      </c>
      <c r="C89" s="1">
        <v>12315.58</v>
      </c>
      <c r="D89" s="24">
        <v>12105.944959999999</v>
      </c>
      <c r="E89" s="24">
        <v>7184.9860982391101</v>
      </c>
      <c r="F89" s="24">
        <v>142.10608131192348</v>
      </c>
      <c r="G89" s="2"/>
      <c r="H89" s="2"/>
      <c r="I89" s="25">
        <v>83</v>
      </c>
      <c r="J89" s="1">
        <f t="shared" si="10"/>
        <v>10354.604031559447</v>
      </c>
      <c r="K89" s="1">
        <f t="shared" si="11"/>
        <v>8761.6071628170776</v>
      </c>
      <c r="L89" s="1">
        <f t="shared" si="12"/>
        <v>5682.5885864833726</v>
      </c>
      <c r="M89" s="1">
        <f t="shared" si="13"/>
        <v>112.55627246470367</v>
      </c>
      <c r="N89" s="1">
        <f t="shared" si="14"/>
        <v>10027.998862234137</v>
      </c>
      <c r="O89" s="1">
        <f t="shared" si="9"/>
        <v>27.99886223413705</v>
      </c>
    </row>
    <row r="90" spans="1:15" x14ac:dyDescent="0.2">
      <c r="A90" s="1">
        <v>84</v>
      </c>
      <c r="B90" s="2">
        <v>39064</v>
      </c>
      <c r="C90" s="1">
        <v>12317.5</v>
      </c>
      <c r="D90" s="24">
        <v>12181.886</v>
      </c>
      <c r="E90" s="24">
        <v>7240.3146899378562</v>
      </c>
      <c r="F90" s="24">
        <v>142.35826368753197</v>
      </c>
      <c r="G90" s="2"/>
      <c r="H90" s="2"/>
      <c r="I90" s="25">
        <v>84</v>
      </c>
      <c r="J90" s="1">
        <f t="shared" si="10"/>
        <v>10367.065974562302</v>
      </c>
      <c r="K90" s="1">
        <f t="shared" si="11"/>
        <v>8765.3621154088014</v>
      </c>
      <c r="L90" s="1">
        <f t="shared" si="12"/>
        <v>5716.5327001638898</v>
      </c>
      <c r="M90" s="1">
        <f t="shared" si="13"/>
        <v>112.03109450719653</v>
      </c>
      <c r="N90" s="1">
        <f t="shared" si="14"/>
        <v>10030.692508565602</v>
      </c>
      <c r="O90" s="1">
        <f t="shared" si="9"/>
        <v>30.692508565602111</v>
      </c>
    </row>
    <row r="91" spans="1:15" x14ac:dyDescent="0.2">
      <c r="A91" s="1">
        <v>85</v>
      </c>
      <c r="B91" s="2">
        <v>39065</v>
      </c>
      <c r="C91" s="1">
        <v>12416.76</v>
      </c>
      <c r="D91" s="24">
        <v>12223.695599999999</v>
      </c>
      <c r="E91" s="24">
        <v>7257.0864067439406</v>
      </c>
      <c r="F91" s="24">
        <v>143.06894499702457</v>
      </c>
      <c r="G91" s="2"/>
      <c r="H91" s="2"/>
      <c r="I91" s="25">
        <v>85</v>
      </c>
      <c r="J91" s="1">
        <f t="shared" si="10"/>
        <v>10448.979496001624</v>
      </c>
      <c r="K91" s="1">
        <f t="shared" si="11"/>
        <v>8740.61561728163</v>
      </c>
      <c r="L91" s="1">
        <f t="shared" si="12"/>
        <v>5685.9892354873537</v>
      </c>
      <c r="M91" s="1">
        <f t="shared" si="13"/>
        <v>112.39092677137235</v>
      </c>
      <c r="N91" s="1">
        <f t="shared" si="14"/>
        <v>10054.830990589804</v>
      </c>
      <c r="O91" s="1">
        <f t="shared" si="9"/>
        <v>54.83099058980406</v>
      </c>
    </row>
    <row r="92" spans="1:15" x14ac:dyDescent="0.2">
      <c r="A92" s="1">
        <v>86</v>
      </c>
      <c r="B92" s="2">
        <v>39066</v>
      </c>
      <c r="C92" s="1">
        <v>12445.52</v>
      </c>
      <c r="D92" s="24">
        <v>12219.52</v>
      </c>
      <c r="E92" s="24">
        <v>7254.3788453986117</v>
      </c>
      <c r="F92" s="24">
        <v>143.70696686491081</v>
      </c>
      <c r="G92" s="2"/>
      <c r="H92" s="2"/>
      <c r="I92" s="25">
        <v>86</v>
      </c>
      <c r="J92" s="1">
        <f t="shared" si="10"/>
        <v>10389.458706135902</v>
      </c>
      <c r="K92" s="1">
        <f t="shared" si="11"/>
        <v>8707.7438789793741</v>
      </c>
      <c r="L92" s="1">
        <f t="shared" si="12"/>
        <v>5670.7319572629012</v>
      </c>
      <c r="M92" s="1">
        <f t="shared" si="13"/>
        <v>112.33135784139625</v>
      </c>
      <c r="N92" s="1">
        <f t="shared" si="14"/>
        <v>10016.786090860134</v>
      </c>
      <c r="O92" s="1">
        <f t="shared" si="9"/>
        <v>16.786090860134209</v>
      </c>
    </row>
    <row r="93" spans="1:15" x14ac:dyDescent="0.2">
      <c r="A93" s="1">
        <v>87</v>
      </c>
      <c r="B93" s="2">
        <v>39069</v>
      </c>
      <c r="C93" s="1">
        <v>12441.27</v>
      </c>
      <c r="D93" s="24">
        <v>12156.190919999999</v>
      </c>
      <c r="E93" s="24">
        <v>7226.3426107408859</v>
      </c>
      <c r="F93" s="24">
        <v>143.60066034541146</v>
      </c>
      <c r="G93" s="2"/>
      <c r="H93" s="2"/>
      <c r="I93" s="25">
        <v>87</v>
      </c>
      <c r="J93" s="1">
        <f t="shared" si="10"/>
        <v>10361.910319657194</v>
      </c>
      <c r="K93" s="1">
        <f t="shared" si="11"/>
        <v>8665.5751363777545</v>
      </c>
      <c r="L93" s="1">
        <f t="shared" si="12"/>
        <v>5650.924409464109</v>
      </c>
      <c r="M93" s="1">
        <f t="shared" si="13"/>
        <v>111.74990794491202</v>
      </c>
      <c r="N93" s="1">
        <f t="shared" si="14"/>
        <v>9977.7419758328997</v>
      </c>
      <c r="O93" s="1">
        <f t="shared" si="9"/>
        <v>-22.258024167100302</v>
      </c>
    </row>
    <row r="94" spans="1:15" x14ac:dyDescent="0.2">
      <c r="A94" s="1">
        <v>88</v>
      </c>
      <c r="B94" s="2">
        <v>39070</v>
      </c>
      <c r="C94" s="1">
        <v>12471.32</v>
      </c>
      <c r="D94" s="24">
        <v>12176.394529999998</v>
      </c>
      <c r="E94" s="24">
        <v>7222.4914406110092</v>
      </c>
      <c r="F94" s="24">
        <v>142.03250931256349</v>
      </c>
      <c r="G94" s="2"/>
      <c r="H94" s="2"/>
      <c r="I94" s="25">
        <v>88</v>
      </c>
      <c r="J94" s="1">
        <f t="shared" si="10"/>
        <v>10390.486171749348</v>
      </c>
      <c r="K94" s="1">
        <f t="shared" si="11"/>
        <v>8725.1966810231224</v>
      </c>
      <c r="L94" s="1">
        <f t="shared" si="12"/>
        <v>5669.8251931142131</v>
      </c>
      <c r="M94" s="1">
        <f t="shared" si="13"/>
        <v>110.61139842247862</v>
      </c>
      <c r="N94" s="1">
        <f t="shared" si="14"/>
        <v>9992.2740201024571</v>
      </c>
      <c r="O94" s="1">
        <f t="shared" si="9"/>
        <v>-7.7259798975428566</v>
      </c>
    </row>
    <row r="95" spans="1:15" x14ac:dyDescent="0.2">
      <c r="A95" s="1">
        <v>89</v>
      </c>
      <c r="B95" s="2">
        <v>39071</v>
      </c>
      <c r="C95" s="1">
        <v>12463.87</v>
      </c>
      <c r="D95" s="24">
        <v>12183.96816</v>
      </c>
      <c r="E95" s="24">
        <v>7271.1234177215192</v>
      </c>
      <c r="F95" s="24">
        <v>143.7471691735677</v>
      </c>
      <c r="G95" s="2"/>
      <c r="H95" s="2"/>
      <c r="I95" s="25">
        <v>89</v>
      </c>
      <c r="J95" s="1">
        <f t="shared" si="10"/>
        <v>10359.25798484042</v>
      </c>
      <c r="K95" s="1">
        <f t="shared" si="11"/>
        <v>8716.1374554458635</v>
      </c>
      <c r="L95" s="1">
        <f t="shared" si="12"/>
        <v>5711.0460515870091</v>
      </c>
      <c r="M95" s="1">
        <f t="shared" si="13"/>
        <v>113.1827133407094</v>
      </c>
      <c r="N95" s="1">
        <f t="shared" si="14"/>
        <v>10030.354514659193</v>
      </c>
      <c r="O95" s="1">
        <f t="shared" si="9"/>
        <v>30.354514659193228</v>
      </c>
    </row>
    <row r="96" spans="1:15" x14ac:dyDescent="0.2">
      <c r="A96" s="1">
        <v>90</v>
      </c>
      <c r="B96" s="2">
        <v>39072</v>
      </c>
      <c r="C96" s="1">
        <v>12421.25</v>
      </c>
      <c r="D96" s="24">
        <v>12131.801029999999</v>
      </c>
      <c r="E96" s="24">
        <v>7254.331226961559</v>
      </c>
      <c r="F96" s="24">
        <v>143.92427184466021</v>
      </c>
      <c r="G96" s="2"/>
      <c r="H96" s="2"/>
      <c r="I96" s="25">
        <v>90</v>
      </c>
      <c r="J96" s="1">
        <f t="shared" si="10"/>
        <v>10330.005512934586</v>
      </c>
      <c r="K96" s="1">
        <f t="shared" si="11"/>
        <v>8673.423453960575</v>
      </c>
      <c r="L96" s="1">
        <f t="shared" si="12"/>
        <v>5659.7473742317206</v>
      </c>
      <c r="M96" s="1">
        <f t="shared" si="13"/>
        <v>111.97041818352966</v>
      </c>
      <c r="N96" s="1">
        <f t="shared" si="14"/>
        <v>9973.6318534250513</v>
      </c>
      <c r="O96" s="1">
        <f t="shared" si="9"/>
        <v>-26.368146574948696</v>
      </c>
    </row>
    <row r="97" spans="1:15" x14ac:dyDescent="0.2">
      <c r="A97" s="1">
        <v>91</v>
      </c>
      <c r="B97" s="2">
        <v>39073</v>
      </c>
      <c r="C97" s="1">
        <v>12343.21</v>
      </c>
      <c r="D97" s="24">
        <v>12133.637999999999</v>
      </c>
      <c r="E97" s="24">
        <v>7175.2927246414938</v>
      </c>
      <c r="F97" s="24">
        <v>143.96902617624778</v>
      </c>
      <c r="G97" s="2"/>
      <c r="H97" s="2"/>
      <c r="I97" s="25">
        <v>91</v>
      </c>
      <c r="J97" s="1">
        <f t="shared" si="10"/>
        <v>10300.326142256214</v>
      </c>
      <c r="K97" s="1">
        <f t="shared" si="11"/>
        <v>8712.0384079989999</v>
      </c>
      <c r="L97" s="1">
        <f t="shared" si="12"/>
        <v>5611.0407633920759</v>
      </c>
      <c r="M97" s="1">
        <f t="shared" si="13"/>
        <v>111.86741078180134</v>
      </c>
      <c r="N97" s="1">
        <f t="shared" si="14"/>
        <v>9965.0496887601676</v>
      </c>
      <c r="O97" s="1">
        <f t="shared" si="9"/>
        <v>-34.950311239832445</v>
      </c>
    </row>
    <row r="98" spans="1:15" x14ac:dyDescent="0.2">
      <c r="A98" s="1">
        <v>92</v>
      </c>
      <c r="B98" s="2">
        <v>39078</v>
      </c>
      <c r="C98" s="1">
        <v>12510.57</v>
      </c>
      <c r="D98" s="24">
        <v>12210.615040000001</v>
      </c>
      <c r="E98" s="24">
        <v>7272.263061170911</v>
      </c>
      <c r="F98" s="24">
        <v>145.32504844553037</v>
      </c>
      <c r="G98" s="2"/>
      <c r="H98" s="2"/>
      <c r="I98" s="25">
        <v>92</v>
      </c>
      <c r="J98" s="1">
        <f t="shared" si="10"/>
        <v>10505.993806027769</v>
      </c>
      <c r="K98" s="1">
        <f t="shared" si="11"/>
        <v>8765.9811452368558</v>
      </c>
      <c r="L98" s="1">
        <f t="shared" si="12"/>
        <v>5749.5140382807758</v>
      </c>
      <c r="M98" s="1">
        <f t="shared" si="13"/>
        <v>112.88597009962673</v>
      </c>
      <c r="N98" s="1">
        <f t="shared" si="14"/>
        <v>10105.619965932521</v>
      </c>
      <c r="O98" s="1">
        <f t="shared" si="9"/>
        <v>105.61996593252115</v>
      </c>
    </row>
    <row r="99" spans="1:15" x14ac:dyDescent="0.2">
      <c r="A99" s="1">
        <v>93</v>
      </c>
      <c r="B99" s="2">
        <v>39079</v>
      </c>
      <c r="C99" s="1">
        <v>12501.52</v>
      </c>
      <c r="D99" s="24">
        <v>12231.53991</v>
      </c>
      <c r="E99" s="24">
        <v>7274.0370711187052</v>
      </c>
      <c r="F99" s="24">
        <v>144.77063371995294</v>
      </c>
      <c r="G99" s="2"/>
      <c r="H99" s="2"/>
      <c r="I99" s="25">
        <v>93</v>
      </c>
      <c r="J99" s="1">
        <f t="shared" si="10"/>
        <v>10357.951754716214</v>
      </c>
      <c r="K99" s="1">
        <f t="shared" si="11"/>
        <v>8725.6466815316926</v>
      </c>
      <c r="L99" s="1">
        <f t="shared" si="12"/>
        <v>5674.2322976477071</v>
      </c>
      <c r="M99" s="1">
        <f t="shared" si="13"/>
        <v>111.40599433761058</v>
      </c>
      <c r="N99" s="1">
        <f t="shared" si="14"/>
        <v>9994.8613800662897</v>
      </c>
      <c r="O99" s="1">
        <f t="shared" si="9"/>
        <v>-5.138619933710288</v>
      </c>
    </row>
    <row r="100" spans="1:15" x14ac:dyDescent="0.2">
      <c r="A100" s="1">
        <v>94</v>
      </c>
      <c r="B100" s="2">
        <v>39080</v>
      </c>
      <c r="C100" s="1">
        <v>12463.15</v>
      </c>
      <c r="D100" s="24">
        <v>12174.105600000001</v>
      </c>
      <c r="E100" s="24">
        <v>7307.172995780591</v>
      </c>
      <c r="F100" s="24">
        <v>144.56050688150387</v>
      </c>
      <c r="G100" s="2"/>
      <c r="H100" s="2"/>
      <c r="I100" s="25">
        <v>94</v>
      </c>
      <c r="J100" s="1">
        <f t="shared" si="10"/>
        <v>10333.636083252277</v>
      </c>
      <c r="K100" s="1">
        <f t="shared" si="11"/>
        <v>8669.8174737015324</v>
      </c>
      <c r="L100" s="1">
        <f t="shared" si="12"/>
        <v>5698.6903712926742</v>
      </c>
      <c r="M100" s="1">
        <f t="shared" si="13"/>
        <v>111.67031649082747</v>
      </c>
      <c r="N100" s="1">
        <f t="shared" si="14"/>
        <v>9975.2887956667328</v>
      </c>
      <c r="O100" s="1">
        <f t="shared" si="9"/>
        <v>-24.711204333267233</v>
      </c>
    </row>
    <row r="101" spans="1:15" x14ac:dyDescent="0.2">
      <c r="A101" s="1">
        <v>95</v>
      </c>
      <c r="B101" s="2">
        <v>39086</v>
      </c>
      <c r="C101" s="1">
        <v>12480.69</v>
      </c>
      <c r="D101" s="24">
        <v>12226.3289</v>
      </c>
      <c r="E101" s="24">
        <v>7297.4996727320331</v>
      </c>
      <c r="F101" s="24">
        <v>145.53564240187856</v>
      </c>
      <c r="G101" s="2"/>
      <c r="H101" s="2"/>
      <c r="I101" s="25">
        <v>95</v>
      </c>
      <c r="J101" s="1">
        <f t="shared" si="10"/>
        <v>10380.037804287038</v>
      </c>
      <c r="K101" s="1">
        <f t="shared" si="11"/>
        <v>8748.085851750242</v>
      </c>
      <c r="L101" s="1">
        <f t="shared" si="12"/>
        <v>5665.3386673386276</v>
      </c>
      <c r="M101" s="1">
        <f t="shared" si="13"/>
        <v>112.58700465627265</v>
      </c>
      <c r="N101" s="1">
        <f t="shared" si="14"/>
        <v>10030.665729418146</v>
      </c>
      <c r="O101" s="1">
        <f t="shared" si="9"/>
        <v>30.665729418145929</v>
      </c>
    </row>
    <row r="102" spans="1:15" x14ac:dyDescent="0.2">
      <c r="A102" s="1">
        <v>96</v>
      </c>
      <c r="B102" s="2">
        <v>39087</v>
      </c>
      <c r="C102" s="1">
        <v>12398.01</v>
      </c>
      <c r="D102" s="24">
        <v>11989.242750000001</v>
      </c>
      <c r="E102" s="24">
        <v>7167.2512340867761</v>
      </c>
      <c r="F102" s="24">
        <v>143.94130032002695</v>
      </c>
      <c r="G102" s="2"/>
      <c r="H102" s="2"/>
      <c r="I102" s="25">
        <v>96</v>
      </c>
      <c r="J102" s="1">
        <f t="shared" si="10"/>
        <v>10296.782690259914</v>
      </c>
      <c r="K102" s="1">
        <f t="shared" si="11"/>
        <v>8541.8060378558403</v>
      </c>
      <c r="L102" s="1">
        <f t="shared" si="12"/>
        <v>5571.5973815401994</v>
      </c>
      <c r="M102" s="1">
        <f t="shared" si="13"/>
        <v>110.60750973903994</v>
      </c>
      <c r="N102" s="1">
        <f t="shared" si="14"/>
        <v>9875.568785487174</v>
      </c>
      <c r="O102" s="1">
        <f t="shared" si="9"/>
        <v>-124.43121451282605</v>
      </c>
    </row>
    <row r="103" spans="1:15" x14ac:dyDescent="0.2">
      <c r="A103" s="1">
        <v>97</v>
      </c>
      <c r="B103" s="2">
        <v>39091</v>
      </c>
      <c r="C103" s="1">
        <v>12416.6</v>
      </c>
      <c r="D103" s="24">
        <v>12024.151660000001</v>
      </c>
      <c r="E103" s="24">
        <v>7194.162007541282</v>
      </c>
      <c r="F103" s="24">
        <v>144.36993299832494</v>
      </c>
      <c r="G103" s="2"/>
      <c r="H103" s="2"/>
      <c r="I103" s="25">
        <v>97</v>
      </c>
      <c r="J103" s="1">
        <f t="shared" si="10"/>
        <v>10380.992310056212</v>
      </c>
      <c r="K103" s="1">
        <f t="shared" si="11"/>
        <v>8736.0823301507571</v>
      </c>
      <c r="L103" s="1">
        <f t="shared" si="12"/>
        <v>5694.1482131702905</v>
      </c>
      <c r="M103" s="1">
        <f t="shared" si="13"/>
        <v>112.16565412817013</v>
      </c>
      <c r="N103" s="1">
        <f t="shared" si="14"/>
        <v>10024.44313943956</v>
      </c>
      <c r="O103" s="1">
        <f t="shared" si="9"/>
        <v>24.443139439559673</v>
      </c>
    </row>
    <row r="104" spans="1:15" x14ac:dyDescent="0.2">
      <c r="A104" s="1">
        <v>98</v>
      </c>
      <c r="B104" s="2">
        <v>39092</v>
      </c>
      <c r="C104" s="1">
        <v>12442.16</v>
      </c>
      <c r="D104" s="24">
        <v>11921.57057</v>
      </c>
      <c r="E104" s="24">
        <v>7123.1874676333509</v>
      </c>
      <c r="F104" s="24">
        <v>141.62333862743461</v>
      </c>
      <c r="G104" s="2"/>
      <c r="H104" s="2"/>
      <c r="I104" s="25">
        <v>98</v>
      </c>
      <c r="J104" s="1">
        <f t="shared" si="10"/>
        <v>10386.787636873218</v>
      </c>
      <c r="K104" s="1">
        <f t="shared" si="11"/>
        <v>8636.4060917250299</v>
      </c>
      <c r="L104" s="1">
        <f t="shared" si="12"/>
        <v>5616.8825440282217</v>
      </c>
      <c r="M104" s="1">
        <f t="shared" si="13"/>
        <v>109.70505347023294</v>
      </c>
      <c r="N104" s="1">
        <f t="shared" si="14"/>
        <v>9934.7254064068766</v>
      </c>
      <c r="O104" s="1">
        <f t="shared" si="9"/>
        <v>-65.274593593123427</v>
      </c>
    </row>
    <row r="105" spans="1:15" x14ac:dyDescent="0.2">
      <c r="A105" s="1">
        <v>99</v>
      </c>
      <c r="B105" s="2">
        <v>39093</v>
      </c>
      <c r="C105" s="1">
        <v>12514.98</v>
      </c>
      <c r="D105" s="24">
        <v>12095.739150000001</v>
      </c>
      <c r="E105" s="24">
        <v>7230.9873678783188</v>
      </c>
      <c r="F105" s="24">
        <v>139.79385637193855</v>
      </c>
      <c r="G105" s="2"/>
      <c r="H105" s="2"/>
      <c r="I105" s="25">
        <v>99</v>
      </c>
      <c r="J105" s="1">
        <f t="shared" si="10"/>
        <v>10426.115677744059</v>
      </c>
      <c r="K105" s="1">
        <f t="shared" si="11"/>
        <v>8837.9789947186782</v>
      </c>
      <c r="L105" s="1">
        <f t="shared" si="12"/>
        <v>5758.6994140881288</v>
      </c>
      <c r="M105" s="1">
        <f t="shared" si="13"/>
        <v>110.38798794182877</v>
      </c>
      <c r="N105" s="1">
        <f t="shared" si="14"/>
        <v>10056.537099311017</v>
      </c>
      <c r="O105" s="1">
        <f t="shared" si="9"/>
        <v>56.5370993110173</v>
      </c>
    </row>
    <row r="106" spans="1:15" x14ac:dyDescent="0.2">
      <c r="A106" s="1">
        <v>100</v>
      </c>
      <c r="B106" s="2">
        <v>39094</v>
      </c>
      <c r="C106" s="1">
        <v>12556.08</v>
      </c>
      <c r="D106" s="24">
        <v>12230.935599999999</v>
      </c>
      <c r="E106" s="24">
        <v>7265.4164511122608</v>
      </c>
      <c r="F106" s="24">
        <v>141.72837557125052</v>
      </c>
      <c r="G106" s="2"/>
      <c r="H106" s="2"/>
      <c r="I106" s="25">
        <v>100</v>
      </c>
      <c r="J106" s="1">
        <f t="shared" si="10"/>
        <v>10399.490805099169</v>
      </c>
      <c r="K106" s="1">
        <f t="shared" si="11"/>
        <v>8808.0808710533274</v>
      </c>
      <c r="L106" s="1">
        <f t="shared" si="12"/>
        <v>5699.8587289637053</v>
      </c>
      <c r="M106" s="1">
        <f t="shared" si="13"/>
        <v>113.38021704734616</v>
      </c>
      <c r="N106" s="1">
        <f t="shared" si="14"/>
        <v>10079.105912814644</v>
      </c>
      <c r="O106" s="1">
        <f t="shared" si="9"/>
        <v>79.105912814644398</v>
      </c>
    </row>
    <row r="107" spans="1:15" x14ac:dyDescent="0.2">
      <c r="A107" s="1">
        <v>101</v>
      </c>
      <c r="B107" s="2">
        <v>39098</v>
      </c>
      <c r="C107" s="1">
        <v>12582.59</v>
      </c>
      <c r="D107" s="24">
        <v>12188.9877</v>
      </c>
      <c r="E107" s="24">
        <v>7230.7513254881678</v>
      </c>
      <c r="F107" s="24">
        <v>142.47523604439291</v>
      </c>
      <c r="G107" s="2"/>
      <c r="H107" s="2"/>
      <c r="I107" s="25">
        <v>101</v>
      </c>
      <c r="J107" s="1">
        <f t="shared" si="10"/>
        <v>10387.334862114611</v>
      </c>
      <c r="K107" s="1">
        <f t="shared" si="11"/>
        <v>8680.8446804289852</v>
      </c>
      <c r="L107" s="1">
        <f t="shared" si="12"/>
        <v>5645.7818680597338</v>
      </c>
      <c r="M107" s="1">
        <f t="shared" si="13"/>
        <v>112.42195564748921</v>
      </c>
      <c r="N107" s="1">
        <f t="shared" si="14"/>
        <v>10003.924414064553</v>
      </c>
      <c r="O107" s="1">
        <f t="shared" si="9"/>
        <v>3.9244140645532752</v>
      </c>
    </row>
    <row r="108" spans="1:15" x14ac:dyDescent="0.2">
      <c r="A108" s="1">
        <v>102</v>
      </c>
      <c r="B108" s="2">
        <v>39099</v>
      </c>
      <c r="C108" s="1">
        <v>12577.15</v>
      </c>
      <c r="D108" s="24">
        <v>12231.551300000001</v>
      </c>
      <c r="E108" s="24">
        <v>7202.5123025123021</v>
      </c>
      <c r="F108" s="24">
        <v>143.21206338670868</v>
      </c>
      <c r="G108" s="2"/>
      <c r="H108" s="2"/>
      <c r="I108" s="25">
        <v>102</v>
      </c>
      <c r="J108" s="1">
        <f t="shared" si="10"/>
        <v>10360.968565891442</v>
      </c>
      <c r="K108" s="1">
        <f t="shared" si="11"/>
        <v>8741.1370362061771</v>
      </c>
      <c r="L108" s="1">
        <f t="shared" si="12"/>
        <v>5650.6936729786348</v>
      </c>
      <c r="M108" s="1">
        <f t="shared" si="13"/>
        <v>112.4109911362698</v>
      </c>
      <c r="N108" s="1">
        <f t="shared" si="14"/>
        <v>10015.184368780565</v>
      </c>
      <c r="O108" s="1">
        <f t="shared" si="9"/>
        <v>15.18436878056491</v>
      </c>
    </row>
    <row r="109" spans="1:15" x14ac:dyDescent="0.2">
      <c r="A109" s="1">
        <v>103</v>
      </c>
      <c r="B109" s="2">
        <v>39100</v>
      </c>
      <c r="C109" s="1">
        <v>12567.93</v>
      </c>
      <c r="D109" s="24">
        <v>12247.953659999999</v>
      </c>
      <c r="E109" s="24">
        <v>7194.7157104002072</v>
      </c>
      <c r="F109" s="24">
        <v>143.19454290660292</v>
      </c>
      <c r="G109" s="2"/>
      <c r="H109" s="2"/>
      <c r="I109" s="25">
        <v>103</v>
      </c>
      <c r="J109" s="1">
        <f t="shared" si="10"/>
        <v>10357.85134299106</v>
      </c>
      <c r="K109" s="1">
        <f t="shared" si="11"/>
        <v>8722.4004182214485</v>
      </c>
      <c r="L109" s="1">
        <f t="shared" si="12"/>
        <v>5666.7076939372137</v>
      </c>
      <c r="M109" s="1">
        <f t="shared" si="13"/>
        <v>111.81895404590249</v>
      </c>
      <c r="N109" s="1">
        <f t="shared" si="14"/>
        <v>9999.7635001701365</v>
      </c>
      <c r="O109" s="1">
        <f t="shared" si="9"/>
        <v>-0.2364998298635328</v>
      </c>
    </row>
    <row r="110" spans="1:15" x14ac:dyDescent="0.2">
      <c r="A110" s="1">
        <v>104</v>
      </c>
      <c r="B110" s="2">
        <v>39101</v>
      </c>
      <c r="C110" s="1">
        <v>12565.53</v>
      </c>
      <c r="D110" s="24">
        <v>12312.2328</v>
      </c>
      <c r="E110" s="24">
        <v>7268.2200647249192</v>
      </c>
      <c r="F110" s="24">
        <v>142.61361014994233</v>
      </c>
      <c r="G110" s="2"/>
      <c r="H110" s="2"/>
      <c r="I110" s="25">
        <v>104</v>
      </c>
      <c r="J110" s="1">
        <f t="shared" si="10"/>
        <v>10363.470590502971</v>
      </c>
      <c r="K110" s="1">
        <f t="shared" si="11"/>
        <v>8756.4346426237717</v>
      </c>
      <c r="L110" s="1">
        <f t="shared" si="12"/>
        <v>5730.8047465125746</v>
      </c>
      <c r="M110" s="1">
        <f t="shared" si="13"/>
        <v>111.37893644302224</v>
      </c>
      <c r="N110" s="1">
        <f t="shared" si="14"/>
        <v>10017.08315239578</v>
      </c>
      <c r="O110" s="1">
        <f t="shared" si="9"/>
        <v>17.083152395780417</v>
      </c>
    </row>
    <row r="111" spans="1:15" x14ac:dyDescent="0.2">
      <c r="A111" s="1">
        <v>105</v>
      </c>
      <c r="B111" s="2">
        <v>39104</v>
      </c>
      <c r="C111" s="1">
        <v>12477.16</v>
      </c>
      <c r="D111" s="24">
        <v>12289.423919999999</v>
      </c>
      <c r="E111" s="24">
        <v>7230.5040818971092</v>
      </c>
      <c r="F111" s="24">
        <v>143.31452541536439</v>
      </c>
      <c r="G111" s="2"/>
      <c r="H111" s="2"/>
      <c r="I111" s="25">
        <v>105</v>
      </c>
      <c r="J111" s="1">
        <f t="shared" si="10"/>
        <v>10292.552572155731</v>
      </c>
      <c r="K111" s="1">
        <f t="shared" si="11"/>
        <v>8694.5825110629157</v>
      </c>
      <c r="L111" s="1">
        <f t="shared" si="12"/>
        <v>5643.4111134363529</v>
      </c>
      <c r="M111" s="1">
        <f t="shared" si="13"/>
        <v>112.38226897128058</v>
      </c>
      <c r="N111" s="1">
        <f t="shared" si="14"/>
        <v>9970.9518662484606</v>
      </c>
      <c r="O111" s="1">
        <f t="shared" si="9"/>
        <v>-29.048133751539353</v>
      </c>
    </row>
    <row r="112" spans="1:15" x14ac:dyDescent="0.2">
      <c r="A112" s="1">
        <v>106</v>
      </c>
      <c r="B112" s="2">
        <v>39105</v>
      </c>
      <c r="C112" s="1">
        <v>12533.8</v>
      </c>
      <c r="D112" s="24">
        <v>12371.127399999999</v>
      </c>
      <c r="E112" s="24">
        <v>7265.8282288544242</v>
      </c>
      <c r="F112" s="24">
        <v>143.4220629428242</v>
      </c>
      <c r="G112" s="2"/>
      <c r="H112" s="2"/>
      <c r="I112" s="25">
        <v>106</v>
      </c>
      <c r="J112" s="1">
        <f t="shared" si="10"/>
        <v>10412.503903933266</v>
      </c>
      <c r="K112" s="1">
        <f t="shared" si="11"/>
        <v>8768.6307160459855</v>
      </c>
      <c r="L112" s="1">
        <f t="shared" si="12"/>
        <v>5700.562775941361</v>
      </c>
      <c r="M112" s="1">
        <f t="shared" si="13"/>
        <v>111.91655035293986</v>
      </c>
      <c r="N112" s="1">
        <f t="shared" si="14"/>
        <v>10044.488959818489</v>
      </c>
      <c r="O112" s="1">
        <f t="shared" si="9"/>
        <v>44.488959818489093</v>
      </c>
    </row>
    <row r="113" spans="1:15" x14ac:dyDescent="0.2">
      <c r="A113" s="1">
        <v>107</v>
      </c>
      <c r="B113" s="2">
        <v>39106</v>
      </c>
      <c r="C113" s="1">
        <v>12621.77</v>
      </c>
      <c r="D113" s="24">
        <v>12411.7394</v>
      </c>
      <c r="E113" s="24">
        <v>7308.8929219600732</v>
      </c>
      <c r="F113" s="24">
        <v>144.71317573152587</v>
      </c>
      <c r="G113" s="2"/>
      <c r="H113" s="2"/>
      <c r="I113" s="25">
        <v>107</v>
      </c>
      <c r="J113" s="1">
        <f t="shared" si="10"/>
        <v>10438.201171751585</v>
      </c>
      <c r="K113" s="1">
        <f t="shared" si="11"/>
        <v>8739.3150446211366</v>
      </c>
      <c r="L113" s="1">
        <f t="shared" si="12"/>
        <v>5706.4715256435611</v>
      </c>
      <c r="M113" s="1">
        <f t="shared" si="13"/>
        <v>112.83937431862348</v>
      </c>
      <c r="N113" s="1">
        <f t="shared" si="14"/>
        <v>10061.854301423271</v>
      </c>
      <c r="O113" s="1">
        <f t="shared" si="9"/>
        <v>61.854301423270954</v>
      </c>
    </row>
    <row r="114" spans="1:15" x14ac:dyDescent="0.2">
      <c r="A114" s="1">
        <v>108</v>
      </c>
      <c r="B114" s="2">
        <v>39107</v>
      </c>
      <c r="C114" s="1">
        <v>12502.56</v>
      </c>
      <c r="D114" s="24">
        <v>12355.536440000002</v>
      </c>
      <c r="E114" s="24">
        <v>7279.0033739942901</v>
      </c>
      <c r="F114" s="24">
        <v>144.34311699049192</v>
      </c>
      <c r="G114" s="2"/>
      <c r="H114" s="2"/>
      <c r="I114" s="25">
        <v>108</v>
      </c>
      <c r="J114" s="1">
        <f t="shared" si="10"/>
        <v>10267.550474458019</v>
      </c>
      <c r="K114" s="1">
        <f t="shared" si="11"/>
        <v>8671.2754852795879</v>
      </c>
      <c r="L114" s="1">
        <f t="shared" si="12"/>
        <v>5649.6494699217128</v>
      </c>
      <c r="M114" s="1">
        <f t="shared" si="13"/>
        <v>111.54665855423393</v>
      </c>
      <c r="N114" s="1">
        <f t="shared" si="14"/>
        <v>9939.43234813872</v>
      </c>
      <c r="O114" s="1">
        <f t="shared" si="9"/>
        <v>-60.567651861279955</v>
      </c>
    </row>
    <row r="115" spans="1:15" x14ac:dyDescent="0.2">
      <c r="A115" s="1">
        <v>109</v>
      </c>
      <c r="B115" s="2">
        <v>39108</v>
      </c>
      <c r="C115" s="1">
        <v>12487.02</v>
      </c>
      <c r="D115" s="24">
        <v>12204.388800000001</v>
      </c>
      <c r="E115" s="24">
        <v>7204.8270521424884</v>
      </c>
      <c r="F115" s="24">
        <v>143.40217301835543</v>
      </c>
      <c r="G115" s="2"/>
      <c r="H115" s="2"/>
      <c r="I115" s="25">
        <v>109</v>
      </c>
      <c r="J115" s="1">
        <f t="shared" si="10"/>
        <v>10352.566311139479</v>
      </c>
      <c r="K115" s="1">
        <f t="shared" si="11"/>
        <v>8604.1595536954374</v>
      </c>
      <c r="L115" s="1">
        <f t="shared" si="12"/>
        <v>5615.0395719965354</v>
      </c>
      <c r="M115" s="1">
        <f t="shared" si="13"/>
        <v>111.10362095296695</v>
      </c>
      <c r="N115" s="1">
        <f t="shared" si="14"/>
        <v>9935.1005934254517</v>
      </c>
      <c r="O115" s="1">
        <f t="shared" si="9"/>
        <v>-64.899406574548266</v>
      </c>
    </row>
    <row r="116" spans="1:15" x14ac:dyDescent="0.2">
      <c r="A116" s="1">
        <v>110</v>
      </c>
      <c r="B116" s="2">
        <v>39111</v>
      </c>
      <c r="C116" s="1">
        <v>12490.78</v>
      </c>
      <c r="D116" s="24">
        <v>12217.100209999999</v>
      </c>
      <c r="E116" s="24">
        <v>7269.9870633893916</v>
      </c>
      <c r="F116" s="24">
        <v>143.3062094988106</v>
      </c>
      <c r="G116" s="2"/>
      <c r="H116" s="2"/>
      <c r="I116" s="25">
        <v>110</v>
      </c>
      <c r="J116" s="1">
        <f t="shared" si="10"/>
        <v>10368.571168381248</v>
      </c>
      <c r="K116" s="1">
        <f t="shared" si="11"/>
        <v>8719.7920495279541</v>
      </c>
      <c r="L116" s="1">
        <f t="shared" si="12"/>
        <v>5724.1533433262084</v>
      </c>
      <c r="M116" s="1">
        <f t="shared" si="13"/>
        <v>111.75779813266351</v>
      </c>
      <c r="N116" s="1">
        <f t="shared" si="14"/>
        <v>10012.034638440786</v>
      </c>
      <c r="O116" s="1">
        <f t="shared" si="9"/>
        <v>12.034638440785784</v>
      </c>
    </row>
    <row r="117" spans="1:15" x14ac:dyDescent="0.2">
      <c r="A117" s="1">
        <v>111</v>
      </c>
      <c r="B117" s="2">
        <v>39112</v>
      </c>
      <c r="C117" s="1">
        <v>12523.31</v>
      </c>
      <c r="D117" s="24">
        <v>12243.058800000001</v>
      </c>
      <c r="E117" s="24">
        <v>7314.8354495983413</v>
      </c>
      <c r="F117" s="24">
        <v>143.91664609561423</v>
      </c>
      <c r="G117" s="2"/>
      <c r="H117" s="2"/>
      <c r="I117" s="25">
        <v>111</v>
      </c>
      <c r="J117" s="1">
        <f t="shared" si="10"/>
        <v>10392.444958561435</v>
      </c>
      <c r="K117" s="1">
        <f t="shared" si="11"/>
        <v>8729.2277700329869</v>
      </c>
      <c r="L117" s="1">
        <f t="shared" si="12"/>
        <v>5707.8441261410662</v>
      </c>
      <c r="M117" s="1">
        <f t="shared" si="13"/>
        <v>112.30900526737061</v>
      </c>
      <c r="N117" s="1">
        <f t="shared" si="14"/>
        <v>10031.479918573592</v>
      </c>
      <c r="O117" s="1">
        <f t="shared" si="9"/>
        <v>31.479918573591931</v>
      </c>
    </row>
    <row r="118" spans="1:15" x14ac:dyDescent="0.2">
      <c r="A118" s="1">
        <v>112</v>
      </c>
      <c r="B118" s="2">
        <v>39113</v>
      </c>
      <c r="C118" s="1">
        <v>12621.69</v>
      </c>
      <c r="D118" s="24">
        <v>12141.94794</v>
      </c>
      <c r="E118" s="24">
        <v>7288.2521117608849</v>
      </c>
      <c r="F118" s="24">
        <v>143.72401818933443</v>
      </c>
      <c r="G118" s="2"/>
      <c r="H118" s="2"/>
      <c r="I118" s="25">
        <v>112</v>
      </c>
      <c r="J118" s="1">
        <f t="shared" si="10"/>
        <v>10446.878390018295</v>
      </c>
      <c r="K118" s="1">
        <f t="shared" si="11"/>
        <v>8638.7808647584097</v>
      </c>
      <c r="L118" s="1">
        <f t="shared" si="12"/>
        <v>5652.2323700745364</v>
      </c>
      <c r="M118" s="1">
        <f t="shared" si="13"/>
        <v>111.68295111827325</v>
      </c>
      <c r="N118" s="1">
        <f t="shared" si="14"/>
        <v>10000.33601569506</v>
      </c>
      <c r="O118" s="1">
        <f t="shared" si="9"/>
        <v>0.33601569506026863</v>
      </c>
    </row>
    <row r="119" spans="1:15" x14ac:dyDescent="0.2">
      <c r="A119" s="1">
        <v>113</v>
      </c>
      <c r="B119" s="2">
        <v>39114</v>
      </c>
      <c r="C119" s="1">
        <v>12673.68</v>
      </c>
      <c r="D119" s="24">
        <v>12379.0751</v>
      </c>
      <c r="E119" s="24">
        <v>7373.6814689412686</v>
      </c>
      <c r="F119" s="24">
        <v>145.39004149377593</v>
      </c>
      <c r="G119" s="2"/>
      <c r="H119" s="2"/>
      <c r="I119" s="25">
        <v>113</v>
      </c>
      <c r="J119" s="1">
        <f t="shared" si="10"/>
        <v>10408.146322402152</v>
      </c>
      <c r="K119" s="1">
        <f t="shared" si="11"/>
        <v>8880.8361545650623</v>
      </c>
      <c r="L119" s="1">
        <f t="shared" si="12"/>
        <v>5739.342830789953</v>
      </c>
      <c r="M119" s="1">
        <f t="shared" si="13"/>
        <v>113.12897964392485</v>
      </c>
      <c r="N119" s="1">
        <f t="shared" si="14"/>
        <v>10109.970303053246</v>
      </c>
      <c r="O119" s="1">
        <f t="shared" si="9"/>
        <v>109.97030305324552</v>
      </c>
    </row>
    <row r="120" spans="1:15" x14ac:dyDescent="0.2">
      <c r="A120" s="1">
        <v>114</v>
      </c>
      <c r="B120" s="2">
        <v>39115</v>
      </c>
      <c r="C120" s="1">
        <v>12653.49</v>
      </c>
      <c r="D120" s="24">
        <v>12422.375559999999</v>
      </c>
      <c r="E120" s="24">
        <v>7366.4201375373032</v>
      </c>
      <c r="F120" s="24">
        <v>144.84984315667822</v>
      </c>
      <c r="G120" s="2"/>
      <c r="H120" s="2"/>
      <c r="I120" s="25">
        <v>114</v>
      </c>
      <c r="J120" s="1">
        <f t="shared" si="10"/>
        <v>10348.937161148144</v>
      </c>
      <c r="K120" s="1">
        <f t="shared" si="11"/>
        <v>8741.1884601568545</v>
      </c>
      <c r="L120" s="1">
        <f t="shared" si="12"/>
        <v>5667.2620386475992</v>
      </c>
      <c r="M120" s="1">
        <f t="shared" si="13"/>
        <v>111.41712016776205</v>
      </c>
      <c r="N120" s="1">
        <f t="shared" si="14"/>
        <v>9995.7055784970344</v>
      </c>
      <c r="O120" s="1">
        <f t="shared" si="9"/>
        <v>-4.2944215029656334</v>
      </c>
    </row>
    <row r="121" spans="1:15" x14ac:dyDescent="0.2">
      <c r="A121" s="1">
        <v>115</v>
      </c>
      <c r="B121" s="2">
        <v>39118</v>
      </c>
      <c r="C121" s="1">
        <v>12661.74</v>
      </c>
      <c r="D121" s="24">
        <v>12383.715789999998</v>
      </c>
      <c r="E121" s="24">
        <v>7343.7306101344366</v>
      </c>
      <c r="F121" s="24">
        <v>144.19153711862995</v>
      </c>
      <c r="G121" s="2"/>
      <c r="H121" s="2"/>
      <c r="I121" s="25">
        <v>115</v>
      </c>
      <c r="J121" s="1">
        <f t="shared" si="10"/>
        <v>10372.208211568508</v>
      </c>
      <c r="K121" s="1">
        <f t="shared" si="11"/>
        <v>8683.6107538392098</v>
      </c>
      <c r="L121" s="1">
        <f t="shared" si="12"/>
        <v>5655.3753445745806</v>
      </c>
      <c r="M121" s="1">
        <f t="shared" si="13"/>
        <v>111.32438443588286</v>
      </c>
      <c r="N121" s="1">
        <f t="shared" si="14"/>
        <v>9981.1020277275511</v>
      </c>
      <c r="O121" s="1">
        <f t="shared" si="9"/>
        <v>-18.897972272448897</v>
      </c>
    </row>
    <row r="122" spans="1:15" x14ac:dyDescent="0.2">
      <c r="A122" s="1">
        <v>116</v>
      </c>
      <c r="B122" s="2">
        <v>39119</v>
      </c>
      <c r="C122" s="1">
        <v>12666.31</v>
      </c>
      <c r="D122" s="24">
        <v>12493.96081</v>
      </c>
      <c r="E122" s="24">
        <v>7353.3419689119164</v>
      </c>
      <c r="F122" s="24">
        <v>144.50323758924125</v>
      </c>
      <c r="G122" s="2"/>
      <c r="H122" s="2"/>
      <c r="I122" s="25">
        <v>116</v>
      </c>
      <c r="J122" s="1">
        <f t="shared" si="10"/>
        <v>10369.191200380043</v>
      </c>
      <c r="K122" s="1">
        <f t="shared" si="11"/>
        <v>8788.2659200689595</v>
      </c>
      <c r="L122" s="1">
        <f t="shared" si="12"/>
        <v>5680.2729865665588</v>
      </c>
      <c r="M122" s="1">
        <f t="shared" si="13"/>
        <v>112.07438545368719</v>
      </c>
      <c r="N122" s="1">
        <f t="shared" si="14"/>
        <v>10033.783181555247</v>
      </c>
      <c r="O122" s="1">
        <f t="shared" si="9"/>
        <v>33.783181555247211</v>
      </c>
    </row>
    <row r="123" spans="1:15" x14ac:dyDescent="0.2">
      <c r="A123" s="1">
        <v>117</v>
      </c>
      <c r="B123" s="2">
        <v>39120</v>
      </c>
      <c r="C123" s="1">
        <v>12666.87</v>
      </c>
      <c r="D123" s="24">
        <v>12548.551949999999</v>
      </c>
      <c r="E123" s="24">
        <v>7423.8479562613902</v>
      </c>
      <c r="F123" s="24">
        <v>143.31443726172716</v>
      </c>
      <c r="G123" s="2"/>
      <c r="H123" s="2"/>
      <c r="I123" s="25">
        <v>117</v>
      </c>
      <c r="J123" s="1">
        <f t="shared" si="10"/>
        <v>10365.908274904057</v>
      </c>
      <c r="K123" s="1">
        <f t="shared" si="11"/>
        <v>8748.7800873050892</v>
      </c>
      <c r="L123" s="1">
        <f t="shared" si="12"/>
        <v>5727.2413774049619</v>
      </c>
      <c r="M123" s="1">
        <f t="shared" si="13"/>
        <v>110.9126100132158</v>
      </c>
      <c r="N123" s="1">
        <f t="shared" si="14"/>
        <v>10006.419730243078</v>
      </c>
      <c r="O123" s="1">
        <f t="shared" si="9"/>
        <v>6.4197302430784475</v>
      </c>
    </row>
    <row r="124" spans="1:15" x14ac:dyDescent="0.2">
      <c r="A124" s="1">
        <v>118</v>
      </c>
      <c r="B124" s="2">
        <v>39121</v>
      </c>
      <c r="C124" s="1">
        <v>12637.63</v>
      </c>
      <c r="D124" s="24">
        <v>12428.155119999999</v>
      </c>
      <c r="E124" s="24">
        <v>7386.0495436766623</v>
      </c>
      <c r="F124" s="24">
        <v>142.70077570556197</v>
      </c>
      <c r="G124" s="2"/>
      <c r="H124" s="2"/>
      <c r="I124" s="25">
        <v>118</v>
      </c>
      <c r="J124" s="1">
        <f t="shared" si="10"/>
        <v>10341.522561098362</v>
      </c>
      <c r="K124" s="1">
        <f t="shared" si="11"/>
        <v>8627.144627411948</v>
      </c>
      <c r="L124" s="1">
        <f t="shared" si="12"/>
        <v>5643.965227615201</v>
      </c>
      <c r="M124" s="1">
        <f t="shared" si="13"/>
        <v>111.35377671724049</v>
      </c>
      <c r="N124" s="1">
        <f t="shared" si="14"/>
        <v>9948.3276905166149</v>
      </c>
      <c r="O124" s="1">
        <f t="shared" si="9"/>
        <v>-51.672309483385106</v>
      </c>
    </row>
    <row r="125" spans="1:15" x14ac:dyDescent="0.2">
      <c r="A125" s="1">
        <v>119</v>
      </c>
      <c r="B125" s="2">
        <v>39122</v>
      </c>
      <c r="C125" s="1">
        <v>12580.83</v>
      </c>
      <c r="D125" s="24">
        <v>12436.247519999999</v>
      </c>
      <c r="E125" s="24">
        <v>7398.5573173901739</v>
      </c>
      <c r="F125" s="24">
        <v>143.8317995069844</v>
      </c>
      <c r="G125" s="2"/>
      <c r="H125" s="2"/>
      <c r="I125" s="25">
        <v>119</v>
      </c>
      <c r="J125" s="1">
        <f t="shared" si="10"/>
        <v>10318.862343928411</v>
      </c>
      <c r="K125" s="1">
        <f t="shared" si="11"/>
        <v>8716.3913000245211</v>
      </c>
      <c r="L125" s="1">
        <f t="shared" si="12"/>
        <v>5682.4550359159448</v>
      </c>
      <c r="M125" s="1">
        <f t="shared" si="13"/>
        <v>112.7190033851723</v>
      </c>
      <c r="N125" s="1">
        <f t="shared" si="14"/>
        <v>10001.520465075415</v>
      </c>
      <c r="O125" s="1">
        <f t="shared" si="9"/>
        <v>1.5204650754149043</v>
      </c>
    </row>
    <row r="126" spans="1:15" x14ac:dyDescent="0.2">
      <c r="A126" s="1">
        <v>120</v>
      </c>
      <c r="B126" s="2">
        <v>39126</v>
      </c>
      <c r="C126" s="1">
        <v>12654.85</v>
      </c>
      <c r="D126" s="24">
        <v>12399.19922</v>
      </c>
      <c r="E126" s="24">
        <v>7395.4841228526802</v>
      </c>
      <c r="F126" s="24">
        <v>145.27164056059357</v>
      </c>
      <c r="G126" s="2"/>
      <c r="H126" s="2"/>
      <c r="I126" s="25">
        <v>120</v>
      </c>
      <c r="J126" s="1">
        <f t="shared" si="10"/>
        <v>10426.435690848697</v>
      </c>
      <c r="K126" s="1">
        <f t="shared" si="11"/>
        <v>8684.7697138715666</v>
      </c>
      <c r="L126" s="1">
        <f t="shared" si="12"/>
        <v>5670.4920781656392</v>
      </c>
      <c r="M126" s="1">
        <f t="shared" si="13"/>
        <v>112.95214615514752</v>
      </c>
      <c r="N126" s="1">
        <f t="shared" si="14"/>
        <v>10034.202845761765</v>
      </c>
      <c r="O126" s="1">
        <f t="shared" si="9"/>
        <v>34.202845761765275</v>
      </c>
    </row>
    <row r="127" spans="1:15" x14ac:dyDescent="0.2">
      <c r="A127" s="1">
        <v>121</v>
      </c>
      <c r="B127" s="2">
        <v>39127</v>
      </c>
      <c r="C127" s="1">
        <v>12741.86</v>
      </c>
      <c r="D127" s="24">
        <v>12590.046840000001</v>
      </c>
      <c r="E127" s="24">
        <v>7515.2119700748126</v>
      </c>
      <c r="F127" s="24">
        <v>146.98327537671798</v>
      </c>
      <c r="G127" s="2"/>
      <c r="H127" s="2"/>
      <c r="I127" s="25">
        <v>121</v>
      </c>
      <c r="J127" s="1">
        <f t="shared" si="10"/>
        <v>10436.718944673386</v>
      </c>
      <c r="K127" s="1">
        <f t="shared" si="11"/>
        <v>8844.7942440202423</v>
      </c>
      <c r="L127" s="1">
        <f t="shared" si="12"/>
        <v>5764.6880018513193</v>
      </c>
      <c r="M127" s="1">
        <f t="shared" si="13"/>
        <v>113.15028183674366</v>
      </c>
      <c r="N127" s="1">
        <f t="shared" si="14"/>
        <v>10113.432221264513</v>
      </c>
      <c r="O127" s="1">
        <f t="shared" si="9"/>
        <v>113.43222126451292</v>
      </c>
    </row>
    <row r="128" spans="1:15" x14ac:dyDescent="0.2">
      <c r="A128" s="1">
        <v>122</v>
      </c>
      <c r="B128" s="2">
        <v>39128</v>
      </c>
      <c r="C128" s="1">
        <v>12765.01</v>
      </c>
      <c r="D128" s="24">
        <v>12571.95486</v>
      </c>
      <c r="E128" s="24">
        <v>7518.5701143382839</v>
      </c>
      <c r="F128" s="24">
        <v>149.79268496819552</v>
      </c>
      <c r="G128" s="2"/>
      <c r="H128" s="2"/>
      <c r="I128" s="25">
        <v>122</v>
      </c>
      <c r="J128" s="1">
        <f t="shared" si="10"/>
        <v>10384.282428507297</v>
      </c>
      <c r="K128" s="1">
        <f t="shared" si="11"/>
        <v>8698.2020894080124</v>
      </c>
      <c r="L128" s="1">
        <f t="shared" si="12"/>
        <v>5675.3833430399982</v>
      </c>
      <c r="M128" s="1">
        <f t="shared" si="13"/>
        <v>113.97018271933196</v>
      </c>
      <c r="N128" s="1">
        <f t="shared" si="14"/>
        <v>10041.630820383272</v>
      </c>
      <c r="O128" s="1">
        <f t="shared" si="9"/>
        <v>41.630820383272294</v>
      </c>
    </row>
    <row r="129" spans="1:15" x14ac:dyDescent="0.2">
      <c r="A129" s="1">
        <v>123</v>
      </c>
      <c r="B129" s="2">
        <v>39129</v>
      </c>
      <c r="C129" s="1">
        <v>12767.57</v>
      </c>
      <c r="D129" s="24">
        <v>12518.025</v>
      </c>
      <c r="E129" s="24">
        <v>7498.1496062992128</v>
      </c>
      <c r="F129" s="24">
        <v>149.8252451596681</v>
      </c>
      <c r="G129" s="2"/>
      <c r="H129" s="2"/>
      <c r="I129" s="25">
        <v>123</v>
      </c>
      <c r="J129" s="1">
        <f t="shared" si="10"/>
        <v>10367.528772519567</v>
      </c>
      <c r="K129" s="1">
        <f t="shared" si="11"/>
        <v>8673.3531151868629</v>
      </c>
      <c r="L129" s="1">
        <f t="shared" si="12"/>
        <v>5657.4409415749024</v>
      </c>
      <c r="M129" s="1">
        <f t="shared" si="13"/>
        <v>111.8569444626453</v>
      </c>
      <c r="N129" s="1">
        <f t="shared" si="14"/>
        <v>9985.6518331491097</v>
      </c>
      <c r="O129" s="1">
        <f t="shared" si="9"/>
        <v>-14.348166850890266</v>
      </c>
    </row>
    <row r="130" spans="1:15" x14ac:dyDescent="0.2">
      <c r="A130" s="1">
        <v>124</v>
      </c>
      <c r="B130" s="2">
        <v>39133</v>
      </c>
      <c r="C130" s="1">
        <v>12786.64</v>
      </c>
      <c r="D130" s="24">
        <v>12549.512330000001</v>
      </c>
      <c r="E130" s="24">
        <v>7515.7195474875034</v>
      </c>
      <c r="F130" s="24">
        <v>149.355757222546</v>
      </c>
      <c r="G130" s="2"/>
      <c r="H130" s="2"/>
      <c r="I130" s="25">
        <v>124</v>
      </c>
      <c r="J130" s="1">
        <f t="shared" si="10"/>
        <v>10380.932126316911</v>
      </c>
      <c r="K130" s="1">
        <f t="shared" si="11"/>
        <v>8732.6300392309513</v>
      </c>
      <c r="L130" s="1">
        <f t="shared" si="12"/>
        <v>5686.1412800849439</v>
      </c>
      <c r="M130" s="1">
        <f t="shared" si="13"/>
        <v>111.48220016068731</v>
      </c>
      <c r="N130" s="1">
        <f t="shared" si="14"/>
        <v>10009.596686106021</v>
      </c>
      <c r="O130" s="1">
        <f t="shared" si="9"/>
        <v>9.5966861060205702</v>
      </c>
    </row>
    <row r="131" spans="1:15" x14ac:dyDescent="0.2">
      <c r="A131" s="1">
        <v>125</v>
      </c>
      <c r="B131" s="2">
        <v>39134</v>
      </c>
      <c r="C131" s="1">
        <v>12738.41</v>
      </c>
      <c r="D131" s="24">
        <v>12410.966330000001</v>
      </c>
      <c r="E131" s="24">
        <v>7477.1008403361348</v>
      </c>
      <c r="F131" s="24">
        <v>148.05529382593602</v>
      </c>
      <c r="G131" s="2"/>
      <c r="H131" s="2"/>
      <c r="I131" s="25">
        <v>125</v>
      </c>
      <c r="J131" s="1">
        <f t="shared" si="10"/>
        <v>10326.352500305007</v>
      </c>
      <c r="K131" s="1">
        <f t="shared" si="11"/>
        <v>8614.5535353929718</v>
      </c>
      <c r="L131" s="1">
        <f t="shared" si="12"/>
        <v>5643.6991374603003</v>
      </c>
      <c r="M131" s="1">
        <f t="shared" si="13"/>
        <v>110.85889174140134</v>
      </c>
      <c r="N131" s="1">
        <f t="shared" si="14"/>
        <v>9929.239827825706</v>
      </c>
      <c r="O131" s="1">
        <f t="shared" si="9"/>
        <v>-70.760172174293984</v>
      </c>
    </row>
    <row r="132" spans="1:15" x14ac:dyDescent="0.2">
      <c r="A132" s="1">
        <v>126</v>
      </c>
      <c r="B132" s="2">
        <v>39135</v>
      </c>
      <c r="C132" s="1">
        <v>12686.02</v>
      </c>
      <c r="D132" s="24">
        <v>12458.707249999999</v>
      </c>
      <c r="E132" s="24">
        <v>7481.79315768777</v>
      </c>
      <c r="F132" s="24">
        <v>149.11717720685112</v>
      </c>
      <c r="G132" s="2"/>
      <c r="H132" s="2"/>
      <c r="I132" s="25">
        <v>126</v>
      </c>
      <c r="J132" s="1">
        <f t="shared" si="10"/>
        <v>10322.819410664284</v>
      </c>
      <c r="K132" s="1">
        <f t="shared" si="11"/>
        <v>8744.226733413956</v>
      </c>
      <c r="L132" s="1">
        <f t="shared" si="12"/>
        <v>5676.4084956309371</v>
      </c>
      <c r="M132" s="1">
        <f t="shared" si="13"/>
        <v>112.63472252242943</v>
      </c>
      <c r="N132" s="1">
        <f t="shared" si="14"/>
        <v>10010.060958693735</v>
      </c>
      <c r="O132" s="1">
        <f t="shared" si="9"/>
        <v>10.060958693735301</v>
      </c>
    </row>
    <row r="133" spans="1:15" x14ac:dyDescent="0.2">
      <c r="A133" s="1">
        <v>127</v>
      </c>
      <c r="B133" s="2">
        <v>39136</v>
      </c>
      <c r="C133" s="1">
        <v>12647.48</v>
      </c>
      <c r="D133" s="24">
        <v>12564.8642</v>
      </c>
      <c r="E133" s="24">
        <v>7526.5042791310079</v>
      </c>
      <c r="F133" s="24">
        <v>150.2182028410968</v>
      </c>
      <c r="G133" s="2"/>
      <c r="H133" s="2"/>
      <c r="I133" s="25">
        <v>127</v>
      </c>
      <c r="J133" s="1">
        <f t="shared" si="10"/>
        <v>10333.959868106782</v>
      </c>
      <c r="K133" s="1">
        <f t="shared" si="11"/>
        <v>8784.9409078501376</v>
      </c>
      <c r="L133" s="1">
        <f t="shared" si="12"/>
        <v>5706.749337886672</v>
      </c>
      <c r="M133" s="1">
        <f t="shared" si="13"/>
        <v>112.65836606658712</v>
      </c>
      <c r="N133" s="1">
        <f t="shared" si="14"/>
        <v>10034.153395280162</v>
      </c>
      <c r="O133" s="1">
        <f t="shared" si="9"/>
        <v>34.153395280161931</v>
      </c>
    </row>
    <row r="134" spans="1:15" x14ac:dyDescent="0.2">
      <c r="A134" s="1">
        <v>128</v>
      </c>
      <c r="B134" s="2">
        <v>39139</v>
      </c>
      <c r="C134" s="1">
        <v>12632.26</v>
      </c>
      <c r="D134" s="24">
        <v>12631.959570000001</v>
      </c>
      <c r="E134" s="24">
        <v>7590.2792413066391</v>
      </c>
      <c r="F134" s="24">
        <v>151.11456777833084</v>
      </c>
      <c r="G134" s="2"/>
      <c r="H134" s="2"/>
      <c r="I134" s="25">
        <v>128</v>
      </c>
      <c r="J134" s="1">
        <f t="shared" si="10"/>
        <v>10352.976198974025</v>
      </c>
      <c r="K134" s="1">
        <f t="shared" si="11"/>
        <v>8757.2339957283093</v>
      </c>
      <c r="L134" s="1">
        <f t="shared" si="12"/>
        <v>5720.9166762428958</v>
      </c>
      <c r="M134" s="1">
        <f t="shared" si="13"/>
        <v>112.49995054087542</v>
      </c>
      <c r="N134" s="1">
        <f t="shared" si="14"/>
        <v>10031.613709141719</v>
      </c>
      <c r="O134" s="1">
        <f t="shared" ref="O134:O197" si="15">N134-$G$2</f>
        <v>31.613709141718573</v>
      </c>
    </row>
    <row r="135" spans="1:15" x14ac:dyDescent="0.2">
      <c r="A135" s="1">
        <v>129</v>
      </c>
      <c r="B135" s="2">
        <v>39140</v>
      </c>
      <c r="C135" s="1">
        <v>12216.24</v>
      </c>
      <c r="D135" s="24">
        <v>12355.95816</v>
      </c>
      <c r="E135" s="24">
        <v>7401.8410596026497</v>
      </c>
      <c r="F135" s="24">
        <v>152.61450349532552</v>
      </c>
      <c r="G135" s="2"/>
      <c r="H135" s="2"/>
      <c r="I135" s="25">
        <v>129</v>
      </c>
      <c r="J135" s="1">
        <f t="shared" si="10"/>
        <v>10024.083173398902</v>
      </c>
      <c r="K135" s="1">
        <f t="shared" si="11"/>
        <v>8520.3949931186671</v>
      </c>
      <c r="L135" s="1">
        <f t="shared" si="12"/>
        <v>5532.0128893819965</v>
      </c>
      <c r="M135" s="1">
        <f t="shared" si="13"/>
        <v>112.94266598729459</v>
      </c>
      <c r="N135" s="1">
        <f t="shared" si="14"/>
        <v>9797.744460908898</v>
      </c>
      <c r="O135" s="1">
        <f t="shared" si="15"/>
        <v>-202.25553909110204</v>
      </c>
    </row>
    <row r="136" spans="1:15" x14ac:dyDescent="0.2">
      <c r="A136" s="1">
        <v>130</v>
      </c>
      <c r="B136" s="2">
        <v>39141</v>
      </c>
      <c r="C136" s="1">
        <v>12268.63</v>
      </c>
      <c r="D136" s="24">
        <v>12096.14</v>
      </c>
      <c r="E136" s="24">
        <v>7288.0433346545115</v>
      </c>
      <c r="F136" s="24">
        <v>148.59559382122055</v>
      </c>
      <c r="G136" s="2"/>
      <c r="H136" s="2"/>
      <c r="I136" s="25">
        <v>130</v>
      </c>
      <c r="J136" s="1">
        <f t="shared" ref="J136:J199" si="16">C$506*(C136/C135)</f>
        <v>10409.902787887271</v>
      </c>
      <c r="K136" s="1">
        <f t="shared" ref="K136:K199" si="17">D$506*(D136/D135)</f>
        <v>8527.5525061836306</v>
      </c>
      <c r="L136" s="1">
        <f t="shared" ref="L136:L199" si="18">E$506*(E136/E135)</f>
        <v>5585.6326846503807</v>
      </c>
      <c r="M136" s="1">
        <f t="shared" ref="M136:M199" si="19">F$506*(F136/F135)</f>
        <v>108.88766475512308</v>
      </c>
      <c r="N136" s="1">
        <f t="shared" ref="N136:N199" si="20">$C$2*(J136/C$506)+$D$2*(K136/D$506)+$E$2*(L136/E$506)+$F$2*(M136/F$506)</f>
        <v>9886.0292122539959</v>
      </c>
      <c r="O136" s="1">
        <f t="shared" si="15"/>
        <v>-113.97078774600413</v>
      </c>
    </row>
    <row r="137" spans="1:15" x14ac:dyDescent="0.2">
      <c r="A137" s="1">
        <v>131</v>
      </c>
      <c r="B137" s="2">
        <v>39142</v>
      </c>
      <c r="C137" s="1">
        <v>12234.34</v>
      </c>
      <c r="D137" s="24">
        <v>11972.6816</v>
      </c>
      <c r="E137" s="24">
        <v>7184.9414242464118</v>
      </c>
      <c r="F137" s="24">
        <v>148.36373682420944</v>
      </c>
      <c r="G137" s="2"/>
      <c r="H137" s="2"/>
      <c r="I137" s="25">
        <v>131</v>
      </c>
      <c r="J137" s="1">
        <f t="shared" si="16"/>
        <v>10336.479260765058</v>
      </c>
      <c r="K137" s="1">
        <f t="shared" si="17"/>
        <v>8621.8141065996424</v>
      </c>
      <c r="L137" s="1">
        <f t="shared" si="18"/>
        <v>5592.5962517865728</v>
      </c>
      <c r="M137" s="1">
        <f t="shared" si="19"/>
        <v>111.65814064632451</v>
      </c>
      <c r="N137" s="1">
        <f t="shared" si="20"/>
        <v>9940.9336145755224</v>
      </c>
      <c r="O137" s="1">
        <f t="shared" si="15"/>
        <v>-59.06638542447763</v>
      </c>
    </row>
    <row r="138" spans="1:15" x14ac:dyDescent="0.2">
      <c r="A138" s="1">
        <v>132</v>
      </c>
      <c r="B138" s="2">
        <v>39143</v>
      </c>
      <c r="C138" s="1">
        <v>12114.1</v>
      </c>
      <c r="D138" s="24">
        <v>11891.116039999999</v>
      </c>
      <c r="E138" s="24">
        <v>7144.3434742526015</v>
      </c>
      <c r="F138" s="24">
        <v>147.13664330883611</v>
      </c>
      <c r="G138" s="2"/>
      <c r="H138" s="2"/>
      <c r="I138" s="25">
        <v>132</v>
      </c>
      <c r="J138" s="1">
        <f t="shared" si="16"/>
        <v>10263.577589391827</v>
      </c>
      <c r="K138" s="1">
        <f t="shared" si="17"/>
        <v>8651.3764616795379</v>
      </c>
      <c r="L138" s="1">
        <f t="shared" si="18"/>
        <v>5640.7944651714415</v>
      </c>
      <c r="M138" s="1">
        <f t="shared" si="19"/>
        <v>110.90768515676322</v>
      </c>
      <c r="N138" s="1">
        <f t="shared" si="20"/>
        <v>9918.0576735802588</v>
      </c>
      <c r="O138" s="1">
        <f t="shared" si="15"/>
        <v>-81.942326419741221</v>
      </c>
    </row>
    <row r="139" spans="1:15" x14ac:dyDescent="0.2">
      <c r="A139" s="1">
        <v>133</v>
      </c>
      <c r="B139" s="2">
        <v>39146</v>
      </c>
      <c r="C139" s="1">
        <v>12050.41</v>
      </c>
      <c r="D139" s="24">
        <v>11669.056199999999</v>
      </c>
      <c r="E139" s="24">
        <v>7054.0083835472888</v>
      </c>
      <c r="F139" s="24">
        <v>143.45530557710541</v>
      </c>
      <c r="G139" s="2"/>
      <c r="H139" s="2"/>
      <c r="I139" s="25">
        <v>133</v>
      </c>
      <c r="J139" s="1">
        <f t="shared" si="16"/>
        <v>10310.953544588538</v>
      </c>
      <c r="K139" s="1">
        <f t="shared" si="17"/>
        <v>8548.0517108777167</v>
      </c>
      <c r="L139" s="1">
        <f t="shared" si="18"/>
        <v>5601.1193587228154</v>
      </c>
      <c r="M139" s="1">
        <f t="shared" si="19"/>
        <v>109.03459906780631</v>
      </c>
      <c r="N139" s="1">
        <f t="shared" si="20"/>
        <v>9860.2626690858724</v>
      </c>
      <c r="O139" s="1">
        <f t="shared" si="15"/>
        <v>-139.7373309141276</v>
      </c>
    </row>
    <row r="140" spans="1:15" x14ac:dyDescent="0.2">
      <c r="A140" s="1">
        <v>134</v>
      </c>
      <c r="B140" s="2">
        <v>39147</v>
      </c>
      <c r="C140" s="1">
        <v>12207.59</v>
      </c>
      <c r="D140" s="24">
        <v>11819.68175</v>
      </c>
      <c r="E140" s="24">
        <v>7125.989515072084</v>
      </c>
      <c r="F140" s="24">
        <v>144.8989247311828</v>
      </c>
      <c r="G140" s="2"/>
      <c r="H140" s="2"/>
      <c r="I140" s="25">
        <v>134</v>
      </c>
      <c r="J140" s="1">
        <f t="shared" si="16"/>
        <v>10500.652157519953</v>
      </c>
      <c r="K140" s="1">
        <f t="shared" si="17"/>
        <v>8823.1584417332906</v>
      </c>
      <c r="L140" s="1">
        <f t="shared" si="18"/>
        <v>5730.7358301176737</v>
      </c>
      <c r="M140" s="1">
        <f t="shared" si="19"/>
        <v>112.95802954763346</v>
      </c>
      <c r="N140" s="1">
        <f t="shared" si="20"/>
        <v>10121.22919517879</v>
      </c>
      <c r="O140" s="1">
        <f t="shared" si="15"/>
        <v>121.22919517879018</v>
      </c>
    </row>
    <row r="141" spans="1:15" x14ac:dyDescent="0.2">
      <c r="A141" s="1">
        <v>135</v>
      </c>
      <c r="B141" s="2">
        <v>39148</v>
      </c>
      <c r="C141" s="1">
        <v>12192.45</v>
      </c>
      <c r="D141" s="24">
        <v>11885.123250000001</v>
      </c>
      <c r="E141" s="24">
        <v>7171.1187064545802</v>
      </c>
      <c r="F141" s="24">
        <v>143.82824296499655</v>
      </c>
      <c r="G141" s="2"/>
      <c r="H141" s="2"/>
      <c r="I141" s="25">
        <v>135</v>
      </c>
      <c r="J141" s="1">
        <f t="shared" si="16"/>
        <v>10352.594644192672</v>
      </c>
      <c r="K141" s="1">
        <f t="shared" si="17"/>
        <v>8758.9476988251517</v>
      </c>
      <c r="L141" s="1">
        <f t="shared" si="18"/>
        <v>5708.7748398978092</v>
      </c>
      <c r="M141" s="1">
        <f t="shared" si="19"/>
        <v>111.00628601763802</v>
      </c>
      <c r="N141" s="1">
        <f t="shared" si="20"/>
        <v>10003.203833024902</v>
      </c>
      <c r="O141" s="1">
        <f t="shared" si="15"/>
        <v>3.2038330249015416</v>
      </c>
    </row>
    <row r="142" spans="1:15" x14ac:dyDescent="0.2">
      <c r="A142" s="1">
        <v>136</v>
      </c>
      <c r="B142" s="2">
        <v>39149</v>
      </c>
      <c r="C142" s="1">
        <v>12260.7</v>
      </c>
      <c r="D142" s="24">
        <v>12020.083769999999</v>
      </c>
      <c r="E142" s="24">
        <v>7251.5883433972167</v>
      </c>
      <c r="F142" s="24">
        <v>145.64777569456282</v>
      </c>
      <c r="G142" s="2"/>
      <c r="H142" s="2"/>
      <c r="I142" s="25">
        <v>136</v>
      </c>
      <c r="J142" s="1">
        <f t="shared" si="16"/>
        <v>10423.472953754168</v>
      </c>
      <c r="K142" s="1">
        <f t="shared" si="17"/>
        <v>8809.6332944311434</v>
      </c>
      <c r="L142" s="1">
        <f t="shared" si="18"/>
        <v>5736.5054731774853</v>
      </c>
      <c r="M142" s="1">
        <f t="shared" si="19"/>
        <v>113.24740042192397</v>
      </c>
      <c r="N142" s="1">
        <f t="shared" si="20"/>
        <v>10092.979971152588</v>
      </c>
      <c r="O142" s="1">
        <f t="shared" si="15"/>
        <v>92.979971152588405</v>
      </c>
    </row>
    <row r="143" spans="1:15" x14ac:dyDescent="0.2">
      <c r="A143" s="1">
        <v>137</v>
      </c>
      <c r="B143" s="2">
        <v>39150</v>
      </c>
      <c r="C143" s="1">
        <v>12276.32</v>
      </c>
      <c r="D143" s="24">
        <v>12065.10188</v>
      </c>
      <c r="E143" s="24">
        <v>7262.7409836065581</v>
      </c>
      <c r="F143" s="24">
        <v>145.33480101608808</v>
      </c>
      <c r="G143" s="2"/>
      <c r="H143" s="2"/>
      <c r="I143" s="25">
        <v>137</v>
      </c>
      <c r="J143" s="1">
        <f t="shared" si="16"/>
        <v>10378.655471873546</v>
      </c>
      <c r="K143" s="1">
        <f t="shared" si="17"/>
        <v>8743.3431936904108</v>
      </c>
      <c r="L143" s="1">
        <f t="shared" si="18"/>
        <v>5681.573056148949</v>
      </c>
      <c r="M143" s="1">
        <f t="shared" si="19"/>
        <v>111.59232444412972</v>
      </c>
      <c r="N143" s="1">
        <f t="shared" si="20"/>
        <v>10013.571945598456</v>
      </c>
      <c r="O143" s="1">
        <f t="shared" si="15"/>
        <v>13.571945598456296</v>
      </c>
    </row>
    <row r="144" spans="1:15" x14ac:dyDescent="0.2">
      <c r="A144" s="1">
        <v>138</v>
      </c>
      <c r="B144" s="2">
        <v>39153</v>
      </c>
      <c r="C144" s="1">
        <v>12318.62</v>
      </c>
      <c r="D144" s="24">
        <v>12024.659030000001</v>
      </c>
      <c r="E144" s="24">
        <v>7246.9277426160334</v>
      </c>
      <c r="F144" s="24">
        <v>147.09416468186458</v>
      </c>
      <c r="G144" s="2"/>
      <c r="H144" s="2"/>
      <c r="I144" s="25">
        <v>138</v>
      </c>
      <c r="J144" s="1">
        <f t="shared" si="16"/>
        <v>10401.16579553156</v>
      </c>
      <c r="K144" s="1">
        <f t="shared" si="17"/>
        <v>8681.5206651110893</v>
      </c>
      <c r="L144" s="1">
        <f t="shared" si="18"/>
        <v>5660.4969004471241</v>
      </c>
      <c r="M144" s="1">
        <f t="shared" si="19"/>
        <v>113.18643573708876</v>
      </c>
      <c r="N144" s="1">
        <f t="shared" si="20"/>
        <v>10025.760347409867</v>
      </c>
      <c r="O144" s="1">
        <f t="shared" si="15"/>
        <v>25.760347409866881</v>
      </c>
    </row>
    <row r="145" spans="1:15" x14ac:dyDescent="0.2">
      <c r="A145" s="1">
        <v>139</v>
      </c>
      <c r="B145" s="2">
        <v>39154</v>
      </c>
      <c r="C145" s="1">
        <v>12075.96</v>
      </c>
      <c r="D145" s="24">
        <v>11904.05452</v>
      </c>
      <c r="E145" s="24">
        <v>7171.2513199577606</v>
      </c>
      <c r="F145" s="24">
        <v>146.8527953496324</v>
      </c>
      <c r="G145" s="2"/>
      <c r="H145" s="2"/>
      <c r="I145" s="25">
        <v>139</v>
      </c>
      <c r="J145" s="1">
        <f t="shared" si="16"/>
        <v>10161.264783068233</v>
      </c>
      <c r="K145" s="1">
        <f t="shared" si="17"/>
        <v>8623.352977254377</v>
      </c>
      <c r="L145" s="1">
        <f t="shared" si="18"/>
        <v>5613.6094348085708</v>
      </c>
      <c r="M145" s="1">
        <f t="shared" si="19"/>
        <v>111.64912749949409</v>
      </c>
      <c r="N145" s="1">
        <f t="shared" si="20"/>
        <v>9877.391776650471</v>
      </c>
      <c r="O145" s="1">
        <f t="shared" si="15"/>
        <v>-122.608223349529</v>
      </c>
    </row>
    <row r="146" spans="1:15" x14ac:dyDescent="0.2">
      <c r="A146" s="1">
        <v>140</v>
      </c>
      <c r="B146" s="2">
        <v>39155</v>
      </c>
      <c r="C146" s="1">
        <v>12133.4</v>
      </c>
      <c r="D146" s="24">
        <v>11603.55359</v>
      </c>
      <c r="E146" s="24">
        <v>7004.655468853327</v>
      </c>
      <c r="F146" s="24">
        <v>143.3461406223139</v>
      </c>
      <c r="G146" s="2"/>
      <c r="H146" s="2"/>
      <c r="I146" s="25">
        <v>140</v>
      </c>
      <c r="J146" s="1">
        <f t="shared" si="16"/>
        <v>10414.753860562638</v>
      </c>
      <c r="K146" s="1">
        <f t="shared" si="17"/>
        <v>8490.829723701896</v>
      </c>
      <c r="L146" s="1">
        <f t="shared" si="18"/>
        <v>5541.0621048366747</v>
      </c>
      <c r="M146" s="1">
        <f t="shared" si="19"/>
        <v>109.16221695737731</v>
      </c>
      <c r="N146" s="1">
        <f t="shared" si="20"/>
        <v>9872.3070129436128</v>
      </c>
      <c r="O146" s="1">
        <f t="shared" si="15"/>
        <v>-127.69298705638721</v>
      </c>
    </row>
    <row r="147" spans="1:15" x14ac:dyDescent="0.2">
      <c r="A147" s="1">
        <v>141</v>
      </c>
      <c r="B147" s="2">
        <v>39156</v>
      </c>
      <c r="C147" s="1">
        <v>12159.68</v>
      </c>
      <c r="D147" s="24">
        <v>11876.941800000001</v>
      </c>
      <c r="E147" s="24">
        <v>7140.7657657657664</v>
      </c>
      <c r="F147" s="24">
        <v>143.76185197817188</v>
      </c>
      <c r="G147" s="2"/>
      <c r="H147" s="2"/>
      <c r="I147" s="25">
        <v>141</v>
      </c>
      <c r="J147" s="1">
        <f t="shared" si="16"/>
        <v>10387.900757907924</v>
      </c>
      <c r="K147" s="1">
        <f t="shared" si="17"/>
        <v>8915.9503721790534</v>
      </c>
      <c r="L147" s="1">
        <f t="shared" si="18"/>
        <v>5783.0798674599519</v>
      </c>
      <c r="M147" s="1">
        <f t="shared" si="19"/>
        <v>112.15695611702796</v>
      </c>
      <c r="N147" s="1">
        <f t="shared" si="20"/>
        <v>10104.577393267964</v>
      </c>
      <c r="O147" s="1">
        <f t="shared" si="15"/>
        <v>104.577393267964</v>
      </c>
    </row>
    <row r="148" spans="1:15" x14ac:dyDescent="0.2">
      <c r="A148" s="1">
        <v>142</v>
      </c>
      <c r="B148" s="2">
        <v>39157</v>
      </c>
      <c r="C148" s="1">
        <v>12110.41</v>
      </c>
      <c r="D148" s="24">
        <v>11908.077440000001</v>
      </c>
      <c r="E148" s="24">
        <v>7163.7960867829097</v>
      </c>
      <c r="F148" s="24">
        <v>143.406560465913</v>
      </c>
      <c r="G148" s="2"/>
      <c r="H148" s="2"/>
      <c r="I148" s="25">
        <v>142</v>
      </c>
      <c r="J148" s="1">
        <f t="shared" si="16"/>
        <v>10323.450068957407</v>
      </c>
      <c r="K148" s="1">
        <f t="shared" si="17"/>
        <v>8733.5547753808914</v>
      </c>
      <c r="L148" s="1">
        <f t="shared" si="18"/>
        <v>5691.1444618701898</v>
      </c>
      <c r="M148" s="1">
        <f t="shared" si="19"/>
        <v>111.55625359876622</v>
      </c>
      <c r="N148" s="1">
        <f t="shared" si="20"/>
        <v>9989.9393070443057</v>
      </c>
      <c r="O148" s="1">
        <f t="shared" si="15"/>
        <v>-10.060692955694321</v>
      </c>
    </row>
    <row r="149" spans="1:15" x14ac:dyDescent="0.2">
      <c r="A149" s="1">
        <v>143</v>
      </c>
      <c r="B149" s="2">
        <v>39160</v>
      </c>
      <c r="C149" s="1">
        <v>12226.17</v>
      </c>
      <c r="D149" s="24">
        <v>12045.191339999999</v>
      </c>
      <c r="E149" s="24">
        <v>7260.2074743981912</v>
      </c>
      <c r="F149" s="24">
        <v>144.65133089548431</v>
      </c>
      <c r="G149" s="2"/>
      <c r="H149" s="2"/>
      <c r="I149" s="25">
        <v>143</v>
      </c>
      <c r="J149" s="1">
        <f t="shared" si="16"/>
        <v>10464.53041858203</v>
      </c>
      <c r="K149" s="1">
        <f t="shared" si="17"/>
        <v>8811.0178169928568</v>
      </c>
      <c r="L149" s="1">
        <f t="shared" si="18"/>
        <v>5749.1944540864633</v>
      </c>
      <c r="M149" s="1">
        <f t="shared" si="19"/>
        <v>112.8033440198699</v>
      </c>
      <c r="N149" s="1">
        <f t="shared" si="20"/>
        <v>10103.596119416343</v>
      </c>
      <c r="O149" s="1">
        <f t="shared" si="15"/>
        <v>103.59611941634284</v>
      </c>
    </row>
    <row r="150" spans="1:15" x14ac:dyDescent="0.2">
      <c r="A150" s="1">
        <v>144</v>
      </c>
      <c r="B150" s="2">
        <v>39161</v>
      </c>
      <c r="C150" s="1">
        <v>12288.1</v>
      </c>
      <c r="D150" s="24">
        <v>12178.72537</v>
      </c>
      <c r="E150" s="24">
        <v>7314.2876129718243</v>
      </c>
      <c r="F150" s="24">
        <v>146.28142844967186</v>
      </c>
      <c r="G150" s="2"/>
      <c r="H150" s="2"/>
      <c r="I150" s="25">
        <v>144</v>
      </c>
      <c r="J150" s="1">
        <f t="shared" si="16"/>
        <v>10417.954776107319</v>
      </c>
      <c r="K150" s="1">
        <f t="shared" si="17"/>
        <v>8807.2872375302068</v>
      </c>
      <c r="L150" s="1">
        <f t="shared" si="18"/>
        <v>5715.1046039726834</v>
      </c>
      <c r="M150" s="1">
        <f t="shared" si="19"/>
        <v>113.09289433713096</v>
      </c>
      <c r="N150" s="1">
        <f t="shared" si="20"/>
        <v>10083.506856424847</v>
      </c>
      <c r="O150" s="1">
        <f t="shared" si="15"/>
        <v>83.506856424846774</v>
      </c>
    </row>
    <row r="151" spans="1:15" x14ac:dyDescent="0.2">
      <c r="A151" s="1">
        <v>145</v>
      </c>
      <c r="B151" s="2">
        <v>39163</v>
      </c>
      <c r="C151" s="1">
        <v>12461.14</v>
      </c>
      <c r="D151" s="24">
        <v>12429.401400000001</v>
      </c>
      <c r="E151" s="24">
        <v>7478.4531124766227</v>
      </c>
      <c r="F151" s="24">
        <v>147.92119565217391</v>
      </c>
      <c r="G151" s="2"/>
      <c r="H151" s="2"/>
      <c r="I151" s="25">
        <v>145</v>
      </c>
      <c r="J151" s="1">
        <f t="shared" si="16"/>
        <v>10511.415402950823</v>
      </c>
      <c r="K151" s="1">
        <f t="shared" si="17"/>
        <v>8890.0131371201915</v>
      </c>
      <c r="L151" s="1">
        <f t="shared" si="18"/>
        <v>5800.1726767250393</v>
      </c>
      <c r="M151" s="1">
        <f t="shared" si="19"/>
        <v>113.08624303174408</v>
      </c>
      <c r="N151" s="1">
        <f t="shared" si="20"/>
        <v>10162.940838284212</v>
      </c>
      <c r="O151" s="1">
        <f t="shared" si="15"/>
        <v>162.94083828421208</v>
      </c>
    </row>
    <row r="152" spans="1:15" x14ac:dyDescent="0.2">
      <c r="A152" s="1">
        <v>146</v>
      </c>
      <c r="B152" s="2">
        <v>39164</v>
      </c>
      <c r="C152" s="1">
        <v>12481.01</v>
      </c>
      <c r="D152" s="24">
        <v>12445.51008</v>
      </c>
      <c r="E152" s="24">
        <v>7495.0119712689539</v>
      </c>
      <c r="F152" s="24">
        <v>148.35449376219978</v>
      </c>
      <c r="G152" s="2"/>
      <c r="H152" s="2"/>
      <c r="I152" s="25">
        <v>146</v>
      </c>
      <c r="J152" s="1">
        <f t="shared" si="16"/>
        <v>10381.978302506834</v>
      </c>
      <c r="K152" s="1">
        <f t="shared" si="17"/>
        <v>8722.0086660711077</v>
      </c>
      <c r="L152" s="1">
        <f t="shared" si="18"/>
        <v>5685.4093245566846</v>
      </c>
      <c r="M152" s="1">
        <f t="shared" si="19"/>
        <v>112.16022129337563</v>
      </c>
      <c r="N152" s="1">
        <f t="shared" si="20"/>
        <v>10018.338979438557</v>
      </c>
      <c r="O152" s="1">
        <f t="shared" si="15"/>
        <v>18.338979438556635</v>
      </c>
    </row>
    <row r="153" spans="1:15" x14ac:dyDescent="0.2">
      <c r="A153" s="1">
        <v>147</v>
      </c>
      <c r="B153" s="2">
        <v>39167</v>
      </c>
      <c r="C153" s="1">
        <v>12469.07</v>
      </c>
      <c r="D153" s="24">
        <v>12385.605149999999</v>
      </c>
      <c r="E153" s="24">
        <v>7435.0666666666666</v>
      </c>
      <c r="F153" s="24">
        <v>148.65495885297361</v>
      </c>
      <c r="G153" s="2"/>
      <c r="H153" s="2"/>
      <c r="I153" s="25">
        <v>147</v>
      </c>
      <c r="J153" s="1">
        <f t="shared" si="16"/>
        <v>10355.5338575564</v>
      </c>
      <c r="K153" s="1">
        <f t="shared" si="17"/>
        <v>8668.7914751941044</v>
      </c>
      <c r="L153" s="1">
        <f t="shared" si="18"/>
        <v>5627.4768595700843</v>
      </c>
      <c r="M153" s="1">
        <f t="shared" si="19"/>
        <v>112.05913228337251</v>
      </c>
      <c r="N153" s="1">
        <f t="shared" si="20"/>
        <v>9977.7858664177566</v>
      </c>
      <c r="O153" s="1">
        <f t="shared" si="15"/>
        <v>-22.214133582243448</v>
      </c>
    </row>
    <row r="154" spans="1:15" x14ac:dyDescent="0.2">
      <c r="A154" s="1">
        <v>148</v>
      </c>
      <c r="B154" s="2">
        <v>39168</v>
      </c>
      <c r="C154" s="1">
        <v>12397.29</v>
      </c>
      <c r="D154" s="24">
        <v>12366.846780000002</v>
      </c>
      <c r="E154" s="24">
        <v>7457.3678590496538</v>
      </c>
      <c r="F154" s="24">
        <v>147.24879165606714</v>
      </c>
      <c r="G154" s="2"/>
      <c r="H154" s="2"/>
      <c r="I154" s="25">
        <v>148</v>
      </c>
      <c r="J154" s="1">
        <f t="shared" si="16"/>
        <v>10305.77979195722</v>
      </c>
      <c r="K154" s="1">
        <f t="shared" si="17"/>
        <v>8697.5268049400256</v>
      </c>
      <c r="L154" s="1">
        <f t="shared" si="18"/>
        <v>5689.8639396021172</v>
      </c>
      <c r="M154" s="1">
        <f t="shared" si="19"/>
        <v>110.77478063758694</v>
      </c>
      <c r="N154" s="1">
        <f t="shared" si="20"/>
        <v>9956.5107567931391</v>
      </c>
      <c r="O154" s="1">
        <f t="shared" si="15"/>
        <v>-43.48924320686092</v>
      </c>
    </row>
    <row r="155" spans="1:15" x14ac:dyDescent="0.2">
      <c r="A155" s="1">
        <v>149</v>
      </c>
      <c r="B155" s="2">
        <v>39169</v>
      </c>
      <c r="C155" s="1">
        <v>12300.36</v>
      </c>
      <c r="D155" s="24">
        <v>12317.55488</v>
      </c>
      <c r="E155" s="24">
        <v>7422.3900548055071</v>
      </c>
      <c r="F155" s="24">
        <v>148.1601408208827</v>
      </c>
      <c r="G155" s="2"/>
      <c r="H155" s="2"/>
      <c r="I155" s="25">
        <v>149</v>
      </c>
      <c r="J155" s="1">
        <f t="shared" si="16"/>
        <v>10284.40623410439</v>
      </c>
      <c r="K155" s="1">
        <f t="shared" si="17"/>
        <v>8676.0001788788686</v>
      </c>
      <c r="L155" s="1">
        <f t="shared" si="18"/>
        <v>5646.2407015964882</v>
      </c>
      <c r="M155" s="1">
        <f t="shared" si="19"/>
        <v>112.52478781196582</v>
      </c>
      <c r="N155" s="1">
        <f t="shared" si="20"/>
        <v>9964.455983294074</v>
      </c>
      <c r="O155" s="1">
        <f t="shared" si="15"/>
        <v>-35.544016705925969</v>
      </c>
    </row>
    <row r="156" spans="1:15" x14ac:dyDescent="0.2">
      <c r="A156" s="1">
        <v>150</v>
      </c>
      <c r="B156" s="2">
        <v>39170</v>
      </c>
      <c r="C156" s="1">
        <v>12348.75</v>
      </c>
      <c r="D156" s="24">
        <v>12414.4046</v>
      </c>
      <c r="E156" s="24">
        <v>7508.706666666666</v>
      </c>
      <c r="F156" s="24">
        <v>146.42866836301948</v>
      </c>
      <c r="G156" s="2"/>
      <c r="H156" s="2"/>
      <c r="I156" s="25">
        <v>150</v>
      </c>
      <c r="J156" s="1">
        <f t="shared" si="16"/>
        <v>10406.228003692575</v>
      </c>
      <c r="K156" s="1">
        <f t="shared" si="17"/>
        <v>8779.2095646197085</v>
      </c>
      <c r="L156" s="1">
        <f t="shared" si="18"/>
        <v>5738.8192584872495</v>
      </c>
      <c r="M156" s="1">
        <f t="shared" si="19"/>
        <v>110.52570426521417</v>
      </c>
      <c r="N156" s="1">
        <f t="shared" si="20"/>
        <v>10027.580576552638</v>
      </c>
      <c r="O156" s="1">
        <f t="shared" si="15"/>
        <v>27.580576552638377</v>
      </c>
    </row>
    <row r="157" spans="1:15" x14ac:dyDescent="0.2">
      <c r="A157" s="1">
        <v>151</v>
      </c>
      <c r="B157" s="2">
        <v>39171</v>
      </c>
      <c r="C157" s="1">
        <v>12354.35</v>
      </c>
      <c r="D157" s="24">
        <v>12371.8804</v>
      </c>
      <c r="E157" s="24">
        <v>7500.2129925452609</v>
      </c>
      <c r="F157" s="24">
        <v>146.43105200745384</v>
      </c>
      <c r="G157" s="2"/>
      <c r="H157" s="2"/>
      <c r="I157" s="25">
        <v>151</v>
      </c>
      <c r="J157" s="1">
        <f t="shared" si="16"/>
        <v>10370.150598846039</v>
      </c>
      <c r="K157" s="1">
        <f t="shared" si="17"/>
        <v>8680.8818232948906</v>
      </c>
      <c r="L157" s="1">
        <f t="shared" si="18"/>
        <v>5666.4314579382526</v>
      </c>
      <c r="M157" s="1">
        <f t="shared" si="19"/>
        <v>111.83445605680625</v>
      </c>
      <c r="N157" s="1">
        <f t="shared" si="20"/>
        <v>9990.4391536730527</v>
      </c>
      <c r="O157" s="1">
        <f t="shared" si="15"/>
        <v>-9.560846326947285</v>
      </c>
    </row>
    <row r="158" spans="1:15" x14ac:dyDescent="0.2">
      <c r="A158" s="1">
        <v>152</v>
      </c>
      <c r="B158" s="2">
        <v>39174</v>
      </c>
      <c r="C158" s="1">
        <v>12382.3</v>
      </c>
      <c r="D158" s="24">
        <v>12490.164350000001</v>
      </c>
      <c r="E158" s="24">
        <v>7550.568409790023</v>
      </c>
      <c r="F158" s="24">
        <v>144.52902732982517</v>
      </c>
      <c r="G158" s="2"/>
      <c r="H158" s="2"/>
      <c r="I158" s="25">
        <v>152</v>
      </c>
      <c r="J158" s="1">
        <f t="shared" si="16"/>
        <v>10388.90039014598</v>
      </c>
      <c r="K158" s="1">
        <f t="shared" si="17"/>
        <v>8794.000105522513</v>
      </c>
      <c r="L158" s="1">
        <f t="shared" si="18"/>
        <v>5710.9351904767191</v>
      </c>
      <c r="M158" s="1">
        <f t="shared" si="19"/>
        <v>110.38001723863037</v>
      </c>
      <c r="N158" s="1">
        <f t="shared" si="20"/>
        <v>10018.467002946791</v>
      </c>
      <c r="O158" s="1">
        <f t="shared" si="15"/>
        <v>18.467002946790672</v>
      </c>
    </row>
    <row r="159" spans="1:15" x14ac:dyDescent="0.2">
      <c r="A159" s="1">
        <v>153</v>
      </c>
      <c r="B159" s="2">
        <v>39175</v>
      </c>
      <c r="C159" s="1">
        <v>12510.93</v>
      </c>
      <c r="D159" s="24">
        <v>12595.32885</v>
      </c>
      <c r="E159" s="24">
        <v>7638.2856378710885</v>
      </c>
      <c r="F159" s="24">
        <v>145.17637649435932</v>
      </c>
      <c r="G159" s="2"/>
      <c r="H159" s="2"/>
      <c r="I159" s="25">
        <v>153</v>
      </c>
      <c r="J159" s="1">
        <f t="shared" si="16"/>
        <v>10473.128527696796</v>
      </c>
      <c r="K159" s="1">
        <f t="shared" si="17"/>
        <v>8784.0618365250612</v>
      </c>
      <c r="L159" s="1">
        <f t="shared" si="18"/>
        <v>5738.7516416046683</v>
      </c>
      <c r="M159" s="1">
        <f t="shared" si="19"/>
        <v>112.3335367850834</v>
      </c>
      <c r="N159" s="1">
        <f t="shared" si="20"/>
        <v>10087.387568928814</v>
      </c>
      <c r="O159" s="1">
        <f t="shared" si="15"/>
        <v>87.387568928814289</v>
      </c>
    </row>
    <row r="160" spans="1:15" x14ac:dyDescent="0.2">
      <c r="A160" s="1">
        <v>154</v>
      </c>
      <c r="B160" s="2">
        <v>39176</v>
      </c>
      <c r="C160" s="1">
        <v>12530.05</v>
      </c>
      <c r="D160" s="24">
        <v>12584.28484</v>
      </c>
      <c r="E160" s="24">
        <v>7675.551691855022</v>
      </c>
      <c r="F160" s="24">
        <v>147.9016186140617</v>
      </c>
      <c r="G160" s="2"/>
      <c r="H160" s="2"/>
      <c r="I160" s="25">
        <v>154</v>
      </c>
      <c r="J160" s="1">
        <f t="shared" si="16"/>
        <v>10381.291140826461</v>
      </c>
      <c r="K160" s="1">
        <f t="shared" si="17"/>
        <v>8703.0815972734745</v>
      </c>
      <c r="L160" s="1">
        <f t="shared" si="18"/>
        <v>5700.525431714761</v>
      </c>
      <c r="M160" s="1">
        <f t="shared" si="19"/>
        <v>113.93195102623251</v>
      </c>
      <c r="N160" s="1">
        <f t="shared" si="20"/>
        <v>10045.905282390113</v>
      </c>
      <c r="O160" s="1">
        <f t="shared" si="15"/>
        <v>45.905282390112916</v>
      </c>
    </row>
    <row r="161" spans="1:15" x14ac:dyDescent="0.2">
      <c r="A161" s="1">
        <v>155</v>
      </c>
      <c r="B161" s="2">
        <v>39177</v>
      </c>
      <c r="C161" s="1">
        <v>12560.83</v>
      </c>
      <c r="D161" s="24">
        <v>12614.19614</v>
      </c>
      <c r="E161" s="24">
        <v>7713.7981996506787</v>
      </c>
      <c r="F161" s="24">
        <v>147.54466469843948</v>
      </c>
      <c r="G161" s="2"/>
      <c r="H161" s="2"/>
      <c r="I161" s="25">
        <v>155</v>
      </c>
      <c r="J161" s="1">
        <f t="shared" si="16"/>
        <v>10390.912671816954</v>
      </c>
      <c r="K161" s="1">
        <f t="shared" si="17"/>
        <v>8731.4237611250301</v>
      </c>
      <c r="L161" s="1">
        <f t="shared" si="18"/>
        <v>5701.1156894903334</v>
      </c>
      <c r="M161" s="1">
        <f t="shared" si="19"/>
        <v>111.5627325405484</v>
      </c>
      <c r="N161" s="1">
        <f t="shared" si="20"/>
        <v>10017.112599983237</v>
      </c>
      <c r="O161" s="1">
        <f t="shared" si="15"/>
        <v>17.112599983236578</v>
      </c>
    </row>
    <row r="162" spans="1:15" x14ac:dyDescent="0.2">
      <c r="A162" s="1">
        <v>156</v>
      </c>
      <c r="B162" s="2">
        <v>39182</v>
      </c>
      <c r="C162" s="1">
        <v>12573.85</v>
      </c>
      <c r="D162" s="24">
        <v>12658.468720000001</v>
      </c>
      <c r="E162" s="24">
        <v>7750.3629032258068</v>
      </c>
      <c r="F162" s="24">
        <v>148.34304669129995</v>
      </c>
      <c r="G162" s="2"/>
      <c r="H162" s="2"/>
      <c r="I162" s="25">
        <v>156</v>
      </c>
      <c r="J162" s="1">
        <f t="shared" si="16"/>
        <v>10376.194366335663</v>
      </c>
      <c r="K162" s="1">
        <f t="shared" si="17"/>
        <v>8741.2918325265564</v>
      </c>
      <c r="L162" s="1">
        <f t="shared" si="18"/>
        <v>5699.7387097829169</v>
      </c>
      <c r="M162" s="1">
        <f t="shared" si="19"/>
        <v>112.43777547718769</v>
      </c>
      <c r="N162" s="1">
        <f t="shared" si="20"/>
        <v>10030.237860242096</v>
      </c>
      <c r="O162" s="1">
        <f t="shared" si="15"/>
        <v>30.237860242095849</v>
      </c>
    </row>
    <row r="163" spans="1:15" x14ac:dyDescent="0.2">
      <c r="A163" s="1">
        <v>157</v>
      </c>
      <c r="B163" s="2">
        <v>39183</v>
      </c>
      <c r="C163" s="1">
        <v>12484.62</v>
      </c>
      <c r="D163" s="24">
        <v>12691.27937</v>
      </c>
      <c r="E163" s="24">
        <v>7730.0362854455052</v>
      </c>
      <c r="F163" s="24">
        <v>148.07734852928851</v>
      </c>
      <c r="G163" s="2"/>
      <c r="H163" s="2"/>
      <c r="I163" s="25">
        <v>157</v>
      </c>
      <c r="J163" s="1">
        <f t="shared" si="16"/>
        <v>10291.891853250994</v>
      </c>
      <c r="K163" s="1">
        <f t="shared" si="17"/>
        <v>8733.2975658376126</v>
      </c>
      <c r="L163" s="1">
        <f t="shared" si="18"/>
        <v>5657.9704619433815</v>
      </c>
      <c r="M163" s="1">
        <f t="shared" si="19"/>
        <v>111.63233144963723</v>
      </c>
      <c r="N163" s="1">
        <f t="shared" si="20"/>
        <v>9973.1852008216556</v>
      </c>
      <c r="O163" s="1">
        <f t="shared" si="15"/>
        <v>-26.814799178344401</v>
      </c>
    </row>
    <row r="164" spans="1:15" x14ac:dyDescent="0.2">
      <c r="A164" s="1">
        <v>158</v>
      </c>
      <c r="B164" s="2">
        <v>39184</v>
      </c>
      <c r="C164" s="1">
        <v>12552.96</v>
      </c>
      <c r="D164" s="24">
        <v>12699.980519999999</v>
      </c>
      <c r="E164" s="24">
        <v>7758.3535762483125</v>
      </c>
      <c r="F164" s="24">
        <v>147.46044556536359</v>
      </c>
      <c r="G164" s="2"/>
      <c r="H164" s="2"/>
      <c r="I164" s="25">
        <v>158</v>
      </c>
      <c r="J164" s="1">
        <f t="shared" si="16"/>
        <v>10422.189800891014</v>
      </c>
      <c r="K164" s="1">
        <f t="shared" si="17"/>
        <v>8716.6915258090339</v>
      </c>
      <c r="L164" s="1">
        <f t="shared" si="18"/>
        <v>5693.6296868304244</v>
      </c>
      <c r="M164" s="1">
        <f t="shared" si="19"/>
        <v>111.36673121125222</v>
      </c>
      <c r="N164" s="1">
        <f t="shared" si="20"/>
        <v>10019.283651127966</v>
      </c>
      <c r="O164" s="1">
        <f t="shared" si="15"/>
        <v>19.283651127965641</v>
      </c>
    </row>
    <row r="165" spans="1:15" x14ac:dyDescent="0.2">
      <c r="A165" s="1">
        <v>159</v>
      </c>
      <c r="B165" s="2">
        <v>39185</v>
      </c>
      <c r="C165" s="1">
        <v>12612.13</v>
      </c>
      <c r="D165" s="24">
        <v>12813.646719999999</v>
      </c>
      <c r="E165" s="24">
        <v>7823.4324324324325</v>
      </c>
      <c r="F165" s="24">
        <v>145.54861693210395</v>
      </c>
      <c r="G165" s="2"/>
      <c r="H165" s="2"/>
      <c r="I165" s="25">
        <v>159</v>
      </c>
      <c r="J165" s="1">
        <f t="shared" si="16"/>
        <v>10414.308888780019</v>
      </c>
      <c r="K165" s="1">
        <f t="shared" si="17"/>
        <v>8788.6813321942827</v>
      </c>
      <c r="L165" s="1">
        <f t="shared" si="18"/>
        <v>5720.4336110074792</v>
      </c>
      <c r="M165" s="1">
        <f t="shared" si="19"/>
        <v>110.38272246421894</v>
      </c>
      <c r="N165" s="1">
        <f t="shared" si="20"/>
        <v>10028.163018422158</v>
      </c>
      <c r="O165" s="1">
        <f t="shared" si="15"/>
        <v>28.16301842215762</v>
      </c>
    </row>
    <row r="166" spans="1:15" x14ac:dyDescent="0.2">
      <c r="A166" s="1">
        <v>160</v>
      </c>
      <c r="B166" s="2">
        <v>39188</v>
      </c>
      <c r="C166" s="1">
        <v>12720.46</v>
      </c>
      <c r="D166" s="24">
        <v>12967.88962</v>
      </c>
      <c r="E166" s="24">
        <v>7941.9726324346302</v>
      </c>
      <c r="F166" s="24">
        <v>147.13546448543525</v>
      </c>
      <c r="G166" s="2"/>
      <c r="H166" s="2"/>
      <c r="I166" s="25">
        <v>160</v>
      </c>
      <c r="J166" s="1">
        <f t="shared" si="16"/>
        <v>10454.482478930999</v>
      </c>
      <c r="K166" s="1">
        <f t="shared" si="17"/>
        <v>8815.573802902687</v>
      </c>
      <c r="L166" s="1">
        <f t="shared" si="18"/>
        <v>5758.8031267402748</v>
      </c>
      <c r="M166" s="1">
        <f t="shared" si="19"/>
        <v>113.0518937815003</v>
      </c>
      <c r="N166" s="1">
        <f t="shared" si="20"/>
        <v>10107.426573401146</v>
      </c>
      <c r="O166" s="1">
        <f t="shared" si="15"/>
        <v>107.42657340114602</v>
      </c>
    </row>
    <row r="167" spans="1:15" x14ac:dyDescent="0.2">
      <c r="A167" s="1">
        <v>161</v>
      </c>
      <c r="B167" s="2">
        <v>39189</v>
      </c>
      <c r="C167" s="1">
        <v>12773.04</v>
      </c>
      <c r="D167" s="24">
        <v>13028.738780000001</v>
      </c>
      <c r="E167" s="24">
        <v>7948.6295793758482</v>
      </c>
      <c r="F167" s="24">
        <v>146.95606606858391</v>
      </c>
      <c r="G167" s="2"/>
      <c r="H167" s="2"/>
      <c r="I167" s="25">
        <v>161</v>
      </c>
      <c r="J167" s="1">
        <f t="shared" si="16"/>
        <v>10408.295570128754</v>
      </c>
      <c r="K167" s="1">
        <f t="shared" si="17"/>
        <v>8751.5927133592213</v>
      </c>
      <c r="L167" s="1">
        <f t="shared" si="18"/>
        <v>5677.6034232015263</v>
      </c>
      <c r="M167" s="1">
        <f t="shared" si="19"/>
        <v>111.69628098263848</v>
      </c>
      <c r="N167" s="1">
        <f t="shared" si="20"/>
        <v>10029.010528001512</v>
      </c>
      <c r="O167" s="1">
        <f t="shared" si="15"/>
        <v>29.010528001512284</v>
      </c>
    </row>
    <row r="168" spans="1:15" x14ac:dyDescent="0.2">
      <c r="A168" s="1">
        <v>162</v>
      </c>
      <c r="B168" s="2">
        <v>39190</v>
      </c>
      <c r="C168" s="1">
        <v>12803.84</v>
      </c>
      <c r="D168" s="24">
        <v>12933.626759999999</v>
      </c>
      <c r="E168" s="24">
        <v>7927.125781037762</v>
      </c>
      <c r="F168" s="24">
        <v>149.40659619450318</v>
      </c>
      <c r="G168" s="2"/>
      <c r="H168" s="2"/>
      <c r="I168" s="25">
        <v>162</v>
      </c>
      <c r="J168" s="1">
        <f t="shared" si="16"/>
        <v>10390.444508746546</v>
      </c>
      <c r="K168" s="1">
        <f t="shared" si="17"/>
        <v>8647.1297096226826</v>
      </c>
      <c r="L168" s="1">
        <f t="shared" si="18"/>
        <v>5657.5014304919341</v>
      </c>
      <c r="M168" s="1">
        <f t="shared" si="19"/>
        <v>113.69747349143628</v>
      </c>
      <c r="N168" s="1">
        <f t="shared" si="20"/>
        <v>10018.389969444423</v>
      </c>
      <c r="O168" s="1">
        <f t="shared" si="15"/>
        <v>18.389969444422604</v>
      </c>
    </row>
    <row r="169" spans="1:15" x14ac:dyDescent="0.2">
      <c r="A169" s="1">
        <v>163</v>
      </c>
      <c r="B169" s="2">
        <v>39191</v>
      </c>
      <c r="C169" s="1">
        <v>12808.63</v>
      </c>
      <c r="D169" s="24">
        <v>12897.945560000002</v>
      </c>
      <c r="E169" s="24">
        <v>7931.7458157572455</v>
      </c>
      <c r="F169" s="24">
        <v>146.88399425044392</v>
      </c>
      <c r="G169" s="2"/>
      <c r="H169" s="2"/>
      <c r="I169" s="25">
        <v>163</v>
      </c>
      <c r="J169" s="1">
        <f t="shared" si="16"/>
        <v>10369.327782407465</v>
      </c>
      <c r="K169" s="1">
        <f t="shared" si="17"/>
        <v>8686.688377931443</v>
      </c>
      <c r="L169" s="1">
        <f t="shared" si="18"/>
        <v>5676.1546638011678</v>
      </c>
      <c r="M169" s="1">
        <f t="shared" si="19"/>
        <v>109.94443766671218</v>
      </c>
      <c r="N169" s="1">
        <f t="shared" si="20"/>
        <v>9960.0345794188161</v>
      </c>
      <c r="O169" s="1">
        <f t="shared" si="15"/>
        <v>-39.965420581183935</v>
      </c>
    </row>
    <row r="170" spans="1:15" x14ac:dyDescent="0.2">
      <c r="A170" s="1">
        <v>164</v>
      </c>
      <c r="B170" s="2">
        <v>39192</v>
      </c>
      <c r="C170" s="1">
        <v>12961.98</v>
      </c>
      <c r="D170" s="24">
        <v>12996.3038</v>
      </c>
      <c r="E170" s="24">
        <v>8072.4480086991971</v>
      </c>
      <c r="F170" s="24">
        <v>146.79636638909915</v>
      </c>
      <c r="G170" s="2"/>
      <c r="H170" s="2"/>
      <c r="I170" s="25">
        <v>164</v>
      </c>
      <c r="J170" s="1">
        <f t="shared" si="16"/>
        <v>10489.549279743424</v>
      </c>
      <c r="K170" s="1">
        <f t="shared" si="17"/>
        <v>8777.1463887987647</v>
      </c>
      <c r="L170" s="1">
        <f t="shared" si="18"/>
        <v>5773.4797929385968</v>
      </c>
      <c r="M170" s="1">
        <f t="shared" si="19"/>
        <v>111.76591861756033</v>
      </c>
      <c r="N170" s="1">
        <f t="shared" si="20"/>
        <v>10087.3132025942</v>
      </c>
      <c r="O170" s="1">
        <f t="shared" si="15"/>
        <v>87.313202594199538</v>
      </c>
    </row>
    <row r="171" spans="1:15" x14ac:dyDescent="0.2">
      <c r="A171" s="1">
        <v>165</v>
      </c>
      <c r="B171" s="2">
        <v>39195</v>
      </c>
      <c r="C171" s="1">
        <v>12919.4</v>
      </c>
      <c r="D171" s="24">
        <v>12961.343910000001</v>
      </c>
      <c r="E171" s="24">
        <v>8027.8388278388275</v>
      </c>
      <c r="F171" s="24">
        <v>147.01735029057525</v>
      </c>
      <c r="G171" s="2"/>
      <c r="H171" s="2"/>
      <c r="I171" s="25">
        <v>165</v>
      </c>
      <c r="J171" s="1">
        <f t="shared" si="16"/>
        <v>10331.399580156736</v>
      </c>
      <c r="K171" s="1">
        <f t="shared" si="17"/>
        <v>8687.2877272280912</v>
      </c>
      <c r="L171" s="1">
        <f t="shared" si="18"/>
        <v>5641.4997059546831</v>
      </c>
      <c r="M171" s="1">
        <f t="shared" si="19"/>
        <v>112.00098588381807</v>
      </c>
      <c r="N171" s="1">
        <f t="shared" si="20"/>
        <v>9976.2747219554185</v>
      </c>
      <c r="O171" s="1">
        <f t="shared" si="15"/>
        <v>-23.725278044581501</v>
      </c>
    </row>
    <row r="172" spans="1:15" x14ac:dyDescent="0.2">
      <c r="A172" s="1">
        <v>166</v>
      </c>
      <c r="B172" s="2">
        <v>39196</v>
      </c>
      <c r="C172" s="1">
        <v>12953.94</v>
      </c>
      <c r="D172" s="24">
        <v>12877.002600000002</v>
      </c>
      <c r="E172" s="24">
        <v>8018.0220678381693</v>
      </c>
      <c r="F172" s="24">
        <v>147.3842580863103</v>
      </c>
      <c r="G172" s="2"/>
      <c r="H172" s="2"/>
      <c r="I172" s="25">
        <v>166</v>
      </c>
      <c r="J172" s="1">
        <f t="shared" si="16"/>
        <v>10393.162017818166</v>
      </c>
      <c r="K172" s="1">
        <f t="shared" si="17"/>
        <v>8654.037558947286</v>
      </c>
      <c r="L172" s="1">
        <f t="shared" si="18"/>
        <v>5665.9114677172229</v>
      </c>
      <c r="M172" s="1">
        <f t="shared" si="19"/>
        <v>112.11173370339063</v>
      </c>
      <c r="N172" s="1">
        <f t="shared" si="20"/>
        <v>9994.9410819735967</v>
      </c>
      <c r="O172" s="1">
        <f t="shared" si="15"/>
        <v>-5.058918026403262</v>
      </c>
    </row>
    <row r="173" spans="1:15" x14ac:dyDescent="0.2">
      <c r="A173" s="1">
        <v>167</v>
      </c>
      <c r="B173" s="2">
        <v>39197</v>
      </c>
      <c r="C173" s="1">
        <v>13089.89</v>
      </c>
      <c r="D173" s="24">
        <v>12960.632829999999</v>
      </c>
      <c r="E173" s="24">
        <v>8123.6579702226472</v>
      </c>
      <c r="F173" s="24">
        <v>145.47738014854826</v>
      </c>
      <c r="G173" s="2"/>
      <c r="H173" s="2"/>
      <c r="I173" s="25">
        <v>167</v>
      </c>
      <c r="J173" s="1">
        <f t="shared" si="16"/>
        <v>10474.234117226109</v>
      </c>
      <c r="K173" s="1">
        <f t="shared" si="17"/>
        <v>8767.2915809367714</v>
      </c>
      <c r="L173" s="1">
        <f t="shared" si="18"/>
        <v>5747.5871419471314</v>
      </c>
      <c r="M173" s="1">
        <f t="shared" si="19"/>
        <v>110.3857294617484</v>
      </c>
      <c r="N173" s="1">
        <f t="shared" si="20"/>
        <v>10048.761662085873</v>
      </c>
      <c r="O173" s="1">
        <f t="shared" si="15"/>
        <v>48.761662085873468</v>
      </c>
    </row>
    <row r="174" spans="1:15" x14ac:dyDescent="0.2">
      <c r="A174" s="1">
        <v>168</v>
      </c>
      <c r="B174" s="2">
        <v>39198</v>
      </c>
      <c r="C174" s="1">
        <v>13105.5</v>
      </c>
      <c r="D174" s="24">
        <v>12886.397859999999</v>
      </c>
      <c r="E174" s="24">
        <v>8087.6734693877543</v>
      </c>
      <c r="F174" s="24">
        <v>145.98517463774184</v>
      </c>
      <c r="G174" s="2"/>
      <c r="H174" s="2"/>
      <c r="I174" s="25">
        <v>168</v>
      </c>
      <c r="J174" s="1">
        <f t="shared" si="16"/>
        <v>10377.811041574836</v>
      </c>
      <c r="K174" s="1">
        <f t="shared" si="17"/>
        <v>8660.8268251973077</v>
      </c>
      <c r="L174" s="1">
        <f t="shared" si="18"/>
        <v>5647.720040562016</v>
      </c>
      <c r="M174" s="1">
        <f t="shared" si="19"/>
        <v>112.22299177664291</v>
      </c>
      <c r="N174" s="1">
        <f t="shared" si="20"/>
        <v>9990.1383967604634</v>
      </c>
      <c r="O174" s="1">
        <f t="shared" si="15"/>
        <v>-9.8616032395366346</v>
      </c>
    </row>
    <row r="175" spans="1:15" x14ac:dyDescent="0.2">
      <c r="A175" s="1">
        <v>169</v>
      </c>
      <c r="B175" s="2">
        <v>39199</v>
      </c>
      <c r="C175" s="1">
        <v>13120.94</v>
      </c>
      <c r="D175" s="24">
        <v>12850.237399999998</v>
      </c>
      <c r="E175" s="24">
        <v>8099.9317126468186</v>
      </c>
      <c r="F175" s="24">
        <v>145.65888163401976</v>
      </c>
      <c r="G175" s="2"/>
      <c r="H175" s="2"/>
      <c r="I175" s="25">
        <v>169</v>
      </c>
      <c r="J175" s="1">
        <f t="shared" si="16"/>
        <v>10377.661861279616</v>
      </c>
      <c r="K175" s="1">
        <f t="shared" si="17"/>
        <v>8686.276341877352</v>
      </c>
      <c r="L175" s="1">
        <f t="shared" si="18"/>
        <v>5681.4466176603273</v>
      </c>
      <c r="M175" s="1">
        <f t="shared" si="19"/>
        <v>111.58267728172116</v>
      </c>
      <c r="N175" s="1">
        <f t="shared" si="20"/>
        <v>9993.33968829082</v>
      </c>
      <c r="O175" s="1">
        <f t="shared" si="15"/>
        <v>-6.6603117091799504</v>
      </c>
    </row>
    <row r="176" spans="1:15" x14ac:dyDescent="0.2">
      <c r="A176" s="1">
        <v>170</v>
      </c>
      <c r="B176" s="2">
        <v>39204</v>
      </c>
      <c r="C176" s="1">
        <v>13211.88</v>
      </c>
      <c r="D176" s="24">
        <v>12905.4519</v>
      </c>
      <c r="E176" s="24">
        <v>8144.2963970088376</v>
      </c>
      <c r="F176" s="24">
        <v>144.8249104987095</v>
      </c>
      <c r="G176" s="2"/>
      <c r="H176" s="2"/>
      <c r="I176" s="25">
        <v>170</v>
      </c>
      <c r="J176" s="1">
        <f t="shared" si="16"/>
        <v>10437.291958198117</v>
      </c>
      <c r="K176" s="1">
        <f t="shared" si="17"/>
        <v>8748.1473986180936</v>
      </c>
      <c r="L176" s="1">
        <f t="shared" si="18"/>
        <v>5703.9195943176073</v>
      </c>
      <c r="M176" s="1">
        <f t="shared" si="19"/>
        <v>111.19233690225191</v>
      </c>
      <c r="N176" s="1">
        <f t="shared" si="20"/>
        <v>10034.64008117021</v>
      </c>
      <c r="O176" s="1">
        <f t="shared" si="15"/>
        <v>34.640081170209669</v>
      </c>
    </row>
    <row r="177" spans="1:15" x14ac:dyDescent="0.2">
      <c r="A177" s="1">
        <v>171</v>
      </c>
      <c r="B177" s="2">
        <v>39210</v>
      </c>
      <c r="C177" s="1">
        <v>13309.07</v>
      </c>
      <c r="D177" s="24">
        <v>13036.60608</v>
      </c>
      <c r="E177" s="24">
        <v>8163.2169913419921</v>
      </c>
      <c r="F177" s="24">
        <v>147.29990823392006</v>
      </c>
      <c r="G177" s="2"/>
      <c r="H177" s="2"/>
      <c r="I177" s="25">
        <v>171</v>
      </c>
      <c r="J177" s="1">
        <f t="shared" si="16"/>
        <v>10441.70092609833</v>
      </c>
      <c r="K177" s="1">
        <f t="shared" si="17"/>
        <v>8799.243841214995</v>
      </c>
      <c r="L177" s="1">
        <f t="shared" si="18"/>
        <v>5686.027449796934</v>
      </c>
      <c r="M177" s="1">
        <f t="shared" si="19"/>
        <v>113.74380900720693</v>
      </c>
      <c r="N177" s="1">
        <f t="shared" si="20"/>
        <v>10096.415462354798</v>
      </c>
      <c r="O177" s="1">
        <f t="shared" si="15"/>
        <v>96.415462354798365</v>
      </c>
    </row>
    <row r="178" spans="1:15" x14ac:dyDescent="0.2">
      <c r="A178" s="1">
        <v>172</v>
      </c>
      <c r="B178" s="2">
        <v>39211</v>
      </c>
      <c r="C178" s="1">
        <v>13362.87</v>
      </c>
      <c r="D178" s="24">
        <v>13078.89624</v>
      </c>
      <c r="E178" s="24">
        <v>8201.151917604011</v>
      </c>
      <c r="F178" s="24">
        <v>148.25929329212263</v>
      </c>
      <c r="G178" s="2"/>
      <c r="H178" s="2"/>
      <c r="I178" s="25">
        <v>172</v>
      </c>
      <c r="J178" s="1">
        <f t="shared" si="16"/>
        <v>10407.350839803234</v>
      </c>
      <c r="K178" s="1">
        <f t="shared" si="17"/>
        <v>8738.9766300622068</v>
      </c>
      <c r="L178" s="1">
        <f t="shared" si="18"/>
        <v>5699.2104962713302</v>
      </c>
      <c r="M178" s="1">
        <f t="shared" si="19"/>
        <v>112.56101729894212</v>
      </c>
      <c r="N178" s="1">
        <f t="shared" si="20"/>
        <v>10043.574626298807</v>
      </c>
      <c r="O178" s="1">
        <f t="shared" si="15"/>
        <v>43.574626298806834</v>
      </c>
    </row>
    <row r="179" spans="1:15" x14ac:dyDescent="0.2">
      <c r="A179" s="1">
        <v>173</v>
      </c>
      <c r="B179" s="2">
        <v>39212</v>
      </c>
      <c r="C179" s="1">
        <v>13215.13</v>
      </c>
      <c r="D179" s="24">
        <v>12935.985479999999</v>
      </c>
      <c r="E179" s="24">
        <v>8124.2534792595598</v>
      </c>
      <c r="F179" s="24">
        <v>147.28024578593372</v>
      </c>
      <c r="G179" s="2"/>
      <c r="H179" s="2"/>
      <c r="I179" s="25">
        <v>173</v>
      </c>
      <c r="J179" s="1">
        <f t="shared" si="16"/>
        <v>10250.849500032551</v>
      </c>
      <c r="K179" s="1">
        <f t="shared" si="17"/>
        <v>8615.5389769827707</v>
      </c>
      <c r="L179" s="1">
        <f t="shared" si="18"/>
        <v>5619.6567551132312</v>
      </c>
      <c r="M179" s="1">
        <f t="shared" si="19"/>
        <v>111.09413575456325</v>
      </c>
      <c r="N179" s="1">
        <f t="shared" si="20"/>
        <v>9900.4117298366946</v>
      </c>
      <c r="O179" s="1">
        <f t="shared" si="15"/>
        <v>-99.588270163305424</v>
      </c>
    </row>
    <row r="180" spans="1:15" x14ac:dyDescent="0.2">
      <c r="A180" s="1">
        <v>174</v>
      </c>
      <c r="B180" s="2">
        <v>39213</v>
      </c>
      <c r="C180" s="1">
        <v>13326.22</v>
      </c>
      <c r="D180" s="24">
        <v>13016.500249999999</v>
      </c>
      <c r="E180" s="24">
        <v>8182.055442866802</v>
      </c>
      <c r="F180" s="24">
        <v>146.15920066611159</v>
      </c>
      <c r="G180" s="2"/>
      <c r="H180" s="2"/>
      <c r="I180" s="25">
        <v>174</v>
      </c>
      <c r="J180" s="1">
        <f t="shared" si="16"/>
        <v>10452.584809911064</v>
      </c>
      <c r="K180" s="1">
        <f t="shared" si="17"/>
        <v>8764.9357739324332</v>
      </c>
      <c r="L180" s="1">
        <f t="shared" si="18"/>
        <v>5713.2093024595533</v>
      </c>
      <c r="M180" s="1">
        <f t="shared" si="19"/>
        <v>110.98140513201255</v>
      </c>
      <c r="N180" s="1">
        <f t="shared" si="20"/>
        <v>10044.188821497291</v>
      </c>
      <c r="O180" s="1">
        <f t="shared" si="15"/>
        <v>44.188821497291428</v>
      </c>
    </row>
    <row r="181" spans="1:15" x14ac:dyDescent="0.2">
      <c r="A181" s="1">
        <v>175</v>
      </c>
      <c r="B181" s="2">
        <v>39216</v>
      </c>
      <c r="C181" s="1">
        <v>13346.78</v>
      </c>
      <c r="D181" s="24">
        <v>12983.167749999999</v>
      </c>
      <c r="E181" s="24">
        <v>8159.2472244787432</v>
      </c>
      <c r="F181" s="24">
        <v>146.87554004652708</v>
      </c>
      <c r="G181" s="2"/>
      <c r="H181" s="2"/>
      <c r="I181" s="25">
        <v>175</v>
      </c>
      <c r="J181" s="1">
        <f t="shared" si="16"/>
        <v>10381.442055661697</v>
      </c>
      <c r="K181" s="1">
        <f t="shared" si="17"/>
        <v>8688.4131430520065</v>
      </c>
      <c r="L181" s="1">
        <f t="shared" si="18"/>
        <v>5657.0348746808213</v>
      </c>
      <c r="M181" s="1">
        <f t="shared" si="19"/>
        <v>112.38073738456619</v>
      </c>
      <c r="N181" s="1">
        <f t="shared" si="20"/>
        <v>10005.503517316789</v>
      </c>
      <c r="O181" s="1">
        <f t="shared" si="15"/>
        <v>5.5035173167889297</v>
      </c>
    </row>
    <row r="182" spans="1:15" x14ac:dyDescent="0.2">
      <c r="A182" s="1">
        <v>176</v>
      </c>
      <c r="B182" s="2">
        <v>39217</v>
      </c>
      <c r="C182" s="1">
        <v>13383.84</v>
      </c>
      <c r="D182" s="24">
        <v>13032.1024</v>
      </c>
      <c r="E182" s="24">
        <v>8225.3704962610464</v>
      </c>
      <c r="F182" s="24">
        <v>145.61386879521078</v>
      </c>
      <c r="G182" s="2"/>
      <c r="H182" s="2"/>
      <c r="I182" s="25">
        <v>176</v>
      </c>
      <c r="J182" s="1">
        <f t="shared" si="16"/>
        <v>10394.231741888307</v>
      </c>
      <c r="K182" s="1">
        <f t="shared" si="17"/>
        <v>8743.5508838893875</v>
      </c>
      <c r="L182" s="1">
        <f t="shared" si="18"/>
        <v>5718.8217249811214</v>
      </c>
      <c r="M182" s="1">
        <f t="shared" si="19"/>
        <v>110.87198535549979</v>
      </c>
      <c r="N182" s="1">
        <f t="shared" si="20"/>
        <v>10013.337999475862</v>
      </c>
      <c r="O182" s="1">
        <f t="shared" si="15"/>
        <v>13.337999475861579</v>
      </c>
    </row>
    <row r="183" spans="1:15" x14ac:dyDescent="0.2">
      <c r="A183" s="1">
        <v>177</v>
      </c>
      <c r="B183" s="2">
        <v>39218</v>
      </c>
      <c r="C183" s="1">
        <v>13487.53</v>
      </c>
      <c r="D183" s="24">
        <v>13006.176599999999</v>
      </c>
      <c r="E183" s="24">
        <v>8169.8479500407275</v>
      </c>
      <c r="F183" s="24">
        <v>145.23987074322645</v>
      </c>
      <c r="G183" s="2"/>
      <c r="H183" s="2"/>
      <c r="I183" s="25">
        <v>177</v>
      </c>
      <c r="J183" s="1">
        <f t="shared" si="16"/>
        <v>10445.755316747662</v>
      </c>
      <c r="K183" s="1">
        <f t="shared" si="17"/>
        <v>8693.3905219980225</v>
      </c>
      <c r="L183" s="1">
        <f t="shared" si="18"/>
        <v>5634.5558315617836</v>
      </c>
      <c r="M183" s="1">
        <f t="shared" si="19"/>
        <v>111.5454020393198</v>
      </c>
      <c r="N183" s="1">
        <f t="shared" si="20"/>
        <v>10013.134468178561</v>
      </c>
      <c r="O183" s="1">
        <f t="shared" si="15"/>
        <v>13.134468178561292</v>
      </c>
    </row>
    <row r="184" spans="1:15" x14ac:dyDescent="0.2">
      <c r="A184" s="1">
        <v>178</v>
      </c>
      <c r="B184" s="2">
        <v>39219</v>
      </c>
      <c r="C184" s="1">
        <v>13476.72</v>
      </c>
      <c r="D184" s="24">
        <v>12995.433360000001</v>
      </c>
      <c r="E184" s="24">
        <v>8131.4085267134378</v>
      </c>
      <c r="F184" s="24">
        <v>144.29454935268407</v>
      </c>
      <c r="G184" s="2"/>
      <c r="H184" s="2"/>
      <c r="I184" s="25">
        <v>178</v>
      </c>
      <c r="J184" s="1">
        <f t="shared" si="16"/>
        <v>10357.142288024568</v>
      </c>
      <c r="K184" s="1">
        <f t="shared" si="17"/>
        <v>8703.5243036941865</v>
      </c>
      <c r="L184" s="1">
        <f t="shared" si="18"/>
        <v>5646.1574995549308</v>
      </c>
      <c r="M184" s="1">
        <f t="shared" si="19"/>
        <v>111.10475155415095</v>
      </c>
      <c r="N184" s="1">
        <f t="shared" si="20"/>
        <v>9976.5936271870796</v>
      </c>
      <c r="O184" s="1">
        <f t="shared" si="15"/>
        <v>-23.406372812920381</v>
      </c>
    </row>
    <row r="185" spans="1:15" x14ac:dyDescent="0.2">
      <c r="A185" s="1">
        <v>179</v>
      </c>
      <c r="B185" s="2">
        <v>39220</v>
      </c>
      <c r="C185" s="1">
        <v>13556.53</v>
      </c>
      <c r="D185" s="24">
        <v>13111.128869999999</v>
      </c>
      <c r="E185" s="24">
        <v>8233.6572199730108</v>
      </c>
      <c r="F185" s="24">
        <v>143.54904710832443</v>
      </c>
      <c r="G185" s="2"/>
      <c r="H185" s="2"/>
      <c r="I185" s="25">
        <v>179</v>
      </c>
      <c r="J185" s="1">
        <f t="shared" si="16"/>
        <v>10426.834859557817</v>
      </c>
      <c r="K185" s="1">
        <f t="shared" si="17"/>
        <v>8788.2690866668891</v>
      </c>
      <c r="L185" s="1">
        <f t="shared" si="18"/>
        <v>5744.1818918795771</v>
      </c>
      <c r="M185" s="1">
        <f t="shared" si="19"/>
        <v>111.25484882054671</v>
      </c>
      <c r="N185" s="1">
        <f t="shared" si="20"/>
        <v>10052.638077186262</v>
      </c>
      <c r="O185" s="1">
        <f t="shared" si="15"/>
        <v>52.638077186262308</v>
      </c>
    </row>
    <row r="186" spans="1:15" x14ac:dyDescent="0.2">
      <c r="A186" s="1">
        <v>180</v>
      </c>
      <c r="B186" s="2">
        <v>39223</v>
      </c>
      <c r="C186" s="1">
        <v>13542.88</v>
      </c>
      <c r="D186" s="24">
        <v>13069.850240000002</v>
      </c>
      <c r="E186" s="24">
        <v>8196.3795423956926</v>
      </c>
      <c r="F186" s="24">
        <v>144.38215460526317</v>
      </c>
      <c r="G186" s="2"/>
      <c r="H186" s="2"/>
      <c r="I186" s="25">
        <v>180</v>
      </c>
      <c r="J186" s="1">
        <f t="shared" si="16"/>
        <v>10355.013081961239</v>
      </c>
      <c r="K186" s="1">
        <f t="shared" si="17"/>
        <v>8683.2949190818163</v>
      </c>
      <c r="L186" s="1">
        <f t="shared" si="18"/>
        <v>5647.1647722099715</v>
      </c>
      <c r="M186" s="1">
        <f t="shared" si="19"/>
        <v>112.48167233590677</v>
      </c>
      <c r="N186" s="1">
        <f t="shared" si="20"/>
        <v>9993.6071352054005</v>
      </c>
      <c r="O186" s="1">
        <f t="shared" si="15"/>
        <v>-6.3928647945995181</v>
      </c>
    </row>
    <row r="187" spans="1:15" x14ac:dyDescent="0.2">
      <c r="A187" s="1">
        <v>181</v>
      </c>
      <c r="B187" s="2">
        <v>39224</v>
      </c>
      <c r="C187" s="1">
        <v>13539.95</v>
      </c>
      <c r="D187" s="24">
        <v>13046.053019999999</v>
      </c>
      <c r="E187" s="24">
        <v>8198.3306408185254</v>
      </c>
      <c r="F187" s="24">
        <v>145.61069016636466</v>
      </c>
      <c r="G187" s="2"/>
      <c r="H187" s="2"/>
      <c r="I187" s="25">
        <v>181</v>
      </c>
      <c r="J187" s="1">
        <f t="shared" si="16"/>
        <v>10363.207436490615</v>
      </c>
      <c r="K187" s="1">
        <f t="shared" si="17"/>
        <v>8694.859214636017</v>
      </c>
      <c r="L187" s="1">
        <f t="shared" si="18"/>
        <v>5674.1988391569666</v>
      </c>
      <c r="M187" s="1">
        <f t="shared" si="19"/>
        <v>112.78421003757941</v>
      </c>
      <c r="N187" s="1">
        <f t="shared" si="20"/>
        <v>10010.928159052872</v>
      </c>
      <c r="O187" s="1">
        <f t="shared" si="15"/>
        <v>10.928159052871706</v>
      </c>
    </row>
    <row r="188" spans="1:15" x14ac:dyDescent="0.2">
      <c r="A188" s="1">
        <v>182</v>
      </c>
      <c r="B188" s="2">
        <v>39225</v>
      </c>
      <c r="C188" s="1">
        <v>13525.65</v>
      </c>
      <c r="D188" s="24">
        <v>13160.0196</v>
      </c>
      <c r="E188" s="24">
        <v>8256.0366922973153</v>
      </c>
      <c r="F188" s="24">
        <v>145.79314888010541</v>
      </c>
      <c r="G188" s="2"/>
      <c r="H188" s="2"/>
      <c r="I188" s="25">
        <v>182</v>
      </c>
      <c r="J188" s="1">
        <f t="shared" si="16"/>
        <v>10354.502697018823</v>
      </c>
      <c r="K188" s="1">
        <f t="shared" si="17"/>
        <v>8786.8137989742991</v>
      </c>
      <c r="L188" s="1">
        <f t="shared" si="18"/>
        <v>5712.7782498020806</v>
      </c>
      <c r="M188" s="1">
        <f t="shared" si="19"/>
        <v>111.97276842032035</v>
      </c>
      <c r="N188" s="1">
        <f t="shared" si="20"/>
        <v>10031.527477930516</v>
      </c>
      <c r="O188" s="1">
        <f t="shared" si="15"/>
        <v>31.527477930516397</v>
      </c>
    </row>
    <row r="189" spans="1:15" x14ac:dyDescent="0.2">
      <c r="A189" s="1">
        <v>183</v>
      </c>
      <c r="B189" s="2">
        <v>39226</v>
      </c>
      <c r="C189" s="1">
        <v>13441.13</v>
      </c>
      <c r="D189" s="24">
        <v>13035.601699999999</v>
      </c>
      <c r="E189" s="24">
        <v>8126.1722423753872</v>
      </c>
      <c r="F189" s="24">
        <v>145.73803837601912</v>
      </c>
      <c r="G189" s="2"/>
      <c r="H189" s="2"/>
      <c r="I189" s="25">
        <v>183</v>
      </c>
      <c r="J189" s="1">
        <f t="shared" si="16"/>
        <v>10300.677672311496</v>
      </c>
      <c r="K189" s="1">
        <f t="shared" si="17"/>
        <v>8628.3662736163169</v>
      </c>
      <c r="L189" s="1">
        <f t="shared" si="18"/>
        <v>5583.6166121758424</v>
      </c>
      <c r="M189" s="1">
        <f t="shared" si="19"/>
        <v>111.79036231670965</v>
      </c>
      <c r="N189" s="1">
        <f t="shared" si="20"/>
        <v>9930.1561822448839</v>
      </c>
      <c r="O189" s="1">
        <f t="shared" si="15"/>
        <v>-69.843817755116106</v>
      </c>
    </row>
    <row r="190" spans="1:15" x14ac:dyDescent="0.2">
      <c r="A190" s="1">
        <v>184</v>
      </c>
      <c r="B190" s="2">
        <v>39227</v>
      </c>
      <c r="C190" s="1">
        <v>13507.28</v>
      </c>
      <c r="D190" s="24">
        <v>13041.1284</v>
      </c>
      <c r="E190" s="24">
        <v>8150.5516684607101</v>
      </c>
      <c r="F190" s="24">
        <v>143.71267675106873</v>
      </c>
      <c r="G190" s="2"/>
      <c r="H190" s="2"/>
      <c r="I190" s="25">
        <v>184</v>
      </c>
      <c r="J190" s="1">
        <f t="shared" si="16"/>
        <v>10416.463160165851</v>
      </c>
      <c r="K190" s="1">
        <f t="shared" si="17"/>
        <v>8714.4125314872599</v>
      </c>
      <c r="L190" s="1">
        <f t="shared" si="18"/>
        <v>5689.8676321753328</v>
      </c>
      <c r="M190" s="1">
        <f t="shared" si="19"/>
        <v>110.27846667321624</v>
      </c>
      <c r="N190" s="1">
        <f t="shared" si="20"/>
        <v>9996.1633154580541</v>
      </c>
      <c r="O190" s="1">
        <f t="shared" si="15"/>
        <v>-3.8366845419459423</v>
      </c>
    </row>
    <row r="191" spans="1:15" x14ac:dyDescent="0.2">
      <c r="A191" s="1">
        <v>185</v>
      </c>
      <c r="B191" s="2">
        <v>39231</v>
      </c>
      <c r="C191" s="1">
        <v>13521.34</v>
      </c>
      <c r="D191" s="24">
        <v>13091.440399999999</v>
      </c>
      <c r="E191" s="24">
        <v>8165.5521100175274</v>
      </c>
      <c r="F191" s="24">
        <v>145.16642023985546</v>
      </c>
      <c r="G191" s="2"/>
      <c r="H191" s="2"/>
      <c r="I191" s="25">
        <v>185</v>
      </c>
      <c r="J191" s="1">
        <f t="shared" si="16"/>
        <v>10376.239605827377</v>
      </c>
      <c r="K191" s="1">
        <f t="shared" si="17"/>
        <v>8744.3249563395657</v>
      </c>
      <c r="L191" s="1">
        <f t="shared" si="18"/>
        <v>5683.28887801364</v>
      </c>
      <c r="M191" s="1">
        <f t="shared" si="19"/>
        <v>112.96389254516329</v>
      </c>
      <c r="N191" s="1">
        <f t="shared" si="20"/>
        <v>10037.809195326734</v>
      </c>
      <c r="O191" s="1">
        <f t="shared" si="15"/>
        <v>37.80919532673397</v>
      </c>
    </row>
    <row r="192" spans="1:15" x14ac:dyDescent="0.2">
      <c r="A192" s="1">
        <v>186</v>
      </c>
      <c r="B192" s="2">
        <v>39232</v>
      </c>
      <c r="C192" s="1">
        <v>13633.08</v>
      </c>
      <c r="D192" s="24">
        <v>13038.487290000001</v>
      </c>
      <c r="E192" s="24">
        <v>8114.6253021756638</v>
      </c>
      <c r="F192" s="24">
        <v>144.7355167873601</v>
      </c>
      <c r="G192" s="2"/>
      <c r="H192" s="2"/>
      <c r="I192" s="25">
        <v>186</v>
      </c>
      <c r="J192" s="1">
        <f t="shared" si="16"/>
        <v>10451.109807607827</v>
      </c>
      <c r="K192" s="1">
        <f t="shared" si="17"/>
        <v>8675.485765623529</v>
      </c>
      <c r="L192" s="1">
        <f t="shared" si="18"/>
        <v>5637.4681054981884</v>
      </c>
      <c r="M192" s="1">
        <f t="shared" si="19"/>
        <v>111.50067817589061</v>
      </c>
      <c r="N192" s="1">
        <f t="shared" si="20"/>
        <v>10008.747831094308</v>
      </c>
      <c r="O192" s="1">
        <f t="shared" si="15"/>
        <v>8.7478310943079123</v>
      </c>
    </row>
    <row r="193" spans="1:15" x14ac:dyDescent="0.2">
      <c r="A193" s="1">
        <v>187</v>
      </c>
      <c r="B193" s="2">
        <v>39233</v>
      </c>
      <c r="C193" s="1">
        <v>13627.64</v>
      </c>
      <c r="D193" s="24">
        <v>13098.453479999998</v>
      </c>
      <c r="E193" s="24">
        <v>8213.1324004305716</v>
      </c>
      <c r="F193" s="24">
        <v>146.75108775962565</v>
      </c>
      <c r="G193" s="2"/>
      <c r="H193" s="2"/>
      <c r="I193" s="25">
        <v>187</v>
      </c>
      <c r="J193" s="1">
        <f t="shared" si="16"/>
        <v>10361.313880502425</v>
      </c>
      <c r="K193" s="1">
        <f t="shared" si="17"/>
        <v>8750.7815102769</v>
      </c>
      <c r="L193" s="1">
        <f t="shared" si="18"/>
        <v>5741.7137192226946</v>
      </c>
      <c r="M193" s="1">
        <f t="shared" si="19"/>
        <v>113.39000463347811</v>
      </c>
      <c r="N193" s="1">
        <f t="shared" si="20"/>
        <v>10052.192617955527</v>
      </c>
      <c r="O193" s="1">
        <f t="shared" si="15"/>
        <v>52.192617955526657</v>
      </c>
    </row>
    <row r="194" spans="1:15" x14ac:dyDescent="0.2">
      <c r="A194" s="1">
        <v>188</v>
      </c>
      <c r="B194" s="2">
        <v>39234</v>
      </c>
      <c r="C194" s="1">
        <v>13668.11</v>
      </c>
      <c r="D194" s="24">
        <v>13213.1893</v>
      </c>
      <c r="E194" s="24">
        <v>8277.173913043478</v>
      </c>
      <c r="F194" s="24">
        <v>147.16774563631895</v>
      </c>
      <c r="G194" s="2"/>
      <c r="H194" s="2"/>
      <c r="I194" s="25">
        <v>188</v>
      </c>
      <c r="J194" s="1">
        <f t="shared" si="16"/>
        <v>10396.232274957367</v>
      </c>
      <c r="K194" s="1">
        <f t="shared" si="17"/>
        <v>8787.0209421281997</v>
      </c>
      <c r="L194" s="1">
        <f t="shared" si="18"/>
        <v>5717.0822203087655</v>
      </c>
      <c r="M194" s="1">
        <f t="shared" si="19"/>
        <v>112.15015247173881</v>
      </c>
      <c r="N194" s="1">
        <f t="shared" si="20"/>
        <v>10051.633162864828</v>
      </c>
      <c r="O194" s="1">
        <f t="shared" si="15"/>
        <v>51.633162864827682</v>
      </c>
    </row>
    <row r="195" spans="1:15" x14ac:dyDescent="0.2">
      <c r="A195" s="1">
        <v>189</v>
      </c>
      <c r="B195" s="2">
        <v>39237</v>
      </c>
      <c r="C195" s="1">
        <v>13676.32</v>
      </c>
      <c r="D195" s="24">
        <v>13269.555920000001</v>
      </c>
      <c r="E195" s="24">
        <v>8260.2615965480036</v>
      </c>
      <c r="F195" s="24">
        <v>147.62562628336755</v>
      </c>
      <c r="G195" s="2"/>
      <c r="H195" s="2"/>
      <c r="I195" s="25">
        <v>189</v>
      </c>
      <c r="J195" s="1">
        <f t="shared" si="16"/>
        <v>10371.676196928471</v>
      </c>
      <c r="K195" s="1">
        <f t="shared" si="17"/>
        <v>8747.8788222191943</v>
      </c>
      <c r="L195" s="1">
        <f t="shared" si="18"/>
        <v>5661.2574174924493</v>
      </c>
      <c r="M195" s="1">
        <f t="shared" si="19"/>
        <v>112.18057867092949</v>
      </c>
      <c r="N195" s="1">
        <f t="shared" si="20"/>
        <v>10019.37980134033</v>
      </c>
      <c r="O195" s="1">
        <f t="shared" si="15"/>
        <v>19.379801340330232</v>
      </c>
    </row>
    <row r="196" spans="1:15" x14ac:dyDescent="0.2">
      <c r="A196" s="1">
        <v>190</v>
      </c>
      <c r="B196" s="2">
        <v>39238</v>
      </c>
      <c r="C196" s="1">
        <v>13595.46</v>
      </c>
      <c r="D196" s="24">
        <v>13218.50712</v>
      </c>
      <c r="E196" s="24">
        <v>8219.7971602434063</v>
      </c>
      <c r="F196" s="24">
        <v>148.4078092889437</v>
      </c>
      <c r="G196" s="2"/>
      <c r="H196" s="2"/>
      <c r="I196" s="25">
        <v>190</v>
      </c>
      <c r="J196" s="1">
        <f t="shared" si="16"/>
        <v>10304.165218201972</v>
      </c>
      <c r="K196" s="1">
        <f t="shared" si="17"/>
        <v>8677.2087755262346</v>
      </c>
      <c r="L196" s="1">
        <f t="shared" si="18"/>
        <v>5645.0589428944386</v>
      </c>
      <c r="M196" s="1">
        <f t="shared" si="19"/>
        <v>112.42517218754604</v>
      </c>
      <c r="N196" s="1">
        <f t="shared" si="20"/>
        <v>9970.5073371013314</v>
      </c>
      <c r="O196" s="1">
        <f t="shared" si="15"/>
        <v>-29.492662898668641</v>
      </c>
    </row>
    <row r="197" spans="1:15" x14ac:dyDescent="0.2">
      <c r="A197" s="1">
        <v>191</v>
      </c>
      <c r="B197" s="2">
        <v>39239</v>
      </c>
      <c r="C197" s="1">
        <v>13465.67</v>
      </c>
      <c r="D197" s="24">
        <v>12991.26159</v>
      </c>
      <c r="E197" s="24">
        <v>8066.2123869923089</v>
      </c>
      <c r="F197" s="24">
        <v>149.03700950020652</v>
      </c>
      <c r="G197" s="2"/>
      <c r="H197" s="2"/>
      <c r="I197" s="25">
        <v>191</v>
      </c>
      <c r="J197" s="1">
        <f t="shared" si="16"/>
        <v>10266.495514053957</v>
      </c>
      <c r="K197" s="1">
        <f t="shared" si="17"/>
        <v>8560.96940379427</v>
      </c>
      <c r="L197" s="1">
        <f t="shared" si="18"/>
        <v>5566.8527532980552</v>
      </c>
      <c r="M197" s="1">
        <f t="shared" si="19"/>
        <v>112.30676911137367</v>
      </c>
      <c r="N197" s="1">
        <f t="shared" si="20"/>
        <v>9900.0339228180746</v>
      </c>
      <c r="O197" s="1">
        <f t="shared" si="15"/>
        <v>-99.966077181925357</v>
      </c>
    </row>
    <row r="198" spans="1:15" x14ac:dyDescent="0.2">
      <c r="A198" s="1">
        <v>192</v>
      </c>
      <c r="B198" s="2">
        <v>39240</v>
      </c>
      <c r="C198" s="1">
        <v>13266.73</v>
      </c>
      <c r="D198" s="24">
        <v>12884.001060000001</v>
      </c>
      <c r="E198" s="24">
        <v>7929.0483241351458</v>
      </c>
      <c r="F198" s="24">
        <v>148.64866200082338</v>
      </c>
      <c r="G198" s="2"/>
      <c r="H198" s="2"/>
      <c r="I198" s="25">
        <v>192</v>
      </c>
      <c r="J198" s="1">
        <f t="shared" si="16"/>
        <v>10212.312233888102</v>
      </c>
      <c r="K198" s="1">
        <f t="shared" si="17"/>
        <v>8638.8006165318093</v>
      </c>
      <c r="L198" s="1">
        <f t="shared" si="18"/>
        <v>5576.3829853946227</v>
      </c>
      <c r="M198" s="1">
        <f t="shared" si="19"/>
        <v>111.54123196316698</v>
      </c>
      <c r="N198" s="1">
        <f t="shared" si="20"/>
        <v>9893.9192670804205</v>
      </c>
      <c r="O198" s="1">
        <f t="shared" ref="O198:O261" si="21">N198-$G$2</f>
        <v>-106.08073291957953</v>
      </c>
    </row>
    <row r="199" spans="1:15" x14ac:dyDescent="0.2">
      <c r="A199" s="1">
        <v>193</v>
      </c>
      <c r="B199" s="2">
        <v>39241</v>
      </c>
      <c r="C199" s="1">
        <v>13424.39</v>
      </c>
      <c r="D199" s="24">
        <v>12798.784250000001</v>
      </c>
      <c r="E199" s="24">
        <v>7859.0569062249524</v>
      </c>
      <c r="F199" s="24">
        <v>146.25773280684436</v>
      </c>
      <c r="G199" s="2"/>
      <c r="H199" s="2"/>
      <c r="I199" s="25">
        <v>193</v>
      </c>
      <c r="J199" s="1">
        <f t="shared" si="16"/>
        <v>10488.631586344185</v>
      </c>
      <c r="K199" s="1">
        <f t="shared" si="17"/>
        <v>8653.1053816013882</v>
      </c>
      <c r="L199" s="1">
        <f t="shared" si="18"/>
        <v>5622.7729964706714</v>
      </c>
      <c r="M199" s="1">
        <f t="shared" si="19"/>
        <v>110.03387123934212</v>
      </c>
      <c r="N199" s="1">
        <f t="shared" si="20"/>
        <v>9986.6969014012793</v>
      </c>
      <c r="O199" s="1">
        <f t="shared" si="21"/>
        <v>-13.30309859872068</v>
      </c>
    </row>
    <row r="200" spans="1:15" x14ac:dyDescent="0.2">
      <c r="A200" s="1">
        <v>194</v>
      </c>
      <c r="B200" s="2">
        <v>39244</v>
      </c>
      <c r="C200" s="1">
        <v>13424.96</v>
      </c>
      <c r="D200" s="24">
        <v>12919.586000000001</v>
      </c>
      <c r="E200" s="24">
        <v>7927.5190177499007</v>
      </c>
      <c r="F200" s="24">
        <v>146.50850242339604</v>
      </c>
      <c r="G200" s="2"/>
      <c r="H200" s="2"/>
      <c r="I200" s="25">
        <v>194</v>
      </c>
      <c r="J200" s="1">
        <f t="shared" ref="J200:J263" si="22">C$506*(C200/C199)</f>
        <v>10365.890117316318</v>
      </c>
      <c r="K200" s="1">
        <f t="shared" ref="K200:K263" si="23">D$506*(D200/D199)</f>
        <v>8792.9358651560851</v>
      </c>
      <c r="L200" s="1">
        <f t="shared" ref="L200:L263" si="24">E$506*(E200/E199)</f>
        <v>5722.2659823753474</v>
      </c>
      <c r="M200" s="1">
        <f t="shared" ref="M200:M263" si="25">F$506*(F200/F199)</f>
        <v>112.02438084611144</v>
      </c>
      <c r="N200" s="1">
        <f t="shared" ref="N200:N263" si="26">$C$2*(J200/C$506)+$D$2*(K200/D$506)+$E$2*(L200/E$506)+$F$2*(M200/F$506)</f>
        <v>10040.625824018542</v>
      </c>
      <c r="O200" s="1">
        <f t="shared" si="21"/>
        <v>40.625824018541607</v>
      </c>
    </row>
    <row r="201" spans="1:15" x14ac:dyDescent="0.2">
      <c r="A201" s="1">
        <v>195</v>
      </c>
      <c r="B201" s="2">
        <v>39245</v>
      </c>
      <c r="C201" s="1">
        <v>13295.01</v>
      </c>
      <c r="D201" s="24">
        <v>12868.009399999999</v>
      </c>
      <c r="E201" s="24">
        <v>7853.7416777629824</v>
      </c>
      <c r="F201" s="24">
        <v>145.86818331143232</v>
      </c>
      <c r="G201" s="2"/>
      <c r="H201" s="2"/>
      <c r="I201" s="25">
        <v>195</v>
      </c>
      <c r="J201" s="1">
        <f t="shared" si="22"/>
        <v>10265.115233453211</v>
      </c>
      <c r="K201" s="1">
        <f t="shared" si="23"/>
        <v>8675.9451711077036</v>
      </c>
      <c r="L201" s="1">
        <f t="shared" si="24"/>
        <v>5620.0541707122011</v>
      </c>
      <c r="M201" s="1">
        <f t="shared" si="25"/>
        <v>111.34386822543404</v>
      </c>
      <c r="N201" s="1">
        <f t="shared" si="26"/>
        <v>9931.257166030804</v>
      </c>
      <c r="O201" s="1">
        <f t="shared" si="21"/>
        <v>-68.742833969195999</v>
      </c>
    </row>
    <row r="202" spans="1:15" x14ac:dyDescent="0.2">
      <c r="A202" s="1">
        <v>196</v>
      </c>
      <c r="B202" s="2">
        <v>39246</v>
      </c>
      <c r="C202" s="1">
        <v>13482.35</v>
      </c>
      <c r="D202" s="24">
        <v>12940.778880000002</v>
      </c>
      <c r="E202" s="24">
        <v>7895.5162320383188</v>
      </c>
      <c r="F202" s="24">
        <v>144.95847298291508</v>
      </c>
      <c r="G202" s="2"/>
      <c r="H202" s="2"/>
      <c r="I202" s="25">
        <v>196</v>
      </c>
      <c r="J202" s="1">
        <f t="shared" si="22"/>
        <v>10511.509566935265</v>
      </c>
      <c r="K202" s="1">
        <f t="shared" si="23"/>
        <v>8759.9791692915078</v>
      </c>
      <c r="L202" s="1">
        <f t="shared" si="24"/>
        <v>5703.0226957270152</v>
      </c>
      <c r="M202" s="1">
        <f t="shared" si="25"/>
        <v>111.13518874412853</v>
      </c>
      <c r="N202" s="1">
        <f t="shared" si="26"/>
        <v>10066.17522828753</v>
      </c>
      <c r="O202" s="1">
        <f t="shared" si="21"/>
        <v>66.175228287529535</v>
      </c>
    </row>
    <row r="203" spans="1:15" x14ac:dyDescent="0.2">
      <c r="A203" s="1">
        <v>197</v>
      </c>
      <c r="B203" s="2">
        <v>39247</v>
      </c>
      <c r="C203" s="1">
        <v>13553.73</v>
      </c>
      <c r="D203" s="24">
        <v>13096.31306</v>
      </c>
      <c r="E203" s="24">
        <v>8051.1649580615094</v>
      </c>
      <c r="F203" s="24">
        <v>145.15367718841523</v>
      </c>
      <c r="G203" s="2"/>
      <c r="H203" s="2"/>
      <c r="I203" s="25">
        <v>197</v>
      </c>
      <c r="J203" s="1">
        <f t="shared" si="22"/>
        <v>10420.32810515229</v>
      </c>
      <c r="K203" s="1">
        <f t="shared" si="23"/>
        <v>8815.4128865840103</v>
      </c>
      <c r="L203" s="1">
        <f t="shared" si="24"/>
        <v>5784.6804853372914</v>
      </c>
      <c r="M203" s="1">
        <f t="shared" si="25"/>
        <v>111.98323182371536</v>
      </c>
      <c r="N203" s="1">
        <f t="shared" si="26"/>
        <v>10079.640877844031</v>
      </c>
      <c r="O203" s="1">
        <f t="shared" si="21"/>
        <v>79.640877844030911</v>
      </c>
    </row>
    <row r="204" spans="1:15" x14ac:dyDescent="0.2">
      <c r="A204" s="1">
        <v>198</v>
      </c>
      <c r="B204" s="2">
        <v>39248</v>
      </c>
      <c r="C204" s="1">
        <v>13639.48</v>
      </c>
      <c r="D204" s="24">
        <v>13309.281559999999</v>
      </c>
      <c r="E204" s="24">
        <v>8159.9572306869823</v>
      </c>
      <c r="F204" s="24">
        <v>145.4945757772021</v>
      </c>
      <c r="G204" s="2"/>
      <c r="H204" s="2"/>
      <c r="I204" s="25">
        <v>198</v>
      </c>
      <c r="J204" s="1">
        <f t="shared" si="22"/>
        <v>10431.028799157133</v>
      </c>
      <c r="K204" s="1">
        <f t="shared" si="23"/>
        <v>8852.3706806130376</v>
      </c>
      <c r="L204" s="1">
        <f t="shared" si="24"/>
        <v>5749.5034551663448</v>
      </c>
      <c r="M204" s="1">
        <f t="shared" si="25"/>
        <v>112.09527851911319</v>
      </c>
      <c r="N204" s="1">
        <f t="shared" si="26"/>
        <v>10092.301513271503</v>
      </c>
      <c r="O204" s="1">
        <f t="shared" si="21"/>
        <v>92.301513271502699</v>
      </c>
    </row>
    <row r="205" spans="1:15" x14ac:dyDescent="0.2">
      <c r="A205" s="1">
        <v>199</v>
      </c>
      <c r="B205" s="2">
        <v>39251</v>
      </c>
      <c r="C205" s="1">
        <v>13612.98</v>
      </c>
      <c r="D205" s="24">
        <v>13278.292799999999</v>
      </c>
      <c r="E205" s="24">
        <v>8154.2531815137299</v>
      </c>
      <c r="F205" s="24">
        <v>146.76952935468219</v>
      </c>
      <c r="G205" s="2"/>
      <c r="H205" s="2"/>
      <c r="I205" s="25">
        <v>199</v>
      </c>
      <c r="J205" s="1">
        <f t="shared" si="22"/>
        <v>10345.311077914996</v>
      </c>
      <c r="K205" s="1">
        <f t="shared" si="23"/>
        <v>8690.4377851328336</v>
      </c>
      <c r="L205" s="1">
        <f t="shared" si="24"/>
        <v>5668.882964729929</v>
      </c>
      <c r="M205" s="1">
        <f t="shared" si="25"/>
        <v>112.81261314141079</v>
      </c>
      <c r="N205" s="1">
        <f t="shared" si="26"/>
        <v>10002.070130622404</v>
      </c>
      <c r="O205" s="1">
        <f t="shared" si="21"/>
        <v>2.0701306224036671</v>
      </c>
    </row>
    <row r="206" spans="1:15" x14ac:dyDescent="0.2">
      <c r="A206" s="1">
        <v>200</v>
      </c>
      <c r="B206" s="2">
        <v>39252</v>
      </c>
      <c r="C206" s="1">
        <v>13635.42</v>
      </c>
      <c r="D206" s="24">
        <v>13215.94246</v>
      </c>
      <c r="E206" s="24">
        <v>8141.1504424778759</v>
      </c>
      <c r="F206" s="24">
        <v>147.21680985573028</v>
      </c>
      <c r="G206" s="2"/>
      <c r="H206" s="2"/>
      <c r="I206" s="25">
        <v>200</v>
      </c>
      <c r="J206" s="1">
        <f t="shared" si="22"/>
        <v>10382.536684767041</v>
      </c>
      <c r="K206" s="1">
        <f t="shared" si="23"/>
        <v>8669.8168790655272</v>
      </c>
      <c r="L206" s="1">
        <f t="shared" si="24"/>
        <v>5663.7329816801657</v>
      </c>
      <c r="M206" s="1">
        <f t="shared" si="25"/>
        <v>112.17344581666752</v>
      </c>
      <c r="N206" s="1">
        <f t="shared" si="26"/>
        <v>9996.9948742086581</v>
      </c>
      <c r="O206" s="1">
        <f t="shared" si="21"/>
        <v>-3.0051257913419249</v>
      </c>
    </row>
    <row r="207" spans="1:15" x14ac:dyDescent="0.2">
      <c r="A207" s="1">
        <v>201</v>
      </c>
      <c r="B207" s="2">
        <v>39253</v>
      </c>
      <c r="C207" s="1">
        <v>13489.42</v>
      </c>
      <c r="D207" s="24">
        <v>13251.38997</v>
      </c>
      <c r="E207" s="24">
        <v>8176.7176596886748</v>
      </c>
      <c r="F207" s="24">
        <v>147.28410837040033</v>
      </c>
      <c r="G207" s="2"/>
      <c r="H207" s="2"/>
      <c r="I207" s="25">
        <v>201</v>
      </c>
      <c r="J207" s="1">
        <f t="shared" si="22"/>
        <v>10254.462901692797</v>
      </c>
      <c r="K207" s="1">
        <f t="shared" si="23"/>
        <v>8734.0831504681028</v>
      </c>
      <c r="L207" s="1">
        <f t="shared" si="24"/>
        <v>5697.6321032200385</v>
      </c>
      <c r="M207" s="1">
        <f t="shared" si="25"/>
        <v>111.88375862113296</v>
      </c>
      <c r="N207" s="1">
        <f t="shared" si="26"/>
        <v>9970.5000006311566</v>
      </c>
      <c r="O207" s="1">
        <f t="shared" si="21"/>
        <v>-29.499999368843419</v>
      </c>
    </row>
    <row r="208" spans="1:15" x14ac:dyDescent="0.2">
      <c r="A208" s="1">
        <v>202</v>
      </c>
      <c r="B208" s="2">
        <v>39254</v>
      </c>
      <c r="C208" s="1">
        <v>13545.84</v>
      </c>
      <c r="D208" s="24">
        <v>13142.529999999999</v>
      </c>
      <c r="E208" s="24">
        <v>8079.5792576711783</v>
      </c>
      <c r="F208" s="24">
        <v>147.50363901018923</v>
      </c>
      <c r="G208" s="2"/>
      <c r="H208" s="2"/>
      <c r="I208" s="25">
        <v>202</v>
      </c>
      <c r="J208" s="1">
        <f t="shared" si="22"/>
        <v>10408.803879484813</v>
      </c>
      <c r="K208" s="1">
        <f t="shared" si="23"/>
        <v>8639.1610207351987</v>
      </c>
      <c r="L208" s="1">
        <f t="shared" si="24"/>
        <v>5605.4557087931016</v>
      </c>
      <c r="M208" s="1">
        <f t="shared" si="25"/>
        <v>111.99932491987835</v>
      </c>
      <c r="N208" s="1">
        <f t="shared" si="26"/>
        <v>9983.1863661599182</v>
      </c>
      <c r="O208" s="1">
        <f t="shared" si="21"/>
        <v>-16.81363384008182</v>
      </c>
    </row>
    <row r="209" spans="1:15" x14ac:dyDescent="0.2">
      <c r="A209" s="1">
        <v>203</v>
      </c>
      <c r="B209" s="2">
        <v>39255</v>
      </c>
      <c r="C209" s="1">
        <v>13360.26</v>
      </c>
      <c r="D209" s="24">
        <v>13107.216919999999</v>
      </c>
      <c r="E209" s="24">
        <v>8088.156304552168</v>
      </c>
      <c r="F209" s="24">
        <v>146.57611411072608</v>
      </c>
      <c r="G209" s="2"/>
      <c r="H209" s="2"/>
      <c r="I209" s="25">
        <v>203</v>
      </c>
      <c r="J209" s="1">
        <f t="shared" si="22"/>
        <v>10223.441810696126</v>
      </c>
      <c r="K209" s="1">
        <f t="shared" si="23"/>
        <v>8687.3143425636772</v>
      </c>
      <c r="L209" s="1">
        <f t="shared" si="24"/>
        <v>5678.8705832979085</v>
      </c>
      <c r="M209" s="1">
        <f t="shared" si="25"/>
        <v>111.12941527971995</v>
      </c>
      <c r="N209" s="1">
        <f t="shared" si="26"/>
        <v>9925.6238892316869</v>
      </c>
      <c r="O209" s="1">
        <f t="shared" si="21"/>
        <v>-74.376110768313083</v>
      </c>
    </row>
    <row r="210" spans="1:15" x14ac:dyDescent="0.2">
      <c r="A210" s="1">
        <v>204</v>
      </c>
      <c r="B210" s="2">
        <v>39258</v>
      </c>
      <c r="C210" s="1">
        <v>13352.05</v>
      </c>
      <c r="D210" s="24">
        <v>13154.399439999999</v>
      </c>
      <c r="E210" s="24">
        <v>8075.9451096461735</v>
      </c>
      <c r="F210" s="24">
        <v>146.17326652658801</v>
      </c>
      <c r="G210" s="2"/>
      <c r="H210" s="2"/>
      <c r="I210" s="25">
        <v>204</v>
      </c>
      <c r="J210" s="1">
        <f t="shared" si="22"/>
        <v>10359.080337695525</v>
      </c>
      <c r="K210" s="1">
        <f t="shared" si="23"/>
        <v>8742.0757404585311</v>
      </c>
      <c r="L210" s="1">
        <f t="shared" si="24"/>
        <v>5664.2837982629608</v>
      </c>
      <c r="M210" s="1">
        <f t="shared" si="25"/>
        <v>111.52527645405573</v>
      </c>
      <c r="N210" s="1">
        <f t="shared" si="26"/>
        <v>10001.334639512786</v>
      </c>
      <c r="O210" s="1">
        <f t="shared" si="21"/>
        <v>1.3346395127864525</v>
      </c>
    </row>
    <row r="211" spans="1:15" x14ac:dyDescent="0.2">
      <c r="A211" s="1">
        <v>205</v>
      </c>
      <c r="B211" s="2">
        <v>39259</v>
      </c>
      <c r="C211" s="1">
        <v>13337.66</v>
      </c>
      <c r="D211" s="24">
        <v>13114.664420000001</v>
      </c>
      <c r="E211" s="24">
        <v>8014.7549811523959</v>
      </c>
      <c r="F211" s="24">
        <v>146.77154927288976</v>
      </c>
      <c r="G211" s="2"/>
      <c r="H211" s="2"/>
      <c r="I211" s="25">
        <v>205</v>
      </c>
      <c r="J211" s="1">
        <f t="shared" si="22"/>
        <v>10354.278769702032</v>
      </c>
      <c r="K211" s="1">
        <f t="shared" si="23"/>
        <v>8684.4072943614974</v>
      </c>
      <c r="L211" s="1">
        <f t="shared" si="24"/>
        <v>5629.8661977881693</v>
      </c>
      <c r="M211" s="1">
        <f t="shared" si="25"/>
        <v>112.29036317060356</v>
      </c>
      <c r="N211" s="1">
        <f t="shared" si="26"/>
        <v>9987.2361609343097</v>
      </c>
      <c r="O211" s="1">
        <f t="shared" si="21"/>
        <v>-12.763839065690263</v>
      </c>
    </row>
    <row r="212" spans="1:15" x14ac:dyDescent="0.2">
      <c r="A212" s="1">
        <v>206</v>
      </c>
      <c r="B212" s="2">
        <v>39260</v>
      </c>
      <c r="C212" s="1">
        <v>13427.73</v>
      </c>
      <c r="D212" s="24">
        <v>13034.311680000001</v>
      </c>
      <c r="E212" s="24">
        <v>7980.7521826729344</v>
      </c>
      <c r="F212" s="24">
        <v>145.73220117570213</v>
      </c>
      <c r="G212" s="2"/>
      <c r="H212" s="2"/>
      <c r="I212" s="25">
        <v>206</v>
      </c>
      <c r="J212" s="1">
        <f t="shared" si="22"/>
        <v>10435.448491601976</v>
      </c>
      <c r="K212" s="1">
        <f t="shared" si="23"/>
        <v>8657.3494096667255</v>
      </c>
      <c r="L212" s="1">
        <f t="shared" si="24"/>
        <v>5648.7812505482416</v>
      </c>
      <c r="M212" s="1">
        <f t="shared" si="25"/>
        <v>111.04070392282374</v>
      </c>
      <c r="N212" s="1">
        <f t="shared" si="26"/>
        <v>9990.2260938981381</v>
      </c>
      <c r="O212" s="1">
        <f t="shared" si="21"/>
        <v>-9.7739061018619395</v>
      </c>
    </row>
    <row r="213" spans="1:15" x14ac:dyDescent="0.2">
      <c r="A213" s="1">
        <v>207</v>
      </c>
      <c r="B213" s="2">
        <v>39261</v>
      </c>
      <c r="C213" s="1">
        <v>13422.28</v>
      </c>
      <c r="D213" s="24">
        <v>13159.685380000001</v>
      </c>
      <c r="E213" s="24">
        <v>8087.1280463174908</v>
      </c>
      <c r="F213" s="24">
        <v>145.82638041798813</v>
      </c>
      <c r="G213" s="2"/>
      <c r="H213" s="2"/>
      <c r="I213" s="25">
        <v>207</v>
      </c>
      <c r="J213" s="1">
        <f t="shared" si="22"/>
        <v>10361.2429074758</v>
      </c>
      <c r="K213" s="1">
        <f t="shared" si="23"/>
        <v>8794.5056260639922</v>
      </c>
      <c r="L213" s="1">
        <f t="shared" si="24"/>
        <v>5748.4621459969576</v>
      </c>
      <c r="M213" s="1">
        <f t="shared" si="25"/>
        <v>111.90490727801065</v>
      </c>
      <c r="N213" s="1">
        <f t="shared" si="26"/>
        <v>10041.854274050369</v>
      </c>
      <c r="O213" s="1">
        <f t="shared" si="21"/>
        <v>41.854274050368986</v>
      </c>
    </row>
    <row r="214" spans="1:15" x14ac:dyDescent="0.2">
      <c r="A214" s="1">
        <v>208</v>
      </c>
      <c r="B214" s="2">
        <v>39262</v>
      </c>
      <c r="C214" s="1">
        <v>13408.62</v>
      </c>
      <c r="D214" s="24">
        <v>13258.090560000001</v>
      </c>
      <c r="E214" s="24">
        <v>8176.812964213369</v>
      </c>
      <c r="F214" s="24">
        <v>146.85742045178529</v>
      </c>
      <c r="G214" s="2"/>
      <c r="H214" s="2"/>
      <c r="I214" s="25">
        <v>208</v>
      </c>
      <c r="J214" s="1">
        <f t="shared" si="22"/>
        <v>10354.9009690604</v>
      </c>
      <c r="K214" s="1">
        <f t="shared" si="23"/>
        <v>8775.8562596490137</v>
      </c>
      <c r="L214" s="1">
        <f t="shared" si="24"/>
        <v>5735.7594068828093</v>
      </c>
      <c r="M214" s="1">
        <f t="shared" si="25"/>
        <v>112.62332876455875</v>
      </c>
      <c r="N214" s="1">
        <f t="shared" si="26"/>
        <v>10043.592971778737</v>
      </c>
      <c r="O214" s="1">
        <f t="shared" si="21"/>
        <v>43.592971778736683</v>
      </c>
    </row>
    <row r="215" spans="1:15" x14ac:dyDescent="0.2">
      <c r="A215" s="1">
        <v>209</v>
      </c>
      <c r="B215" s="2">
        <v>39265</v>
      </c>
      <c r="C215" s="1">
        <v>13535.43</v>
      </c>
      <c r="D215" s="24">
        <v>13270.83216</v>
      </c>
      <c r="E215" s="24">
        <v>8214.4609513425094</v>
      </c>
      <c r="F215" s="24">
        <v>148.36317553756845</v>
      </c>
      <c r="G215" s="2"/>
      <c r="H215" s="2"/>
      <c r="I215" s="25">
        <v>209</v>
      </c>
      <c r="J215" s="1">
        <f t="shared" si="22"/>
        <v>10463.479679004999</v>
      </c>
      <c r="K215" s="1">
        <f t="shared" si="23"/>
        <v>8719.0908296250691</v>
      </c>
      <c r="L215" s="1">
        <f t="shared" si="24"/>
        <v>5698.967592359596</v>
      </c>
      <c r="M215" s="1">
        <f t="shared" si="25"/>
        <v>112.97927536182507</v>
      </c>
      <c r="N215" s="1">
        <f t="shared" si="26"/>
        <v>10065.823117159403</v>
      </c>
      <c r="O215" s="1">
        <f t="shared" si="21"/>
        <v>65.823117159403409</v>
      </c>
    </row>
    <row r="216" spans="1:15" x14ac:dyDescent="0.2">
      <c r="A216" s="1">
        <v>210</v>
      </c>
      <c r="B216" s="2">
        <v>39266</v>
      </c>
      <c r="C216" s="1">
        <v>13577.3</v>
      </c>
      <c r="D216" s="24">
        <v>13389.156700000001</v>
      </c>
      <c r="E216" s="24">
        <v>8262.7824666485158</v>
      </c>
      <c r="F216" s="24">
        <v>148.36834791138725</v>
      </c>
      <c r="G216" s="2"/>
      <c r="H216" s="2"/>
      <c r="I216" s="25">
        <v>210</v>
      </c>
      <c r="J216" s="1">
        <f t="shared" si="22"/>
        <v>10397.514100771088</v>
      </c>
      <c r="K216" s="1">
        <f t="shared" si="23"/>
        <v>8788.3854068787077</v>
      </c>
      <c r="L216" s="1">
        <f t="shared" si="24"/>
        <v>5706.2189476327267</v>
      </c>
      <c r="M216" s="1">
        <f t="shared" si="25"/>
        <v>111.83653439761025</v>
      </c>
      <c r="N216" s="1">
        <f t="shared" si="26"/>
        <v>10045.074079105234</v>
      </c>
      <c r="O216" s="1">
        <f t="shared" si="21"/>
        <v>45.074079105233977</v>
      </c>
    </row>
    <row r="217" spans="1:15" x14ac:dyDescent="0.2">
      <c r="A217" s="1">
        <v>211</v>
      </c>
      <c r="B217" s="2">
        <v>39268</v>
      </c>
      <c r="C217" s="1">
        <v>13565.84</v>
      </c>
      <c r="D217" s="24">
        <v>13339.406080000001</v>
      </c>
      <c r="E217" s="24">
        <v>8240.8948728410178</v>
      </c>
      <c r="F217" s="24">
        <v>148.35922488194106</v>
      </c>
      <c r="G217" s="2"/>
      <c r="H217" s="2"/>
      <c r="I217" s="25">
        <v>211</v>
      </c>
      <c r="J217" s="1">
        <f t="shared" si="22"/>
        <v>10356.700980901947</v>
      </c>
      <c r="K217" s="1">
        <f t="shared" si="23"/>
        <v>8678.3526851077695</v>
      </c>
      <c r="L217" s="1">
        <f t="shared" si="24"/>
        <v>5657.8214313625767</v>
      </c>
      <c r="M217" s="1">
        <f t="shared" si="25"/>
        <v>111.82575910212104</v>
      </c>
      <c r="N217" s="1">
        <f t="shared" si="26"/>
        <v>9982.7046420508595</v>
      </c>
      <c r="O217" s="1">
        <f t="shared" si="21"/>
        <v>-17.295357949140453</v>
      </c>
    </row>
    <row r="218" spans="1:15" x14ac:dyDescent="0.2">
      <c r="A218" s="1">
        <v>212</v>
      </c>
      <c r="B218" s="2">
        <v>39269</v>
      </c>
      <c r="C218" s="1">
        <v>13611.68</v>
      </c>
      <c r="D218" s="24">
        <v>13467.840310000001</v>
      </c>
      <c r="E218" s="24">
        <v>8318.8249727371858</v>
      </c>
      <c r="F218" s="24">
        <v>147.24788961038959</v>
      </c>
      <c r="G218" s="2"/>
      <c r="H218" s="2"/>
      <c r="I218" s="25">
        <v>212</v>
      </c>
      <c r="J218" s="1">
        <f t="shared" si="22"/>
        <v>10400.475639989858</v>
      </c>
      <c r="K218" s="1">
        <f t="shared" si="23"/>
        <v>8794.5878430099365</v>
      </c>
      <c r="L218" s="1">
        <f t="shared" si="24"/>
        <v>5726.4937967570531</v>
      </c>
      <c r="M218" s="1">
        <f t="shared" si="25"/>
        <v>110.99491516342221</v>
      </c>
      <c r="N218" s="1">
        <f t="shared" si="26"/>
        <v>10036.875677484219</v>
      </c>
      <c r="O218" s="1">
        <f t="shared" si="21"/>
        <v>36.875677484218613</v>
      </c>
    </row>
    <row r="219" spans="1:15" x14ac:dyDescent="0.2">
      <c r="A219" s="1">
        <v>213</v>
      </c>
      <c r="B219" s="2">
        <v>39272</v>
      </c>
      <c r="C219" s="1">
        <v>13649.97</v>
      </c>
      <c r="D219" s="24">
        <v>13526.761769999999</v>
      </c>
      <c r="E219" s="24">
        <v>8319.242300354319</v>
      </c>
      <c r="F219" s="24">
        <v>148.09812667261374</v>
      </c>
      <c r="G219" s="2"/>
      <c r="H219" s="2"/>
      <c r="I219" s="25">
        <v>213</v>
      </c>
      <c r="J219" s="1">
        <f t="shared" si="22"/>
        <v>10394.608272931775</v>
      </c>
      <c r="K219" s="1">
        <f t="shared" si="23"/>
        <v>8748.8286272836631</v>
      </c>
      <c r="L219" s="1">
        <f t="shared" si="24"/>
        <v>5673.1330398275586</v>
      </c>
      <c r="M219" s="1">
        <f t="shared" si="25"/>
        <v>112.47837829693574</v>
      </c>
      <c r="N219" s="1">
        <f t="shared" si="26"/>
        <v>10035.97556863596</v>
      </c>
      <c r="O219" s="1">
        <f t="shared" si="21"/>
        <v>35.975568635960371</v>
      </c>
    </row>
    <row r="220" spans="1:15" x14ac:dyDescent="0.2">
      <c r="A220" s="1">
        <v>214</v>
      </c>
      <c r="B220" s="2">
        <v>39273</v>
      </c>
      <c r="C220" s="1">
        <v>13501.7</v>
      </c>
      <c r="D220" s="24">
        <v>13419.61542</v>
      </c>
      <c r="E220" s="24">
        <v>8257.9503361229254</v>
      </c>
      <c r="F220" s="24">
        <v>149.51400720838794</v>
      </c>
      <c r="G220" s="2"/>
      <c r="H220" s="2"/>
      <c r="I220" s="25">
        <v>214</v>
      </c>
      <c r="J220" s="1">
        <f t="shared" si="22"/>
        <v>10252.857424961376</v>
      </c>
      <c r="K220" s="1">
        <f t="shared" si="23"/>
        <v>8641.7212814431823</v>
      </c>
      <c r="L220" s="1">
        <f t="shared" si="24"/>
        <v>5631.0537774543036</v>
      </c>
      <c r="M220" s="1">
        <f t="shared" si="25"/>
        <v>112.90180273498453</v>
      </c>
      <c r="N220" s="1">
        <f t="shared" si="26"/>
        <v>9944.54097701313</v>
      </c>
      <c r="O220" s="1">
        <f t="shared" si="21"/>
        <v>-55.459022986869968</v>
      </c>
    </row>
    <row r="221" spans="1:15" x14ac:dyDescent="0.2">
      <c r="A221" s="1">
        <v>215</v>
      </c>
      <c r="B221" s="2">
        <v>39274</v>
      </c>
      <c r="C221" s="1">
        <v>13577.87</v>
      </c>
      <c r="D221" s="24">
        <v>13457.09793</v>
      </c>
      <c r="E221" s="24">
        <v>8267.1029067364652</v>
      </c>
      <c r="F221" s="24">
        <v>148.14108667104398</v>
      </c>
      <c r="G221" s="2"/>
      <c r="H221" s="2"/>
      <c r="I221" s="25">
        <v>215</v>
      </c>
      <c r="J221" s="1">
        <f t="shared" si="22"/>
        <v>10423.926808587068</v>
      </c>
      <c r="K221" s="1">
        <f t="shared" si="23"/>
        <v>8735.0494792145455</v>
      </c>
      <c r="L221" s="1">
        <f t="shared" si="24"/>
        <v>5679.1358652107247</v>
      </c>
      <c r="M221" s="1">
        <f t="shared" si="25"/>
        <v>110.80572630082374</v>
      </c>
      <c r="N221" s="1">
        <f t="shared" si="26"/>
        <v>10013.688613149443</v>
      </c>
      <c r="O221" s="1">
        <f t="shared" si="21"/>
        <v>13.688613149442972</v>
      </c>
    </row>
    <row r="222" spans="1:15" x14ac:dyDescent="0.2">
      <c r="A222" s="1">
        <v>216</v>
      </c>
      <c r="B222" s="2">
        <v>39275</v>
      </c>
      <c r="C222" s="1">
        <v>13861.73</v>
      </c>
      <c r="D222" s="24">
        <v>13588.963530000001</v>
      </c>
      <c r="E222" s="24">
        <v>8404.0897824290842</v>
      </c>
      <c r="F222" s="24">
        <v>146.85725951331048</v>
      </c>
      <c r="G222" s="2"/>
      <c r="H222" s="2"/>
      <c r="I222" s="25">
        <v>216</v>
      </c>
      <c r="J222" s="1">
        <f t="shared" si="22"/>
        <v>10582.150899110096</v>
      </c>
      <c r="K222" s="1">
        <f t="shared" si="23"/>
        <v>8796.0754650240106</v>
      </c>
      <c r="L222" s="1">
        <f t="shared" si="24"/>
        <v>5766.8482236834952</v>
      </c>
      <c r="M222" s="1">
        <f t="shared" si="25"/>
        <v>110.86346641061226</v>
      </c>
      <c r="N222" s="1">
        <f t="shared" si="26"/>
        <v>10112.258823037355</v>
      </c>
      <c r="O222" s="1">
        <f t="shared" si="21"/>
        <v>112.25882303735489</v>
      </c>
    </row>
    <row r="223" spans="1:15" x14ac:dyDescent="0.2">
      <c r="A223" s="1">
        <v>217</v>
      </c>
      <c r="B223" s="2">
        <v>39276</v>
      </c>
      <c r="C223" s="1">
        <v>13907.25</v>
      </c>
      <c r="D223" s="24">
        <v>13652.36442</v>
      </c>
      <c r="E223" s="24">
        <v>8426.9421487603304</v>
      </c>
      <c r="F223" s="24">
        <v>149.20607002617803</v>
      </c>
      <c r="G223" s="2"/>
      <c r="H223" s="2"/>
      <c r="I223" s="25">
        <v>217</v>
      </c>
      <c r="J223" s="1">
        <f t="shared" si="22"/>
        <v>10399.488701085651</v>
      </c>
      <c r="K223" s="1">
        <f t="shared" si="23"/>
        <v>8751.3603252858593</v>
      </c>
      <c r="L223" s="1">
        <f t="shared" si="24"/>
        <v>5688.2740381518506</v>
      </c>
      <c r="M223" s="1">
        <f t="shared" si="25"/>
        <v>113.62126810502433</v>
      </c>
      <c r="N223" s="1">
        <f t="shared" si="26"/>
        <v>10061.839156814223</v>
      </c>
      <c r="O223" s="1">
        <f t="shared" si="21"/>
        <v>61.839156814223315</v>
      </c>
    </row>
    <row r="224" spans="1:15" x14ac:dyDescent="0.2">
      <c r="A224" s="1">
        <v>218</v>
      </c>
      <c r="B224" s="2">
        <v>39280</v>
      </c>
      <c r="C224" s="1">
        <v>13971.55</v>
      </c>
      <c r="D224" s="24">
        <v>13615.19586</v>
      </c>
      <c r="E224" s="24">
        <v>8408.0645161290322</v>
      </c>
      <c r="F224" s="24">
        <v>149.05310096547211</v>
      </c>
      <c r="G224" s="2"/>
      <c r="H224" s="2"/>
      <c r="I224" s="25">
        <v>218</v>
      </c>
      <c r="J224" s="1">
        <f t="shared" si="22"/>
        <v>10413.374531089899</v>
      </c>
      <c r="K224" s="1">
        <f t="shared" si="23"/>
        <v>8687.004518127309</v>
      </c>
      <c r="L224" s="1">
        <f t="shared" si="24"/>
        <v>5660.140408304027</v>
      </c>
      <c r="M224" s="1">
        <f t="shared" si="25"/>
        <v>111.71798252031368</v>
      </c>
      <c r="N224" s="1">
        <f t="shared" si="26"/>
        <v>10006.035859126398</v>
      </c>
      <c r="O224" s="1">
        <f t="shared" si="21"/>
        <v>6.0358591263975541</v>
      </c>
    </row>
    <row r="225" spans="1:15" x14ac:dyDescent="0.2">
      <c r="A225" s="1">
        <v>219</v>
      </c>
      <c r="B225" s="2">
        <v>39281</v>
      </c>
      <c r="C225" s="1">
        <v>13918.22</v>
      </c>
      <c r="D225" s="24">
        <v>13477.002620000001</v>
      </c>
      <c r="E225" s="24">
        <v>8279.4393813863589</v>
      </c>
      <c r="F225" s="24">
        <v>147.87474349503407</v>
      </c>
      <c r="G225" s="2"/>
      <c r="H225" s="2"/>
      <c r="I225" s="25">
        <v>219</v>
      </c>
      <c r="J225" s="1">
        <f t="shared" si="22"/>
        <v>10325.88463692289</v>
      </c>
      <c r="K225" s="1">
        <f t="shared" si="23"/>
        <v>8622.3062865339543</v>
      </c>
      <c r="L225" s="1">
        <f t="shared" si="24"/>
        <v>5586.0661853899437</v>
      </c>
      <c r="M225" s="1">
        <f t="shared" si="25"/>
        <v>110.94852904375018</v>
      </c>
      <c r="N225" s="1">
        <f t="shared" si="26"/>
        <v>9923.1729768021942</v>
      </c>
      <c r="O225" s="1">
        <f t="shared" si="21"/>
        <v>-76.827023197805829</v>
      </c>
    </row>
    <row r="226" spans="1:15" x14ac:dyDescent="0.2">
      <c r="A226" s="1">
        <v>220</v>
      </c>
      <c r="B226" s="2">
        <v>39282</v>
      </c>
      <c r="C226" s="1">
        <v>14000.41</v>
      </c>
      <c r="D226" s="24">
        <v>13611.74598</v>
      </c>
      <c r="E226" s="24">
        <v>8384.7110865358027</v>
      </c>
      <c r="F226" s="24">
        <v>148.48430456519955</v>
      </c>
      <c r="G226" s="2"/>
      <c r="H226" s="2"/>
      <c r="I226" s="25">
        <v>220</v>
      </c>
      <c r="J226" s="1">
        <f t="shared" si="22"/>
        <v>10426.660150112588</v>
      </c>
      <c r="K226" s="1">
        <f t="shared" si="23"/>
        <v>8797.8094095556917</v>
      </c>
      <c r="L226" s="1">
        <f t="shared" si="24"/>
        <v>5744.9777837200936</v>
      </c>
      <c r="M226" s="1">
        <f t="shared" si="25"/>
        <v>112.29362587609877</v>
      </c>
      <c r="N226" s="1">
        <f t="shared" si="26"/>
        <v>10074.574024710239</v>
      </c>
      <c r="O226" s="1">
        <f t="shared" si="21"/>
        <v>74.574024710238518</v>
      </c>
    </row>
    <row r="227" spans="1:15" x14ac:dyDescent="0.2">
      <c r="A227" s="1">
        <v>221</v>
      </c>
      <c r="B227" s="2">
        <v>39283</v>
      </c>
      <c r="C227" s="1">
        <v>13851.08</v>
      </c>
      <c r="D227" s="24">
        <v>13533.903040000001</v>
      </c>
      <c r="E227" s="24">
        <v>8241.7819590481467</v>
      </c>
      <c r="F227" s="24">
        <v>149.81790429042906</v>
      </c>
      <c r="G227" s="2"/>
      <c r="H227" s="2"/>
      <c r="I227" s="25">
        <v>221</v>
      </c>
      <c r="J227" s="1">
        <f t="shared" si="22"/>
        <v>10254.890905766331</v>
      </c>
      <c r="K227" s="1">
        <f t="shared" si="23"/>
        <v>8660.9045323444225</v>
      </c>
      <c r="L227" s="1">
        <f t="shared" si="24"/>
        <v>5576.146815981072</v>
      </c>
      <c r="M227" s="1">
        <f t="shared" si="25"/>
        <v>112.83705132138432</v>
      </c>
      <c r="N227" s="1">
        <f t="shared" si="26"/>
        <v>9941.09555496955</v>
      </c>
      <c r="O227" s="1">
        <f t="shared" si="21"/>
        <v>-58.904445030450006</v>
      </c>
    </row>
    <row r="228" spans="1:15" x14ac:dyDescent="0.2">
      <c r="A228" s="1">
        <v>222</v>
      </c>
      <c r="B228" s="2">
        <v>39286</v>
      </c>
      <c r="C228" s="1">
        <v>13943.42</v>
      </c>
      <c r="D228" s="24">
        <v>13633.015199999998</v>
      </c>
      <c r="E228" s="24">
        <v>8303.3853806826028</v>
      </c>
      <c r="F228" s="24">
        <v>148.03164400494438</v>
      </c>
      <c r="G228" s="2"/>
      <c r="H228" s="2"/>
      <c r="I228" s="25">
        <v>222</v>
      </c>
      <c r="J228" s="1">
        <f t="shared" si="22"/>
        <v>10434.552600880221</v>
      </c>
      <c r="K228" s="1">
        <f t="shared" si="23"/>
        <v>8774.5102296220557</v>
      </c>
      <c r="L228" s="1">
        <f t="shared" si="24"/>
        <v>5715.2503108205028</v>
      </c>
      <c r="M228" s="1">
        <f t="shared" si="25"/>
        <v>110.49926894574922</v>
      </c>
      <c r="N228" s="1">
        <f t="shared" si="26"/>
        <v>10032.265038773741</v>
      </c>
      <c r="O228" s="1">
        <f t="shared" si="21"/>
        <v>32.265038773741253</v>
      </c>
    </row>
    <row r="229" spans="1:15" x14ac:dyDescent="0.2">
      <c r="A229" s="1">
        <v>223</v>
      </c>
      <c r="B229" s="2">
        <v>39287</v>
      </c>
      <c r="C229" s="1">
        <v>13716.95</v>
      </c>
      <c r="D229" s="24">
        <v>13395.77031</v>
      </c>
      <c r="E229" s="24">
        <v>8167.3855938061661</v>
      </c>
      <c r="F229" s="24">
        <v>149.19633681418861</v>
      </c>
      <c r="G229" s="2"/>
      <c r="H229" s="2"/>
      <c r="I229" s="25">
        <v>223</v>
      </c>
      <c r="J229" s="1">
        <f t="shared" si="22"/>
        <v>10197.093638253744</v>
      </c>
      <c r="K229" s="1">
        <f t="shared" si="23"/>
        <v>8559.1334918591947</v>
      </c>
      <c r="L229" s="1">
        <f t="shared" si="24"/>
        <v>5579.9337979061183</v>
      </c>
      <c r="M229" s="1">
        <f t="shared" si="25"/>
        <v>112.7125195274073</v>
      </c>
      <c r="N229" s="1">
        <f t="shared" si="26"/>
        <v>9882.1819174071643</v>
      </c>
      <c r="O229" s="1">
        <f t="shared" si="21"/>
        <v>-117.81808259283571</v>
      </c>
    </row>
    <row r="230" spans="1:15" x14ac:dyDescent="0.2">
      <c r="A230" s="1">
        <v>224</v>
      </c>
      <c r="B230" s="2">
        <v>39288</v>
      </c>
      <c r="C230" s="1">
        <v>13785.79</v>
      </c>
      <c r="D230" s="24">
        <v>13228.087850000002</v>
      </c>
      <c r="E230" s="24">
        <v>7999.3284911607507</v>
      </c>
      <c r="F230" s="24">
        <v>148.51076923076923</v>
      </c>
      <c r="G230" s="2"/>
      <c r="H230" s="2"/>
      <c r="I230" s="25">
        <v>224</v>
      </c>
      <c r="J230" s="1">
        <f t="shared" si="22"/>
        <v>10417.470134067704</v>
      </c>
      <c r="K230" s="1">
        <f t="shared" si="23"/>
        <v>8601.6824311703804</v>
      </c>
      <c r="L230" s="1">
        <f t="shared" si="24"/>
        <v>5556.1204655911488</v>
      </c>
      <c r="M230" s="1">
        <f t="shared" si="25"/>
        <v>111.31875681733564</v>
      </c>
      <c r="N230" s="1">
        <f t="shared" si="26"/>
        <v>9952.7549817890849</v>
      </c>
      <c r="O230" s="1">
        <f t="shared" si="21"/>
        <v>-47.245018210915077</v>
      </c>
    </row>
    <row r="231" spans="1:15" x14ac:dyDescent="0.2">
      <c r="A231" s="1">
        <v>225</v>
      </c>
      <c r="B231" s="2">
        <v>39289</v>
      </c>
      <c r="C231" s="1">
        <v>13473.57</v>
      </c>
      <c r="D231" s="24">
        <v>12792.455680000001</v>
      </c>
      <c r="E231" s="24">
        <v>7785.7730827273981</v>
      </c>
      <c r="F231" s="24">
        <v>148.37054731372055</v>
      </c>
      <c r="G231" s="2"/>
      <c r="H231" s="2"/>
      <c r="I231" s="25">
        <v>225</v>
      </c>
      <c r="J231" s="1">
        <f t="shared" si="22"/>
        <v>10130.693718423101</v>
      </c>
      <c r="K231" s="1">
        <f t="shared" si="23"/>
        <v>8423.8548892802628</v>
      </c>
      <c r="L231" s="1">
        <f t="shared" si="24"/>
        <v>5521.4023063033901</v>
      </c>
      <c r="M231" s="1">
        <f t="shared" si="25"/>
        <v>111.72704467998844</v>
      </c>
      <c r="N231" s="1">
        <f t="shared" si="26"/>
        <v>9782.026041020903</v>
      </c>
      <c r="O231" s="1">
        <f t="shared" si="21"/>
        <v>-217.97395897909701</v>
      </c>
    </row>
    <row r="232" spans="1:15" x14ac:dyDescent="0.2">
      <c r="A232" s="1">
        <v>226</v>
      </c>
      <c r="B232" s="2">
        <v>39290</v>
      </c>
      <c r="C232" s="1">
        <v>13265.47</v>
      </c>
      <c r="D232" s="24">
        <v>12620.585120000002</v>
      </c>
      <c r="E232" s="24">
        <v>7707.1691929537083</v>
      </c>
      <c r="F232" s="24">
        <v>145.48661616161618</v>
      </c>
      <c r="G232" s="2"/>
      <c r="H232" s="2"/>
      <c r="I232" s="25">
        <v>226</v>
      </c>
      <c r="J232" s="1">
        <f t="shared" si="22"/>
        <v>10205.355077496166</v>
      </c>
      <c r="K232" s="1">
        <f t="shared" si="23"/>
        <v>8593.6882668251055</v>
      </c>
      <c r="L232" s="1">
        <f t="shared" si="24"/>
        <v>5615.576303211963</v>
      </c>
      <c r="M232" s="1">
        <f t="shared" si="25"/>
        <v>109.65890483181533</v>
      </c>
      <c r="N232" s="1">
        <f t="shared" si="26"/>
        <v>9848.9433217478509</v>
      </c>
      <c r="O232" s="1">
        <f t="shared" si="21"/>
        <v>-151.05667825214914</v>
      </c>
    </row>
    <row r="233" spans="1:15" x14ac:dyDescent="0.2">
      <c r="A233" s="1">
        <v>227</v>
      </c>
      <c r="B233" s="2">
        <v>39293</v>
      </c>
      <c r="C233" s="1">
        <v>13358.31</v>
      </c>
      <c r="D233" s="24">
        <v>12562.387620000001</v>
      </c>
      <c r="E233" s="24">
        <v>7725.2154877548228</v>
      </c>
      <c r="F233" s="24">
        <v>145.95053182508863</v>
      </c>
      <c r="G233" s="2"/>
      <c r="H233" s="2"/>
      <c r="I233" s="25">
        <v>227</v>
      </c>
      <c r="J233" s="1">
        <f t="shared" si="22"/>
        <v>10437.993858453565</v>
      </c>
      <c r="K233" s="1">
        <f t="shared" si="23"/>
        <v>8670.5515747020636</v>
      </c>
      <c r="L233" s="1">
        <f t="shared" si="24"/>
        <v>5686.1313958362971</v>
      </c>
      <c r="M233" s="1">
        <f t="shared" si="25"/>
        <v>112.18923822465841</v>
      </c>
      <c r="N233" s="1">
        <f t="shared" si="26"/>
        <v>10022.879467183293</v>
      </c>
      <c r="O233" s="1">
        <f t="shared" si="21"/>
        <v>22.879467183292945</v>
      </c>
    </row>
    <row r="234" spans="1:15" x14ac:dyDescent="0.2">
      <c r="A234" s="1">
        <v>228</v>
      </c>
      <c r="B234" s="2">
        <v>39294</v>
      </c>
      <c r="C234" s="1">
        <v>13211.99</v>
      </c>
      <c r="D234" s="24">
        <v>12924.995220000001</v>
      </c>
      <c r="E234" s="24">
        <v>7873.8773274917849</v>
      </c>
      <c r="F234" s="24">
        <v>144.86344167296548</v>
      </c>
      <c r="G234" s="2"/>
      <c r="H234" s="2"/>
      <c r="I234" s="25">
        <v>228</v>
      </c>
      <c r="J234" s="1">
        <f t="shared" si="22"/>
        <v>10251.912236315822</v>
      </c>
      <c r="K234" s="1">
        <f t="shared" si="23"/>
        <v>8962.1504021132641</v>
      </c>
      <c r="L234" s="1">
        <f t="shared" si="24"/>
        <v>5782.0151268662303</v>
      </c>
      <c r="M234" s="1">
        <f t="shared" si="25"/>
        <v>110.99966735057532</v>
      </c>
      <c r="N234" s="1">
        <f t="shared" si="26"/>
        <v>10047.126729810268</v>
      </c>
      <c r="O234" s="1">
        <f t="shared" si="21"/>
        <v>47.126729810268444</v>
      </c>
    </row>
    <row r="235" spans="1:15" x14ac:dyDescent="0.2">
      <c r="A235" s="1">
        <v>229</v>
      </c>
      <c r="B235" s="2">
        <v>39295</v>
      </c>
      <c r="C235" s="1">
        <v>13362.37</v>
      </c>
      <c r="D235" s="24">
        <v>12684.342580000002</v>
      </c>
      <c r="E235" s="24">
        <v>7732.9048140043769</v>
      </c>
      <c r="F235" s="24">
        <v>142.31109236609026</v>
      </c>
      <c r="G235" s="2"/>
      <c r="H235" s="2"/>
      <c r="I235" s="25">
        <v>229</v>
      </c>
      <c r="J235" s="1">
        <f t="shared" si="22"/>
        <v>10483.43043829885</v>
      </c>
      <c r="K235" s="1">
        <f t="shared" si="23"/>
        <v>8548.5331133477011</v>
      </c>
      <c r="L235" s="1">
        <f t="shared" si="24"/>
        <v>5571.2827720116456</v>
      </c>
      <c r="M235" s="1">
        <f t="shared" si="25"/>
        <v>109.86225612554023</v>
      </c>
      <c r="N235" s="1">
        <f t="shared" si="26"/>
        <v>9936.529013617288</v>
      </c>
      <c r="O235" s="1">
        <f t="shared" si="21"/>
        <v>-63.470986382711999</v>
      </c>
    </row>
    <row r="236" spans="1:15" x14ac:dyDescent="0.2">
      <c r="A236" s="1">
        <v>230</v>
      </c>
      <c r="B236" s="2">
        <v>39296</v>
      </c>
      <c r="C236" s="1">
        <v>13463.33</v>
      </c>
      <c r="D236" s="24">
        <v>12805.98978</v>
      </c>
      <c r="E236" s="24">
        <v>7769.8208669492687</v>
      </c>
      <c r="F236" s="24">
        <v>142.73560803428862</v>
      </c>
      <c r="G236" s="2"/>
      <c r="H236" s="2"/>
      <c r="I236" s="25">
        <v>230</v>
      </c>
      <c r="J236" s="1">
        <f t="shared" si="22"/>
        <v>10443.766633351717</v>
      </c>
      <c r="K236" s="1">
        <f t="shared" si="23"/>
        <v>8794.258240474448</v>
      </c>
      <c r="L236" s="1">
        <f t="shared" si="24"/>
        <v>5699.93001822116</v>
      </c>
      <c r="M236" s="1">
        <f t="shared" si="25"/>
        <v>112.1662336570465</v>
      </c>
      <c r="N236" s="1">
        <f t="shared" si="26"/>
        <v>10069.73312924108</v>
      </c>
      <c r="O236" s="1">
        <f t="shared" si="21"/>
        <v>69.733129241079951</v>
      </c>
    </row>
    <row r="237" spans="1:15" x14ac:dyDescent="0.2">
      <c r="A237" s="1">
        <v>231</v>
      </c>
      <c r="B237" s="2">
        <v>39297</v>
      </c>
      <c r="C237" s="1">
        <v>13181.91</v>
      </c>
      <c r="D237" s="24">
        <v>12690.725270000001</v>
      </c>
      <c r="E237" s="24">
        <v>7706.3463656387667</v>
      </c>
      <c r="F237" s="24">
        <v>143.44732618062008</v>
      </c>
      <c r="G237" s="2"/>
      <c r="H237" s="2"/>
      <c r="I237" s="25">
        <v>231</v>
      </c>
      <c r="J237" s="1">
        <f t="shared" si="22"/>
        <v>10148.784068243147</v>
      </c>
      <c r="K237" s="1">
        <f t="shared" si="23"/>
        <v>8632.3157638784287</v>
      </c>
      <c r="L237" s="1">
        <f t="shared" si="24"/>
        <v>5626.5048833815208</v>
      </c>
      <c r="M237" s="1">
        <f t="shared" si="25"/>
        <v>112.39026319605358</v>
      </c>
      <c r="N237" s="1">
        <f t="shared" si="26"/>
        <v>9891.1898741663281</v>
      </c>
      <c r="O237" s="1">
        <f t="shared" si="21"/>
        <v>-108.81012583367192</v>
      </c>
    </row>
    <row r="238" spans="1:15" x14ac:dyDescent="0.2">
      <c r="A238" s="1">
        <v>232</v>
      </c>
      <c r="B238" s="2">
        <v>39300</v>
      </c>
      <c r="C238" s="1">
        <v>13468.78</v>
      </c>
      <c r="D238" s="24">
        <v>12572.537740000002</v>
      </c>
      <c r="E238" s="24">
        <v>7633.8162251655622</v>
      </c>
      <c r="F238" s="24">
        <v>143.58624787775892</v>
      </c>
      <c r="G238" s="2"/>
      <c r="H238" s="2"/>
      <c r="I238" s="25">
        <v>232</v>
      </c>
      <c r="J238" s="1">
        <f t="shared" si="22"/>
        <v>10591.027070507993</v>
      </c>
      <c r="K238" s="1">
        <f t="shared" si="23"/>
        <v>8629.5973400727507</v>
      </c>
      <c r="L238" s="1">
        <f t="shared" si="24"/>
        <v>5619.4570683812526</v>
      </c>
      <c r="M238" s="1">
        <f t="shared" si="25"/>
        <v>111.94094000563423</v>
      </c>
      <c r="N238" s="1">
        <f t="shared" si="26"/>
        <v>10051.636043203982</v>
      </c>
      <c r="O238" s="1">
        <f t="shared" si="21"/>
        <v>51.636043203981899</v>
      </c>
    </row>
    <row r="239" spans="1:15" x14ac:dyDescent="0.2">
      <c r="A239" s="1">
        <v>233</v>
      </c>
      <c r="B239" s="2">
        <v>39301</v>
      </c>
      <c r="C239" s="1">
        <v>13504.3</v>
      </c>
      <c r="D239" s="24">
        <v>12751.34656</v>
      </c>
      <c r="E239" s="24">
        <v>7736.2697866483131</v>
      </c>
      <c r="F239" s="24">
        <v>142.92035472972972</v>
      </c>
      <c r="G239" s="2"/>
      <c r="H239" s="2"/>
      <c r="I239" s="25">
        <v>233</v>
      </c>
      <c r="J239" s="1">
        <f t="shared" si="22"/>
        <v>10392.785867391107</v>
      </c>
      <c r="K239" s="1">
        <f t="shared" si="23"/>
        <v>8834.6048186032822</v>
      </c>
      <c r="L239" s="1">
        <f t="shared" si="24"/>
        <v>5748.9838357341951</v>
      </c>
      <c r="M239" s="1">
        <f t="shared" si="25"/>
        <v>111.31400245097552</v>
      </c>
      <c r="N239" s="1">
        <f t="shared" si="26"/>
        <v>10057.361210607934</v>
      </c>
      <c r="O239" s="1">
        <f t="shared" si="21"/>
        <v>57.361210607934481</v>
      </c>
    </row>
    <row r="240" spans="1:15" x14ac:dyDescent="0.2">
      <c r="A240" s="1">
        <v>234</v>
      </c>
      <c r="B240" s="2">
        <v>39302</v>
      </c>
      <c r="C240" s="1">
        <v>13657.86</v>
      </c>
      <c r="D240" s="24">
        <v>13034.60454</v>
      </c>
      <c r="E240" s="24">
        <v>7945.3980099502487</v>
      </c>
      <c r="F240" s="24">
        <v>142.33767970578401</v>
      </c>
      <c r="G240" s="2"/>
      <c r="H240" s="2"/>
      <c r="I240" s="25">
        <v>234</v>
      </c>
      <c r="J240" s="1">
        <f t="shared" si="22"/>
        <v>10483.317531230796</v>
      </c>
      <c r="K240" s="1">
        <f t="shared" si="23"/>
        <v>8904.2190769037097</v>
      </c>
      <c r="L240" s="1">
        <f t="shared" si="24"/>
        <v>5826.1979021284551</v>
      </c>
      <c r="M240" s="1">
        <f t="shared" si="25"/>
        <v>111.3767027424159</v>
      </c>
      <c r="N240" s="1">
        <f t="shared" si="26"/>
        <v>10131.005005546856</v>
      </c>
      <c r="O240" s="1">
        <f t="shared" si="21"/>
        <v>131.00500554685641</v>
      </c>
    </row>
    <row r="241" spans="1:15" x14ac:dyDescent="0.2">
      <c r="A241" s="1">
        <v>235</v>
      </c>
      <c r="B241" s="2">
        <v>39303</v>
      </c>
      <c r="C241" s="1">
        <v>13270.68</v>
      </c>
      <c r="D241" s="24">
        <v>12729.908879999999</v>
      </c>
      <c r="E241" s="24">
        <v>7708.3458955735232</v>
      </c>
      <c r="F241" s="24">
        <v>144.70419686499241</v>
      </c>
      <c r="G241" s="2"/>
      <c r="H241" s="2"/>
      <c r="I241" s="25">
        <v>235</v>
      </c>
      <c r="J241" s="1">
        <f t="shared" si="22"/>
        <v>10071.604922440265</v>
      </c>
      <c r="K241" s="1">
        <f t="shared" si="23"/>
        <v>8507.0985117686323</v>
      </c>
      <c r="L241" s="1">
        <f t="shared" si="24"/>
        <v>5503.5981868274748</v>
      </c>
      <c r="M241" s="1">
        <f t="shared" si="25"/>
        <v>113.69197354555386</v>
      </c>
      <c r="N241" s="1">
        <f t="shared" si="26"/>
        <v>9819.8952498997041</v>
      </c>
      <c r="O241" s="1">
        <f t="shared" si="21"/>
        <v>-180.10475010029586</v>
      </c>
    </row>
    <row r="242" spans="1:15" x14ac:dyDescent="0.2">
      <c r="A242" s="1">
        <v>236</v>
      </c>
      <c r="B242" s="2">
        <v>39304</v>
      </c>
      <c r="C242" s="1">
        <v>13239.54</v>
      </c>
      <c r="D242" s="24">
        <v>12194.95068</v>
      </c>
      <c r="E242" s="24">
        <v>7452.6466967583101</v>
      </c>
      <c r="F242" s="24">
        <v>142.33392766174222</v>
      </c>
      <c r="G242" s="2"/>
      <c r="H242" s="2"/>
      <c r="I242" s="25">
        <v>236</v>
      </c>
      <c r="J242" s="1">
        <f t="shared" si="22"/>
        <v>10341.127198681606</v>
      </c>
      <c r="K242" s="1">
        <f t="shared" si="23"/>
        <v>8344.6625649215384</v>
      </c>
      <c r="L242" s="1">
        <f t="shared" si="24"/>
        <v>5484.6702327260718</v>
      </c>
      <c r="M242" s="1">
        <f t="shared" si="25"/>
        <v>110.00080584014201</v>
      </c>
      <c r="N242" s="1">
        <f t="shared" si="26"/>
        <v>9798.610783614633</v>
      </c>
      <c r="O242" s="1">
        <f t="shared" si="21"/>
        <v>-201.38921638536704</v>
      </c>
    </row>
    <row r="243" spans="1:15" x14ac:dyDescent="0.2">
      <c r="A243" s="1">
        <v>237</v>
      </c>
      <c r="B243" s="2">
        <v>39307</v>
      </c>
      <c r="C243" s="1">
        <v>13236.53</v>
      </c>
      <c r="D243" s="24">
        <v>12510.1404</v>
      </c>
      <c r="E243" s="24">
        <v>7582.4098025867934</v>
      </c>
      <c r="F243" s="24">
        <v>141.92827574554363</v>
      </c>
      <c r="G243" s="2"/>
      <c r="H243" s="2"/>
      <c r="I243" s="25">
        <v>237</v>
      </c>
      <c r="J243" s="1">
        <f t="shared" si="22"/>
        <v>10363.093422316788</v>
      </c>
      <c r="K243" s="1">
        <f t="shared" si="23"/>
        <v>8935.8560087584101</v>
      </c>
      <c r="L243" s="1">
        <f t="shared" si="24"/>
        <v>5771.6222787998158</v>
      </c>
      <c r="M243" s="1">
        <f t="shared" si="25"/>
        <v>111.51391239902763</v>
      </c>
      <c r="N243" s="1">
        <f t="shared" si="26"/>
        <v>10088.34004065772</v>
      </c>
      <c r="O243" s="1">
        <f t="shared" si="21"/>
        <v>88.340040657720238</v>
      </c>
    </row>
    <row r="244" spans="1:15" x14ac:dyDescent="0.2">
      <c r="A244" s="1">
        <v>238</v>
      </c>
      <c r="B244" s="2">
        <v>39308</v>
      </c>
      <c r="C244" s="1">
        <v>13028.92</v>
      </c>
      <c r="D244" s="24">
        <v>12287</v>
      </c>
      <c r="E244" s="24">
        <v>7434.7401275614056</v>
      </c>
      <c r="F244" s="24">
        <v>142.83566522513354</v>
      </c>
      <c r="G244" s="2"/>
      <c r="H244" s="2"/>
      <c r="I244" s="25">
        <v>238</v>
      </c>
      <c r="J244" s="1">
        <f t="shared" si="22"/>
        <v>10202.87181111666</v>
      </c>
      <c r="K244" s="1">
        <f t="shared" si="23"/>
        <v>8555.3484186256464</v>
      </c>
      <c r="L244" s="1">
        <f t="shared" si="24"/>
        <v>5562.3680494386244</v>
      </c>
      <c r="M244" s="1">
        <f t="shared" si="25"/>
        <v>112.54761472847242</v>
      </c>
      <c r="N244" s="1">
        <f t="shared" si="26"/>
        <v>9877.0625121467565</v>
      </c>
      <c r="O244" s="1">
        <f t="shared" si="21"/>
        <v>-122.93748785324351</v>
      </c>
    </row>
    <row r="245" spans="1:15" x14ac:dyDescent="0.2">
      <c r="A245" s="1">
        <v>239</v>
      </c>
      <c r="B245" s="2">
        <v>39309</v>
      </c>
      <c r="C245" s="1">
        <v>12861.47</v>
      </c>
      <c r="D245" s="24">
        <v>12163.616300000002</v>
      </c>
      <c r="E245" s="24">
        <v>7331.2500000000009</v>
      </c>
      <c r="F245" s="24">
        <v>140.51692963752666</v>
      </c>
      <c r="G245" s="2"/>
      <c r="H245" s="2"/>
      <c r="I245" s="25">
        <v>239</v>
      </c>
      <c r="J245" s="1">
        <f t="shared" si="22"/>
        <v>10232.23139074459</v>
      </c>
      <c r="K245" s="1">
        <f t="shared" si="23"/>
        <v>8623.2480745880894</v>
      </c>
      <c r="L245" s="1">
        <f t="shared" si="24"/>
        <v>5593.883511751771</v>
      </c>
      <c r="M245" s="1">
        <f t="shared" si="25"/>
        <v>110.01719046101061</v>
      </c>
      <c r="N245" s="1">
        <f t="shared" si="26"/>
        <v>9872.0788786944031</v>
      </c>
      <c r="O245" s="1">
        <f t="shared" si="21"/>
        <v>-127.9211213055969</v>
      </c>
    </row>
    <row r="246" spans="1:15" x14ac:dyDescent="0.2">
      <c r="A246" s="1">
        <v>240</v>
      </c>
      <c r="B246" s="2">
        <v>39310</v>
      </c>
      <c r="C246" s="1">
        <v>12845.78</v>
      </c>
      <c r="D246" s="24">
        <v>11609.996239999999</v>
      </c>
      <c r="E246" s="24">
        <v>7056.3789868667927</v>
      </c>
      <c r="F246" s="24">
        <v>141.3682044996936</v>
      </c>
      <c r="G246" s="2"/>
      <c r="H246" s="2"/>
      <c r="I246" s="25">
        <v>240</v>
      </c>
      <c r="J246" s="1">
        <f t="shared" si="22"/>
        <v>10352.804951611288</v>
      </c>
      <c r="K246" s="1">
        <f t="shared" si="23"/>
        <v>8314.2560216776528</v>
      </c>
      <c r="L246" s="1">
        <f t="shared" si="24"/>
        <v>5460.1559914574746</v>
      </c>
      <c r="M246" s="1">
        <f t="shared" si="25"/>
        <v>112.51013623713608</v>
      </c>
      <c r="N246" s="1">
        <f t="shared" si="26"/>
        <v>9833.2002889504074</v>
      </c>
      <c r="O246" s="1">
        <f t="shared" si="21"/>
        <v>-166.79971104959259</v>
      </c>
    </row>
    <row r="247" spans="1:15" x14ac:dyDescent="0.2">
      <c r="A247" s="1">
        <v>241</v>
      </c>
      <c r="B247" s="2">
        <v>39311</v>
      </c>
      <c r="C247" s="1">
        <v>13079.08</v>
      </c>
      <c r="D247" s="24">
        <v>12043.501199999999</v>
      </c>
      <c r="E247" s="24">
        <v>7247.1693014457505</v>
      </c>
      <c r="F247" s="24">
        <v>134.23870627526807</v>
      </c>
      <c r="G247" s="2"/>
      <c r="H247" s="2"/>
      <c r="I247" s="25">
        <v>241</v>
      </c>
      <c r="J247" s="1">
        <f t="shared" si="22"/>
        <v>10553.703222848282</v>
      </c>
      <c r="K247" s="1">
        <f t="shared" si="23"/>
        <v>9035.9684866356765</v>
      </c>
      <c r="L247" s="1">
        <f t="shared" si="24"/>
        <v>5826.2308798330623</v>
      </c>
      <c r="M247" s="1">
        <f t="shared" si="25"/>
        <v>106.19267871042049</v>
      </c>
      <c r="N247" s="1">
        <f t="shared" si="26"/>
        <v>10110.836999168327</v>
      </c>
      <c r="O247" s="1">
        <f t="shared" si="21"/>
        <v>110.83699916832666</v>
      </c>
    </row>
    <row r="248" spans="1:15" x14ac:dyDescent="0.2">
      <c r="A248" s="1">
        <v>242</v>
      </c>
      <c r="B248" s="2">
        <v>39314</v>
      </c>
      <c r="C248" s="1">
        <v>13121.35</v>
      </c>
      <c r="D248" s="24">
        <v>12070.47459</v>
      </c>
      <c r="E248" s="24">
        <v>7278.754381234834</v>
      </c>
      <c r="F248" s="24">
        <v>137.00670556474788</v>
      </c>
      <c r="G248" s="2"/>
      <c r="H248" s="2"/>
      <c r="I248" s="25">
        <v>242</v>
      </c>
      <c r="J248" s="1">
        <f t="shared" si="22"/>
        <v>10398.949877017345</v>
      </c>
      <c r="K248" s="1">
        <f t="shared" si="23"/>
        <v>8730.2285308458995</v>
      </c>
      <c r="L248" s="1">
        <f t="shared" si="24"/>
        <v>5697.5722253154736</v>
      </c>
      <c r="M248" s="1">
        <f t="shared" si="25"/>
        <v>114.13862217002176</v>
      </c>
      <c r="N248" s="1">
        <f t="shared" si="26"/>
        <v>10065.244727420282</v>
      </c>
      <c r="O248" s="1">
        <f t="shared" si="21"/>
        <v>65.244727420282288</v>
      </c>
    </row>
    <row r="249" spans="1:15" x14ac:dyDescent="0.2">
      <c r="A249" s="1">
        <v>243</v>
      </c>
      <c r="B249" s="2">
        <v>39315</v>
      </c>
      <c r="C249" s="1">
        <v>13090.86</v>
      </c>
      <c r="D249" s="24">
        <v>12071.170740000001</v>
      </c>
      <c r="E249" s="24">
        <v>7310.8202914193198</v>
      </c>
      <c r="F249" s="24">
        <v>139.0706664334441</v>
      </c>
      <c r="G249" s="2"/>
      <c r="H249" s="2"/>
      <c r="I249" s="25">
        <v>243</v>
      </c>
      <c r="J249" s="1">
        <f t="shared" si="22"/>
        <v>10341.36386781848</v>
      </c>
      <c r="K249" s="1">
        <f t="shared" si="23"/>
        <v>8711.2218306622744</v>
      </c>
      <c r="L249" s="1">
        <f t="shared" si="24"/>
        <v>5697.8396853106051</v>
      </c>
      <c r="M249" s="1">
        <f t="shared" si="25"/>
        <v>113.51735738573959</v>
      </c>
      <c r="N249" s="1">
        <f t="shared" si="26"/>
        <v>10025.412998720625</v>
      </c>
      <c r="O249" s="1">
        <f t="shared" si="21"/>
        <v>25.412998720625183</v>
      </c>
    </row>
    <row r="250" spans="1:15" x14ac:dyDescent="0.2">
      <c r="A250" s="1">
        <v>244</v>
      </c>
      <c r="B250" s="2">
        <v>39316</v>
      </c>
      <c r="C250" s="1">
        <v>13236.13</v>
      </c>
      <c r="D250" s="24">
        <v>12338.094800000001</v>
      </c>
      <c r="E250" s="24">
        <v>7459.0024330900242</v>
      </c>
      <c r="F250" s="24">
        <v>138.23037468486481</v>
      </c>
      <c r="G250" s="2"/>
      <c r="H250" s="2"/>
      <c r="I250" s="25">
        <v>244</v>
      </c>
      <c r="J250" s="1">
        <f t="shared" si="22"/>
        <v>10480.475973961986</v>
      </c>
      <c r="K250" s="1">
        <f t="shared" si="23"/>
        <v>8903.3354486461903</v>
      </c>
      <c r="L250" s="1">
        <f t="shared" si="24"/>
        <v>5787.8307384579675</v>
      </c>
      <c r="M250" s="1">
        <f t="shared" si="25"/>
        <v>111.15692126441594</v>
      </c>
      <c r="N250" s="1">
        <f t="shared" si="26"/>
        <v>10118.910291009539</v>
      </c>
      <c r="O250" s="1">
        <f t="shared" si="21"/>
        <v>118.91029100953892</v>
      </c>
    </row>
    <row r="251" spans="1:15" x14ac:dyDescent="0.2">
      <c r="A251" s="1">
        <v>245</v>
      </c>
      <c r="B251" s="2">
        <v>39317</v>
      </c>
      <c r="C251" s="1">
        <v>13235.88</v>
      </c>
      <c r="D251" s="24">
        <v>12429.12233</v>
      </c>
      <c r="E251" s="24">
        <v>7498.411620961173</v>
      </c>
      <c r="F251" s="24">
        <v>140.35544086021505</v>
      </c>
      <c r="G251" s="2"/>
      <c r="H251" s="2"/>
      <c r="I251" s="25">
        <v>245</v>
      </c>
      <c r="J251" s="1">
        <f t="shared" si="22"/>
        <v>10365.254220531227</v>
      </c>
      <c r="K251" s="1">
        <f t="shared" si="23"/>
        <v>8774.9850675650432</v>
      </c>
      <c r="L251" s="1">
        <f t="shared" si="24"/>
        <v>5702.8206034257255</v>
      </c>
      <c r="M251" s="1">
        <f t="shared" si="25"/>
        <v>113.55187964945243</v>
      </c>
      <c r="N251" s="1">
        <f t="shared" si="26"/>
        <v>10058.087907901918</v>
      </c>
      <c r="O251" s="1">
        <f t="shared" si="21"/>
        <v>58.087907901917788</v>
      </c>
    </row>
    <row r="252" spans="1:15" x14ac:dyDescent="0.2">
      <c r="A252" s="1">
        <v>246</v>
      </c>
      <c r="B252" s="2">
        <v>39318</v>
      </c>
      <c r="C252" s="1">
        <v>13378.87</v>
      </c>
      <c r="D252" s="24">
        <v>12499.91296</v>
      </c>
      <c r="E252" s="24">
        <v>7595.9901800327334</v>
      </c>
      <c r="F252" s="24">
        <v>140.18609265809681</v>
      </c>
      <c r="G252" s="2"/>
      <c r="H252" s="2"/>
      <c r="I252" s="25">
        <v>246</v>
      </c>
      <c r="J252" s="1">
        <f t="shared" si="22"/>
        <v>10477.430140005805</v>
      </c>
      <c r="K252" s="1">
        <f t="shared" si="23"/>
        <v>8760.3317482075126</v>
      </c>
      <c r="L252" s="1">
        <f t="shared" si="24"/>
        <v>5746.6705366972574</v>
      </c>
      <c r="M252" s="1">
        <f t="shared" si="25"/>
        <v>111.69770205027999</v>
      </c>
      <c r="N252" s="1">
        <f t="shared" si="26"/>
        <v>10070.899575864107</v>
      </c>
      <c r="O252" s="1">
        <f t="shared" si="21"/>
        <v>70.899575864106737</v>
      </c>
    </row>
    <row r="253" spans="1:15" x14ac:dyDescent="0.2">
      <c r="A253" s="1">
        <v>247</v>
      </c>
      <c r="B253" s="2">
        <v>39322</v>
      </c>
      <c r="C253" s="1">
        <v>13041.85</v>
      </c>
      <c r="D253" s="24">
        <v>12262.3709</v>
      </c>
      <c r="E253" s="24">
        <v>7469.1908855232641</v>
      </c>
      <c r="F253" s="24">
        <v>141.69195302305349</v>
      </c>
      <c r="G253" s="2"/>
      <c r="H253" s="2"/>
      <c r="I253" s="25">
        <v>247</v>
      </c>
      <c r="J253" s="1">
        <f t="shared" si="22"/>
        <v>10104.339460843854</v>
      </c>
      <c r="K253" s="1">
        <f t="shared" si="23"/>
        <v>8545.1853184349875</v>
      </c>
      <c r="L253" s="1">
        <f t="shared" si="24"/>
        <v>5578.1520181547376</v>
      </c>
      <c r="M253" s="1">
        <f t="shared" si="25"/>
        <v>113.03392688476585</v>
      </c>
      <c r="N253" s="1">
        <f t="shared" si="26"/>
        <v>9847.0184446276508</v>
      </c>
      <c r="O253" s="1">
        <f t="shared" si="21"/>
        <v>-152.98155537234925</v>
      </c>
    </row>
    <row r="254" spans="1:15" x14ac:dyDescent="0.2">
      <c r="A254" s="1">
        <v>248</v>
      </c>
      <c r="B254" s="2">
        <v>39323</v>
      </c>
      <c r="C254" s="1">
        <v>13289.29</v>
      </c>
      <c r="D254" s="24">
        <v>12352.703680000001</v>
      </c>
      <c r="E254" s="24">
        <v>7534.8348348348354</v>
      </c>
      <c r="F254" s="24">
        <v>139.1331132157442</v>
      </c>
      <c r="G254" s="2"/>
      <c r="H254" s="2"/>
      <c r="I254" s="25">
        <v>248</v>
      </c>
      <c r="J254" s="1">
        <f t="shared" si="22"/>
        <v>10562.111282563441</v>
      </c>
      <c r="K254" s="1">
        <f t="shared" si="23"/>
        <v>8774.8884036176296</v>
      </c>
      <c r="L254" s="1">
        <f t="shared" si="24"/>
        <v>5722.705013700288</v>
      </c>
      <c r="M254" s="1">
        <f t="shared" si="25"/>
        <v>109.813030423493</v>
      </c>
      <c r="N254" s="1">
        <f t="shared" si="26"/>
        <v>10070.661347876701</v>
      </c>
      <c r="O254" s="1">
        <f t="shared" si="21"/>
        <v>70.661347876701257</v>
      </c>
    </row>
    <row r="255" spans="1:15" x14ac:dyDescent="0.2">
      <c r="A255" s="1">
        <v>249</v>
      </c>
      <c r="B255" s="2">
        <v>39324</v>
      </c>
      <c r="C255" s="1">
        <v>13238.73</v>
      </c>
      <c r="D255" s="24">
        <v>12519.6648</v>
      </c>
      <c r="E255" s="24">
        <v>7627.5641025641025</v>
      </c>
      <c r="F255" s="24">
        <v>139.49758203799655</v>
      </c>
      <c r="G255" s="2"/>
      <c r="H255" s="2"/>
      <c r="I255" s="25">
        <v>249</v>
      </c>
      <c r="J255" s="1">
        <f t="shared" si="22"/>
        <v>10326.013946456131</v>
      </c>
      <c r="K255" s="1">
        <f t="shared" si="23"/>
        <v>8828.4549287208756</v>
      </c>
      <c r="L255" s="1">
        <f t="shared" si="24"/>
        <v>5742.6627338554035</v>
      </c>
      <c r="M255" s="1">
        <f t="shared" si="25"/>
        <v>112.1255889162443</v>
      </c>
      <c r="N255" s="1">
        <f t="shared" si="26"/>
        <v>10042.876090784017</v>
      </c>
      <c r="O255" s="1">
        <f t="shared" si="21"/>
        <v>42.876090784016924</v>
      </c>
    </row>
    <row r="256" spans="1:15" x14ac:dyDescent="0.2">
      <c r="A256" s="1">
        <v>250</v>
      </c>
      <c r="B256" s="2">
        <v>39325</v>
      </c>
      <c r="C256" s="1">
        <v>13357.74</v>
      </c>
      <c r="D256" s="24">
        <v>12714.38643</v>
      </c>
      <c r="E256" s="24">
        <v>7720.1090661213357</v>
      </c>
      <c r="F256" s="24">
        <v>142.93555900621118</v>
      </c>
      <c r="G256" s="2"/>
      <c r="H256" s="2"/>
      <c r="I256" s="25">
        <v>250</v>
      </c>
      <c r="J256" s="1">
        <f t="shared" si="22"/>
        <v>10458.630554668009</v>
      </c>
      <c r="K256" s="1">
        <f t="shared" si="23"/>
        <v>8846.1995545274294</v>
      </c>
      <c r="L256" s="1">
        <f t="shared" si="24"/>
        <v>5741.6769201972793</v>
      </c>
      <c r="M256" s="1">
        <f t="shared" si="25"/>
        <v>114.58879823557331</v>
      </c>
      <c r="N256" s="1">
        <f t="shared" si="26"/>
        <v>10144.041729822013</v>
      </c>
      <c r="O256" s="1">
        <f t="shared" si="21"/>
        <v>144.04172982201271</v>
      </c>
    </row>
    <row r="257" spans="1:15" x14ac:dyDescent="0.2">
      <c r="A257" s="1">
        <v>251</v>
      </c>
      <c r="B257" s="2">
        <v>39329</v>
      </c>
      <c r="C257" s="1">
        <v>13448.86</v>
      </c>
      <c r="D257" s="24">
        <v>12818.643360000002</v>
      </c>
      <c r="E257" s="24">
        <v>7707.5000000000009</v>
      </c>
      <c r="F257" s="24">
        <v>141.31213425129087</v>
      </c>
      <c r="G257" s="2"/>
      <c r="H257" s="2"/>
      <c r="I257" s="25">
        <v>251</v>
      </c>
      <c r="J257" s="1">
        <f t="shared" si="22"/>
        <v>10436.158054206777</v>
      </c>
      <c r="K257" s="1">
        <f t="shared" si="23"/>
        <v>8782.1466383250427</v>
      </c>
      <c r="L257" s="1">
        <f t="shared" si="24"/>
        <v>5663.5831267805061</v>
      </c>
      <c r="M257" s="1">
        <f t="shared" si="25"/>
        <v>110.56246971265332</v>
      </c>
      <c r="N257" s="1">
        <f t="shared" si="26"/>
        <v>10027.53705439674</v>
      </c>
      <c r="O257" s="1">
        <f t="shared" si="21"/>
        <v>27.537054396740132</v>
      </c>
    </row>
    <row r="258" spans="1:15" x14ac:dyDescent="0.2">
      <c r="A258" s="1">
        <v>252</v>
      </c>
      <c r="B258" s="2">
        <v>39330</v>
      </c>
      <c r="C258" s="1">
        <v>13305.47</v>
      </c>
      <c r="D258" s="24">
        <v>12666.186929999998</v>
      </c>
      <c r="E258" s="24">
        <v>7578.9078498293511</v>
      </c>
      <c r="F258" s="24">
        <v>140.08192457737323</v>
      </c>
      <c r="G258" s="2"/>
      <c r="H258" s="2"/>
      <c r="I258" s="25">
        <v>252</v>
      </c>
      <c r="J258" s="1">
        <f t="shared" si="22"/>
        <v>10254.934917271798</v>
      </c>
      <c r="K258" s="1">
        <f t="shared" si="23"/>
        <v>8607.1199389729936</v>
      </c>
      <c r="L258" s="1">
        <f t="shared" si="24"/>
        <v>5578.2024863775641</v>
      </c>
      <c r="M258" s="1">
        <f t="shared" si="25"/>
        <v>110.85906321017669</v>
      </c>
      <c r="N258" s="1">
        <f t="shared" si="26"/>
        <v>9887.577244094171</v>
      </c>
      <c r="O258" s="1">
        <f t="shared" si="21"/>
        <v>-112.42275590582904</v>
      </c>
    </row>
    <row r="259" spans="1:15" x14ac:dyDescent="0.2">
      <c r="A259" s="1">
        <v>253</v>
      </c>
      <c r="B259" s="2">
        <v>39331</v>
      </c>
      <c r="C259" s="1">
        <v>13363.35</v>
      </c>
      <c r="D259" s="24">
        <v>12763.598610000001</v>
      </c>
      <c r="E259" s="24">
        <v>7635.0219058050379</v>
      </c>
      <c r="F259" s="24">
        <v>141.05856832971801</v>
      </c>
      <c r="G259" s="2"/>
      <c r="H259" s="2"/>
      <c r="I259" s="25">
        <v>253</v>
      </c>
      <c r="J259" s="1">
        <f t="shared" si="22"/>
        <v>10410.540646628793</v>
      </c>
      <c r="K259" s="1">
        <f t="shared" si="23"/>
        <v>8777.7108678845925</v>
      </c>
      <c r="L259" s="1">
        <f t="shared" si="24"/>
        <v>5714.8500888960452</v>
      </c>
      <c r="M259" s="1">
        <f t="shared" si="25"/>
        <v>112.61232679215614</v>
      </c>
      <c r="N259" s="1">
        <f t="shared" si="26"/>
        <v>10061.82029413234</v>
      </c>
      <c r="O259" s="1">
        <f t="shared" si="21"/>
        <v>61.820294132339768</v>
      </c>
    </row>
    <row r="260" spans="1:15" x14ac:dyDescent="0.2">
      <c r="A260" s="1">
        <v>254</v>
      </c>
      <c r="B260" s="2">
        <v>39332</v>
      </c>
      <c r="C260" s="1">
        <v>13113.38</v>
      </c>
      <c r="D260" s="24">
        <v>12538.418239999999</v>
      </c>
      <c r="E260" s="24">
        <v>7474.3289745354441</v>
      </c>
      <c r="F260" s="24">
        <v>142.10806522697223</v>
      </c>
      <c r="G260" s="2"/>
      <c r="H260" s="2"/>
      <c r="I260" s="25">
        <v>254</v>
      </c>
      <c r="J260" s="1">
        <f t="shared" si="22"/>
        <v>10171.55763494932</v>
      </c>
      <c r="K260" s="1">
        <f t="shared" si="23"/>
        <v>8557.0415506270547</v>
      </c>
      <c r="L260" s="1">
        <f t="shared" si="24"/>
        <v>5553.4530320985896</v>
      </c>
      <c r="M260" s="1">
        <f t="shared" si="25"/>
        <v>112.66468716095382</v>
      </c>
      <c r="N260" s="1">
        <f t="shared" si="26"/>
        <v>9866.0837576044214</v>
      </c>
      <c r="O260" s="1">
        <f t="shared" si="21"/>
        <v>-133.91624239557859</v>
      </c>
    </row>
    <row r="261" spans="1:15" x14ac:dyDescent="0.2">
      <c r="A261" s="1">
        <v>255</v>
      </c>
      <c r="B261" s="2">
        <v>39335</v>
      </c>
      <c r="C261" s="1">
        <v>13127.85</v>
      </c>
      <c r="D261" s="24">
        <v>12443.021850000003</v>
      </c>
      <c r="E261" s="24">
        <v>7429.558620689656</v>
      </c>
      <c r="F261" s="24">
        <v>139.15588313178566</v>
      </c>
      <c r="G261" s="2"/>
      <c r="H261" s="2"/>
      <c r="I261" s="25">
        <v>255</v>
      </c>
      <c r="J261" s="1">
        <f t="shared" si="22"/>
        <v>10376.887788083623</v>
      </c>
      <c r="K261" s="1">
        <f t="shared" si="23"/>
        <v>8644.4454457293759</v>
      </c>
      <c r="L261" s="1">
        <f t="shared" si="24"/>
        <v>5638.8687551770681</v>
      </c>
      <c r="M261" s="1">
        <f t="shared" si="25"/>
        <v>109.50940147522302</v>
      </c>
      <c r="N261" s="1">
        <f t="shared" si="26"/>
        <v>9934.0505375790417</v>
      </c>
      <c r="O261" s="1">
        <f t="shared" si="21"/>
        <v>-65.949462420958298</v>
      </c>
    </row>
    <row r="262" spans="1:15" x14ac:dyDescent="0.2">
      <c r="A262" s="1">
        <v>256</v>
      </c>
      <c r="B262" s="2">
        <v>39336</v>
      </c>
      <c r="C262" s="1">
        <v>13308.39</v>
      </c>
      <c r="D262" s="24">
        <v>12751.077139999998</v>
      </c>
      <c r="E262" s="24">
        <v>7580.1604869950188</v>
      </c>
      <c r="F262" s="24">
        <v>139.15574057843997</v>
      </c>
      <c r="G262" s="2"/>
      <c r="H262" s="2"/>
      <c r="I262" s="25">
        <v>256</v>
      </c>
      <c r="J262" s="1">
        <f t="shared" si="22"/>
        <v>10508.000253316422</v>
      </c>
      <c r="K262" s="1">
        <f t="shared" si="23"/>
        <v>8926.3731107119474</v>
      </c>
      <c r="L262" s="1">
        <f t="shared" si="24"/>
        <v>5787.8406887877327</v>
      </c>
      <c r="M262" s="1">
        <f t="shared" si="25"/>
        <v>111.8325210221504</v>
      </c>
      <c r="N262" s="1">
        <f t="shared" si="26"/>
        <v>10149.550174112985</v>
      </c>
      <c r="O262" s="1">
        <f t="shared" ref="O262:O325" si="27">N262-$G$2</f>
        <v>149.55017411298468</v>
      </c>
    </row>
    <row r="263" spans="1:15" x14ac:dyDescent="0.2">
      <c r="A263" s="1">
        <v>257</v>
      </c>
      <c r="B263" s="2">
        <v>39337</v>
      </c>
      <c r="C263" s="1">
        <v>13291.65</v>
      </c>
      <c r="D263" s="24">
        <v>12806.000339999999</v>
      </c>
      <c r="E263" s="24">
        <v>7648.9515345090967</v>
      </c>
      <c r="F263" s="24">
        <v>138.33274956217164</v>
      </c>
      <c r="G263" s="2"/>
      <c r="H263" s="2"/>
      <c r="I263" s="25">
        <v>257</v>
      </c>
      <c r="J263" s="1">
        <f t="shared" si="22"/>
        <v>10352.411786286697</v>
      </c>
      <c r="K263" s="1">
        <f t="shared" si="23"/>
        <v>8748.2394639770282</v>
      </c>
      <c r="L263" s="1">
        <f t="shared" si="24"/>
        <v>5724.3303682564192</v>
      </c>
      <c r="M263" s="1">
        <f t="shared" si="25"/>
        <v>111.17123811761728</v>
      </c>
      <c r="N263" s="1">
        <f t="shared" si="26"/>
        <v>10005.137401180586</v>
      </c>
      <c r="O263" s="1">
        <f t="shared" si="27"/>
        <v>5.1374011805855844</v>
      </c>
    </row>
    <row r="264" spans="1:15" x14ac:dyDescent="0.2">
      <c r="A264" s="1">
        <v>258</v>
      </c>
      <c r="B264" s="2">
        <v>39338</v>
      </c>
      <c r="C264" s="1">
        <v>13424.88</v>
      </c>
      <c r="D264" s="24">
        <v>12901.534469999999</v>
      </c>
      <c r="E264" s="24">
        <v>7726.2215435868957</v>
      </c>
      <c r="F264" s="24">
        <v>137.08682089940214</v>
      </c>
      <c r="G264" s="2"/>
      <c r="H264" s="2"/>
      <c r="I264" s="25">
        <v>258</v>
      </c>
      <c r="J264" s="1">
        <f t="shared" ref="J264:J327" si="28">C$506*(C264/C263)</f>
        <v>10469.348981954836</v>
      </c>
      <c r="K264" s="1">
        <f t="shared" ref="K264:K327" si="29">D$506*(D264/D263)</f>
        <v>8775.7023477275707</v>
      </c>
      <c r="L264" s="1">
        <f t="shared" ref="L264:L327" si="30">E$506*(E264/E263)</f>
        <v>5730.1557900587386</v>
      </c>
      <c r="M264" s="1">
        <f t="shared" ref="M264:M327" si="31">F$506*(F264/F263)</f>
        <v>110.82538685664113</v>
      </c>
      <c r="N264" s="1">
        <f t="shared" ref="N264:N327" si="32">$C$2*(J264/C$506)+$D$2*(K264/D$506)+$E$2*(L264/E$506)+$F$2*(M264/F$506)</f>
        <v>10054.563202137215</v>
      </c>
      <c r="O264" s="1">
        <f t="shared" si="27"/>
        <v>54.56320213721483</v>
      </c>
    </row>
    <row r="265" spans="1:15" x14ac:dyDescent="0.2">
      <c r="A265" s="1">
        <v>259</v>
      </c>
      <c r="B265" s="2">
        <v>39339</v>
      </c>
      <c r="C265" s="1">
        <v>13442.52</v>
      </c>
      <c r="D265" s="24">
        <v>12652.184809999999</v>
      </c>
      <c r="E265" s="24">
        <v>7682.2746185852984</v>
      </c>
      <c r="F265" s="24">
        <v>140.15312418527853</v>
      </c>
      <c r="G265" s="2"/>
      <c r="H265" s="2"/>
      <c r="I265" s="25">
        <v>259</v>
      </c>
      <c r="J265" s="1">
        <f t="shared" si="28"/>
        <v>10379.069975597549</v>
      </c>
      <c r="K265" s="1">
        <f t="shared" si="29"/>
        <v>8542.366225636104</v>
      </c>
      <c r="L265" s="1">
        <f t="shared" si="30"/>
        <v>5640.5811601473088</v>
      </c>
      <c r="M265" s="1">
        <f t="shared" si="31"/>
        <v>114.33406333520033</v>
      </c>
      <c r="N265" s="1">
        <f t="shared" si="32"/>
        <v>9986.3216955575735</v>
      </c>
      <c r="O265" s="1">
        <f t="shared" si="27"/>
        <v>-13.678304442426452</v>
      </c>
    </row>
    <row r="266" spans="1:15" x14ac:dyDescent="0.2">
      <c r="A266" s="1">
        <v>260</v>
      </c>
      <c r="B266" s="2">
        <v>39343</v>
      </c>
      <c r="C266" s="1">
        <v>13739.39</v>
      </c>
      <c r="D266" s="24">
        <v>12546.49344</v>
      </c>
      <c r="E266" s="24">
        <v>7696.7406380027751</v>
      </c>
      <c r="F266" s="24">
        <v>136.44590277178136</v>
      </c>
      <c r="G266" s="2"/>
      <c r="H266" s="2"/>
      <c r="I266" s="25">
        <v>260</v>
      </c>
      <c r="J266" s="1">
        <f t="shared" si="28"/>
        <v>10594.364752702619</v>
      </c>
      <c r="K266" s="1">
        <f t="shared" si="29"/>
        <v>8637.9535300988209</v>
      </c>
      <c r="L266" s="1">
        <f t="shared" si="30"/>
        <v>5683.5306444408307</v>
      </c>
      <c r="M266" s="1">
        <f t="shared" si="31"/>
        <v>108.87452570513004</v>
      </c>
      <c r="N266" s="1">
        <f t="shared" si="32"/>
        <v>10012.257379044964</v>
      </c>
      <c r="O266" s="1">
        <f t="shared" si="27"/>
        <v>12.257379044964182</v>
      </c>
    </row>
    <row r="267" spans="1:15" x14ac:dyDescent="0.2">
      <c r="A267" s="1">
        <v>261</v>
      </c>
      <c r="B267" s="2">
        <v>39344</v>
      </c>
      <c r="C267" s="1">
        <v>13815.56</v>
      </c>
      <c r="D267" s="24">
        <v>12915.478000000001</v>
      </c>
      <c r="E267" s="24">
        <v>7999.4695700725842</v>
      </c>
      <c r="F267" s="24">
        <v>140.89223359422036</v>
      </c>
      <c r="G267" s="2"/>
      <c r="H267" s="2"/>
      <c r="I267" s="25">
        <v>261</v>
      </c>
      <c r="J267" s="1">
        <f t="shared" si="28"/>
        <v>10422.915165957151</v>
      </c>
      <c r="K267" s="1">
        <f t="shared" si="29"/>
        <v>8966.8962857814458</v>
      </c>
      <c r="L267" s="1">
        <f t="shared" si="30"/>
        <v>5895.973464838351</v>
      </c>
      <c r="M267" s="1">
        <f t="shared" si="31"/>
        <v>115.47689960815637</v>
      </c>
      <c r="N267" s="1">
        <f t="shared" si="32"/>
        <v>10214.909417519881</v>
      </c>
      <c r="O267" s="1">
        <f t="shared" si="27"/>
        <v>214.90941751988066</v>
      </c>
    </row>
    <row r="268" spans="1:15" x14ac:dyDescent="0.2">
      <c r="A268" s="1">
        <v>262</v>
      </c>
      <c r="B268" s="2">
        <v>39345</v>
      </c>
      <c r="C268" s="1">
        <v>13766.7</v>
      </c>
      <c r="D268" s="24">
        <v>12947.3631</v>
      </c>
      <c r="E268" s="24">
        <v>8013.466685448655</v>
      </c>
      <c r="F268" s="24">
        <v>143.28930597992144</v>
      </c>
      <c r="G268" s="2"/>
      <c r="H268" s="2"/>
      <c r="I268" s="25">
        <v>262</v>
      </c>
      <c r="J268" s="1">
        <f t="shared" si="28"/>
        <v>10328.791631681961</v>
      </c>
      <c r="K268" s="1">
        <f t="shared" si="29"/>
        <v>8732.2240483447422</v>
      </c>
      <c r="L268" s="1">
        <f t="shared" si="30"/>
        <v>5682.7745494240935</v>
      </c>
      <c r="M268" s="1">
        <f t="shared" si="31"/>
        <v>113.73530201142303</v>
      </c>
      <c r="N268" s="1">
        <f t="shared" si="32"/>
        <v>10029.036673953759</v>
      </c>
      <c r="O268" s="1">
        <f t="shared" si="27"/>
        <v>29.036673953758509</v>
      </c>
    </row>
    <row r="269" spans="1:15" x14ac:dyDescent="0.2">
      <c r="A269" s="1">
        <v>263</v>
      </c>
      <c r="B269" s="2">
        <v>39346</v>
      </c>
      <c r="C269" s="1">
        <v>13820.19</v>
      </c>
      <c r="D269" s="24">
        <v>13046.408019999999</v>
      </c>
      <c r="E269" s="24">
        <v>8034.7427766032406</v>
      </c>
      <c r="F269" s="24">
        <v>141.3448574646911</v>
      </c>
      <c r="G269" s="2"/>
      <c r="H269" s="2"/>
      <c r="I269" s="25">
        <v>263</v>
      </c>
      <c r="J269" s="1">
        <f t="shared" si="28"/>
        <v>10405.724569831549</v>
      </c>
      <c r="K269" s="1">
        <f t="shared" si="29"/>
        <v>8777.3548344049832</v>
      </c>
      <c r="L269" s="1">
        <f t="shared" si="30"/>
        <v>5687.9101032813451</v>
      </c>
      <c r="M269" s="1">
        <f t="shared" si="31"/>
        <v>110.31505686055684</v>
      </c>
      <c r="N269" s="1">
        <f t="shared" si="32"/>
        <v>10014.006158840381</v>
      </c>
      <c r="O269" s="1">
        <f t="shared" si="27"/>
        <v>14.006158840380522</v>
      </c>
    </row>
    <row r="270" spans="1:15" x14ac:dyDescent="0.2">
      <c r="A270" s="1">
        <v>264</v>
      </c>
      <c r="B270" s="2">
        <v>39350</v>
      </c>
      <c r="C270" s="1">
        <v>13778.65</v>
      </c>
      <c r="D270" s="24">
        <v>12896.790089999999</v>
      </c>
      <c r="E270" s="24">
        <v>7968.3474576271192</v>
      </c>
      <c r="F270" s="24">
        <v>143.42191325638333</v>
      </c>
      <c r="G270" s="2"/>
      <c r="H270" s="2"/>
      <c r="I270" s="25">
        <v>264</v>
      </c>
      <c r="J270" s="1">
        <f t="shared" si="28"/>
        <v>10334.294075732678</v>
      </c>
      <c r="K270" s="1">
        <f t="shared" si="29"/>
        <v>8610.8237695291427</v>
      </c>
      <c r="L270" s="1">
        <f t="shared" si="30"/>
        <v>5625.970712046641</v>
      </c>
      <c r="M270" s="1">
        <f t="shared" si="31"/>
        <v>113.47601071467228</v>
      </c>
      <c r="N270" s="1">
        <f t="shared" si="32"/>
        <v>9974.6989891755911</v>
      </c>
      <c r="O270" s="1">
        <f t="shared" si="27"/>
        <v>-25.301010824408877</v>
      </c>
    </row>
    <row r="271" spans="1:15" x14ac:dyDescent="0.2">
      <c r="A271" s="1">
        <v>265</v>
      </c>
      <c r="B271" s="2">
        <v>39351</v>
      </c>
      <c r="C271" s="1">
        <v>13878.15</v>
      </c>
      <c r="D271" s="24">
        <v>12964.4249</v>
      </c>
      <c r="E271" s="24">
        <v>8036.675610789438</v>
      </c>
      <c r="F271" s="24">
        <v>142.05479688850477</v>
      </c>
      <c r="G271" s="2"/>
      <c r="H271" s="2"/>
      <c r="I271" s="25">
        <v>265</v>
      </c>
      <c r="J271" s="1">
        <f t="shared" si="28"/>
        <v>10440.302200687296</v>
      </c>
      <c r="K271" s="1">
        <f t="shared" si="29"/>
        <v>8756.4011938250824</v>
      </c>
      <c r="L271" s="1">
        <f t="shared" si="30"/>
        <v>5721.4928239925721</v>
      </c>
      <c r="M271" s="1">
        <f t="shared" si="31"/>
        <v>110.76663232874972</v>
      </c>
      <c r="N271" s="1">
        <f t="shared" si="32"/>
        <v>10034.128894425809</v>
      </c>
      <c r="O271" s="1">
        <f t="shared" si="27"/>
        <v>34.128894425808539</v>
      </c>
    </row>
    <row r="272" spans="1:15" x14ac:dyDescent="0.2">
      <c r="A272" s="1">
        <v>266</v>
      </c>
      <c r="B272" s="2">
        <v>39352</v>
      </c>
      <c r="C272" s="1">
        <v>13912.94</v>
      </c>
      <c r="D272" s="24">
        <v>13127.824959999998</v>
      </c>
      <c r="E272" s="24">
        <v>8114.0249080101894</v>
      </c>
      <c r="F272" s="24">
        <v>145.51932220973461</v>
      </c>
      <c r="G272" s="2"/>
      <c r="H272" s="2"/>
      <c r="I272" s="25">
        <v>266</v>
      </c>
      <c r="J272" s="1">
        <f t="shared" si="28"/>
        <v>10391.434299456341</v>
      </c>
      <c r="K272" s="1">
        <f t="shared" si="29"/>
        <v>8820.5069722327171</v>
      </c>
      <c r="L272" s="1">
        <f t="shared" si="30"/>
        <v>5727.447002725743</v>
      </c>
      <c r="M272" s="1">
        <f t="shared" si="31"/>
        <v>114.56008306465847</v>
      </c>
      <c r="N272" s="1">
        <f t="shared" si="32"/>
        <v>10106.240298632496</v>
      </c>
      <c r="O272" s="1">
        <f t="shared" si="27"/>
        <v>106.24029863249598</v>
      </c>
    </row>
    <row r="273" spans="1:15" x14ac:dyDescent="0.2">
      <c r="A273" s="1">
        <v>267</v>
      </c>
      <c r="B273" s="2">
        <v>39353</v>
      </c>
      <c r="C273" s="1">
        <v>13895.63</v>
      </c>
      <c r="D273" s="24">
        <v>13175.45832</v>
      </c>
      <c r="E273" s="24">
        <v>8130.4267425320058</v>
      </c>
      <c r="F273" s="24">
        <v>145.93714136671883</v>
      </c>
      <c r="G273" s="2"/>
      <c r="H273" s="2"/>
      <c r="I273" s="25">
        <v>267</v>
      </c>
      <c r="J273" s="1">
        <f t="shared" si="28"/>
        <v>10352.553664681944</v>
      </c>
      <c r="K273" s="1">
        <f t="shared" si="29"/>
        <v>8742.3256637389477</v>
      </c>
      <c r="L273" s="1">
        <f t="shared" si="30"/>
        <v>5684.3156489376379</v>
      </c>
      <c r="M273" s="1">
        <f t="shared" si="31"/>
        <v>112.15373258323241</v>
      </c>
      <c r="N273" s="1">
        <f t="shared" si="32"/>
        <v>10013.672494114377</v>
      </c>
      <c r="O273" s="1">
        <f t="shared" si="27"/>
        <v>13.672494114376605</v>
      </c>
    </row>
    <row r="274" spans="1:15" x14ac:dyDescent="0.2">
      <c r="A274" s="1">
        <v>268</v>
      </c>
      <c r="B274" s="2">
        <v>39356</v>
      </c>
      <c r="C274" s="1">
        <v>14087.55</v>
      </c>
      <c r="D274" s="24">
        <v>13292.1666</v>
      </c>
      <c r="E274" s="24">
        <v>8222.8457484688806</v>
      </c>
      <c r="F274" s="24">
        <v>145.65070032854919</v>
      </c>
      <c r="G274" s="2"/>
      <c r="H274" s="2"/>
      <c r="I274" s="25">
        <v>268</v>
      </c>
      <c r="J274" s="1">
        <f t="shared" si="28"/>
        <v>10508.612790316092</v>
      </c>
      <c r="K274" s="1">
        <f t="shared" si="29"/>
        <v>8787.8790497746868</v>
      </c>
      <c r="L274" s="1">
        <f t="shared" si="30"/>
        <v>5737.3320309518613</v>
      </c>
      <c r="M274" s="1">
        <f t="shared" si="31"/>
        <v>111.61313384668068</v>
      </c>
      <c r="N274" s="1">
        <f t="shared" si="32"/>
        <v>10089.261676532631</v>
      </c>
      <c r="O274" s="1">
        <f t="shared" si="27"/>
        <v>89.2616765326311</v>
      </c>
    </row>
    <row r="275" spans="1:15" x14ac:dyDescent="0.2">
      <c r="A275" s="1">
        <v>269</v>
      </c>
      <c r="B275" s="2">
        <v>39357</v>
      </c>
      <c r="C275" s="1">
        <v>14047.31</v>
      </c>
      <c r="D275" s="24">
        <v>13266.016319999999</v>
      </c>
      <c r="E275" s="24">
        <v>8207.2884234361736</v>
      </c>
      <c r="F275" s="24">
        <v>147.08179465056082</v>
      </c>
      <c r="G275" s="2"/>
      <c r="H275" s="2"/>
      <c r="I275" s="25">
        <v>269</v>
      </c>
      <c r="J275" s="1">
        <f t="shared" si="28"/>
        <v>10335.841891563829</v>
      </c>
      <c r="K275" s="1">
        <f t="shared" si="29"/>
        <v>8693.5824584741767</v>
      </c>
      <c r="L275" s="1">
        <f t="shared" si="30"/>
        <v>5662.1156290906702</v>
      </c>
      <c r="M275" s="1">
        <f t="shared" si="31"/>
        <v>112.93144973050956</v>
      </c>
      <c r="N275" s="1">
        <f t="shared" si="32"/>
        <v>10000.431355552699</v>
      </c>
      <c r="O275" s="1">
        <f t="shared" si="27"/>
        <v>0.43135555269873294</v>
      </c>
    </row>
    <row r="276" spans="1:15" x14ac:dyDescent="0.2">
      <c r="A276" s="1">
        <v>270</v>
      </c>
      <c r="B276" s="2">
        <v>39358</v>
      </c>
      <c r="C276" s="1">
        <v>13968.05</v>
      </c>
      <c r="D276" s="24">
        <v>13312.202399999998</v>
      </c>
      <c r="E276" s="24">
        <v>8213.5804215589196</v>
      </c>
      <c r="F276" s="24">
        <v>147.3223982869379</v>
      </c>
      <c r="G276" s="2"/>
      <c r="H276" s="2"/>
      <c r="I276" s="25">
        <v>270</v>
      </c>
      <c r="J276" s="1">
        <f t="shared" si="28"/>
        <v>10306.96438481816</v>
      </c>
      <c r="K276" s="1">
        <f t="shared" si="29"/>
        <v>8741.046111895128</v>
      </c>
      <c r="L276" s="1">
        <f t="shared" si="30"/>
        <v>5677.1974586352098</v>
      </c>
      <c r="M276" s="1">
        <f t="shared" si="31"/>
        <v>112.01557691281315</v>
      </c>
      <c r="N276" s="1">
        <f t="shared" si="32"/>
        <v>9991.9134886053398</v>
      </c>
      <c r="O276" s="1">
        <f t="shared" si="27"/>
        <v>-8.0865113946601923</v>
      </c>
    </row>
    <row r="277" spans="1:15" x14ac:dyDescent="0.2">
      <c r="A277" s="1">
        <v>271</v>
      </c>
      <c r="B277" s="2">
        <v>39359</v>
      </c>
      <c r="C277" s="1">
        <v>13974.31</v>
      </c>
      <c r="D277" s="24">
        <v>13366.22827</v>
      </c>
      <c r="E277" s="24">
        <v>8204.0848056537106</v>
      </c>
      <c r="F277" s="24">
        <v>146.76704447879104</v>
      </c>
      <c r="G277" s="2"/>
      <c r="H277" s="2"/>
      <c r="I277" s="25">
        <v>271</v>
      </c>
      <c r="J277" s="1">
        <f t="shared" si="28"/>
        <v>10370.095438482826</v>
      </c>
      <c r="K277" s="1">
        <f t="shared" si="29"/>
        <v>8746.0707907288797</v>
      </c>
      <c r="L277" s="1">
        <f t="shared" si="30"/>
        <v>5666.2901440241922</v>
      </c>
      <c r="M277" s="1">
        <f t="shared" si="31"/>
        <v>111.41106574398219</v>
      </c>
      <c r="N277" s="1">
        <f t="shared" si="32"/>
        <v>10005.272392329058</v>
      </c>
      <c r="O277" s="1">
        <f t="shared" si="27"/>
        <v>5.2723923290577659</v>
      </c>
    </row>
    <row r="278" spans="1:15" x14ac:dyDescent="0.2">
      <c r="A278" s="1">
        <v>272</v>
      </c>
      <c r="B278" s="2">
        <v>39360</v>
      </c>
      <c r="C278" s="1">
        <v>14066.01</v>
      </c>
      <c r="D278" s="24">
        <v>13466.64486</v>
      </c>
      <c r="E278" s="24">
        <v>8263.6685051619297</v>
      </c>
      <c r="F278" s="24">
        <v>146.22999143101973</v>
      </c>
      <c r="G278" s="2"/>
      <c r="H278" s="2"/>
      <c r="I278" s="25">
        <v>272</v>
      </c>
      <c r="J278" s="1">
        <f t="shared" si="28"/>
        <v>10433.468511468547</v>
      </c>
      <c r="K278" s="1">
        <f t="shared" si="29"/>
        <v>8776.1605551701214</v>
      </c>
      <c r="L278" s="1">
        <f t="shared" si="30"/>
        <v>5714.0485743203708</v>
      </c>
      <c r="M278" s="1">
        <f t="shared" si="31"/>
        <v>111.42341525920034</v>
      </c>
      <c r="N278" s="1">
        <f t="shared" si="32"/>
        <v>10048.730538840065</v>
      </c>
      <c r="O278" s="1">
        <f t="shared" si="27"/>
        <v>48.730538840065492</v>
      </c>
    </row>
    <row r="279" spans="1:15" x14ac:dyDescent="0.2">
      <c r="A279" s="1">
        <v>273</v>
      </c>
      <c r="B279" s="2">
        <v>39364</v>
      </c>
      <c r="C279" s="1">
        <v>14164.53</v>
      </c>
      <c r="D279" s="24">
        <v>13453.077439999999</v>
      </c>
      <c r="E279" s="24">
        <v>8258.5657931811784</v>
      </c>
      <c r="F279" s="24">
        <v>146.67834857680145</v>
      </c>
      <c r="G279" s="2"/>
      <c r="H279" s="2"/>
      <c r="I279" s="25">
        <v>273</v>
      </c>
      <c r="J279" s="1">
        <f t="shared" si="28"/>
        <v>10438.05083947047</v>
      </c>
      <c r="K279" s="1">
        <f t="shared" si="29"/>
        <v>8701.9435459655433</v>
      </c>
      <c r="L279" s="1">
        <f t="shared" si="30"/>
        <v>5669.3455390088839</v>
      </c>
      <c r="M279" s="1">
        <f t="shared" si="31"/>
        <v>112.17552667613995</v>
      </c>
      <c r="N279" s="1">
        <f t="shared" si="32"/>
        <v>10030.508755038787</v>
      </c>
      <c r="O279" s="1">
        <f t="shared" si="27"/>
        <v>30.508755038787058</v>
      </c>
    </row>
    <row r="280" spans="1:15" x14ac:dyDescent="0.2">
      <c r="A280" s="1">
        <v>274</v>
      </c>
      <c r="B280" s="2">
        <v>39365</v>
      </c>
      <c r="C280" s="1">
        <v>14078.69</v>
      </c>
      <c r="D280" s="24">
        <v>13555.862099999998</v>
      </c>
      <c r="E280" s="24">
        <v>8269.8158640226629</v>
      </c>
      <c r="F280" s="24">
        <v>146.71925179364536</v>
      </c>
      <c r="G280" s="2"/>
      <c r="H280" s="2"/>
      <c r="I280" s="25">
        <v>274</v>
      </c>
      <c r="J280" s="1">
        <f t="shared" si="28"/>
        <v>10302.633215539097</v>
      </c>
      <c r="K280" s="1">
        <f t="shared" si="29"/>
        <v>8777.2713855989678</v>
      </c>
      <c r="L280" s="1">
        <f t="shared" si="30"/>
        <v>5680.5761796171491</v>
      </c>
      <c r="M280" s="1">
        <f t="shared" si="31"/>
        <v>111.86382160946086</v>
      </c>
      <c r="N280" s="1">
        <f t="shared" si="32"/>
        <v>10000.599826809612</v>
      </c>
      <c r="O280" s="1">
        <f t="shared" si="27"/>
        <v>0.59982680961184087</v>
      </c>
    </row>
    <row r="281" spans="1:15" x14ac:dyDescent="0.2">
      <c r="A281" s="1">
        <v>275</v>
      </c>
      <c r="B281" s="2">
        <v>39366</v>
      </c>
      <c r="C281" s="1">
        <v>14015.12</v>
      </c>
      <c r="D281" s="24">
        <v>13707.893249999999</v>
      </c>
      <c r="E281" s="24">
        <v>8348.0421472305279</v>
      </c>
      <c r="F281" s="24">
        <v>148.48596700119069</v>
      </c>
      <c r="G281" s="2"/>
      <c r="H281" s="2"/>
      <c r="I281" s="25">
        <v>275</v>
      </c>
      <c r="J281" s="1">
        <f t="shared" si="28"/>
        <v>10318.646522084087</v>
      </c>
      <c r="K281" s="1">
        <f t="shared" si="29"/>
        <v>8808.4115548609279</v>
      </c>
      <c r="L281" s="1">
        <f t="shared" si="30"/>
        <v>5726.5093625810969</v>
      </c>
      <c r="M281" s="1">
        <f t="shared" si="31"/>
        <v>113.17926471236969</v>
      </c>
      <c r="N281" s="1">
        <f t="shared" si="32"/>
        <v>10049.12632750659</v>
      </c>
      <c r="O281" s="1">
        <f t="shared" si="27"/>
        <v>49.126327506590314</v>
      </c>
    </row>
    <row r="282" spans="1:15" x14ac:dyDescent="0.2">
      <c r="A282" s="1">
        <v>276</v>
      </c>
      <c r="B282" s="2">
        <v>39367</v>
      </c>
      <c r="C282" s="1">
        <v>14093.08</v>
      </c>
      <c r="D282" s="24">
        <v>13694.95529</v>
      </c>
      <c r="E282" s="24">
        <v>8281.0684426810258</v>
      </c>
      <c r="F282" s="24">
        <v>147.5872434641914</v>
      </c>
      <c r="G282" s="2"/>
      <c r="H282" s="2"/>
      <c r="I282" s="25">
        <v>276</v>
      </c>
      <c r="J282" s="1">
        <f t="shared" si="28"/>
        <v>10423.108477558524</v>
      </c>
      <c r="K282" s="1">
        <f t="shared" si="29"/>
        <v>8702.4979872760487</v>
      </c>
      <c r="L282" s="1">
        <f t="shared" si="30"/>
        <v>5627.3369812290493</v>
      </c>
      <c r="M282" s="1">
        <f t="shared" si="31"/>
        <v>111.15575935345062</v>
      </c>
      <c r="N282" s="1">
        <f t="shared" si="32"/>
        <v>9999.2909082144106</v>
      </c>
      <c r="O282" s="1">
        <f t="shared" si="27"/>
        <v>-0.70909178558940766</v>
      </c>
    </row>
    <row r="283" spans="1:15" x14ac:dyDescent="0.2">
      <c r="A283" s="1">
        <v>277</v>
      </c>
      <c r="B283" s="2">
        <v>39370</v>
      </c>
      <c r="C283" s="1">
        <v>13984.8</v>
      </c>
      <c r="D283" s="24">
        <v>13569.397899999998</v>
      </c>
      <c r="E283" s="24">
        <v>8260.9388335704116</v>
      </c>
      <c r="F283" s="24">
        <v>147.77924399795677</v>
      </c>
      <c r="G283" s="2"/>
      <c r="H283" s="2"/>
      <c r="I283" s="25">
        <v>277</v>
      </c>
      <c r="J283" s="1">
        <f t="shared" si="28"/>
        <v>10285.810139444324</v>
      </c>
      <c r="K283" s="1">
        <f t="shared" si="29"/>
        <v>8630.8582770624489</v>
      </c>
      <c r="L283" s="1">
        <f t="shared" si="30"/>
        <v>5659.0589002443403</v>
      </c>
      <c r="M283" s="1">
        <f t="shared" si="31"/>
        <v>111.97812191053815</v>
      </c>
      <c r="N283" s="1">
        <f t="shared" si="32"/>
        <v>9941.9337991650809</v>
      </c>
      <c r="O283" s="1">
        <f t="shared" si="27"/>
        <v>-58.066200834919073</v>
      </c>
    </row>
    <row r="284" spans="1:15" x14ac:dyDescent="0.2">
      <c r="A284" s="1">
        <v>278</v>
      </c>
      <c r="B284" s="2">
        <v>39371</v>
      </c>
      <c r="C284" s="1">
        <v>13912.94</v>
      </c>
      <c r="D284" s="24">
        <v>13439.596169999999</v>
      </c>
      <c r="E284" s="24">
        <v>8174.3488108720267</v>
      </c>
      <c r="F284" s="24">
        <v>147.01827228274857</v>
      </c>
      <c r="G284" s="2"/>
      <c r="H284" s="2"/>
      <c r="I284" s="25">
        <v>278</v>
      </c>
      <c r="J284" s="1">
        <f t="shared" si="28"/>
        <v>10312.187798395404</v>
      </c>
      <c r="K284" s="1">
        <f t="shared" si="29"/>
        <v>8627.3947176743204</v>
      </c>
      <c r="L284" s="1">
        <f t="shared" si="30"/>
        <v>5613.3864361057522</v>
      </c>
      <c r="M284" s="1">
        <f t="shared" si="31"/>
        <v>111.25676667274961</v>
      </c>
      <c r="N284" s="1">
        <f t="shared" si="32"/>
        <v>9929.9683226412199</v>
      </c>
      <c r="O284" s="1">
        <f t="shared" si="27"/>
        <v>-70.031677358780144</v>
      </c>
    </row>
    <row r="285" spans="1:15" x14ac:dyDescent="0.2">
      <c r="A285" s="1">
        <v>279</v>
      </c>
      <c r="B285" s="2">
        <v>39372</v>
      </c>
      <c r="C285" s="1">
        <v>13892.54</v>
      </c>
      <c r="D285" s="24">
        <v>13607.149289999999</v>
      </c>
      <c r="E285" s="24">
        <v>8260.6473594548552</v>
      </c>
      <c r="F285" s="24">
        <v>145.31462118615016</v>
      </c>
      <c r="G285" s="2"/>
      <c r="H285" s="2"/>
      <c r="I285" s="25">
        <v>279</v>
      </c>
      <c r="J285" s="1">
        <f t="shared" si="28"/>
        <v>10350.251545898998</v>
      </c>
      <c r="K285" s="1">
        <f t="shared" si="29"/>
        <v>8819.3170751983962</v>
      </c>
      <c r="L285" s="1">
        <f t="shared" si="30"/>
        <v>5732.7380651135027</v>
      </c>
      <c r="M285" s="1">
        <f t="shared" si="31"/>
        <v>110.53671645012783</v>
      </c>
      <c r="N285" s="1">
        <f t="shared" si="32"/>
        <v>10018.917522829352</v>
      </c>
      <c r="O285" s="1">
        <f t="shared" si="27"/>
        <v>18.917522829351583</v>
      </c>
    </row>
    <row r="286" spans="1:15" x14ac:dyDescent="0.2">
      <c r="A286" s="1">
        <v>280</v>
      </c>
      <c r="B286" s="2">
        <v>39373</v>
      </c>
      <c r="C286" s="1">
        <v>13888.96</v>
      </c>
      <c r="D286" s="24">
        <v>13525.47616</v>
      </c>
      <c r="E286" s="24">
        <v>8236.5609825764059</v>
      </c>
      <c r="F286" s="24">
        <v>147.88700613815163</v>
      </c>
      <c r="G286" s="2"/>
      <c r="H286" s="2"/>
      <c r="I286" s="25">
        <v>280</v>
      </c>
      <c r="J286" s="1">
        <f t="shared" si="28"/>
        <v>10362.778903785771</v>
      </c>
      <c r="K286" s="1">
        <f t="shared" si="29"/>
        <v>8658.4357790771464</v>
      </c>
      <c r="L286" s="1">
        <f t="shared" si="30"/>
        <v>5656.3075733202186</v>
      </c>
      <c r="M286" s="1">
        <f t="shared" si="31"/>
        <v>113.81231654618985</v>
      </c>
      <c r="N286" s="1">
        <f t="shared" si="32"/>
        <v>10013.451118758163</v>
      </c>
      <c r="O286" s="1">
        <f t="shared" si="27"/>
        <v>13.45111875816292</v>
      </c>
    </row>
    <row r="287" spans="1:15" x14ac:dyDescent="0.2">
      <c r="A287" s="1">
        <v>281</v>
      </c>
      <c r="B287" s="2">
        <v>39374</v>
      </c>
      <c r="C287" s="1">
        <v>13522.02</v>
      </c>
      <c r="D287" s="24">
        <v>13354.777819999998</v>
      </c>
      <c r="E287" s="24">
        <v>8178.4869639549788</v>
      </c>
      <c r="F287" s="24">
        <v>146.2882373412215</v>
      </c>
      <c r="G287" s="2"/>
      <c r="H287" s="2"/>
      <c r="I287" s="25">
        <v>281</v>
      </c>
      <c r="J287" s="1">
        <f t="shared" si="28"/>
        <v>10091.599530058407</v>
      </c>
      <c r="K287" s="1">
        <f t="shared" si="29"/>
        <v>8600.7857717727275</v>
      </c>
      <c r="L287" s="1">
        <f t="shared" si="30"/>
        <v>5632.8505563570388</v>
      </c>
      <c r="M287" s="1">
        <f t="shared" si="31"/>
        <v>110.62364141507433</v>
      </c>
      <c r="N287" s="1">
        <f t="shared" si="32"/>
        <v>9827.7880543417068</v>
      </c>
      <c r="O287" s="1">
        <f t="shared" si="27"/>
        <v>-172.21194565829319</v>
      </c>
    </row>
    <row r="288" spans="1:15" x14ac:dyDescent="0.2">
      <c r="A288" s="1">
        <v>282</v>
      </c>
      <c r="B288" s="2">
        <v>39377</v>
      </c>
      <c r="C288" s="1">
        <v>13566.97</v>
      </c>
      <c r="D288" s="24">
        <v>13096.876680000001</v>
      </c>
      <c r="E288" s="24">
        <v>8008.5867873815259</v>
      </c>
      <c r="F288" s="24">
        <v>144.12125197264598</v>
      </c>
      <c r="G288" s="2"/>
      <c r="H288" s="2"/>
      <c r="I288" s="25">
        <v>282</v>
      </c>
      <c r="J288" s="1">
        <f t="shared" si="28"/>
        <v>10399.906906401558</v>
      </c>
      <c r="K288" s="1">
        <f t="shared" si="29"/>
        <v>8542.5021647333488</v>
      </c>
      <c r="L288" s="1">
        <f t="shared" si="30"/>
        <v>5555.0004982260234</v>
      </c>
      <c r="M288" s="1">
        <f t="shared" si="31"/>
        <v>110.17604521639748</v>
      </c>
      <c r="N288" s="1">
        <f t="shared" si="32"/>
        <v>9904.9619743380517</v>
      </c>
      <c r="O288" s="1">
        <f t="shared" si="27"/>
        <v>-95.038025661948268</v>
      </c>
    </row>
    <row r="289" spans="1:15" x14ac:dyDescent="0.2">
      <c r="A289" s="1">
        <v>283</v>
      </c>
      <c r="B289" s="2">
        <v>39378</v>
      </c>
      <c r="C289" s="1">
        <v>13676.23</v>
      </c>
      <c r="D289" s="24">
        <v>13343.277599999999</v>
      </c>
      <c r="E289" s="24">
        <v>8126.8518518518522</v>
      </c>
      <c r="F289" s="24">
        <v>143.46019011075262</v>
      </c>
      <c r="G289" s="2"/>
      <c r="H289" s="2"/>
      <c r="I289" s="25">
        <v>283</v>
      </c>
      <c r="J289" s="1">
        <f t="shared" si="28"/>
        <v>10448.926934569768</v>
      </c>
      <c r="K289" s="1">
        <f t="shared" si="29"/>
        <v>8874.6004534678541</v>
      </c>
      <c r="L289" s="1">
        <f t="shared" si="30"/>
        <v>5756.6210083470514</v>
      </c>
      <c r="M289" s="1">
        <f t="shared" si="31"/>
        <v>111.3196766059053</v>
      </c>
      <c r="N289" s="1">
        <f t="shared" si="32"/>
        <v>10094.248271111108</v>
      </c>
      <c r="O289" s="1">
        <f t="shared" si="27"/>
        <v>94.248271111107897</v>
      </c>
    </row>
    <row r="290" spans="1:15" x14ac:dyDescent="0.2">
      <c r="A290" s="1">
        <v>284</v>
      </c>
      <c r="B290" s="2">
        <v>39379</v>
      </c>
      <c r="C290" s="1">
        <v>13675.25</v>
      </c>
      <c r="D290" s="24">
        <v>13267.357600000001</v>
      </c>
      <c r="E290" s="24">
        <v>8073.2252098449289</v>
      </c>
      <c r="F290" s="24">
        <v>143.39402173913044</v>
      </c>
      <c r="G290" s="2"/>
      <c r="H290" s="2"/>
      <c r="I290" s="25">
        <v>284</v>
      </c>
      <c r="J290" s="1">
        <f t="shared" si="28"/>
        <v>10364.707241140286</v>
      </c>
      <c r="K290" s="1">
        <f t="shared" si="29"/>
        <v>8661.1575781546289</v>
      </c>
      <c r="L290" s="1">
        <f t="shared" si="30"/>
        <v>5635.4150376052721</v>
      </c>
      <c r="M290" s="1">
        <f t="shared" si="31"/>
        <v>111.78105484080434</v>
      </c>
      <c r="N290" s="1">
        <f t="shared" si="32"/>
        <v>9975.1229406075108</v>
      </c>
      <c r="O290" s="1">
        <f t="shared" si="27"/>
        <v>-24.877059392489173</v>
      </c>
    </row>
    <row r="291" spans="1:15" x14ac:dyDescent="0.2">
      <c r="A291" s="1">
        <v>285</v>
      </c>
      <c r="B291" s="2">
        <v>39380</v>
      </c>
      <c r="C291" s="1">
        <v>13671.92</v>
      </c>
      <c r="D291" s="24">
        <v>13479.442110000002</v>
      </c>
      <c r="E291" s="24">
        <v>8240.7725321888429</v>
      </c>
      <c r="F291" s="24">
        <v>142.53102844638948</v>
      </c>
      <c r="G291" s="2"/>
      <c r="H291" s="2"/>
      <c r="I291" s="25">
        <v>285</v>
      </c>
      <c r="J291" s="1">
        <f t="shared" si="28"/>
        <v>10362.925954845434</v>
      </c>
      <c r="K291" s="1">
        <f t="shared" si="29"/>
        <v>8849.9641080799138</v>
      </c>
      <c r="L291" s="1">
        <f t="shared" si="30"/>
        <v>5790.5796614596793</v>
      </c>
      <c r="M291" s="1">
        <f t="shared" si="31"/>
        <v>111.15958929460027</v>
      </c>
      <c r="N291" s="1">
        <f t="shared" si="32"/>
        <v>10055.699074111864</v>
      </c>
      <c r="O291" s="1">
        <f t="shared" si="27"/>
        <v>55.69907411186432</v>
      </c>
    </row>
    <row r="292" spans="1:15" x14ac:dyDescent="0.2">
      <c r="A292" s="1">
        <v>286</v>
      </c>
      <c r="B292" s="2">
        <v>39381</v>
      </c>
      <c r="C292" s="1">
        <v>13806.7</v>
      </c>
      <c r="D292" s="24">
        <v>13670.985989999999</v>
      </c>
      <c r="E292" s="24">
        <v>8337.9424460431655</v>
      </c>
      <c r="F292" s="24">
        <v>144.59597021462989</v>
      </c>
      <c r="G292" s="2"/>
      <c r="H292" s="2"/>
      <c r="I292" s="25">
        <v>286</v>
      </c>
      <c r="J292" s="1">
        <f t="shared" si="28"/>
        <v>10467.634283626587</v>
      </c>
      <c r="K292" s="1">
        <f t="shared" si="29"/>
        <v>8834.4994250059317</v>
      </c>
      <c r="L292" s="1">
        <f t="shared" si="30"/>
        <v>5739.7390491177257</v>
      </c>
      <c r="M292" s="1">
        <f t="shared" si="31"/>
        <v>113.45282932675383</v>
      </c>
      <c r="N292" s="1">
        <f t="shared" si="32"/>
        <v>10122.829561060302</v>
      </c>
      <c r="O292" s="1">
        <f t="shared" si="27"/>
        <v>122.82956106030178</v>
      </c>
    </row>
    <row r="293" spans="1:15" x14ac:dyDescent="0.2">
      <c r="A293" s="1">
        <v>287</v>
      </c>
      <c r="B293" s="2">
        <v>39384</v>
      </c>
      <c r="C293" s="1">
        <v>13870.26</v>
      </c>
      <c r="D293" s="24">
        <v>13820.395400000001</v>
      </c>
      <c r="E293" s="24">
        <v>8407.0728896571582</v>
      </c>
      <c r="F293" s="24">
        <v>145.58047079337402</v>
      </c>
      <c r="G293" s="2"/>
      <c r="H293" s="2"/>
      <c r="I293" s="25">
        <v>287</v>
      </c>
      <c r="J293" s="1">
        <f t="shared" si="28"/>
        <v>10413.167992134255</v>
      </c>
      <c r="K293" s="1">
        <f t="shared" si="29"/>
        <v>8805.918396231642</v>
      </c>
      <c r="L293" s="1">
        <f t="shared" si="30"/>
        <v>5719.8824214210545</v>
      </c>
      <c r="M293" s="1">
        <f t="shared" si="31"/>
        <v>112.59406271409181</v>
      </c>
      <c r="N293" s="1">
        <f t="shared" si="32"/>
        <v>10073.109402634596</v>
      </c>
      <c r="O293" s="1">
        <f t="shared" si="27"/>
        <v>73.109402634596336</v>
      </c>
    </row>
    <row r="294" spans="1:15" x14ac:dyDescent="0.2">
      <c r="A294" s="1">
        <v>288</v>
      </c>
      <c r="B294" s="2">
        <v>39385</v>
      </c>
      <c r="C294" s="1">
        <v>13792.47</v>
      </c>
      <c r="D294" s="24">
        <v>13764.8189</v>
      </c>
      <c r="E294" s="24">
        <v>8371.4553584306941</v>
      </c>
      <c r="F294" s="24">
        <v>145.14478730822873</v>
      </c>
      <c r="G294" s="2"/>
      <c r="H294" s="2"/>
      <c r="I294" s="25">
        <v>288</v>
      </c>
      <c r="J294" s="1">
        <f t="shared" si="28"/>
        <v>10307.316384948803</v>
      </c>
      <c r="K294" s="1">
        <f t="shared" si="29"/>
        <v>8675.6906914853498</v>
      </c>
      <c r="L294" s="1">
        <f t="shared" si="30"/>
        <v>5648.814777077223</v>
      </c>
      <c r="M294" s="1">
        <f t="shared" si="31"/>
        <v>111.49795036151956</v>
      </c>
      <c r="N294" s="1">
        <f t="shared" si="32"/>
        <v>9955.2802910694736</v>
      </c>
      <c r="O294" s="1">
        <f t="shared" si="27"/>
        <v>-44.719708930526394</v>
      </c>
    </row>
    <row r="295" spans="1:15" x14ac:dyDescent="0.2">
      <c r="A295" s="1">
        <v>289</v>
      </c>
      <c r="B295" s="2">
        <v>39386</v>
      </c>
      <c r="C295" s="1">
        <v>13930.01</v>
      </c>
      <c r="D295" s="24">
        <v>13963.45184</v>
      </c>
      <c r="E295" s="24">
        <v>8461.8000289393713</v>
      </c>
      <c r="F295" s="24">
        <v>145.1785063752277</v>
      </c>
      <c r="G295" s="2"/>
      <c r="H295" s="2"/>
      <c r="I295" s="25">
        <v>289</v>
      </c>
      <c r="J295" s="1">
        <f t="shared" si="28"/>
        <v>10468.815386547878</v>
      </c>
      <c r="K295" s="1">
        <f t="shared" si="29"/>
        <v>8836.4193108555173</v>
      </c>
      <c r="L295" s="1">
        <f t="shared" si="30"/>
        <v>5734.0697811832779</v>
      </c>
      <c r="M295" s="1">
        <f t="shared" si="31"/>
        <v>111.85861579568954</v>
      </c>
      <c r="N295" s="1">
        <f t="shared" si="32"/>
        <v>10094.436488628533</v>
      </c>
      <c r="O295" s="1">
        <f t="shared" si="27"/>
        <v>94.43648862853297</v>
      </c>
    </row>
    <row r="296" spans="1:15" x14ac:dyDescent="0.2">
      <c r="A296" s="1">
        <v>290</v>
      </c>
      <c r="B296" s="2">
        <v>39387</v>
      </c>
      <c r="C296" s="1">
        <v>13567.87</v>
      </c>
      <c r="D296" s="24">
        <v>13710.284370000001</v>
      </c>
      <c r="E296" s="24">
        <v>8273.3073480583225</v>
      </c>
      <c r="F296" s="24">
        <v>146.8523676880223</v>
      </c>
      <c r="G296" s="2"/>
      <c r="H296" s="2"/>
      <c r="I296" s="25">
        <v>290</v>
      </c>
      <c r="J296" s="1">
        <f t="shared" si="28"/>
        <v>10095.978257840448</v>
      </c>
      <c r="K296" s="1">
        <f t="shared" si="29"/>
        <v>8552.7878136208583</v>
      </c>
      <c r="L296" s="1">
        <f t="shared" si="30"/>
        <v>5546.4816731476976</v>
      </c>
      <c r="M296" s="1">
        <f t="shared" si="31"/>
        <v>113.12202977226923</v>
      </c>
      <c r="N296" s="1">
        <f t="shared" si="32"/>
        <v>9842.4030284786404</v>
      </c>
      <c r="O296" s="1">
        <f t="shared" si="27"/>
        <v>-157.59697152135959</v>
      </c>
    </row>
    <row r="297" spans="1:15" x14ac:dyDescent="0.2">
      <c r="A297" s="1">
        <v>291</v>
      </c>
      <c r="B297" s="2">
        <v>39388</v>
      </c>
      <c r="C297" s="1">
        <v>13595.1</v>
      </c>
      <c r="D297" s="24">
        <v>13596.709199999999</v>
      </c>
      <c r="E297" s="24">
        <v>8284.4605358435911</v>
      </c>
      <c r="F297" s="24">
        <v>143.93063785291042</v>
      </c>
      <c r="G297" s="2"/>
      <c r="H297" s="2"/>
      <c r="I297" s="25">
        <v>291</v>
      </c>
      <c r="J297" s="1">
        <f t="shared" si="28"/>
        <v>10386.252911842463</v>
      </c>
      <c r="K297" s="1">
        <f t="shared" si="29"/>
        <v>8638.5603751575782</v>
      </c>
      <c r="L297" s="1">
        <f t="shared" si="30"/>
        <v>5680.4959793310591</v>
      </c>
      <c r="M297" s="1">
        <f t="shared" si="31"/>
        <v>109.60764763928681</v>
      </c>
      <c r="N297" s="1">
        <f t="shared" si="32"/>
        <v>9944.7326739908276</v>
      </c>
      <c r="O297" s="1">
        <f t="shared" si="27"/>
        <v>-55.267326009172393</v>
      </c>
    </row>
    <row r="298" spans="1:15" x14ac:dyDescent="0.2">
      <c r="A298" s="1">
        <v>292</v>
      </c>
      <c r="B298" s="2">
        <v>39391</v>
      </c>
      <c r="C298" s="1">
        <v>13543.4</v>
      </c>
      <c r="D298" s="24">
        <v>13443.588839999999</v>
      </c>
      <c r="E298" s="24">
        <v>8225.4666473737507</v>
      </c>
      <c r="F298" s="24">
        <v>142.08663755458517</v>
      </c>
      <c r="G298" s="2"/>
      <c r="H298" s="2"/>
      <c r="I298" s="25">
        <v>292</v>
      </c>
      <c r="J298" s="1">
        <f t="shared" si="28"/>
        <v>10326.031844561643</v>
      </c>
      <c r="K298" s="1">
        <f t="shared" si="29"/>
        <v>8612.6230303365846</v>
      </c>
      <c r="L298" s="1">
        <f t="shared" si="30"/>
        <v>5632.4519304117039</v>
      </c>
      <c r="M298" s="1">
        <f t="shared" si="31"/>
        <v>110.39986618693983</v>
      </c>
      <c r="N298" s="1">
        <f t="shared" si="32"/>
        <v>9918.2594249980066</v>
      </c>
      <c r="O298" s="1">
        <f t="shared" si="27"/>
        <v>-81.74057500199342</v>
      </c>
    </row>
    <row r="299" spans="1:15" x14ac:dyDescent="0.2">
      <c r="A299" s="1">
        <v>293</v>
      </c>
      <c r="B299" s="2">
        <v>39392</v>
      </c>
      <c r="C299" s="1">
        <v>13660.94</v>
      </c>
      <c r="D299" s="24">
        <v>13517.00124</v>
      </c>
      <c r="E299" s="24">
        <v>8308.2363213038407</v>
      </c>
      <c r="F299" s="24">
        <v>142.15405476336278</v>
      </c>
      <c r="G299" s="2"/>
      <c r="H299" s="2"/>
      <c r="I299" s="25">
        <v>293</v>
      </c>
      <c r="J299" s="1">
        <f t="shared" si="28"/>
        <v>10455.40931545993</v>
      </c>
      <c r="K299" s="1">
        <f t="shared" si="29"/>
        <v>8758.2867205045404</v>
      </c>
      <c r="L299" s="1">
        <f t="shared" si="30"/>
        <v>5729.9321211407378</v>
      </c>
      <c r="M299" s="1">
        <f t="shared" si="31"/>
        <v>111.8856978876448</v>
      </c>
      <c r="N299" s="1">
        <f t="shared" si="32"/>
        <v>10062.108956579335</v>
      </c>
      <c r="O299" s="1">
        <f t="shared" si="27"/>
        <v>62.108956579335427</v>
      </c>
    </row>
    <row r="300" spans="1:15" x14ac:dyDescent="0.2">
      <c r="A300" s="1">
        <v>294</v>
      </c>
      <c r="B300" s="2">
        <v>39393</v>
      </c>
      <c r="C300" s="1">
        <v>13300.02</v>
      </c>
      <c r="D300" s="24">
        <v>13434.250400000001</v>
      </c>
      <c r="E300" s="24">
        <v>8335.6116163097686</v>
      </c>
      <c r="F300" s="24">
        <v>142.13403973509935</v>
      </c>
      <c r="G300" s="2"/>
      <c r="H300" s="2"/>
      <c r="I300" s="25">
        <v>294</v>
      </c>
      <c r="J300" s="1">
        <f t="shared" si="28"/>
        <v>10091.596354936044</v>
      </c>
      <c r="K300" s="1">
        <f t="shared" si="29"/>
        <v>8657.3925816821411</v>
      </c>
      <c r="L300" s="1">
        <f t="shared" si="30"/>
        <v>5691.5402529902076</v>
      </c>
      <c r="M300" s="1">
        <f t="shared" si="31"/>
        <v>111.8168897566913</v>
      </c>
      <c r="N300" s="1">
        <f t="shared" si="32"/>
        <v>9878.9680117502394</v>
      </c>
      <c r="O300" s="1">
        <f t="shared" si="27"/>
        <v>-121.03198824976062</v>
      </c>
    </row>
    <row r="301" spans="1:15" x14ac:dyDescent="0.2">
      <c r="A301" s="1">
        <v>295</v>
      </c>
      <c r="B301" s="2">
        <v>39394</v>
      </c>
      <c r="C301" s="1">
        <v>13266.29</v>
      </c>
      <c r="D301" s="24">
        <v>13453.683389999998</v>
      </c>
      <c r="E301" s="24">
        <v>8272.0769682726204</v>
      </c>
      <c r="F301" s="24">
        <v>139.86848173111031</v>
      </c>
      <c r="G301" s="2"/>
      <c r="H301" s="2"/>
      <c r="I301" s="25">
        <v>295</v>
      </c>
      <c r="J301" s="1">
        <f t="shared" si="28"/>
        <v>10339.162323101771</v>
      </c>
      <c r="K301" s="1">
        <f t="shared" si="29"/>
        <v>8723.3197310166306</v>
      </c>
      <c r="L301" s="1">
        <f t="shared" si="30"/>
        <v>5629.6095816739535</v>
      </c>
      <c r="M301" s="1">
        <f t="shared" si="31"/>
        <v>110.0500694727089</v>
      </c>
      <c r="N301" s="1">
        <f t="shared" si="32"/>
        <v>9954.6939822843833</v>
      </c>
      <c r="O301" s="1">
        <f t="shared" si="27"/>
        <v>-45.30601771561669</v>
      </c>
    </row>
    <row r="302" spans="1:15" x14ac:dyDescent="0.2">
      <c r="A302" s="1">
        <v>296</v>
      </c>
      <c r="B302" s="2">
        <v>39395</v>
      </c>
      <c r="C302" s="1">
        <v>13042.74</v>
      </c>
      <c r="D302" s="24">
        <v>13207.50452</v>
      </c>
      <c r="E302" s="24">
        <v>8108.2929693233527</v>
      </c>
      <c r="F302" s="24">
        <v>140.83524627202891</v>
      </c>
      <c r="G302" s="2"/>
      <c r="H302" s="2"/>
      <c r="I302" s="25">
        <v>296</v>
      </c>
      <c r="J302" s="1">
        <f t="shared" si="28"/>
        <v>10190.781999564309</v>
      </c>
      <c r="K302" s="1">
        <f t="shared" si="29"/>
        <v>8551.3285231647151</v>
      </c>
      <c r="L302" s="1">
        <f t="shared" si="30"/>
        <v>5560.5281957372317</v>
      </c>
      <c r="M302" s="1">
        <f t="shared" si="31"/>
        <v>112.6056176413221</v>
      </c>
      <c r="N302" s="1">
        <f t="shared" si="32"/>
        <v>9871.7256106530622</v>
      </c>
      <c r="O302" s="1">
        <f t="shared" si="27"/>
        <v>-128.27438934693782</v>
      </c>
    </row>
    <row r="303" spans="1:15" x14ac:dyDescent="0.2">
      <c r="A303" s="1">
        <v>297</v>
      </c>
      <c r="B303" s="2">
        <v>39398</v>
      </c>
      <c r="C303" s="1">
        <v>12987.55</v>
      </c>
      <c r="D303" s="24">
        <v>13051.00368</v>
      </c>
      <c r="E303" s="24">
        <v>8047.0417211804051</v>
      </c>
      <c r="F303" s="24">
        <v>138.9384713841653</v>
      </c>
      <c r="G303" s="2"/>
      <c r="H303" s="2"/>
      <c r="I303" s="25">
        <v>297</v>
      </c>
      <c r="J303" s="1">
        <f t="shared" si="28"/>
        <v>10321.588879905603</v>
      </c>
      <c r="K303" s="1">
        <f t="shared" si="29"/>
        <v>8607.5027596152922</v>
      </c>
      <c r="L303" s="1">
        <f t="shared" si="30"/>
        <v>5629.994913095401</v>
      </c>
      <c r="M303" s="1">
        <f t="shared" si="31"/>
        <v>110.32646905059642</v>
      </c>
      <c r="N303" s="1">
        <f t="shared" si="32"/>
        <v>9913.0357153141613</v>
      </c>
      <c r="O303" s="1">
        <f t="shared" si="27"/>
        <v>-86.96428468583872</v>
      </c>
    </row>
    <row r="304" spans="1:15" x14ac:dyDescent="0.2">
      <c r="A304" s="1">
        <v>298</v>
      </c>
      <c r="B304" s="2">
        <v>39399</v>
      </c>
      <c r="C304" s="1">
        <v>13307.09</v>
      </c>
      <c r="D304" s="24">
        <v>13185.437759999999</v>
      </c>
      <c r="E304" s="24">
        <v>8088.3615654205605</v>
      </c>
      <c r="F304" s="24">
        <v>137.22788714506032</v>
      </c>
      <c r="G304" s="2"/>
      <c r="H304" s="2"/>
      <c r="I304" s="25">
        <v>298</v>
      </c>
      <c r="J304" s="1">
        <f t="shared" si="28"/>
        <v>10620.476998394619</v>
      </c>
      <c r="K304" s="1">
        <f t="shared" si="29"/>
        <v>8800.4456956059566</v>
      </c>
      <c r="L304" s="1">
        <f t="shared" si="30"/>
        <v>5701.9773197946943</v>
      </c>
      <c r="M304" s="1">
        <f t="shared" si="31"/>
        <v>110.45577328097491</v>
      </c>
      <c r="N304" s="1">
        <f t="shared" si="32"/>
        <v>10109.827424413428</v>
      </c>
      <c r="O304" s="1">
        <f t="shared" si="27"/>
        <v>109.82742441342816</v>
      </c>
    </row>
    <row r="305" spans="1:15" x14ac:dyDescent="0.2">
      <c r="A305" s="1">
        <v>299</v>
      </c>
      <c r="B305" s="2">
        <v>39400</v>
      </c>
      <c r="C305" s="1">
        <v>13231.01</v>
      </c>
      <c r="D305" s="24">
        <v>13284.859340000001</v>
      </c>
      <c r="E305" s="24">
        <v>8248.0164560681751</v>
      </c>
      <c r="F305" s="24">
        <v>139.1342908438061</v>
      </c>
      <c r="G305" s="2"/>
      <c r="H305" s="2"/>
      <c r="I305" s="25">
        <v>299</v>
      </c>
      <c r="J305" s="1">
        <f t="shared" si="28"/>
        <v>10306.188100065454</v>
      </c>
      <c r="K305" s="1">
        <f t="shared" si="29"/>
        <v>8776.4005075927016</v>
      </c>
      <c r="L305" s="1">
        <f t="shared" si="30"/>
        <v>5784.823911051757</v>
      </c>
      <c r="M305" s="1">
        <f t="shared" si="31"/>
        <v>113.38624217748664</v>
      </c>
      <c r="N305" s="1">
        <f t="shared" si="32"/>
        <v>10047.275092825512</v>
      </c>
      <c r="O305" s="1">
        <f t="shared" si="27"/>
        <v>47.27509282551182</v>
      </c>
    </row>
    <row r="306" spans="1:15" x14ac:dyDescent="0.2">
      <c r="A306" s="1">
        <v>300</v>
      </c>
      <c r="B306" s="2">
        <v>39401</v>
      </c>
      <c r="C306" s="1">
        <v>13110.05</v>
      </c>
      <c r="D306" s="24">
        <v>13007.289880000002</v>
      </c>
      <c r="E306" s="24">
        <v>8133.8745063624401</v>
      </c>
      <c r="F306" s="24">
        <v>138.79293247994229</v>
      </c>
      <c r="G306" s="2"/>
      <c r="H306" s="2"/>
      <c r="I306" s="25">
        <v>300</v>
      </c>
      <c r="J306" s="1">
        <f t="shared" si="28"/>
        <v>10270.687405761162</v>
      </c>
      <c r="K306" s="1">
        <f t="shared" si="29"/>
        <v>8528.7205574295149</v>
      </c>
      <c r="L306" s="1">
        <f t="shared" si="30"/>
        <v>5594.3435185841536</v>
      </c>
      <c r="M306" s="1">
        <f t="shared" si="31"/>
        <v>111.55826033748509</v>
      </c>
      <c r="N306" s="1">
        <f t="shared" si="32"/>
        <v>9882.0047491664718</v>
      </c>
      <c r="O306" s="1">
        <f t="shared" si="27"/>
        <v>-117.99525083352819</v>
      </c>
    </row>
    <row r="307" spans="1:15" x14ac:dyDescent="0.2">
      <c r="A307" s="1">
        <v>301</v>
      </c>
      <c r="B307" s="2">
        <v>39402</v>
      </c>
      <c r="C307" s="1">
        <v>13176.79</v>
      </c>
      <c r="D307" s="24">
        <v>12869.90784</v>
      </c>
      <c r="E307" s="24">
        <v>8082.5724319578576</v>
      </c>
      <c r="F307" s="24">
        <v>137.00940240484587</v>
      </c>
      <c r="G307" s="2"/>
      <c r="H307" s="2"/>
      <c r="I307" s="25">
        <v>301</v>
      </c>
      <c r="J307" s="1">
        <f t="shared" si="28"/>
        <v>10418.217924836292</v>
      </c>
      <c r="K307" s="1">
        <f t="shared" si="29"/>
        <v>8618.7174716555346</v>
      </c>
      <c r="L307" s="1">
        <f t="shared" si="30"/>
        <v>5637.06859172028</v>
      </c>
      <c r="M307" s="1">
        <f t="shared" si="31"/>
        <v>110.39555326850338</v>
      </c>
      <c r="N307" s="1">
        <f t="shared" si="32"/>
        <v>9956.6694226862928</v>
      </c>
      <c r="O307" s="1">
        <f t="shared" si="27"/>
        <v>-43.330577313707181</v>
      </c>
    </row>
    <row r="308" spans="1:15" x14ac:dyDescent="0.2">
      <c r="A308" s="1">
        <v>302</v>
      </c>
      <c r="B308" s="2">
        <v>39405</v>
      </c>
      <c r="C308" s="1">
        <v>12958.44</v>
      </c>
      <c r="D308" s="24">
        <v>12559.26952</v>
      </c>
      <c r="E308" s="24">
        <v>7960.975967174677</v>
      </c>
      <c r="F308" s="24">
        <v>136.52713741150842</v>
      </c>
      <c r="G308" s="2"/>
      <c r="H308" s="2"/>
      <c r="I308" s="25">
        <v>302</v>
      </c>
      <c r="J308" s="1">
        <f t="shared" si="28"/>
        <v>10193.686163170241</v>
      </c>
      <c r="K308" s="1">
        <f t="shared" si="29"/>
        <v>8500.4706056666619</v>
      </c>
      <c r="L308" s="1">
        <f t="shared" si="30"/>
        <v>5587.5045441264956</v>
      </c>
      <c r="M308" s="1">
        <f t="shared" si="31"/>
        <v>111.43899132199893</v>
      </c>
      <c r="N308" s="1">
        <f t="shared" si="32"/>
        <v>9839.222242539754</v>
      </c>
      <c r="O308" s="1">
        <f t="shared" si="27"/>
        <v>-160.77775746024599</v>
      </c>
    </row>
    <row r="309" spans="1:15" x14ac:dyDescent="0.2">
      <c r="A309" s="1">
        <v>303</v>
      </c>
      <c r="B309" s="2">
        <v>39406</v>
      </c>
      <c r="C309" s="1">
        <v>13010.14</v>
      </c>
      <c r="D309" s="24">
        <v>12855.231900000001</v>
      </c>
      <c r="E309" s="24">
        <v>8139.9556541019965</v>
      </c>
      <c r="F309" s="24">
        <v>138.08569353667394</v>
      </c>
      <c r="G309" s="2"/>
      <c r="H309" s="2"/>
      <c r="I309" s="25">
        <v>303</v>
      </c>
      <c r="J309" s="1">
        <f t="shared" si="28"/>
        <v>10406.804805439544</v>
      </c>
      <c r="K309" s="1">
        <f t="shared" si="29"/>
        <v>8915.9897694139399</v>
      </c>
      <c r="L309" s="1">
        <f t="shared" si="30"/>
        <v>5800.3861614606931</v>
      </c>
      <c r="M309" s="1">
        <f t="shared" si="31"/>
        <v>113.10928609207636</v>
      </c>
      <c r="N309" s="1">
        <f t="shared" si="32"/>
        <v>10131.968050834595</v>
      </c>
      <c r="O309" s="1">
        <f t="shared" si="27"/>
        <v>131.96805083459549</v>
      </c>
    </row>
    <row r="310" spans="1:15" x14ac:dyDescent="0.2">
      <c r="A310" s="1">
        <v>304</v>
      </c>
      <c r="B310" s="2">
        <v>39407</v>
      </c>
      <c r="C310" s="1">
        <v>12799.04</v>
      </c>
      <c r="D310" s="24">
        <v>12476.306589999998</v>
      </c>
      <c r="E310" s="24">
        <v>7978.2060785767235</v>
      </c>
      <c r="F310" s="24">
        <v>136.85353255856853</v>
      </c>
      <c r="G310" s="2"/>
      <c r="H310" s="2"/>
      <c r="I310" s="25">
        <v>304</v>
      </c>
      <c r="J310" s="1">
        <f t="shared" si="28"/>
        <v>10197.262225310413</v>
      </c>
      <c r="K310" s="1">
        <f t="shared" si="29"/>
        <v>8453.9592384591615</v>
      </c>
      <c r="L310" s="1">
        <f t="shared" si="30"/>
        <v>5560.1229202991244</v>
      </c>
      <c r="M310" s="1">
        <f t="shared" si="31"/>
        <v>110.83473488945521</v>
      </c>
      <c r="N310" s="1">
        <f t="shared" si="32"/>
        <v>9808.950342512946</v>
      </c>
      <c r="O310" s="1">
        <f t="shared" si="27"/>
        <v>-191.04965748705399</v>
      </c>
    </row>
    <row r="311" spans="1:15" x14ac:dyDescent="0.2">
      <c r="A311" s="1">
        <v>305</v>
      </c>
      <c r="B311" s="2">
        <v>39412</v>
      </c>
      <c r="C311" s="1">
        <v>12743.44</v>
      </c>
      <c r="D311" s="24">
        <v>12780.037900000001</v>
      </c>
      <c r="E311" s="24">
        <v>8099.7032200623235</v>
      </c>
      <c r="F311" s="24">
        <v>139.80426750415666</v>
      </c>
      <c r="G311" s="2"/>
      <c r="H311" s="2"/>
      <c r="I311" s="25">
        <v>305</v>
      </c>
      <c r="J311" s="1">
        <f t="shared" si="28"/>
        <v>10320.421699439959</v>
      </c>
      <c r="K311" s="1">
        <f t="shared" si="29"/>
        <v>8922.7788616946527</v>
      </c>
      <c r="L311" s="1">
        <f t="shared" si="30"/>
        <v>5759.2381571806873</v>
      </c>
      <c r="M311" s="1">
        <f t="shared" si="31"/>
        <v>114.24388840201155</v>
      </c>
      <c r="N311" s="1">
        <f t="shared" si="32"/>
        <v>10114.008799256972</v>
      </c>
      <c r="O311" s="1">
        <f t="shared" si="27"/>
        <v>114.00879925697154</v>
      </c>
    </row>
    <row r="312" spans="1:15" x14ac:dyDescent="0.2">
      <c r="A312" s="1">
        <v>306</v>
      </c>
      <c r="B312" s="2">
        <v>39413</v>
      </c>
      <c r="C312" s="1">
        <v>12958.44</v>
      </c>
      <c r="D312" s="24">
        <v>12710.020859999999</v>
      </c>
      <c r="E312" s="24">
        <v>8075.746767721801</v>
      </c>
      <c r="F312" s="24">
        <v>140.21230542507141</v>
      </c>
      <c r="G312" s="2"/>
      <c r="H312" s="2"/>
      <c r="I312" s="25">
        <v>306</v>
      </c>
      <c r="J312" s="1">
        <f t="shared" si="28"/>
        <v>10540.329918609104</v>
      </c>
      <c r="K312" s="1">
        <f t="shared" si="29"/>
        <v>8662.9966818080666</v>
      </c>
      <c r="L312" s="1">
        <f t="shared" si="30"/>
        <v>5656.0698960599839</v>
      </c>
      <c r="M312" s="1">
        <f t="shared" si="31"/>
        <v>112.15903446359773</v>
      </c>
      <c r="N312" s="1">
        <f t="shared" si="32"/>
        <v>10053.9294054159</v>
      </c>
      <c r="O312" s="1">
        <f t="shared" si="27"/>
        <v>53.929405415899964</v>
      </c>
    </row>
    <row r="313" spans="1:15" x14ac:dyDescent="0.2">
      <c r="A313" s="1">
        <v>307</v>
      </c>
      <c r="B313" s="2">
        <v>39414</v>
      </c>
      <c r="C313" s="1">
        <v>13289.45</v>
      </c>
      <c r="D313" s="24">
        <v>13061.401440000001</v>
      </c>
      <c r="E313" s="24">
        <v>8207.2166469893746</v>
      </c>
      <c r="F313" s="24">
        <v>137.81174972717352</v>
      </c>
      <c r="G313" s="2"/>
      <c r="H313" s="2"/>
      <c r="I313" s="25">
        <v>307</v>
      </c>
      <c r="J313" s="1">
        <f t="shared" si="28"/>
        <v>10630.224741751323</v>
      </c>
      <c r="K313" s="1">
        <f t="shared" si="29"/>
        <v>8951.5355503362098</v>
      </c>
      <c r="L313" s="1">
        <f t="shared" si="30"/>
        <v>5765.2001220732409</v>
      </c>
      <c r="M313" s="1">
        <f t="shared" si="31"/>
        <v>109.91796433179579</v>
      </c>
      <c r="N313" s="1">
        <f t="shared" si="32"/>
        <v>10167.151591904203</v>
      </c>
      <c r="O313" s="1">
        <f t="shared" si="27"/>
        <v>167.15159190420309</v>
      </c>
    </row>
    <row r="314" spans="1:15" x14ac:dyDescent="0.2">
      <c r="A314" s="1">
        <v>308</v>
      </c>
      <c r="B314" s="2">
        <v>39415</v>
      </c>
      <c r="C314" s="1">
        <v>13311.73</v>
      </c>
      <c r="D314" s="24">
        <v>13095.018750000001</v>
      </c>
      <c r="E314" s="24">
        <v>8268.9955686853755</v>
      </c>
      <c r="F314" s="24">
        <v>141.45837512537614</v>
      </c>
      <c r="G314" s="2"/>
      <c r="H314" s="2"/>
      <c r="I314" s="25">
        <v>308</v>
      </c>
      <c r="J314" s="1">
        <f t="shared" si="28"/>
        <v>10382.827861837772</v>
      </c>
      <c r="K314" s="1">
        <f t="shared" si="29"/>
        <v>8733.1390168109137</v>
      </c>
      <c r="L314" s="1">
        <f t="shared" si="30"/>
        <v>5715.5501955244563</v>
      </c>
      <c r="M314" s="1">
        <f t="shared" si="31"/>
        <v>114.79182977636435</v>
      </c>
      <c r="N314" s="1">
        <f t="shared" si="32"/>
        <v>10074.87666862828</v>
      </c>
      <c r="O314" s="1">
        <f t="shared" si="27"/>
        <v>74.876668628279731</v>
      </c>
    </row>
    <row r="315" spans="1:15" x14ac:dyDescent="0.2">
      <c r="A315" s="1">
        <v>309</v>
      </c>
      <c r="B315" s="2">
        <v>39416</v>
      </c>
      <c r="C315" s="1">
        <v>13371.72</v>
      </c>
      <c r="D315" s="24">
        <v>13225.863249999999</v>
      </c>
      <c r="E315" s="24">
        <v>8324.383440986494</v>
      </c>
      <c r="F315" s="24">
        <v>141.42018398268399</v>
      </c>
      <c r="G315" s="2"/>
      <c r="H315" s="2"/>
      <c r="I315" s="25">
        <v>309</v>
      </c>
      <c r="J315" s="1">
        <f t="shared" si="28"/>
        <v>10412.162436738125</v>
      </c>
      <c r="K315" s="1">
        <f t="shared" si="29"/>
        <v>8797.7563423520314</v>
      </c>
      <c r="L315" s="1">
        <f t="shared" si="30"/>
        <v>5710.8466590413573</v>
      </c>
      <c r="M315" s="1">
        <f t="shared" si="31"/>
        <v>111.80244284372699</v>
      </c>
      <c r="N315" s="1">
        <f t="shared" si="32"/>
        <v>10054.160290329493</v>
      </c>
      <c r="O315" s="1">
        <f t="shared" si="27"/>
        <v>54.160290329493364</v>
      </c>
    </row>
    <row r="316" spans="1:15" x14ac:dyDescent="0.2">
      <c r="A316" s="1">
        <v>310</v>
      </c>
      <c r="B316" s="2">
        <v>39419</v>
      </c>
      <c r="C316" s="1">
        <v>13314.57</v>
      </c>
      <c r="D316" s="24">
        <v>13203.018180000001</v>
      </c>
      <c r="E316" s="24">
        <v>8253.1300395836388</v>
      </c>
      <c r="F316" s="24">
        <v>141.47705259346429</v>
      </c>
      <c r="G316" s="2"/>
      <c r="H316" s="2"/>
      <c r="I316" s="25">
        <v>310</v>
      </c>
      <c r="J316" s="1">
        <f t="shared" si="28"/>
        <v>10321.148633571449</v>
      </c>
      <c r="K316" s="1">
        <f t="shared" si="29"/>
        <v>8695.6734007842515</v>
      </c>
      <c r="L316" s="1">
        <f t="shared" si="30"/>
        <v>5624.2911323241997</v>
      </c>
      <c r="M316" s="1">
        <f t="shared" si="31"/>
        <v>111.87760629900085</v>
      </c>
      <c r="N316" s="1">
        <f t="shared" si="32"/>
        <v>9969.966959699359</v>
      </c>
      <c r="O316" s="1">
        <f t="shared" si="27"/>
        <v>-30.033040300641005</v>
      </c>
    </row>
    <row r="317" spans="1:15" x14ac:dyDescent="0.2">
      <c r="A317" s="1">
        <v>311</v>
      </c>
      <c r="B317" s="2">
        <v>39420</v>
      </c>
      <c r="C317" s="1">
        <v>13248.73</v>
      </c>
      <c r="D317" s="24">
        <v>13001.10224</v>
      </c>
      <c r="E317" s="24">
        <v>8184.1398642667455</v>
      </c>
      <c r="F317" s="24">
        <v>141.21683999270206</v>
      </c>
      <c r="G317" s="2"/>
      <c r="H317" s="2"/>
      <c r="I317" s="25">
        <v>311</v>
      </c>
      <c r="J317" s="1">
        <f t="shared" si="28"/>
        <v>10314.193276876385</v>
      </c>
      <c r="K317" s="1">
        <f t="shared" si="29"/>
        <v>8577.5049776926826</v>
      </c>
      <c r="L317" s="1">
        <f t="shared" si="30"/>
        <v>5625.4275574578623</v>
      </c>
      <c r="M317" s="1">
        <f t="shared" si="31"/>
        <v>111.62694667361792</v>
      </c>
      <c r="N317" s="1">
        <f t="shared" si="32"/>
        <v>9922.302881642956</v>
      </c>
      <c r="O317" s="1">
        <f t="shared" si="27"/>
        <v>-77.697118357044019</v>
      </c>
    </row>
    <row r="318" spans="1:15" x14ac:dyDescent="0.2">
      <c r="A318" s="1">
        <v>312</v>
      </c>
      <c r="B318" s="2">
        <v>39421</v>
      </c>
      <c r="C318" s="1">
        <v>13444.96</v>
      </c>
      <c r="D318" s="24">
        <v>13166.828880000001</v>
      </c>
      <c r="E318" s="24">
        <v>8294.1081635644132</v>
      </c>
      <c r="F318" s="24">
        <v>140.70927612007571</v>
      </c>
      <c r="G318" s="2"/>
      <c r="H318" s="2"/>
      <c r="I318" s="25">
        <v>312</v>
      </c>
      <c r="J318" s="1">
        <f t="shared" si="28"/>
        <v>10518.975073988226</v>
      </c>
      <c r="K318" s="1">
        <f t="shared" si="29"/>
        <v>8821.756056433107</v>
      </c>
      <c r="L318" s="1">
        <f t="shared" si="30"/>
        <v>5749.0731386238931</v>
      </c>
      <c r="M318" s="1">
        <f t="shared" si="31"/>
        <v>111.43068489990908</v>
      </c>
      <c r="N318" s="1">
        <f t="shared" si="32"/>
        <v>10103.734615107016</v>
      </c>
      <c r="O318" s="1">
        <f t="shared" si="27"/>
        <v>103.734615107016</v>
      </c>
    </row>
    <row r="319" spans="1:15" x14ac:dyDescent="0.2">
      <c r="A319" s="1">
        <v>313</v>
      </c>
      <c r="B319" s="2">
        <v>39422</v>
      </c>
      <c r="C319" s="1">
        <v>13619.89</v>
      </c>
      <c r="D319" s="24">
        <v>13135.934240000001</v>
      </c>
      <c r="E319" s="24">
        <v>8296.1836525807867</v>
      </c>
      <c r="F319" s="24">
        <v>142.54741379310346</v>
      </c>
      <c r="G319" s="2"/>
      <c r="H319" s="2"/>
      <c r="I319" s="25">
        <v>313</v>
      </c>
      <c r="J319" s="1">
        <f t="shared" si="28"/>
        <v>10500.313039272709</v>
      </c>
      <c r="K319" s="1">
        <f t="shared" si="29"/>
        <v>8690.2806231702743</v>
      </c>
      <c r="L319" s="1">
        <f t="shared" si="30"/>
        <v>5674.2680060281718</v>
      </c>
      <c r="M319" s="1">
        <f t="shared" si="31"/>
        <v>113.29354694943437</v>
      </c>
      <c r="N319" s="1">
        <f t="shared" si="32"/>
        <v>10071.381076541456</v>
      </c>
      <c r="O319" s="1">
        <f t="shared" si="27"/>
        <v>71.381076541456423</v>
      </c>
    </row>
    <row r="320" spans="1:15" x14ac:dyDescent="0.2">
      <c r="A320" s="1">
        <v>314</v>
      </c>
      <c r="B320" s="2">
        <v>39423</v>
      </c>
      <c r="C320" s="1">
        <v>13625.58</v>
      </c>
      <c r="D320" s="24">
        <v>13303.169550000001</v>
      </c>
      <c r="E320" s="24">
        <v>8379.1208791208792</v>
      </c>
      <c r="F320" s="24">
        <v>142.88860034028835</v>
      </c>
      <c r="G320" s="2"/>
      <c r="H320" s="2"/>
      <c r="I320" s="25">
        <v>314</v>
      </c>
      <c r="J320" s="1">
        <f t="shared" si="28"/>
        <v>10369.780388167601</v>
      </c>
      <c r="K320" s="1">
        <f t="shared" si="29"/>
        <v>8821.6167677834801</v>
      </c>
      <c r="L320" s="1">
        <f t="shared" si="30"/>
        <v>5729.5601084548061</v>
      </c>
      <c r="M320" s="1">
        <f t="shared" si="31"/>
        <v>112.10030645888655</v>
      </c>
      <c r="N320" s="1">
        <f t="shared" si="32"/>
        <v>10054.648504749008</v>
      </c>
      <c r="O320" s="1">
        <f t="shared" si="27"/>
        <v>54.64850474900777</v>
      </c>
    </row>
    <row r="321" spans="1:15" x14ac:dyDescent="0.2">
      <c r="A321" s="1">
        <v>315</v>
      </c>
      <c r="B321" s="2">
        <v>39426</v>
      </c>
      <c r="C321" s="1">
        <v>13727.03</v>
      </c>
      <c r="D321" s="24">
        <v>13434.121479999998</v>
      </c>
      <c r="E321" s="24">
        <v>8462.213066509712</v>
      </c>
      <c r="F321" s="24">
        <v>142.55115925163369</v>
      </c>
      <c r="G321" s="2"/>
      <c r="H321" s="2"/>
      <c r="I321" s="25">
        <v>315</v>
      </c>
      <c r="J321" s="1">
        <f t="shared" si="28"/>
        <v>10442.626524045216</v>
      </c>
      <c r="K321" s="1">
        <f t="shared" si="29"/>
        <v>8796.4648451626108</v>
      </c>
      <c r="L321" s="1">
        <f t="shared" si="30"/>
        <v>5729.1036837125057</v>
      </c>
      <c r="M321" s="1">
        <f t="shared" si="31"/>
        <v>111.56853525658562</v>
      </c>
      <c r="N321" s="1">
        <f t="shared" si="32"/>
        <v>10064.506650788591</v>
      </c>
      <c r="O321" s="1">
        <f t="shared" si="27"/>
        <v>64.506650788591287</v>
      </c>
    </row>
    <row r="322" spans="1:15" x14ac:dyDescent="0.2">
      <c r="A322" s="1">
        <v>316</v>
      </c>
      <c r="B322" s="2">
        <v>39427</v>
      </c>
      <c r="C322" s="1">
        <v>13432.77</v>
      </c>
      <c r="D322" s="24">
        <v>13328.739100000001</v>
      </c>
      <c r="E322" s="24">
        <v>8411.3429327064368</v>
      </c>
      <c r="F322" s="24">
        <v>143.75701102051787</v>
      </c>
      <c r="G322" s="2"/>
      <c r="H322" s="2"/>
      <c r="I322" s="25">
        <v>316</v>
      </c>
      <c r="J322" s="1">
        <f t="shared" si="28"/>
        <v>10143.250637355641</v>
      </c>
      <c r="K322" s="1">
        <f t="shared" si="29"/>
        <v>8642.3892400748136</v>
      </c>
      <c r="L322" s="1">
        <f t="shared" si="30"/>
        <v>5638.7464319337569</v>
      </c>
      <c r="M322" s="1">
        <f t="shared" si="31"/>
        <v>112.77863688144458</v>
      </c>
      <c r="N322" s="1">
        <f t="shared" si="32"/>
        <v>9901.6274181158587</v>
      </c>
      <c r="O322" s="1">
        <f t="shared" si="27"/>
        <v>-98.372581884141255</v>
      </c>
    </row>
    <row r="323" spans="1:15" x14ac:dyDescent="0.2">
      <c r="A323" s="1">
        <v>317</v>
      </c>
      <c r="B323" s="2">
        <v>39428</v>
      </c>
      <c r="C323" s="1">
        <v>13473.9</v>
      </c>
      <c r="D323" s="24">
        <v>13418.72688</v>
      </c>
      <c r="E323" s="24">
        <v>8431.1802701115666</v>
      </c>
      <c r="F323" s="24">
        <v>141.94814682822525</v>
      </c>
      <c r="G323" s="2"/>
      <c r="H323" s="2"/>
      <c r="I323" s="25">
        <v>317</v>
      </c>
      <c r="J323" s="1">
        <f t="shared" si="28"/>
        <v>10397.188126871823</v>
      </c>
      <c r="K323" s="1">
        <f t="shared" si="29"/>
        <v>8769.5290872758178</v>
      </c>
      <c r="L323" s="1">
        <f t="shared" si="30"/>
        <v>5686.227315481231</v>
      </c>
      <c r="M323" s="1">
        <f t="shared" si="31"/>
        <v>110.42546908521616</v>
      </c>
      <c r="N323" s="1">
        <f t="shared" si="32"/>
        <v>10009.694713811401</v>
      </c>
      <c r="O323" s="1">
        <f t="shared" si="27"/>
        <v>9.6947138114010158</v>
      </c>
    </row>
    <row r="324" spans="1:15" x14ac:dyDescent="0.2">
      <c r="A324" s="1">
        <v>318</v>
      </c>
      <c r="B324" s="2">
        <v>39429</v>
      </c>
      <c r="C324" s="1">
        <v>13517.96</v>
      </c>
      <c r="D324" s="24">
        <v>12968.33034</v>
      </c>
      <c r="E324" s="24">
        <v>8165.4885351248722</v>
      </c>
      <c r="F324" s="24">
        <v>138.54574638844301</v>
      </c>
      <c r="G324" s="2"/>
      <c r="H324" s="2"/>
      <c r="I324" s="25">
        <v>318</v>
      </c>
      <c r="J324" s="1">
        <f t="shared" si="28"/>
        <v>10399.345288446551</v>
      </c>
      <c r="K324" s="1">
        <f t="shared" si="29"/>
        <v>8418.3461175534503</v>
      </c>
      <c r="L324" s="1">
        <f t="shared" si="30"/>
        <v>5494.0800116107494</v>
      </c>
      <c r="M324" s="1">
        <f t="shared" si="31"/>
        <v>109.15208344693575</v>
      </c>
      <c r="N324" s="1">
        <f t="shared" si="32"/>
        <v>9832.9341473327549</v>
      </c>
      <c r="O324" s="1">
        <f t="shared" si="27"/>
        <v>-167.06585266724505</v>
      </c>
    </row>
    <row r="325" spans="1:15" x14ac:dyDescent="0.2">
      <c r="A325" s="1">
        <v>319</v>
      </c>
      <c r="B325" s="2">
        <v>39430</v>
      </c>
      <c r="C325" s="1">
        <v>13339.85</v>
      </c>
      <c r="D325" s="24">
        <v>12919.3812</v>
      </c>
      <c r="E325" s="24">
        <v>8092.0456185939074</v>
      </c>
      <c r="F325" s="24">
        <v>136.86053281580806</v>
      </c>
      <c r="G325" s="2"/>
      <c r="H325" s="2"/>
      <c r="I325" s="25">
        <v>319</v>
      </c>
      <c r="J325" s="1">
        <f t="shared" si="28"/>
        <v>10228.876855864348</v>
      </c>
      <c r="K325" s="1">
        <f t="shared" si="29"/>
        <v>8677.840720926326</v>
      </c>
      <c r="L325" s="1">
        <f t="shared" si="30"/>
        <v>5621.8251074002428</v>
      </c>
      <c r="M325" s="1">
        <f t="shared" si="31"/>
        <v>110.47234932401658</v>
      </c>
      <c r="N325" s="1">
        <f t="shared" si="32"/>
        <v>9902.6517539688393</v>
      </c>
      <c r="O325" s="1">
        <f t="shared" si="27"/>
        <v>-97.34824603116067</v>
      </c>
    </row>
    <row r="326" spans="1:15" x14ac:dyDescent="0.2">
      <c r="A326" s="1">
        <v>320</v>
      </c>
      <c r="B326" s="2">
        <v>39433</v>
      </c>
      <c r="C326" s="1">
        <v>13167.2</v>
      </c>
      <c r="D326" s="24">
        <v>12650.394780000001</v>
      </c>
      <c r="E326" s="24">
        <v>7928.2346175963203</v>
      </c>
      <c r="F326" s="24">
        <v>134.6678735429177</v>
      </c>
      <c r="G326" s="2"/>
      <c r="H326" s="2"/>
      <c r="I326" s="25">
        <v>320</v>
      </c>
      <c r="J326" s="1">
        <f t="shared" si="28"/>
        <v>10231.295947105853</v>
      </c>
      <c r="K326" s="1">
        <f t="shared" si="29"/>
        <v>8529.3589654487532</v>
      </c>
      <c r="L326" s="1">
        <f t="shared" si="30"/>
        <v>5558.0103718371247</v>
      </c>
      <c r="M326" s="1">
        <f t="shared" si="31"/>
        <v>110.04095130348337</v>
      </c>
      <c r="N326" s="1">
        <f t="shared" si="32"/>
        <v>9833.4834602171868</v>
      </c>
      <c r="O326" s="1">
        <f t="shared" ref="O326:O389" si="33">N326-$G$2</f>
        <v>-166.5165397828132</v>
      </c>
    </row>
    <row r="327" spans="1:15" x14ac:dyDescent="0.2">
      <c r="A327" s="1">
        <v>321</v>
      </c>
      <c r="B327" s="2">
        <v>39434</v>
      </c>
      <c r="C327" s="1">
        <v>13232.47</v>
      </c>
      <c r="D327" s="24">
        <v>12671.627399999999</v>
      </c>
      <c r="E327" s="24">
        <v>7935.1433098084399</v>
      </c>
      <c r="F327" s="24">
        <v>134.33318611430087</v>
      </c>
      <c r="G327" s="2"/>
      <c r="H327" s="2"/>
      <c r="I327" s="25">
        <v>321</v>
      </c>
      <c r="J327" s="1">
        <f t="shared" si="28"/>
        <v>10416.831684906434</v>
      </c>
      <c r="K327" s="1">
        <f t="shared" si="29"/>
        <v>8725.3396579208184</v>
      </c>
      <c r="L327" s="1">
        <f t="shared" si="30"/>
        <v>5677.7917925810025</v>
      </c>
      <c r="M327" s="1">
        <f t="shared" si="31"/>
        <v>111.55470012620354</v>
      </c>
      <c r="N327" s="1">
        <f t="shared" si="32"/>
        <v>10020.76414718428</v>
      </c>
      <c r="O327" s="1">
        <f t="shared" si="33"/>
        <v>20.764147184279864</v>
      </c>
    </row>
    <row r="328" spans="1:15" x14ac:dyDescent="0.2">
      <c r="A328" s="1">
        <v>322</v>
      </c>
      <c r="B328" s="2">
        <v>39435</v>
      </c>
      <c r="C328" s="1">
        <v>13207.27</v>
      </c>
      <c r="D328" s="24">
        <v>12590.3673</v>
      </c>
      <c r="E328" s="24">
        <v>7909.9568345323751</v>
      </c>
      <c r="F328" s="24">
        <v>132.57925377083885</v>
      </c>
      <c r="G328" s="2"/>
      <c r="H328" s="2"/>
      <c r="I328" s="25">
        <v>322</v>
      </c>
      <c r="J328" s="1">
        <f t="shared" ref="J328:J391" si="34">C$506*(C328/C327)</f>
        <v>10345.709971116505</v>
      </c>
      <c r="K328" s="1">
        <f t="shared" ref="K328:K391" si="35">D$506*(D328/D327)</f>
        <v>8654.8597008677334</v>
      </c>
      <c r="L328" s="1">
        <f t="shared" ref="L328:L391" si="36">E$506*(E328/E327)</f>
        <v>5654.8425948021149</v>
      </c>
      <c r="M328" s="1">
        <f t="shared" ref="M328:M391" si="37">F$506*(F328/F327)</f>
        <v>110.37248353873333</v>
      </c>
      <c r="N328" s="1">
        <f t="shared" ref="N328:N391" si="38">$C$2*(J328/C$506)+$D$2*(K328/D$506)+$E$2*(L328/E$506)+$F$2*(M328/F$506)</f>
        <v>9943.8568889446869</v>
      </c>
      <c r="O328" s="1">
        <f t="shared" si="33"/>
        <v>-56.143111055313057</v>
      </c>
    </row>
    <row r="329" spans="1:15" x14ac:dyDescent="0.2">
      <c r="A329" s="1">
        <v>323</v>
      </c>
      <c r="B329" s="2">
        <v>39436</v>
      </c>
      <c r="C329" s="1">
        <v>13245.64</v>
      </c>
      <c r="D329" s="24">
        <v>12572.53728</v>
      </c>
      <c r="E329" s="24">
        <v>7905.12048192771</v>
      </c>
      <c r="F329" s="24">
        <v>133.12904082897884</v>
      </c>
      <c r="G329" s="2"/>
      <c r="H329" s="2"/>
      <c r="I329" s="25">
        <v>323</v>
      </c>
      <c r="J329" s="1">
        <f t="shared" si="34"/>
        <v>10395.563893067985</v>
      </c>
      <c r="K329" s="1">
        <f t="shared" si="35"/>
        <v>8698.3836465720196</v>
      </c>
      <c r="L329" s="1">
        <f t="shared" si="36"/>
        <v>5669.3799254377664</v>
      </c>
      <c r="M329" s="1">
        <f t="shared" si="37"/>
        <v>112.29638940767195</v>
      </c>
      <c r="N329" s="1">
        <f t="shared" si="38"/>
        <v>10015.054667460277</v>
      </c>
      <c r="O329" s="1">
        <f t="shared" si="33"/>
        <v>15.054667460277415</v>
      </c>
    </row>
    <row r="330" spans="1:15" x14ac:dyDescent="0.2">
      <c r="A330" s="1">
        <v>324</v>
      </c>
      <c r="B330" s="2">
        <v>39437</v>
      </c>
      <c r="C330" s="1">
        <v>13450.65</v>
      </c>
      <c r="D330" s="24">
        <v>12765.89781</v>
      </c>
      <c r="E330" s="24">
        <v>8052.2707674619151</v>
      </c>
      <c r="F330" s="24">
        <v>133.92731741573033</v>
      </c>
      <c r="G330" s="2"/>
      <c r="H330" s="2"/>
      <c r="I330" s="25">
        <v>324</v>
      </c>
      <c r="J330" s="1">
        <f t="shared" si="34"/>
        <v>10525.881727308006</v>
      </c>
      <c r="K330" s="1">
        <f t="shared" si="35"/>
        <v>8844.6867867453475</v>
      </c>
      <c r="L330" s="1">
        <f t="shared" si="36"/>
        <v>5778.4459911409231</v>
      </c>
      <c r="M330" s="1">
        <f t="shared" si="37"/>
        <v>112.50321334990652</v>
      </c>
      <c r="N330" s="1">
        <f t="shared" si="38"/>
        <v>10138.656044762656</v>
      </c>
      <c r="O330" s="1">
        <f t="shared" si="33"/>
        <v>138.65604476265617</v>
      </c>
    </row>
    <row r="331" spans="1:15" x14ac:dyDescent="0.2">
      <c r="A331" s="1">
        <v>325</v>
      </c>
      <c r="B331" s="2">
        <v>39443</v>
      </c>
      <c r="C331" s="1">
        <v>13359.61</v>
      </c>
      <c r="D331" s="24">
        <v>12918.92596</v>
      </c>
      <c r="E331" s="24">
        <v>8198.5431235431224</v>
      </c>
      <c r="F331" s="24">
        <v>136.34101261387528</v>
      </c>
      <c r="G331" s="2"/>
      <c r="H331" s="2"/>
      <c r="I331" s="25">
        <v>325</v>
      </c>
      <c r="J331" s="1">
        <f t="shared" si="34"/>
        <v>10295.292010014387</v>
      </c>
      <c r="K331" s="1">
        <f t="shared" si="35"/>
        <v>8815.1371187385139</v>
      </c>
      <c r="L331" s="1">
        <f t="shared" si="36"/>
        <v>5775.8977573113289</v>
      </c>
      <c r="M331" s="1">
        <f t="shared" si="37"/>
        <v>113.84813100996183</v>
      </c>
      <c r="N331" s="1">
        <f t="shared" si="38"/>
        <v>10063.098206046609</v>
      </c>
      <c r="O331" s="1">
        <f t="shared" si="33"/>
        <v>63.098206046608539</v>
      </c>
    </row>
    <row r="332" spans="1:15" x14ac:dyDescent="0.2">
      <c r="A332" s="1">
        <v>326</v>
      </c>
      <c r="B332" s="2">
        <v>39444</v>
      </c>
      <c r="C332" s="1">
        <v>13365.87</v>
      </c>
      <c r="D332" s="24">
        <v>12907.814009999998</v>
      </c>
      <c r="E332" s="24">
        <v>8274.1508601676214</v>
      </c>
      <c r="F332" s="24">
        <v>135.3114116503138</v>
      </c>
      <c r="G332" s="2"/>
      <c r="H332" s="2"/>
      <c r="I332" s="25">
        <v>326</v>
      </c>
      <c r="J332" s="1">
        <f t="shared" si="34"/>
        <v>10370.307006828793</v>
      </c>
      <c r="K332" s="1">
        <f t="shared" si="35"/>
        <v>8703.2271032503122</v>
      </c>
      <c r="L332" s="1">
        <f t="shared" si="36"/>
        <v>5725.1639945550969</v>
      </c>
      <c r="M332" s="1">
        <f t="shared" si="37"/>
        <v>110.98811355067433</v>
      </c>
      <c r="N332" s="1">
        <f t="shared" si="38"/>
        <v>9993.4126918240381</v>
      </c>
      <c r="O332" s="1">
        <f t="shared" si="33"/>
        <v>-6.5873081759618799</v>
      </c>
    </row>
    <row r="333" spans="1:15" x14ac:dyDescent="0.2">
      <c r="A333" s="1">
        <v>327</v>
      </c>
      <c r="B333" s="2">
        <v>39451</v>
      </c>
      <c r="C333" s="1">
        <v>12800.18</v>
      </c>
      <c r="D333" s="24">
        <v>12534.4784</v>
      </c>
      <c r="E333" s="24">
        <v>8047.857565011821</v>
      </c>
      <c r="F333" s="24">
        <v>135.74249283932366</v>
      </c>
      <c r="G333" s="2"/>
      <c r="H333" s="2"/>
      <c r="I333" s="25">
        <v>327</v>
      </c>
      <c r="J333" s="1">
        <f t="shared" si="34"/>
        <v>9926.7481863133489</v>
      </c>
      <c r="K333" s="1">
        <f t="shared" si="35"/>
        <v>8458.7773511291871</v>
      </c>
      <c r="L333" s="1">
        <f t="shared" si="36"/>
        <v>5517.6992903739392</v>
      </c>
      <c r="M333" s="1">
        <f t="shared" si="37"/>
        <v>112.1889170320075</v>
      </c>
      <c r="N333" s="1">
        <f t="shared" si="38"/>
        <v>9722.9587059647347</v>
      </c>
      <c r="O333" s="1">
        <f t="shared" si="33"/>
        <v>-277.04129403526531</v>
      </c>
    </row>
    <row r="334" spans="1:15" x14ac:dyDescent="0.2">
      <c r="A334" s="1">
        <v>328</v>
      </c>
      <c r="B334" s="2">
        <v>39454</v>
      </c>
      <c r="C334" s="1">
        <v>12827.49</v>
      </c>
      <c r="D334" s="24">
        <v>12516.17535</v>
      </c>
      <c r="E334" s="24">
        <v>8025.9493670886077</v>
      </c>
      <c r="F334" s="24">
        <v>133.41199742386604</v>
      </c>
      <c r="G334" s="2"/>
      <c r="H334" s="2"/>
      <c r="I334" s="25">
        <v>328</v>
      </c>
      <c r="J334" s="1">
        <f t="shared" si="34"/>
        <v>10387.565348338852</v>
      </c>
      <c r="K334" s="1">
        <f t="shared" si="35"/>
        <v>8697.9999157155253</v>
      </c>
      <c r="L334" s="1">
        <f t="shared" si="36"/>
        <v>5657.40559833729</v>
      </c>
      <c r="M334" s="1">
        <f t="shared" si="37"/>
        <v>109.91263662920555</v>
      </c>
      <c r="N334" s="1">
        <f t="shared" si="38"/>
        <v>9967.0943599454313</v>
      </c>
      <c r="O334" s="1">
        <f t="shared" si="33"/>
        <v>-32.905640054568721</v>
      </c>
    </row>
    <row r="335" spans="1:15" x14ac:dyDescent="0.2">
      <c r="A335" s="1">
        <v>329</v>
      </c>
      <c r="B335" s="2">
        <v>39455</v>
      </c>
      <c r="C335" s="1">
        <v>12589.07</v>
      </c>
      <c r="D335" s="24">
        <v>12544.552750000001</v>
      </c>
      <c r="E335" s="24">
        <v>8086.6244849911718</v>
      </c>
      <c r="F335" s="24">
        <v>132.42794640415642</v>
      </c>
      <c r="G335" s="2"/>
      <c r="H335" s="2"/>
      <c r="I335" s="25">
        <v>329</v>
      </c>
      <c r="J335" s="1">
        <f t="shared" si="34"/>
        <v>10172.791062904747</v>
      </c>
      <c r="K335" s="1">
        <f t="shared" si="35"/>
        <v>8730.4688997403537</v>
      </c>
      <c r="L335" s="1">
        <f t="shared" si="36"/>
        <v>5715.7344375607754</v>
      </c>
      <c r="M335" s="1">
        <f t="shared" si="37"/>
        <v>111.00775460586435</v>
      </c>
      <c r="N335" s="1">
        <f t="shared" si="38"/>
        <v>9925.2630013587404</v>
      </c>
      <c r="O335" s="1">
        <f t="shared" si="33"/>
        <v>-74.736998641259561</v>
      </c>
    </row>
    <row r="336" spans="1:15" x14ac:dyDescent="0.2">
      <c r="A336" s="1">
        <v>330</v>
      </c>
      <c r="B336" s="2">
        <v>39456</v>
      </c>
      <c r="C336" s="1">
        <v>12735.31</v>
      </c>
      <c r="D336" s="24">
        <v>12283.82841</v>
      </c>
      <c r="E336" s="24">
        <v>7973.3313774387561</v>
      </c>
      <c r="F336" s="24">
        <v>133.27697644695999</v>
      </c>
      <c r="G336" s="2"/>
      <c r="H336" s="2"/>
      <c r="I336" s="25">
        <v>330</v>
      </c>
      <c r="J336" s="1">
        <f t="shared" si="34"/>
        <v>10485.859482829153</v>
      </c>
      <c r="K336" s="1">
        <f t="shared" si="35"/>
        <v>8529.6769992236586</v>
      </c>
      <c r="L336" s="1">
        <f t="shared" si="36"/>
        <v>5593.3721969823673</v>
      </c>
      <c r="M336" s="1">
        <f t="shared" si="37"/>
        <v>112.54962372818784</v>
      </c>
      <c r="N336" s="1">
        <f t="shared" si="38"/>
        <v>9982.9266799492962</v>
      </c>
      <c r="O336" s="1">
        <f t="shared" si="33"/>
        <v>-17.073320050703842</v>
      </c>
    </row>
    <row r="337" spans="1:15" x14ac:dyDescent="0.2">
      <c r="A337" s="1">
        <v>331</v>
      </c>
      <c r="B337" s="2">
        <v>39457</v>
      </c>
      <c r="C337" s="1">
        <v>12853.09</v>
      </c>
      <c r="D337" s="24">
        <v>12180.93525</v>
      </c>
      <c r="E337" s="24">
        <v>7958.1933392278224</v>
      </c>
      <c r="F337" s="24">
        <v>131.42226890756302</v>
      </c>
      <c r="G337" s="2"/>
      <c r="H337" s="2"/>
      <c r="I337" s="25">
        <v>331</v>
      </c>
      <c r="J337" s="1">
        <f t="shared" si="34"/>
        <v>10461.312817709189</v>
      </c>
      <c r="K337" s="1">
        <f t="shared" si="35"/>
        <v>8637.7557603062105</v>
      </c>
      <c r="L337" s="1">
        <f t="shared" si="36"/>
        <v>5662.0780735263043</v>
      </c>
      <c r="M337" s="1">
        <f t="shared" si="37"/>
        <v>110.27635153745452</v>
      </c>
      <c r="N337" s="1">
        <f t="shared" si="38"/>
        <v>9982.1333178936602</v>
      </c>
      <c r="O337" s="1">
        <f t="shared" si="33"/>
        <v>-17.866682106339795</v>
      </c>
    </row>
    <row r="338" spans="1:15" x14ac:dyDescent="0.2">
      <c r="A338" s="1">
        <v>332</v>
      </c>
      <c r="B338" s="2">
        <v>39458</v>
      </c>
      <c r="C338" s="1">
        <v>12606.3</v>
      </c>
      <c r="D338" s="24">
        <v>12145.3766</v>
      </c>
      <c r="E338" s="24">
        <v>7945.872781065088</v>
      </c>
      <c r="F338" s="24">
        <v>129.43303980920933</v>
      </c>
      <c r="G338" s="2"/>
      <c r="H338" s="2"/>
      <c r="I338" s="25">
        <v>332</v>
      </c>
      <c r="J338" s="1">
        <f t="shared" si="34"/>
        <v>10166.424753502853</v>
      </c>
      <c r="K338" s="1">
        <f t="shared" si="35"/>
        <v>8685.2910726130904</v>
      </c>
      <c r="L338" s="1">
        <f t="shared" si="36"/>
        <v>5664.0659738266277</v>
      </c>
      <c r="M338" s="1">
        <f t="shared" si="37"/>
        <v>110.13991840183058</v>
      </c>
      <c r="N338" s="1">
        <f t="shared" si="38"/>
        <v>9882.6185735995386</v>
      </c>
      <c r="O338" s="1">
        <f t="shared" si="33"/>
        <v>-117.38142640046135</v>
      </c>
    </row>
    <row r="339" spans="1:15" x14ac:dyDescent="0.2">
      <c r="A339" s="1">
        <v>333</v>
      </c>
      <c r="B339" s="2">
        <v>39462</v>
      </c>
      <c r="C339" s="1">
        <v>12501.11</v>
      </c>
      <c r="D339" s="24">
        <v>11878.867840000001</v>
      </c>
      <c r="E339" s="24">
        <v>7799.7920380273317</v>
      </c>
      <c r="F339" s="24">
        <v>130.805373525557</v>
      </c>
      <c r="G339" s="2"/>
      <c r="H339" s="2"/>
      <c r="I339" s="25">
        <v>333</v>
      </c>
      <c r="J339" s="1">
        <f t="shared" si="34"/>
        <v>10278.958191499491</v>
      </c>
      <c r="K339" s="1">
        <f t="shared" si="35"/>
        <v>8519.5781531756274</v>
      </c>
      <c r="L339" s="1">
        <f t="shared" si="36"/>
        <v>5568.556080369849</v>
      </c>
      <c r="M339" s="1">
        <f t="shared" si="37"/>
        <v>113.0183583081013</v>
      </c>
      <c r="N339" s="1">
        <f t="shared" si="38"/>
        <v>9903.6141828309137</v>
      </c>
      <c r="O339" s="1">
        <f t="shared" si="33"/>
        <v>-96.385817169086295</v>
      </c>
    </row>
    <row r="340" spans="1:15" x14ac:dyDescent="0.2">
      <c r="A340" s="1">
        <v>334</v>
      </c>
      <c r="B340" s="2">
        <v>39463</v>
      </c>
      <c r="C340" s="1">
        <v>12466.16</v>
      </c>
      <c r="D340" s="24">
        <v>11677.20421</v>
      </c>
      <c r="E340" s="24">
        <v>7673.1130690161526</v>
      </c>
      <c r="F340" s="24">
        <v>126.39938225383752</v>
      </c>
      <c r="G340" s="2"/>
      <c r="H340" s="2"/>
      <c r="I340" s="25">
        <v>334</v>
      </c>
      <c r="J340" s="1">
        <f t="shared" si="34"/>
        <v>10336.470775155167</v>
      </c>
      <c r="K340" s="1">
        <f t="shared" si="35"/>
        <v>8562.8404330456033</v>
      </c>
      <c r="L340" s="1">
        <f t="shared" si="36"/>
        <v>5580.7138681864326</v>
      </c>
      <c r="M340" s="1">
        <f t="shared" si="37"/>
        <v>108.06571376076181</v>
      </c>
      <c r="N340" s="1">
        <f t="shared" si="38"/>
        <v>9854.2785243165181</v>
      </c>
      <c r="O340" s="1">
        <f t="shared" si="33"/>
        <v>-145.72147568348191</v>
      </c>
    </row>
    <row r="341" spans="1:15" x14ac:dyDescent="0.2">
      <c r="A341" s="1">
        <v>335</v>
      </c>
      <c r="B341" s="2">
        <v>39464</v>
      </c>
      <c r="C341" s="1">
        <v>12159.21</v>
      </c>
      <c r="D341" s="24">
        <v>11668.45456</v>
      </c>
      <c r="E341" s="24">
        <v>7575.0440658049356</v>
      </c>
      <c r="F341" s="24">
        <v>128.66097265005135</v>
      </c>
      <c r="G341" s="2"/>
      <c r="H341" s="2"/>
      <c r="I341" s="25">
        <v>335</v>
      </c>
      <c r="J341" s="1">
        <f t="shared" si="34"/>
        <v>10110.225064855576</v>
      </c>
      <c r="K341" s="1">
        <f t="shared" si="35"/>
        <v>8704.1925674019949</v>
      </c>
      <c r="L341" s="1">
        <f t="shared" si="36"/>
        <v>5600.3445558561534</v>
      </c>
      <c r="M341" s="1">
        <f t="shared" si="37"/>
        <v>113.83359168251161</v>
      </c>
      <c r="N341" s="1">
        <f t="shared" si="38"/>
        <v>9922.2654570213381</v>
      </c>
      <c r="O341" s="1">
        <f t="shared" si="33"/>
        <v>-77.734542978661921</v>
      </c>
    </row>
    <row r="342" spans="1:15" x14ac:dyDescent="0.2">
      <c r="A342" s="1">
        <v>336</v>
      </c>
      <c r="B342" s="2">
        <v>39465</v>
      </c>
      <c r="C342" s="1">
        <v>12099.3</v>
      </c>
      <c r="D342" s="24">
        <v>11530.741459999999</v>
      </c>
      <c r="E342" s="24">
        <v>7448.2960362732192</v>
      </c>
      <c r="F342" s="24">
        <v>129.46007284953771</v>
      </c>
      <c r="G342" s="2"/>
      <c r="H342" s="2"/>
      <c r="I342" s="25">
        <v>336</v>
      </c>
      <c r="J342" s="1">
        <f t="shared" si="34"/>
        <v>10314.378087474433</v>
      </c>
      <c r="K342" s="1">
        <f t="shared" si="35"/>
        <v>8607.9140470135026</v>
      </c>
      <c r="L342" s="1">
        <f t="shared" si="36"/>
        <v>5577.9285601978072</v>
      </c>
      <c r="M342" s="1">
        <f t="shared" si="37"/>
        <v>112.52721669677547</v>
      </c>
      <c r="N342" s="1">
        <f t="shared" si="38"/>
        <v>9940.5744492654085</v>
      </c>
      <c r="O342" s="1">
        <f t="shared" si="33"/>
        <v>-59.425550734591525</v>
      </c>
    </row>
    <row r="343" spans="1:15" x14ac:dyDescent="0.2">
      <c r="A343" s="1">
        <v>337</v>
      </c>
      <c r="B343" s="2">
        <v>39469</v>
      </c>
      <c r="C343" s="1">
        <v>11971.19</v>
      </c>
      <c r="D343" s="24">
        <v>11255.188080000002</v>
      </c>
      <c r="E343" s="24">
        <v>7077.6673487284415</v>
      </c>
      <c r="F343" s="24">
        <v>117.70314547837484</v>
      </c>
      <c r="G343" s="2"/>
      <c r="H343" s="2"/>
      <c r="I343" s="25">
        <v>337</v>
      </c>
      <c r="J343" s="1">
        <f t="shared" si="34"/>
        <v>10255.698378046665</v>
      </c>
      <c r="K343" s="1">
        <f t="shared" si="35"/>
        <v>8502.5569315951034</v>
      </c>
      <c r="L343" s="1">
        <f t="shared" si="36"/>
        <v>5390.5663882681201</v>
      </c>
      <c r="M343" s="1">
        <f t="shared" si="37"/>
        <v>101.67654540723377</v>
      </c>
      <c r="N343" s="1">
        <f t="shared" si="38"/>
        <v>9654.564924726883</v>
      </c>
      <c r="O343" s="1">
        <f t="shared" si="33"/>
        <v>-345.43507527311704</v>
      </c>
    </row>
    <row r="344" spans="1:15" x14ac:dyDescent="0.2">
      <c r="A344" s="1">
        <v>338</v>
      </c>
      <c r="B344" s="2">
        <v>39470</v>
      </c>
      <c r="C344" s="1">
        <v>12270.17</v>
      </c>
      <c r="D344" s="24">
        <v>10935.33035</v>
      </c>
      <c r="E344" s="24">
        <v>6749.286754002911</v>
      </c>
      <c r="F344" s="24">
        <v>121.33793625271917</v>
      </c>
      <c r="G344" s="2"/>
      <c r="H344" s="2"/>
      <c r="I344" s="25">
        <v>338</v>
      </c>
      <c r="J344" s="1">
        <f t="shared" si="34"/>
        <v>10624.326706576372</v>
      </c>
      <c r="K344" s="1">
        <f t="shared" si="35"/>
        <v>8463.1721922375746</v>
      </c>
      <c r="L344" s="1">
        <f t="shared" si="36"/>
        <v>5409.6468551080179</v>
      </c>
      <c r="M344" s="1">
        <f t="shared" si="37"/>
        <v>115.28613914653995</v>
      </c>
      <c r="N344" s="1">
        <f t="shared" si="38"/>
        <v>10030.009037800353</v>
      </c>
      <c r="O344" s="1">
        <f t="shared" si="33"/>
        <v>30.009037800353326</v>
      </c>
    </row>
    <row r="345" spans="1:15" x14ac:dyDescent="0.2">
      <c r="A345" s="1">
        <v>339</v>
      </c>
      <c r="B345" s="2">
        <v>39471</v>
      </c>
      <c r="C345" s="1">
        <v>12378.61</v>
      </c>
      <c r="D345" s="24">
        <v>11584.727280000001</v>
      </c>
      <c r="E345" s="24">
        <v>7230.4942630185351</v>
      </c>
      <c r="F345" s="24">
        <v>122.74097684447361</v>
      </c>
      <c r="G345" s="2"/>
      <c r="H345" s="2"/>
      <c r="I345" s="25">
        <v>339</v>
      </c>
      <c r="J345" s="1">
        <f t="shared" si="34"/>
        <v>10457.056668693263</v>
      </c>
      <c r="K345" s="1">
        <f t="shared" si="35"/>
        <v>9228.0073867440442</v>
      </c>
      <c r="L345" s="1">
        <f t="shared" si="36"/>
        <v>6077.3085634319286</v>
      </c>
      <c r="M345" s="1">
        <f t="shared" si="37"/>
        <v>113.12576559918706</v>
      </c>
      <c r="N345" s="1">
        <f t="shared" si="38"/>
        <v>10307.93011510921</v>
      </c>
      <c r="O345" s="1">
        <f t="shared" si="33"/>
        <v>307.93011510920951</v>
      </c>
    </row>
    <row r="346" spans="1:15" x14ac:dyDescent="0.2">
      <c r="A346" s="1">
        <v>340</v>
      </c>
      <c r="B346" s="2">
        <v>39472</v>
      </c>
      <c r="C346" s="1">
        <v>12207.17</v>
      </c>
      <c r="D346" s="24">
        <v>11639.400800000001</v>
      </c>
      <c r="E346" s="24">
        <v>7169.4885361552024</v>
      </c>
      <c r="F346" s="24">
        <v>127.01919850885368</v>
      </c>
      <c r="G346" s="2"/>
      <c r="H346" s="2"/>
      <c r="I346" s="25">
        <v>340</v>
      </c>
      <c r="J346" s="1">
        <f t="shared" si="34"/>
        <v>10221.891656373375</v>
      </c>
      <c r="K346" s="1">
        <f t="shared" si="35"/>
        <v>8751.8292394688124</v>
      </c>
      <c r="L346" s="1">
        <f t="shared" si="36"/>
        <v>5624.9850237735445</v>
      </c>
      <c r="M346" s="1">
        <f t="shared" si="37"/>
        <v>115.73063946817469</v>
      </c>
      <c r="N346" s="1">
        <f t="shared" si="38"/>
        <v>10020.033656398175</v>
      </c>
      <c r="O346" s="1">
        <f t="shared" si="33"/>
        <v>20.033656398174571</v>
      </c>
    </row>
    <row r="347" spans="1:15" x14ac:dyDescent="0.2">
      <c r="A347" s="1">
        <v>341</v>
      </c>
      <c r="B347" s="2">
        <v>39475</v>
      </c>
      <c r="C347" s="1">
        <v>12383.89</v>
      </c>
      <c r="D347" s="24">
        <v>11504.85986</v>
      </c>
      <c r="E347" s="24">
        <v>7173.1025299600542</v>
      </c>
      <c r="F347" s="24">
        <v>122.55744919936323</v>
      </c>
      <c r="G347" s="2"/>
      <c r="H347" s="2"/>
      <c r="I347" s="25">
        <v>341</v>
      </c>
      <c r="J347" s="1">
        <f t="shared" si="34"/>
        <v>10515.507902363939</v>
      </c>
      <c r="K347" s="1">
        <f t="shared" si="35"/>
        <v>8610.0314165170312</v>
      </c>
      <c r="L347" s="1">
        <f t="shared" si="36"/>
        <v>5675.7080198838175</v>
      </c>
      <c r="M347" s="1">
        <f t="shared" si="37"/>
        <v>107.90433820603451</v>
      </c>
      <c r="N347" s="1">
        <f t="shared" si="38"/>
        <v>9953.4805974953306</v>
      </c>
      <c r="O347" s="1">
        <f t="shared" si="33"/>
        <v>-46.519402504669415</v>
      </c>
    </row>
    <row r="348" spans="1:15" x14ac:dyDescent="0.2">
      <c r="A348" s="1">
        <v>342</v>
      </c>
      <c r="B348" s="2">
        <v>39476</v>
      </c>
      <c r="C348" s="1">
        <v>12480.3</v>
      </c>
      <c r="D348" s="24">
        <v>11696.24648</v>
      </c>
      <c r="E348" s="24">
        <v>7296.8842291789715</v>
      </c>
      <c r="F348" s="24">
        <v>126.06490834268612</v>
      </c>
      <c r="G348" s="2"/>
      <c r="H348" s="2"/>
      <c r="I348" s="25">
        <v>342</v>
      </c>
      <c r="J348" s="1">
        <f t="shared" si="34"/>
        <v>10446.146213750284</v>
      </c>
      <c r="K348" s="1">
        <f t="shared" si="35"/>
        <v>8855.6247490725364</v>
      </c>
      <c r="L348" s="1">
        <f t="shared" si="36"/>
        <v>5770.7412142834191</v>
      </c>
      <c r="M348" s="1">
        <f t="shared" si="37"/>
        <v>115.03316238110058</v>
      </c>
      <c r="N348" s="1">
        <f t="shared" si="38"/>
        <v>10155.540476194434</v>
      </c>
      <c r="O348" s="1">
        <f t="shared" si="33"/>
        <v>155.54047619443372</v>
      </c>
    </row>
    <row r="349" spans="1:15" x14ac:dyDescent="0.2">
      <c r="A349" s="1">
        <v>343</v>
      </c>
      <c r="B349" s="2">
        <v>39477</v>
      </c>
      <c r="C349" s="1">
        <v>12442.83</v>
      </c>
      <c r="D349" s="24">
        <v>11607.47105</v>
      </c>
      <c r="E349" s="24">
        <v>7206.2250480555958</v>
      </c>
      <c r="F349" s="24">
        <v>124.3132743362832</v>
      </c>
      <c r="G349" s="2"/>
      <c r="H349" s="2"/>
      <c r="I349" s="25">
        <v>343</v>
      </c>
      <c r="J349" s="1">
        <f t="shared" si="34"/>
        <v>10334.329481142282</v>
      </c>
      <c r="K349" s="1">
        <f t="shared" si="35"/>
        <v>8644.6044052589386</v>
      </c>
      <c r="L349" s="1">
        <f t="shared" si="36"/>
        <v>5602.3668903988519</v>
      </c>
      <c r="M349" s="1">
        <f t="shared" si="37"/>
        <v>110.27875473050923</v>
      </c>
      <c r="N349" s="1">
        <f t="shared" si="38"/>
        <v>9925.006669876806</v>
      </c>
      <c r="O349" s="1">
        <f t="shared" si="33"/>
        <v>-74.993330123194028</v>
      </c>
    </row>
    <row r="350" spans="1:15" x14ac:dyDescent="0.2">
      <c r="A350" s="1">
        <v>344</v>
      </c>
      <c r="B350" s="2">
        <v>39478</v>
      </c>
      <c r="C350" s="1">
        <v>12650.36</v>
      </c>
      <c r="D350" s="24">
        <v>11690.218360000001</v>
      </c>
      <c r="E350" s="24">
        <v>7210.2309742374891</v>
      </c>
      <c r="F350" s="24">
        <v>127.8449021820918</v>
      </c>
      <c r="G350" s="2"/>
      <c r="H350" s="2"/>
      <c r="I350" s="25">
        <v>344</v>
      </c>
      <c r="J350" s="1">
        <f t="shared" si="34"/>
        <v>10538.332040379884</v>
      </c>
      <c r="K350" s="1">
        <f t="shared" si="35"/>
        <v>8772.8164050595187</v>
      </c>
      <c r="L350" s="1">
        <f t="shared" si="36"/>
        <v>5676.0019771797206</v>
      </c>
      <c r="M350" s="1">
        <f t="shared" si="37"/>
        <v>115.00969975639195</v>
      </c>
      <c r="N350" s="1">
        <f t="shared" si="38"/>
        <v>10145.475210456545</v>
      </c>
      <c r="O350" s="1">
        <f t="shared" si="33"/>
        <v>145.47521045654503</v>
      </c>
    </row>
    <row r="351" spans="1:15" x14ac:dyDescent="0.2">
      <c r="A351" s="1">
        <v>345</v>
      </c>
      <c r="B351" s="2">
        <v>39479</v>
      </c>
      <c r="C351" s="1">
        <v>12743.19</v>
      </c>
      <c r="D351" s="24">
        <v>11869.083119999999</v>
      </c>
      <c r="E351" s="24">
        <v>7379.2766083605111</v>
      </c>
      <c r="F351" s="24">
        <v>127.03209411764706</v>
      </c>
      <c r="G351" s="2"/>
      <c r="H351" s="2"/>
      <c r="I351" s="25">
        <v>345</v>
      </c>
      <c r="J351" s="1">
        <f t="shared" si="34"/>
        <v>10441.513030893982</v>
      </c>
      <c r="K351" s="1">
        <f t="shared" si="35"/>
        <v>8843.9967508553073</v>
      </c>
      <c r="L351" s="1">
        <f t="shared" si="36"/>
        <v>5805.8497757132891</v>
      </c>
      <c r="M351" s="1">
        <f t="shared" si="37"/>
        <v>111.12162977639775</v>
      </c>
      <c r="N351" s="1">
        <f t="shared" si="38"/>
        <v>10085.98337029958</v>
      </c>
      <c r="O351" s="1">
        <f t="shared" si="33"/>
        <v>85.983370299580201</v>
      </c>
    </row>
    <row r="352" spans="1:15" x14ac:dyDescent="0.2">
      <c r="A352" s="1">
        <v>346</v>
      </c>
      <c r="B352" s="2">
        <v>39482</v>
      </c>
      <c r="C352" s="1">
        <v>12635.16</v>
      </c>
      <c r="D352" s="24">
        <v>11905.96334</v>
      </c>
      <c r="E352" s="24">
        <v>7369.447325529708</v>
      </c>
      <c r="F352" s="24">
        <v>129.79677842292566</v>
      </c>
      <c r="G352" s="2"/>
      <c r="H352" s="2"/>
      <c r="I352" s="25">
        <v>346</v>
      </c>
      <c r="J352" s="1">
        <f t="shared" si="34"/>
        <v>10277.577217478512</v>
      </c>
      <c r="K352" s="1">
        <f t="shared" si="35"/>
        <v>8737.7858419042459</v>
      </c>
      <c r="L352" s="1">
        <f t="shared" si="36"/>
        <v>5665.292151450456</v>
      </c>
      <c r="M352" s="1">
        <f t="shared" si="37"/>
        <v>114.26652392312209</v>
      </c>
      <c r="N352" s="1">
        <f t="shared" si="38"/>
        <v>10017.607200365346</v>
      </c>
      <c r="O352" s="1">
        <f t="shared" si="33"/>
        <v>17.607200365346216</v>
      </c>
    </row>
    <row r="353" spans="1:15" x14ac:dyDescent="0.2">
      <c r="A353" s="1">
        <v>347</v>
      </c>
      <c r="B353" s="2">
        <v>39483</v>
      </c>
      <c r="C353" s="1">
        <v>12265.13</v>
      </c>
      <c r="D353" s="24">
        <v>11528.272799999999</v>
      </c>
      <c r="E353" s="24">
        <v>6994.9626592473278</v>
      </c>
      <c r="F353" s="24">
        <v>128.55873550317995</v>
      </c>
      <c r="G353" s="2"/>
      <c r="H353" s="2"/>
      <c r="I353" s="25">
        <v>347</v>
      </c>
      <c r="J353" s="1">
        <f t="shared" si="34"/>
        <v>10061.89013502797</v>
      </c>
      <c r="K353" s="1">
        <f t="shared" si="35"/>
        <v>8434.3910057163121</v>
      </c>
      <c r="L353" s="1">
        <f t="shared" si="36"/>
        <v>5384.5778849442759</v>
      </c>
      <c r="M353" s="1">
        <f t="shared" si="37"/>
        <v>110.76594036848859</v>
      </c>
      <c r="N353" s="1">
        <f t="shared" si="38"/>
        <v>9717.7961547953855</v>
      </c>
      <c r="O353" s="1">
        <f t="shared" si="33"/>
        <v>-282.20384520461448</v>
      </c>
    </row>
    <row r="354" spans="1:15" x14ac:dyDescent="0.2">
      <c r="A354" s="1">
        <v>348</v>
      </c>
      <c r="B354" s="2">
        <v>39484</v>
      </c>
      <c r="C354" s="1">
        <v>12200.1</v>
      </c>
      <c r="D354" s="24">
        <v>11516.959079999999</v>
      </c>
      <c r="E354" s="24">
        <v>7060.1436528877166</v>
      </c>
      <c r="F354" s="24">
        <v>122.72100430953719</v>
      </c>
      <c r="G354" s="2"/>
      <c r="H354" s="2"/>
      <c r="I354" s="25">
        <v>348</v>
      </c>
      <c r="J354" s="1">
        <f t="shared" si="34"/>
        <v>10310.492146842311</v>
      </c>
      <c r="K354" s="1">
        <f t="shared" si="35"/>
        <v>8702.1708463060477</v>
      </c>
      <c r="L354" s="1">
        <f t="shared" si="36"/>
        <v>5725.7096203700521</v>
      </c>
      <c r="M354" s="1">
        <f t="shared" si="37"/>
        <v>106.75442084799818</v>
      </c>
      <c r="N354" s="1">
        <f t="shared" si="38"/>
        <v>9894.3478997950806</v>
      </c>
      <c r="O354" s="1">
        <f t="shared" si="33"/>
        <v>-105.65210020491941</v>
      </c>
    </row>
    <row r="355" spans="1:15" x14ac:dyDescent="0.2">
      <c r="A355" s="1">
        <v>349</v>
      </c>
      <c r="B355" s="2">
        <v>39485</v>
      </c>
      <c r="C355" s="1">
        <v>12247</v>
      </c>
      <c r="D355" s="24">
        <v>11113.912560000001</v>
      </c>
      <c r="E355" s="24">
        <v>6851.0514865844816</v>
      </c>
      <c r="F355" s="24">
        <v>123.8712249108985</v>
      </c>
      <c r="G355" s="2"/>
      <c r="H355" s="2"/>
      <c r="I355" s="25">
        <v>349</v>
      </c>
      <c r="J355" s="1">
        <f t="shared" si="34"/>
        <v>10405.297181990312</v>
      </c>
      <c r="K355" s="1">
        <f t="shared" si="35"/>
        <v>8405.8798537655966</v>
      </c>
      <c r="L355" s="1">
        <f t="shared" si="36"/>
        <v>5504.8422144139586</v>
      </c>
      <c r="M355" s="1">
        <f t="shared" si="37"/>
        <v>112.88080335462972</v>
      </c>
      <c r="N355" s="1">
        <f t="shared" si="38"/>
        <v>9899.5186200226453</v>
      </c>
      <c r="O355" s="1">
        <f t="shared" si="33"/>
        <v>-100.48137997735466</v>
      </c>
    </row>
    <row r="356" spans="1:15" x14ac:dyDescent="0.2">
      <c r="A356" s="1">
        <v>350</v>
      </c>
      <c r="B356" s="2">
        <v>39486</v>
      </c>
      <c r="C356" s="1">
        <v>12182.13</v>
      </c>
      <c r="D356" s="24">
        <v>11257.9776</v>
      </c>
      <c r="E356" s="24">
        <v>6827.5587126703394</v>
      </c>
      <c r="F356" s="24">
        <v>121.14695207073056</v>
      </c>
      <c r="G356" s="2"/>
      <c r="H356" s="2"/>
      <c r="I356" s="25">
        <v>350</v>
      </c>
      <c r="J356" s="1">
        <f t="shared" si="34"/>
        <v>10310.546207928472</v>
      </c>
      <c r="K356" s="1">
        <f t="shared" si="35"/>
        <v>8823.6328947035981</v>
      </c>
      <c r="L356" s="1">
        <f t="shared" si="36"/>
        <v>5653.3958254370564</v>
      </c>
      <c r="M356" s="1">
        <f t="shared" si="37"/>
        <v>109.37312481509569</v>
      </c>
      <c r="N356" s="1">
        <f t="shared" si="38"/>
        <v>9970.2858869132833</v>
      </c>
      <c r="O356" s="1">
        <f t="shared" si="33"/>
        <v>-29.714113086716679</v>
      </c>
    </row>
    <row r="357" spans="1:15" x14ac:dyDescent="0.2">
      <c r="A357" s="1">
        <v>351</v>
      </c>
      <c r="B357" s="2">
        <v>39490</v>
      </c>
      <c r="C357" s="1">
        <v>12373.41</v>
      </c>
      <c r="D357" s="24">
        <v>11585.964</v>
      </c>
      <c r="E357" s="24">
        <v>7063.6363636363631</v>
      </c>
      <c r="F357" s="24">
        <v>121.21344131062085</v>
      </c>
      <c r="G357" s="2"/>
      <c r="H357" s="2"/>
      <c r="I357" s="25">
        <v>351</v>
      </c>
      <c r="J357" s="1">
        <f t="shared" si="34"/>
        <v>10528.205058105605</v>
      </c>
      <c r="K357" s="1">
        <f t="shared" si="35"/>
        <v>8964.494827849463</v>
      </c>
      <c r="L357" s="1">
        <f t="shared" si="36"/>
        <v>5868.9994912212524</v>
      </c>
      <c r="M357" s="1">
        <f t="shared" si="37"/>
        <v>111.89401283656854</v>
      </c>
      <c r="N357" s="1">
        <f t="shared" si="38"/>
        <v>10185.882644240744</v>
      </c>
      <c r="O357" s="1">
        <f t="shared" si="33"/>
        <v>185.88264424074441</v>
      </c>
    </row>
    <row r="358" spans="1:15" x14ac:dyDescent="0.2">
      <c r="A358" s="1">
        <v>352</v>
      </c>
      <c r="B358" s="2">
        <v>39491</v>
      </c>
      <c r="C358" s="1">
        <v>12552.24</v>
      </c>
      <c r="D358" s="24">
        <v>11540.87227</v>
      </c>
      <c r="E358" s="24">
        <v>7071.6574424701421</v>
      </c>
      <c r="F358" s="24">
        <v>120.73447893569845</v>
      </c>
      <c r="G358" s="2"/>
      <c r="H358" s="2"/>
      <c r="I358" s="25">
        <v>352</v>
      </c>
      <c r="J358" s="1">
        <f t="shared" si="34"/>
        <v>10515.259423877493</v>
      </c>
      <c r="K358" s="1">
        <f t="shared" si="35"/>
        <v>8676.8179633286254</v>
      </c>
      <c r="L358" s="1">
        <f t="shared" si="36"/>
        <v>5679.2902282046498</v>
      </c>
      <c r="M358" s="1">
        <f t="shared" si="37"/>
        <v>111.39074049370063</v>
      </c>
      <c r="N358" s="1">
        <f t="shared" si="38"/>
        <v>10039.368034350551</v>
      </c>
      <c r="O358" s="1">
        <f t="shared" si="33"/>
        <v>39.36803435055117</v>
      </c>
    </row>
    <row r="359" spans="1:15" x14ac:dyDescent="0.2">
      <c r="A359" s="1">
        <v>353</v>
      </c>
      <c r="B359" s="2">
        <v>39492</v>
      </c>
      <c r="C359" s="1">
        <v>12376.98</v>
      </c>
      <c r="D359" s="24">
        <v>11592.803740000001</v>
      </c>
      <c r="E359" s="24">
        <v>7104.3281181459279</v>
      </c>
      <c r="F359" s="24">
        <v>125.97254321900712</v>
      </c>
      <c r="G359" s="2"/>
      <c r="H359" s="2"/>
      <c r="I359" s="25">
        <v>353</v>
      </c>
      <c r="J359" s="1">
        <f t="shared" si="34"/>
        <v>10220.722941960958</v>
      </c>
      <c r="K359" s="1">
        <f t="shared" si="35"/>
        <v>8749.9158348712317</v>
      </c>
      <c r="L359" s="1">
        <f t="shared" si="36"/>
        <v>5699.0567056436375</v>
      </c>
      <c r="M359" s="1">
        <f t="shared" si="37"/>
        <v>116.68449347472365</v>
      </c>
      <c r="N359" s="1">
        <f t="shared" si="38"/>
        <v>10049.039497274665</v>
      </c>
      <c r="O359" s="1">
        <f t="shared" si="33"/>
        <v>49.039497274665337</v>
      </c>
    </row>
    <row r="360" spans="1:15" x14ac:dyDescent="0.2">
      <c r="A360" s="1">
        <v>354</v>
      </c>
      <c r="B360" s="2">
        <v>39493</v>
      </c>
      <c r="C360" s="1">
        <v>12348.21</v>
      </c>
      <c r="D360" s="24">
        <v>11359.901280000002</v>
      </c>
      <c r="E360" s="24">
        <v>7010.1219333039517</v>
      </c>
      <c r="F360" s="24">
        <v>126.58018955584463</v>
      </c>
      <c r="G360" s="2"/>
      <c r="H360" s="2"/>
      <c r="I360" s="25">
        <v>354</v>
      </c>
      <c r="J360" s="1">
        <f t="shared" si="34"/>
        <v>10341.355754352031</v>
      </c>
      <c r="K360" s="1">
        <f t="shared" si="35"/>
        <v>8535.7188178461274</v>
      </c>
      <c r="L360" s="1">
        <f t="shared" si="36"/>
        <v>5597.6242505044893</v>
      </c>
      <c r="M360" s="1">
        <f t="shared" si="37"/>
        <v>112.37207608239348</v>
      </c>
      <c r="N360" s="1">
        <f t="shared" si="38"/>
        <v>9926.8181977950899</v>
      </c>
      <c r="O360" s="1">
        <f t="shared" si="33"/>
        <v>-73.181802204910127</v>
      </c>
    </row>
    <row r="361" spans="1:15" x14ac:dyDescent="0.2">
      <c r="A361" s="1">
        <v>355</v>
      </c>
      <c r="B361" s="2">
        <v>39497</v>
      </c>
      <c r="C361" s="1">
        <v>12337.22</v>
      </c>
      <c r="D361" s="24">
        <v>11643.21197</v>
      </c>
      <c r="E361" s="24">
        <v>7204.1138307283982</v>
      </c>
      <c r="F361" s="24">
        <v>127.9329551794681</v>
      </c>
      <c r="G361" s="2"/>
      <c r="H361" s="2"/>
      <c r="I361" s="25">
        <v>355</v>
      </c>
      <c r="J361" s="1">
        <f t="shared" si="34"/>
        <v>10356.224671349128</v>
      </c>
      <c r="K361" s="1">
        <f t="shared" si="35"/>
        <v>8927.9607694816186</v>
      </c>
      <c r="L361" s="1">
        <f t="shared" si="36"/>
        <v>5829.8338290697739</v>
      </c>
      <c r="M361" s="1">
        <f t="shared" si="37"/>
        <v>113.0277937339135</v>
      </c>
      <c r="N361" s="1">
        <f t="shared" si="38"/>
        <v>10120.305746658772</v>
      </c>
      <c r="O361" s="1">
        <f t="shared" si="33"/>
        <v>120.30574665877248</v>
      </c>
    </row>
    <row r="362" spans="1:15" x14ac:dyDescent="0.2">
      <c r="A362" s="1">
        <v>356</v>
      </c>
      <c r="B362" s="2">
        <v>39498</v>
      </c>
      <c r="C362" s="1">
        <v>12427.26</v>
      </c>
      <c r="D362" s="24">
        <v>11437.120160000002</v>
      </c>
      <c r="E362" s="24">
        <v>7049.6704262487192</v>
      </c>
      <c r="F362" s="24">
        <v>123.20994168286587</v>
      </c>
      <c r="G362" s="2"/>
      <c r="H362" s="2"/>
      <c r="I362" s="25">
        <v>356</v>
      </c>
      <c r="J362" s="1">
        <f t="shared" si="34"/>
        <v>10441.09954811538</v>
      </c>
      <c r="K362" s="1">
        <f t="shared" si="35"/>
        <v>8556.534510560361</v>
      </c>
      <c r="L362" s="1">
        <f t="shared" si="36"/>
        <v>5551.2326573845548</v>
      </c>
      <c r="M362" s="1">
        <f t="shared" si="37"/>
        <v>107.70401175646221</v>
      </c>
      <c r="N362" s="1">
        <f t="shared" si="38"/>
        <v>9880.8171856659774</v>
      </c>
      <c r="O362" s="1">
        <f t="shared" si="33"/>
        <v>-119.18281433402262</v>
      </c>
    </row>
    <row r="363" spans="1:15" x14ac:dyDescent="0.2">
      <c r="A363" s="1">
        <v>357</v>
      </c>
      <c r="B363" s="2">
        <v>39499</v>
      </c>
      <c r="C363" s="1">
        <v>12284.3</v>
      </c>
      <c r="D363" s="24">
        <v>11627.111999999999</v>
      </c>
      <c r="E363" s="24">
        <v>7186.5848247300701</v>
      </c>
      <c r="F363" s="24">
        <v>127.32099339596317</v>
      </c>
      <c r="G363" s="2"/>
      <c r="H363" s="2"/>
      <c r="I363" s="25">
        <v>357</v>
      </c>
      <c r="J363" s="1">
        <f t="shared" si="34"/>
        <v>10246.208531486425</v>
      </c>
      <c r="K363" s="1">
        <f t="shared" si="35"/>
        <v>8855.4207033174189</v>
      </c>
      <c r="L363" s="1">
        <f t="shared" si="36"/>
        <v>5783.0230540054354</v>
      </c>
      <c r="M363" s="1">
        <f t="shared" si="37"/>
        <v>115.56406944368371</v>
      </c>
      <c r="N363" s="1">
        <f t="shared" si="38"/>
        <v>10089.974467416183</v>
      </c>
      <c r="O363" s="1">
        <f t="shared" si="33"/>
        <v>89.974467416182961</v>
      </c>
    </row>
    <row r="364" spans="1:15" x14ac:dyDescent="0.2">
      <c r="A364" s="1">
        <v>358</v>
      </c>
      <c r="B364" s="2">
        <v>39500</v>
      </c>
      <c r="C364" s="1">
        <v>12381.02</v>
      </c>
      <c r="D364" s="24">
        <v>11581.5018</v>
      </c>
      <c r="E364" s="24">
        <v>7147.4814814814808</v>
      </c>
      <c r="F364" s="24">
        <v>126.21970830216904</v>
      </c>
      <c r="G364" s="2"/>
      <c r="H364" s="2"/>
      <c r="I364" s="25">
        <v>358</v>
      </c>
      <c r="J364" s="1">
        <f t="shared" si="34"/>
        <v>10447.062002637515</v>
      </c>
      <c r="K364" s="1">
        <f t="shared" si="35"/>
        <v>8676.5495158998419</v>
      </c>
      <c r="L364" s="1">
        <f t="shared" si="36"/>
        <v>5641.98158747035</v>
      </c>
      <c r="M364" s="1">
        <f t="shared" si="37"/>
        <v>110.86531973814172</v>
      </c>
      <c r="N364" s="1">
        <f t="shared" si="38"/>
        <v>9996.9851157609373</v>
      </c>
      <c r="O364" s="1">
        <f t="shared" si="33"/>
        <v>-3.0148842390626669</v>
      </c>
    </row>
    <row r="365" spans="1:15" x14ac:dyDescent="0.2">
      <c r="A365" s="1">
        <v>359</v>
      </c>
      <c r="B365" s="2">
        <v>39503</v>
      </c>
      <c r="C365" s="1">
        <v>12570.22</v>
      </c>
      <c r="D365" s="24">
        <v>11806.41605</v>
      </c>
      <c r="E365" s="24">
        <v>7295.3581491917548</v>
      </c>
      <c r="F365" s="24">
        <v>128.73133499861225</v>
      </c>
      <c r="G365" s="2"/>
      <c r="H365" s="2"/>
      <c r="I365" s="25">
        <v>359</v>
      </c>
      <c r="J365" s="1">
        <f t="shared" si="34"/>
        <v>10523.849157743061</v>
      </c>
      <c r="K365" s="1">
        <f t="shared" si="35"/>
        <v>8879.882739134584</v>
      </c>
      <c r="L365" s="1">
        <f t="shared" si="36"/>
        <v>5790.2159369918281</v>
      </c>
      <c r="M365" s="1">
        <f t="shared" si="37"/>
        <v>114.05797611911591</v>
      </c>
      <c r="N365" s="1">
        <f t="shared" si="38"/>
        <v>10179.873238245582</v>
      </c>
      <c r="O365" s="1">
        <f t="shared" si="33"/>
        <v>179.87323824558189</v>
      </c>
    </row>
    <row r="366" spans="1:15" x14ac:dyDescent="0.2">
      <c r="A366" s="1">
        <v>360</v>
      </c>
      <c r="B366" s="2">
        <v>39504</v>
      </c>
      <c r="C366" s="1">
        <v>12684.92</v>
      </c>
      <c r="D366" s="24">
        <v>12005.570279999998</v>
      </c>
      <c r="E366" s="24">
        <v>7400.4017857142844</v>
      </c>
      <c r="F366" s="24">
        <v>128.42285183464932</v>
      </c>
      <c r="G366" s="2"/>
      <c r="H366" s="2"/>
      <c r="I366" s="25">
        <v>360</v>
      </c>
      <c r="J366" s="1">
        <f t="shared" si="34"/>
        <v>10460.032045103428</v>
      </c>
      <c r="K366" s="1">
        <f t="shared" si="35"/>
        <v>8857.6545252257529</v>
      </c>
      <c r="L366" s="1">
        <f t="shared" si="36"/>
        <v>5754.5300663434027</v>
      </c>
      <c r="M366" s="1">
        <f t="shared" si="37"/>
        <v>111.56464733458853</v>
      </c>
      <c r="N366" s="1">
        <f t="shared" si="38"/>
        <v>10096.70990788509</v>
      </c>
      <c r="O366" s="1">
        <f t="shared" si="33"/>
        <v>96.709907885089706</v>
      </c>
    </row>
    <row r="367" spans="1:15" x14ac:dyDescent="0.2">
      <c r="A367" s="1">
        <v>361</v>
      </c>
      <c r="B367" s="2">
        <v>39505</v>
      </c>
      <c r="C367" s="1">
        <v>12694.28</v>
      </c>
      <c r="D367" s="24">
        <v>12083.12025</v>
      </c>
      <c r="E367" s="24">
        <v>7501.2379227053134</v>
      </c>
      <c r="F367" s="24">
        <v>131.72455876830642</v>
      </c>
      <c r="G367" s="2"/>
      <c r="H367" s="2"/>
      <c r="I367" s="25">
        <v>361</v>
      </c>
      <c r="J367" s="1">
        <f t="shared" si="34"/>
        <v>10373.098500108792</v>
      </c>
      <c r="K367" s="1">
        <f t="shared" si="35"/>
        <v>8766.9863346169059</v>
      </c>
      <c r="L367" s="1">
        <f t="shared" si="36"/>
        <v>5750.1453529249557</v>
      </c>
      <c r="M367" s="1">
        <f t="shared" si="37"/>
        <v>114.70781381898158</v>
      </c>
      <c r="N367" s="1">
        <f t="shared" si="38"/>
        <v>10087.375104154838</v>
      </c>
      <c r="O367" s="1">
        <f t="shared" si="33"/>
        <v>87.375104154838482</v>
      </c>
    </row>
    <row r="368" spans="1:15" x14ac:dyDescent="0.2">
      <c r="A368" s="1">
        <v>362</v>
      </c>
      <c r="B368" s="2">
        <v>39506</v>
      </c>
      <c r="C368" s="1">
        <v>12582.18</v>
      </c>
      <c r="D368" s="24">
        <v>11869.35672</v>
      </c>
      <c r="E368" s="24">
        <v>7384.9878567091673</v>
      </c>
      <c r="F368" s="24">
        <v>131.65840975701997</v>
      </c>
      <c r="G368" s="2"/>
      <c r="H368" s="2"/>
      <c r="I368" s="25">
        <v>362</v>
      </c>
      <c r="J368" s="1">
        <f t="shared" si="34"/>
        <v>10273.915313117404</v>
      </c>
      <c r="K368" s="1">
        <f t="shared" si="35"/>
        <v>8556.6173559739855</v>
      </c>
      <c r="L368" s="1">
        <f t="shared" si="36"/>
        <v>5584.9337619546404</v>
      </c>
      <c r="M368" s="1">
        <f t="shared" si="37"/>
        <v>111.77647583527674</v>
      </c>
      <c r="N368" s="1">
        <f t="shared" si="38"/>
        <v>9895.1019391680711</v>
      </c>
      <c r="O368" s="1">
        <f t="shared" si="33"/>
        <v>-104.89806083192889</v>
      </c>
    </row>
    <row r="369" spans="1:15" x14ac:dyDescent="0.2">
      <c r="A369" s="1">
        <v>363</v>
      </c>
      <c r="B369" s="2">
        <v>39507</v>
      </c>
      <c r="C369" s="1">
        <v>12266.39</v>
      </c>
      <c r="D369" s="24">
        <v>11705.049560000001</v>
      </c>
      <c r="E369" s="24">
        <v>7271.7972070431078</v>
      </c>
      <c r="F369" s="24">
        <v>130.67262247838619</v>
      </c>
      <c r="G369" s="2"/>
      <c r="H369" s="2"/>
      <c r="I369" s="25">
        <v>363</v>
      </c>
      <c r="J369" s="1">
        <f t="shared" si="34"/>
        <v>10105.295920540002</v>
      </c>
      <c r="K369" s="1">
        <f t="shared" si="35"/>
        <v>8590.1372143617937</v>
      </c>
      <c r="L369" s="1">
        <f t="shared" si="36"/>
        <v>5585.8999811022959</v>
      </c>
      <c r="M369" s="1">
        <f t="shared" si="37"/>
        <v>110.99529302800937</v>
      </c>
      <c r="N369" s="1">
        <f t="shared" si="38"/>
        <v>9827.7762590371731</v>
      </c>
      <c r="O369" s="1">
        <f t="shared" si="33"/>
        <v>-172.22374096282692</v>
      </c>
    </row>
    <row r="370" spans="1:15" x14ac:dyDescent="0.2">
      <c r="A370" s="1">
        <v>364</v>
      </c>
      <c r="B370" s="2">
        <v>39510</v>
      </c>
      <c r="C370" s="1">
        <v>12258.9</v>
      </c>
      <c r="D370" s="24">
        <v>11535.3745</v>
      </c>
      <c r="E370" s="24">
        <v>7208.7855297157612</v>
      </c>
      <c r="F370" s="24">
        <v>125.66186284940517</v>
      </c>
      <c r="G370" s="2"/>
      <c r="H370" s="2"/>
      <c r="I370" s="25">
        <v>364</v>
      </c>
      <c r="J370" s="1">
        <f t="shared" si="34"/>
        <v>10359.120736011166</v>
      </c>
      <c r="K370" s="1">
        <f t="shared" si="35"/>
        <v>8584.4498573490491</v>
      </c>
      <c r="L370" s="1">
        <f t="shared" si="36"/>
        <v>5623.6920074503432</v>
      </c>
      <c r="M370" s="1">
        <f t="shared" si="37"/>
        <v>107.5443122549557</v>
      </c>
      <c r="N370" s="1">
        <f t="shared" si="38"/>
        <v>9868.7128780534804</v>
      </c>
      <c r="O370" s="1">
        <f t="shared" si="33"/>
        <v>-131.28712194651962</v>
      </c>
    </row>
    <row r="371" spans="1:15" x14ac:dyDescent="0.2">
      <c r="A371" s="1">
        <v>365</v>
      </c>
      <c r="B371" s="2">
        <v>39511</v>
      </c>
      <c r="C371" s="1">
        <v>12213.8</v>
      </c>
      <c r="D371" s="24">
        <v>11455.22897</v>
      </c>
      <c r="E371" s="24">
        <v>7123.5679463741617</v>
      </c>
      <c r="F371" s="24">
        <v>126.3963420566203</v>
      </c>
      <c r="G371" s="2"/>
      <c r="H371" s="2"/>
      <c r="I371" s="25">
        <v>365</v>
      </c>
      <c r="J371" s="1">
        <f t="shared" si="34"/>
        <v>10327.315926388175</v>
      </c>
      <c r="K371" s="1">
        <f t="shared" si="35"/>
        <v>8650.1990723028848</v>
      </c>
      <c r="L371" s="1">
        <f t="shared" si="36"/>
        <v>5605.7877198212145</v>
      </c>
      <c r="M371" s="1">
        <f t="shared" si="37"/>
        <v>112.48628454167297</v>
      </c>
      <c r="N371" s="1">
        <f t="shared" si="38"/>
        <v>9964.3091667880653</v>
      </c>
      <c r="O371" s="1">
        <f t="shared" si="33"/>
        <v>-35.69083321193466</v>
      </c>
    </row>
    <row r="372" spans="1:15" x14ac:dyDescent="0.2">
      <c r="A372" s="1">
        <v>366</v>
      </c>
      <c r="B372" s="2">
        <v>39512</v>
      </c>
      <c r="C372" s="1">
        <v>12254.99</v>
      </c>
      <c r="D372" s="24">
        <v>11646.70895</v>
      </c>
      <c r="E372" s="24">
        <v>7262.8187509543441</v>
      </c>
      <c r="F372" s="24">
        <v>124.7793382070027</v>
      </c>
      <c r="G372" s="2"/>
      <c r="H372" s="2"/>
      <c r="I372" s="25">
        <v>366</v>
      </c>
      <c r="J372" s="1">
        <f t="shared" si="34"/>
        <v>10400.406597086903</v>
      </c>
      <c r="K372" s="1">
        <f t="shared" si="35"/>
        <v>8856.3235576013067</v>
      </c>
      <c r="L372" s="1">
        <f t="shared" si="36"/>
        <v>5783.7407347927146</v>
      </c>
      <c r="M372" s="1">
        <f t="shared" si="37"/>
        <v>110.40194701212002</v>
      </c>
      <c r="N372" s="1">
        <f t="shared" si="38"/>
        <v>10057.597842570804</v>
      </c>
      <c r="O372" s="1">
        <f t="shared" si="33"/>
        <v>57.59784257080355</v>
      </c>
    </row>
    <row r="373" spans="1:15" x14ac:dyDescent="0.2">
      <c r="A373" s="1">
        <v>367</v>
      </c>
      <c r="B373" s="2">
        <v>39513</v>
      </c>
      <c r="C373" s="1">
        <v>12040.39</v>
      </c>
      <c r="D373" s="24">
        <v>11587.004159999999</v>
      </c>
      <c r="E373" s="24">
        <v>7184.8410382429738</v>
      </c>
      <c r="F373" s="24">
        <v>128.19303521195073</v>
      </c>
      <c r="G373" s="2"/>
      <c r="H373" s="2"/>
      <c r="I373" s="25">
        <v>367</v>
      </c>
      <c r="J373" s="1">
        <f t="shared" si="34"/>
        <v>10183.938177468934</v>
      </c>
      <c r="K373" s="1">
        <f t="shared" si="35"/>
        <v>8666.0654904739167</v>
      </c>
      <c r="L373" s="1">
        <f t="shared" si="36"/>
        <v>5611.9415559292329</v>
      </c>
      <c r="M373" s="1">
        <f t="shared" si="37"/>
        <v>114.89213837334435</v>
      </c>
      <c r="N373" s="1">
        <f t="shared" si="38"/>
        <v>9958.5552729520005</v>
      </c>
      <c r="O373" s="1">
        <f t="shared" si="33"/>
        <v>-41.44472704799955</v>
      </c>
    </row>
    <row r="374" spans="1:15" x14ac:dyDescent="0.2">
      <c r="A374" s="1">
        <v>368</v>
      </c>
      <c r="B374" s="2">
        <v>39514</v>
      </c>
      <c r="C374" s="1">
        <v>11893.69</v>
      </c>
      <c r="D374" s="24">
        <v>11480.168589999999</v>
      </c>
      <c r="E374" s="24">
        <v>7092.997542997543</v>
      </c>
      <c r="F374" s="24">
        <v>124.12895707904447</v>
      </c>
      <c r="G374" s="2"/>
      <c r="H374" s="2"/>
      <c r="I374" s="25">
        <v>368</v>
      </c>
      <c r="J374" s="1">
        <f t="shared" si="34"/>
        <v>10239.157453413056</v>
      </c>
      <c r="K374" s="1">
        <f t="shared" si="35"/>
        <v>8630.4040674123371</v>
      </c>
      <c r="L374" s="1">
        <f t="shared" si="36"/>
        <v>5600.3326890128865</v>
      </c>
      <c r="M374" s="1">
        <f t="shared" si="37"/>
        <v>108.28722792650021</v>
      </c>
      <c r="N374" s="1">
        <f t="shared" si="38"/>
        <v>9847.4146049829178</v>
      </c>
      <c r="O374" s="1">
        <f t="shared" si="33"/>
        <v>-152.58539501708219</v>
      </c>
    </row>
    <row r="375" spans="1:15" x14ac:dyDescent="0.2">
      <c r="A375" s="1">
        <v>369</v>
      </c>
      <c r="B375" s="2">
        <v>39517</v>
      </c>
      <c r="C375" s="1">
        <v>11740.15</v>
      </c>
      <c r="D375" s="24">
        <v>11351.64306</v>
      </c>
      <c r="E375" s="24">
        <v>7019.6587765139875</v>
      </c>
      <c r="F375" s="24">
        <v>123.08122176389708</v>
      </c>
      <c r="G375" s="2"/>
      <c r="H375" s="2"/>
      <c r="I375" s="25">
        <v>369</v>
      </c>
      <c r="J375" s="1">
        <f t="shared" si="34"/>
        <v>10231.638609842697</v>
      </c>
      <c r="K375" s="1">
        <f t="shared" si="35"/>
        <v>8613.1991200605462</v>
      </c>
      <c r="L375" s="1">
        <f t="shared" si="36"/>
        <v>5614.1934608773045</v>
      </c>
      <c r="M375" s="1">
        <f t="shared" si="37"/>
        <v>110.88868983353062</v>
      </c>
      <c r="N375" s="1">
        <f t="shared" si="38"/>
        <v>9887.5552156313515</v>
      </c>
      <c r="O375" s="1">
        <f t="shared" si="33"/>
        <v>-112.44478436864847</v>
      </c>
    </row>
    <row r="376" spans="1:15" x14ac:dyDescent="0.2">
      <c r="A376" s="1">
        <v>370</v>
      </c>
      <c r="B376" s="2">
        <v>39518</v>
      </c>
      <c r="C376" s="1">
        <v>12156.81</v>
      </c>
      <c r="D376" s="24">
        <v>11401.854479999998</v>
      </c>
      <c r="E376" s="24">
        <v>7093.3323114653585</v>
      </c>
      <c r="F376" s="24">
        <v>123.03926905132194</v>
      </c>
      <c r="G376" s="2"/>
      <c r="H376" s="2"/>
      <c r="I376" s="25">
        <v>370</v>
      </c>
      <c r="J376" s="1">
        <f t="shared" si="34"/>
        <v>10733.321653854508</v>
      </c>
      <c r="K376" s="1">
        <f t="shared" si="35"/>
        <v>8749.2493435011529</v>
      </c>
      <c r="L376" s="1">
        <f t="shared" si="36"/>
        <v>5732.3867874103444</v>
      </c>
      <c r="M376" s="1">
        <f t="shared" si="37"/>
        <v>111.79451699687858</v>
      </c>
      <c r="N376" s="1">
        <f t="shared" si="38"/>
        <v>10165.044135405464</v>
      </c>
      <c r="O376" s="1">
        <f t="shared" si="33"/>
        <v>165.04413540546375</v>
      </c>
    </row>
    <row r="377" spans="1:15" x14ac:dyDescent="0.2">
      <c r="A377" s="1">
        <v>371</v>
      </c>
      <c r="B377" s="2">
        <v>39519</v>
      </c>
      <c r="C377" s="1">
        <v>12110.24</v>
      </c>
      <c r="D377" s="24">
        <v>11674.104399999998</v>
      </c>
      <c r="E377" s="24">
        <v>7277.8122094824921</v>
      </c>
      <c r="F377" s="24">
        <v>125.59697265624999</v>
      </c>
      <c r="G377" s="2"/>
      <c r="H377" s="2"/>
      <c r="I377" s="25">
        <v>371</v>
      </c>
      <c r="J377" s="1">
        <f t="shared" si="34"/>
        <v>10325.742296539966</v>
      </c>
      <c r="K377" s="1">
        <f t="shared" si="35"/>
        <v>8918.7112887882886</v>
      </c>
      <c r="L377" s="1">
        <f t="shared" si="36"/>
        <v>5820.385104441908</v>
      </c>
      <c r="M377" s="1">
        <f t="shared" si="37"/>
        <v>114.15737903812283</v>
      </c>
      <c r="N377" s="1">
        <f t="shared" si="38"/>
        <v>10123.892875516616</v>
      </c>
      <c r="O377" s="1">
        <f t="shared" si="33"/>
        <v>123.89287551661619</v>
      </c>
    </row>
    <row r="378" spans="1:15" x14ac:dyDescent="0.2">
      <c r="A378" s="1">
        <v>372</v>
      </c>
      <c r="B378" s="2">
        <v>39520</v>
      </c>
      <c r="C378" s="1">
        <v>12145.74</v>
      </c>
      <c r="D378" s="24">
        <v>11561.2644</v>
      </c>
      <c r="E378" s="24">
        <v>7215.5056880162056</v>
      </c>
      <c r="F378" s="24">
        <v>123.60512973456606</v>
      </c>
      <c r="G378" s="2"/>
      <c r="H378" s="2"/>
      <c r="I378" s="25">
        <v>372</v>
      </c>
      <c r="J378" s="1">
        <f t="shared" si="34"/>
        <v>10395.835316475976</v>
      </c>
      <c r="K378" s="1">
        <f t="shared" si="35"/>
        <v>8626.5230488350189</v>
      </c>
      <c r="L378" s="1">
        <f t="shared" si="36"/>
        <v>5624.2822835312672</v>
      </c>
      <c r="M378" s="1">
        <f t="shared" si="37"/>
        <v>110.05908134342212</v>
      </c>
      <c r="N378" s="1">
        <f t="shared" si="38"/>
        <v>9942.4489311244906</v>
      </c>
      <c r="O378" s="1">
        <f t="shared" si="33"/>
        <v>-57.551068875509372</v>
      </c>
    </row>
    <row r="379" spans="1:15" x14ac:dyDescent="0.2">
      <c r="A379" s="1">
        <v>373</v>
      </c>
      <c r="B379" s="2">
        <v>39521</v>
      </c>
      <c r="C379" s="1">
        <v>11951.09</v>
      </c>
      <c r="D379" s="24">
        <v>11427.28247</v>
      </c>
      <c r="E379" s="24">
        <v>7165.1583710407231</v>
      </c>
      <c r="F379" s="24">
        <v>122.1594651232412</v>
      </c>
      <c r="G379" s="2"/>
      <c r="H379" s="2"/>
      <c r="I379" s="25">
        <v>373</v>
      </c>
      <c r="J379" s="1">
        <f t="shared" si="34"/>
        <v>10199.331275039645</v>
      </c>
      <c r="K379" s="1">
        <f t="shared" si="35"/>
        <v>8609.7721004844225</v>
      </c>
      <c r="L379" s="1">
        <f t="shared" si="36"/>
        <v>5633.2652666328158</v>
      </c>
      <c r="M379" s="1">
        <f t="shared" si="37"/>
        <v>110.52466006663418</v>
      </c>
      <c r="N379" s="1">
        <f t="shared" si="38"/>
        <v>9870.7593083497741</v>
      </c>
      <c r="O379" s="1">
        <f t="shared" si="33"/>
        <v>-129.24069165022593</v>
      </c>
    </row>
    <row r="380" spans="1:15" x14ac:dyDescent="0.2">
      <c r="A380" s="1">
        <v>374</v>
      </c>
      <c r="B380" s="2">
        <v>39524</v>
      </c>
      <c r="C380" s="1">
        <v>11972.25</v>
      </c>
      <c r="D380" s="24">
        <v>10833.131519999999</v>
      </c>
      <c r="E380" s="24">
        <v>6984.6153846153848</v>
      </c>
      <c r="F380" s="24">
        <v>121.63357754617687</v>
      </c>
      <c r="G380" s="2"/>
      <c r="H380" s="2"/>
      <c r="I380" s="25">
        <v>374</v>
      </c>
      <c r="J380" s="1">
        <f t="shared" si="34"/>
        <v>10383.80254541636</v>
      </c>
      <c r="K380" s="1">
        <f t="shared" si="35"/>
        <v>8257.8136742920251</v>
      </c>
      <c r="L380" s="1">
        <f t="shared" si="36"/>
        <v>5529.9077174027161</v>
      </c>
      <c r="M380" s="1">
        <f t="shared" si="37"/>
        <v>111.35120425517152</v>
      </c>
      <c r="N380" s="1">
        <f t="shared" si="38"/>
        <v>9817.292780938842</v>
      </c>
      <c r="O380" s="1">
        <f t="shared" si="33"/>
        <v>-182.70721906115796</v>
      </c>
    </row>
    <row r="381" spans="1:15" x14ac:dyDescent="0.2">
      <c r="A381" s="1">
        <v>375</v>
      </c>
      <c r="B381" s="2">
        <v>39525</v>
      </c>
      <c r="C381" s="1">
        <v>12392.66</v>
      </c>
      <c r="D381" s="24">
        <v>11331.564119999999</v>
      </c>
      <c r="E381" s="24">
        <v>7232.623106060606</v>
      </c>
      <c r="F381" s="24">
        <v>121.78501628664496</v>
      </c>
      <c r="G381" s="2"/>
      <c r="H381" s="2"/>
      <c r="I381" s="25">
        <v>375</v>
      </c>
      <c r="J381" s="1">
        <f t="shared" si="34"/>
        <v>10729.436621938232</v>
      </c>
      <c r="K381" s="1">
        <f t="shared" si="35"/>
        <v>9111.4998282908218</v>
      </c>
      <c r="L381" s="1">
        <f t="shared" si="36"/>
        <v>5874.2783291244432</v>
      </c>
      <c r="M381" s="1">
        <f t="shared" si="37"/>
        <v>111.97187175511849</v>
      </c>
      <c r="N381" s="1">
        <f t="shared" si="38"/>
        <v>10316.489339021746</v>
      </c>
      <c r="O381" s="1">
        <f t="shared" si="33"/>
        <v>316.48933902174576</v>
      </c>
    </row>
    <row r="382" spans="1:15" x14ac:dyDescent="0.2">
      <c r="A382" s="1">
        <v>376</v>
      </c>
      <c r="B382" s="2">
        <v>39526</v>
      </c>
      <c r="C382" s="1">
        <v>12099.66</v>
      </c>
      <c r="D382" s="24">
        <v>11012.45248</v>
      </c>
      <c r="E382" s="24">
        <v>7126.4664476771468</v>
      </c>
      <c r="F382" s="24">
        <v>123.40654252642176</v>
      </c>
      <c r="G382" s="2"/>
      <c r="H382" s="2"/>
      <c r="I382" s="25">
        <v>376</v>
      </c>
      <c r="J382" s="1">
        <f t="shared" si="34"/>
        <v>10120.379381585552</v>
      </c>
      <c r="K382" s="1">
        <f t="shared" si="35"/>
        <v>8465.4142181134757</v>
      </c>
      <c r="L382" s="1">
        <f t="shared" si="36"/>
        <v>5589.5853500314388</v>
      </c>
      <c r="M382" s="1">
        <f t="shared" si="37"/>
        <v>113.32164924705044</v>
      </c>
      <c r="N382" s="1">
        <f t="shared" si="38"/>
        <v>9832.8958192770042</v>
      </c>
      <c r="O382" s="1">
        <f t="shared" si="33"/>
        <v>-167.10418072299581</v>
      </c>
    </row>
    <row r="383" spans="1:15" x14ac:dyDescent="0.2">
      <c r="A383" s="1">
        <v>377</v>
      </c>
      <c r="B383" s="2">
        <v>39532</v>
      </c>
      <c r="C383" s="1">
        <v>12532.6</v>
      </c>
      <c r="D383" s="24">
        <v>11376.493270000001</v>
      </c>
      <c r="E383" s="24">
        <v>7317.5296319401123</v>
      </c>
      <c r="F383" s="24">
        <v>127.35031974420463</v>
      </c>
      <c r="G383" s="2"/>
      <c r="H383" s="2"/>
      <c r="I383" s="25">
        <v>377</v>
      </c>
      <c r="J383" s="1">
        <f t="shared" si="34"/>
        <v>10736.337935942003</v>
      </c>
      <c r="K383" s="1">
        <f t="shared" si="35"/>
        <v>8998.6714026783229</v>
      </c>
      <c r="L383" s="1">
        <f t="shared" si="36"/>
        <v>5824.9396036300814</v>
      </c>
      <c r="M383" s="1">
        <f t="shared" si="37"/>
        <v>115.40653848686844</v>
      </c>
      <c r="N383" s="1">
        <f t="shared" si="38"/>
        <v>10333.021840344119</v>
      </c>
      <c r="O383" s="1">
        <f t="shared" si="33"/>
        <v>333.02184034411948</v>
      </c>
    </row>
    <row r="384" spans="1:15" x14ac:dyDescent="0.2">
      <c r="A384" s="1">
        <v>378</v>
      </c>
      <c r="B384" s="2">
        <v>39533</v>
      </c>
      <c r="C384" s="1">
        <v>12422.86</v>
      </c>
      <c r="D384" s="24">
        <v>11331.554759999999</v>
      </c>
      <c r="E384" s="24">
        <v>7370.6540583136339</v>
      </c>
      <c r="F384" s="24">
        <v>128.18147886613536</v>
      </c>
      <c r="G384" s="2"/>
      <c r="H384" s="2"/>
      <c r="I384" s="25">
        <v>378</v>
      </c>
      <c r="J384" s="1">
        <f t="shared" si="34"/>
        <v>10274.686352951503</v>
      </c>
      <c r="K384" s="1">
        <f t="shared" si="35"/>
        <v>8676.3110661074406</v>
      </c>
      <c r="L384" s="1">
        <f t="shared" si="36"/>
        <v>5714.0326815248109</v>
      </c>
      <c r="M384" s="1">
        <f t="shared" si="37"/>
        <v>112.56251765677536</v>
      </c>
      <c r="N384" s="1">
        <f t="shared" si="38"/>
        <v>9973.4371867267018</v>
      </c>
      <c r="O384" s="1">
        <f t="shared" si="33"/>
        <v>-26.562813273298161</v>
      </c>
    </row>
    <row r="385" spans="1:15" x14ac:dyDescent="0.2">
      <c r="A385" s="1">
        <v>379</v>
      </c>
      <c r="B385" s="2">
        <v>39534</v>
      </c>
      <c r="C385" s="1">
        <v>12302.46</v>
      </c>
      <c r="D385" s="24">
        <v>11489.887999999999</v>
      </c>
      <c r="E385" s="24">
        <v>7455.8135860979455</v>
      </c>
      <c r="F385" s="24">
        <v>126.19723668402084</v>
      </c>
      <c r="G385" s="2"/>
      <c r="H385" s="2"/>
      <c r="I385" s="25">
        <v>379</v>
      </c>
      <c r="J385" s="1">
        <f t="shared" si="34"/>
        <v>10264.990027014712</v>
      </c>
      <c r="K385" s="1">
        <f t="shared" si="35"/>
        <v>8832.4323541742979</v>
      </c>
      <c r="L385" s="1">
        <f t="shared" si="36"/>
        <v>5738.3917662760759</v>
      </c>
      <c r="M385" s="1">
        <f t="shared" si="37"/>
        <v>110.10147259009706</v>
      </c>
      <c r="N385" s="1">
        <f t="shared" si="38"/>
        <v>9983.7450519968734</v>
      </c>
      <c r="O385" s="1">
        <f t="shared" si="33"/>
        <v>-16.254948003126628</v>
      </c>
    </row>
    <row r="386" spans="1:15" x14ac:dyDescent="0.2">
      <c r="A386" s="1">
        <v>380</v>
      </c>
      <c r="B386" s="2">
        <v>39535</v>
      </c>
      <c r="C386" s="1">
        <v>12216.4</v>
      </c>
      <c r="D386" s="24">
        <v>11322.608809999998</v>
      </c>
      <c r="E386" s="24">
        <v>7399.8109045067758</v>
      </c>
      <c r="F386" s="24">
        <v>128.56468110709989</v>
      </c>
      <c r="G386" s="2"/>
      <c r="H386" s="2"/>
      <c r="I386" s="25">
        <v>380</v>
      </c>
      <c r="J386" s="1">
        <f t="shared" si="34"/>
        <v>10292.940060768335</v>
      </c>
      <c r="K386" s="1">
        <f t="shared" si="35"/>
        <v>8583.9016700014745</v>
      </c>
      <c r="L386" s="1">
        <f t="shared" si="36"/>
        <v>5630.2381155285138</v>
      </c>
      <c r="M386" s="1">
        <f t="shared" si="37"/>
        <v>113.9306018829233</v>
      </c>
      <c r="N386" s="1">
        <f t="shared" si="38"/>
        <v>9958.3506234775068</v>
      </c>
      <c r="O386" s="1">
        <f t="shared" si="33"/>
        <v>-41.649376522493185</v>
      </c>
    </row>
    <row r="387" spans="1:15" x14ac:dyDescent="0.2">
      <c r="A387" s="1">
        <v>381</v>
      </c>
      <c r="B387" s="2">
        <v>39538</v>
      </c>
      <c r="C387" s="1">
        <v>12262.89</v>
      </c>
      <c r="D387" s="24">
        <v>11332.923750000002</v>
      </c>
      <c r="E387" s="24">
        <v>7458.5168752971003</v>
      </c>
      <c r="F387" s="24">
        <v>125.85952572347269</v>
      </c>
      <c r="G387" s="2"/>
      <c r="H387" s="2"/>
      <c r="I387" s="25">
        <v>381</v>
      </c>
      <c r="J387" s="1">
        <f t="shared" si="34"/>
        <v>10404.896135563669</v>
      </c>
      <c r="K387" s="1">
        <f t="shared" si="35"/>
        <v>8718.654949257967</v>
      </c>
      <c r="L387" s="1">
        <f t="shared" si="36"/>
        <v>5717.8536662978704</v>
      </c>
      <c r="M387" s="1">
        <f t="shared" si="37"/>
        <v>109.4795425458145</v>
      </c>
      <c r="N387" s="1">
        <f t="shared" si="38"/>
        <v>9983.8062105369409</v>
      </c>
      <c r="O387" s="1">
        <f t="shared" si="33"/>
        <v>-16.193789463059147</v>
      </c>
    </row>
    <row r="388" spans="1:15" x14ac:dyDescent="0.2">
      <c r="A388" s="1">
        <v>382</v>
      </c>
      <c r="B388" s="2">
        <v>39539</v>
      </c>
      <c r="C388" s="1">
        <v>12654.36</v>
      </c>
      <c r="D388" s="24">
        <v>11561.811300000001</v>
      </c>
      <c r="E388" s="24">
        <v>7588.8958203368684</v>
      </c>
      <c r="F388" s="24">
        <v>124.25309247987434</v>
      </c>
      <c r="G388" s="2"/>
      <c r="H388" s="2"/>
      <c r="I388" s="25">
        <v>382</v>
      </c>
      <c r="J388" s="1">
        <f t="shared" si="34"/>
        <v>10696.347750163299</v>
      </c>
      <c r="K388" s="1">
        <f t="shared" si="35"/>
        <v>8886.6471526002952</v>
      </c>
      <c r="L388" s="1">
        <f t="shared" si="36"/>
        <v>5772.0129385739856</v>
      </c>
      <c r="M388" s="1">
        <f t="shared" si="37"/>
        <v>110.40523736090236</v>
      </c>
      <c r="N388" s="1">
        <f t="shared" si="38"/>
        <v>10180.23579095732</v>
      </c>
      <c r="O388" s="1">
        <f t="shared" si="33"/>
        <v>180.23579095732021</v>
      </c>
    </row>
    <row r="389" spans="1:15" x14ac:dyDescent="0.2">
      <c r="A389" s="1">
        <v>383</v>
      </c>
      <c r="B389" s="2">
        <v>39540</v>
      </c>
      <c r="C389" s="1">
        <v>12608.92</v>
      </c>
      <c r="D389" s="24">
        <v>11721.17267</v>
      </c>
      <c r="E389" s="24">
        <v>7667.7645956915403</v>
      </c>
      <c r="F389" s="24">
        <v>128.43860161651574</v>
      </c>
      <c r="G389" s="2"/>
      <c r="H389" s="2"/>
      <c r="I389" s="25">
        <v>383</v>
      </c>
      <c r="J389" s="1">
        <f t="shared" si="34"/>
        <v>10328.22914900477</v>
      </c>
      <c r="K389" s="1">
        <f t="shared" si="35"/>
        <v>8830.783007061038</v>
      </c>
      <c r="L389" s="1">
        <f t="shared" si="36"/>
        <v>5731.8044082779752</v>
      </c>
      <c r="M389" s="1">
        <f t="shared" si="37"/>
        <v>115.5997572613614</v>
      </c>
      <c r="N389" s="1">
        <f t="shared" si="38"/>
        <v>10104.750207557036</v>
      </c>
      <c r="O389" s="1">
        <f t="shared" si="33"/>
        <v>104.75020755703554</v>
      </c>
    </row>
    <row r="390" spans="1:15" x14ac:dyDescent="0.2">
      <c r="A390" s="1">
        <v>384</v>
      </c>
      <c r="B390" s="2">
        <v>39541</v>
      </c>
      <c r="C390" s="1">
        <v>12626.03</v>
      </c>
      <c r="D390" s="24">
        <v>11754.321760000001</v>
      </c>
      <c r="E390" s="24">
        <v>7642.0731707317082</v>
      </c>
      <c r="F390" s="24">
        <v>130.92695805221473</v>
      </c>
      <c r="G390" s="2"/>
      <c r="H390" s="2"/>
      <c r="I390" s="25">
        <v>384</v>
      </c>
      <c r="J390" s="1">
        <f t="shared" si="34"/>
        <v>10379.515665378163</v>
      </c>
      <c r="K390" s="1">
        <f t="shared" si="35"/>
        <v>8735.3545643069756</v>
      </c>
      <c r="L390" s="1">
        <f t="shared" si="36"/>
        <v>5653.8411443949972</v>
      </c>
      <c r="M390" s="1">
        <f t="shared" si="37"/>
        <v>113.99926971988836</v>
      </c>
      <c r="N390" s="1">
        <f t="shared" si="38"/>
        <v>10049.30953791</v>
      </c>
      <c r="O390" s="1">
        <f t="shared" ref="O390:O453" si="39">N390-$G$2</f>
        <v>49.309537909999563</v>
      </c>
    </row>
    <row r="391" spans="1:15" x14ac:dyDescent="0.2">
      <c r="A391" s="1">
        <v>385</v>
      </c>
      <c r="B391" s="2">
        <v>39542</v>
      </c>
      <c r="C391" s="1">
        <v>12609.42</v>
      </c>
      <c r="D391" s="24">
        <v>11860.301530000001</v>
      </c>
      <c r="E391" s="24">
        <v>7715.4911838790931</v>
      </c>
      <c r="F391" s="24">
        <v>130.87742443634932</v>
      </c>
      <c r="G391" s="2"/>
      <c r="H391" s="2"/>
      <c r="I391" s="25">
        <v>385</v>
      </c>
      <c r="J391" s="1">
        <f t="shared" si="34"/>
        <v>10351.813874907632</v>
      </c>
      <c r="K391" s="1">
        <f t="shared" si="35"/>
        <v>8789.2573757322443</v>
      </c>
      <c r="L391" s="1">
        <f t="shared" si="36"/>
        <v>5727.347964491868</v>
      </c>
      <c r="M391" s="1">
        <f t="shared" si="37"/>
        <v>111.79032592720189</v>
      </c>
      <c r="N391" s="1">
        <f t="shared" si="38"/>
        <v>10030.636991289379</v>
      </c>
      <c r="O391" s="1">
        <f t="shared" si="39"/>
        <v>30.636991289378784</v>
      </c>
    </row>
    <row r="392" spans="1:15" x14ac:dyDescent="0.2">
      <c r="A392" s="1">
        <v>386</v>
      </c>
      <c r="B392" s="2">
        <v>39545</v>
      </c>
      <c r="C392" s="1">
        <v>12612.43</v>
      </c>
      <c r="D392" s="24">
        <v>11967.04608</v>
      </c>
      <c r="E392" s="24">
        <v>7768.4210526315801</v>
      </c>
      <c r="F392" s="24">
        <v>131.18336096752171</v>
      </c>
      <c r="G392" s="2"/>
      <c r="H392" s="2"/>
      <c r="I392" s="25">
        <v>386</v>
      </c>
      <c r="J392" s="1">
        <f t="shared" ref="J392:J455" si="40">C$506*(C392/C391)</f>
        <v>10367.924340968897</v>
      </c>
      <c r="K392" s="1">
        <f t="shared" ref="K392:K455" si="41">D$506*(D392/D391)</f>
        <v>8789.1172741311129</v>
      </c>
      <c r="L392" s="1">
        <f t="shared" ref="L392:L455" si="42">E$506*(E392/E391)</f>
        <v>5711.7653682223254</v>
      </c>
      <c r="M392" s="1">
        <f t="shared" ref="M392:M455" si="43">F$506*(F392/F391)</f>
        <v>112.09405338696766</v>
      </c>
      <c r="N392" s="1">
        <f t="shared" ref="N392:N455" si="44">$C$2*(J392/C$506)+$D$2*(K392/D$506)+$E$2*(L392/E$506)+$F$2*(M392/F$506)</f>
        <v>10039.490674680917</v>
      </c>
      <c r="O392" s="1">
        <f t="shared" si="39"/>
        <v>39.490674680917436</v>
      </c>
    </row>
    <row r="393" spans="1:15" x14ac:dyDescent="0.2">
      <c r="A393" s="1">
        <v>387</v>
      </c>
      <c r="B393" s="2">
        <v>39546</v>
      </c>
      <c r="C393" s="1">
        <v>12576.44</v>
      </c>
      <c r="D393" s="24">
        <v>11789.911639999998</v>
      </c>
      <c r="E393" s="24">
        <v>7717.0750863964804</v>
      </c>
      <c r="F393" s="24">
        <v>129.1716708910119</v>
      </c>
      <c r="G393" s="2"/>
      <c r="H393" s="2"/>
      <c r="I393" s="25">
        <v>387</v>
      </c>
      <c r="J393" s="1">
        <f t="shared" si="40"/>
        <v>10335.871834214344</v>
      </c>
      <c r="K393" s="1">
        <f t="shared" si="41"/>
        <v>8581.7846739561101</v>
      </c>
      <c r="L393" s="1">
        <f t="shared" si="42"/>
        <v>5635.3533312927411</v>
      </c>
      <c r="M393" s="1">
        <f t="shared" si="43"/>
        <v>110.11768788464568</v>
      </c>
      <c r="N393" s="1">
        <f t="shared" si="44"/>
        <v>9906.9008360751341</v>
      </c>
      <c r="O393" s="1">
        <f t="shared" si="39"/>
        <v>-93.099163924865934</v>
      </c>
    </row>
    <row r="394" spans="1:15" x14ac:dyDescent="0.2">
      <c r="A394" s="1">
        <v>388</v>
      </c>
      <c r="B394" s="2">
        <v>39547</v>
      </c>
      <c r="C394" s="1">
        <v>12527.26</v>
      </c>
      <c r="D394" s="24">
        <v>11812.816989999999</v>
      </c>
      <c r="E394" s="24">
        <v>7691.6535184600825</v>
      </c>
      <c r="F394" s="24">
        <v>128.18349789813274</v>
      </c>
      <c r="G394" s="2"/>
      <c r="H394" s="2"/>
      <c r="I394" s="25">
        <v>388</v>
      </c>
      <c r="J394" s="1">
        <f t="shared" si="40"/>
        <v>10324.91604675091</v>
      </c>
      <c r="K394" s="1">
        <f t="shared" si="41"/>
        <v>8727.6425694769168</v>
      </c>
      <c r="L394" s="1">
        <f t="shared" si="42"/>
        <v>5654.160969929284</v>
      </c>
      <c r="M394" s="1">
        <f t="shared" si="43"/>
        <v>110.9771075158407</v>
      </c>
      <c r="N394" s="1">
        <f t="shared" si="44"/>
        <v>9971.5920829902225</v>
      </c>
      <c r="O394" s="1">
        <f t="shared" si="39"/>
        <v>-28.40791700977752</v>
      </c>
    </row>
    <row r="395" spans="1:15" x14ac:dyDescent="0.2">
      <c r="A395" s="1">
        <v>389</v>
      </c>
      <c r="B395" s="2">
        <v>39548</v>
      </c>
      <c r="C395" s="1">
        <v>12581.98</v>
      </c>
      <c r="D395" s="24">
        <v>11803.14337</v>
      </c>
      <c r="E395" s="24">
        <v>7673.1722722248542</v>
      </c>
      <c r="F395" s="24">
        <v>128.18397861174373</v>
      </c>
      <c r="G395" s="2"/>
      <c r="H395" s="2"/>
      <c r="I395" s="25">
        <v>389</v>
      </c>
      <c r="J395" s="1">
        <f t="shared" si="40"/>
        <v>10410.727053721244</v>
      </c>
      <c r="K395" s="1">
        <f t="shared" si="41"/>
        <v>8703.5861654997952</v>
      </c>
      <c r="L395" s="1">
        <f t="shared" si="42"/>
        <v>5659.2179226417902</v>
      </c>
      <c r="M395" s="1">
        <f t="shared" si="43"/>
        <v>111.83305497978236</v>
      </c>
      <c r="N395" s="1">
        <f t="shared" si="44"/>
        <v>10012.620304011296</v>
      </c>
      <c r="O395" s="1">
        <f t="shared" si="39"/>
        <v>12.620304011295957</v>
      </c>
    </row>
    <row r="396" spans="1:15" x14ac:dyDescent="0.2">
      <c r="A396" s="1">
        <v>390</v>
      </c>
      <c r="B396" s="2">
        <v>39549</v>
      </c>
      <c r="C396" s="1">
        <v>12325.42</v>
      </c>
      <c r="D396" s="24">
        <v>11622.97825</v>
      </c>
      <c r="E396" s="24">
        <v>7590.4603701945898</v>
      </c>
      <c r="F396" s="24">
        <v>131.78763600395649</v>
      </c>
      <c r="G396" s="2"/>
      <c r="H396" s="2"/>
      <c r="I396" s="25">
        <v>390</v>
      </c>
      <c r="J396" s="1">
        <f t="shared" si="40"/>
        <v>10154.087412235594</v>
      </c>
      <c r="K396" s="1">
        <f t="shared" si="41"/>
        <v>8577.757597353042</v>
      </c>
      <c r="L396" s="1">
        <f t="shared" si="42"/>
        <v>5611.6987646545458</v>
      </c>
      <c r="M396" s="1">
        <f t="shared" si="43"/>
        <v>114.97660496636769</v>
      </c>
      <c r="N396" s="1">
        <f t="shared" si="44"/>
        <v>9918.0902068570467</v>
      </c>
      <c r="O396" s="1">
        <f t="shared" si="39"/>
        <v>-81.909793142953276</v>
      </c>
    </row>
    <row r="397" spans="1:15" x14ac:dyDescent="0.2">
      <c r="A397" s="1">
        <v>391</v>
      </c>
      <c r="B397" s="2">
        <v>39552</v>
      </c>
      <c r="C397" s="1">
        <v>12302.06</v>
      </c>
      <c r="D397" s="24">
        <v>11568.728080000001</v>
      </c>
      <c r="E397" s="24">
        <v>7550.2772057658804</v>
      </c>
      <c r="F397" s="24">
        <v>128.251687847498</v>
      </c>
      <c r="G397" s="2"/>
      <c r="H397" s="2"/>
      <c r="I397" s="25">
        <v>391</v>
      </c>
      <c r="J397" s="1">
        <f t="shared" si="40"/>
        <v>10345.804672538543</v>
      </c>
      <c r="K397" s="1">
        <f t="shared" si="41"/>
        <v>8670.0622281259439</v>
      </c>
      <c r="L397" s="1">
        <f t="shared" si="42"/>
        <v>5642.8169399429762</v>
      </c>
      <c r="M397" s="1">
        <f t="shared" si="43"/>
        <v>108.83209309407417</v>
      </c>
      <c r="N397" s="1">
        <f t="shared" si="44"/>
        <v>9919.461233692864</v>
      </c>
      <c r="O397" s="1">
        <f t="shared" si="39"/>
        <v>-80.538766307136029</v>
      </c>
    </row>
    <row r="398" spans="1:15" x14ac:dyDescent="0.2">
      <c r="A398" s="1">
        <v>392</v>
      </c>
      <c r="B398" s="2">
        <v>39553</v>
      </c>
      <c r="C398" s="1">
        <v>12362.47</v>
      </c>
      <c r="D398" s="24">
        <v>11591.700559999999</v>
      </c>
      <c r="E398" s="24">
        <v>7554.8040455120099</v>
      </c>
      <c r="F398" s="24">
        <v>128.17543167242229</v>
      </c>
      <c r="G398" s="2"/>
      <c r="H398" s="2"/>
      <c r="I398" s="25">
        <v>392</v>
      </c>
      <c r="J398" s="1">
        <f t="shared" si="40"/>
        <v>10416.350160989299</v>
      </c>
      <c r="K398" s="1">
        <f t="shared" si="41"/>
        <v>8728.0166699203728</v>
      </c>
      <c r="L398" s="1">
        <f t="shared" si="42"/>
        <v>5676.2496616703775</v>
      </c>
      <c r="M398" s="1">
        <f t="shared" si="43"/>
        <v>111.76614188685573</v>
      </c>
      <c r="N398" s="1">
        <f t="shared" si="44"/>
        <v>10025.009852140189</v>
      </c>
      <c r="O398" s="1">
        <f t="shared" si="39"/>
        <v>25.009852140188741</v>
      </c>
    </row>
    <row r="399" spans="1:15" x14ac:dyDescent="0.2">
      <c r="A399" s="1">
        <v>393</v>
      </c>
      <c r="B399" s="2">
        <v>39554</v>
      </c>
      <c r="C399" s="1">
        <v>12619.27</v>
      </c>
      <c r="D399" s="24">
        <v>11946.08196</v>
      </c>
      <c r="E399" s="24">
        <v>7743.3811802232858</v>
      </c>
      <c r="F399" s="24">
        <v>129.76142532820057</v>
      </c>
      <c r="G399" s="2"/>
      <c r="H399" s="2"/>
      <c r="I399" s="25">
        <v>393</v>
      </c>
      <c r="J399" s="1">
        <f t="shared" si="40"/>
        <v>10580.766806431078</v>
      </c>
      <c r="K399" s="1">
        <f t="shared" si="41"/>
        <v>8977.0235132679009</v>
      </c>
      <c r="L399" s="1">
        <f t="shared" si="42"/>
        <v>5814.4496769007255</v>
      </c>
      <c r="M399" s="1">
        <f t="shared" si="43"/>
        <v>113.21640974712211</v>
      </c>
      <c r="N399" s="1">
        <f t="shared" si="44"/>
        <v>10224.514628010536</v>
      </c>
      <c r="O399" s="1">
        <f t="shared" si="39"/>
        <v>224.5146280105364</v>
      </c>
    </row>
    <row r="400" spans="1:15" x14ac:dyDescent="0.2">
      <c r="A400" s="1">
        <v>394</v>
      </c>
      <c r="B400" s="2">
        <v>39555</v>
      </c>
      <c r="C400" s="1">
        <v>12620.49</v>
      </c>
      <c r="D400" s="24">
        <v>11874.084199999999</v>
      </c>
      <c r="E400" s="24">
        <v>7732.4109414758268</v>
      </c>
      <c r="F400" s="24">
        <v>130.88111751489694</v>
      </c>
      <c r="G400" s="2"/>
      <c r="H400" s="2"/>
      <c r="I400" s="25">
        <v>394</v>
      </c>
      <c r="J400" s="1">
        <f t="shared" si="40"/>
        <v>10366.452106223262</v>
      </c>
      <c r="K400" s="1">
        <f t="shared" si="41"/>
        <v>8658.2208747426357</v>
      </c>
      <c r="L400" s="1">
        <f t="shared" si="42"/>
        <v>5664.8115879417601</v>
      </c>
      <c r="M400" s="1">
        <f t="shared" si="43"/>
        <v>112.79762289140501</v>
      </c>
      <c r="N400" s="1">
        <f t="shared" si="44"/>
        <v>9998.1470107859168</v>
      </c>
      <c r="O400" s="1">
        <f t="shared" si="39"/>
        <v>-1.8529892140832089</v>
      </c>
    </row>
    <row r="401" spans="1:15" x14ac:dyDescent="0.2">
      <c r="A401" s="1">
        <v>395</v>
      </c>
      <c r="B401" s="2">
        <v>39556</v>
      </c>
      <c r="C401" s="1">
        <v>12849.36</v>
      </c>
      <c r="D401" s="24">
        <v>12096.041800000001</v>
      </c>
      <c r="E401" s="24">
        <v>7806.3089993706717</v>
      </c>
      <c r="F401" s="24">
        <v>129.01062607696727</v>
      </c>
      <c r="G401" s="2"/>
      <c r="H401" s="2"/>
      <c r="I401" s="25">
        <v>395</v>
      </c>
      <c r="J401" s="1">
        <f t="shared" si="40"/>
        <v>10553.425311695506</v>
      </c>
      <c r="K401" s="1">
        <f t="shared" si="41"/>
        <v>8873.5455135948996</v>
      </c>
      <c r="L401" s="1">
        <f t="shared" si="42"/>
        <v>5727.0634292570885</v>
      </c>
      <c r="M401" s="1">
        <f t="shared" si="43"/>
        <v>110.23437610116891</v>
      </c>
      <c r="N401" s="1">
        <f t="shared" si="44"/>
        <v>10109.590866936984</v>
      </c>
      <c r="O401" s="1">
        <f t="shared" si="39"/>
        <v>109.59086693698373</v>
      </c>
    </row>
    <row r="402" spans="1:15" x14ac:dyDescent="0.2">
      <c r="A402" s="1">
        <v>396</v>
      </c>
      <c r="B402" s="2">
        <v>39559</v>
      </c>
      <c r="C402" s="1">
        <v>12825.02</v>
      </c>
      <c r="D402" s="24">
        <v>11989.7824</v>
      </c>
      <c r="E402" s="24">
        <v>7816.5393186883166</v>
      </c>
      <c r="F402" s="24">
        <v>132.80859109861339</v>
      </c>
      <c r="G402" s="2"/>
      <c r="H402" s="2"/>
      <c r="I402" s="25">
        <v>396</v>
      </c>
      <c r="J402" s="1">
        <f t="shared" si="40"/>
        <v>10345.815165813707</v>
      </c>
      <c r="K402" s="1">
        <f t="shared" si="41"/>
        <v>8634.1988962523901</v>
      </c>
      <c r="L402" s="1">
        <f t="shared" si="42"/>
        <v>5680.2828298998811</v>
      </c>
      <c r="M402" s="1">
        <f t="shared" si="43"/>
        <v>115.12489492182223</v>
      </c>
      <c r="N402" s="1">
        <f t="shared" si="44"/>
        <v>10026.257890194991</v>
      </c>
      <c r="O402" s="1">
        <f t="shared" si="39"/>
        <v>26.257890194990978</v>
      </c>
    </row>
    <row r="403" spans="1:15" x14ac:dyDescent="0.2">
      <c r="A403" s="1">
        <v>397</v>
      </c>
      <c r="B403" s="2">
        <v>39560</v>
      </c>
      <c r="C403" s="1">
        <v>12720.23</v>
      </c>
      <c r="D403" s="24">
        <v>12036.209149999999</v>
      </c>
      <c r="E403" s="24">
        <v>7783.7699680511187</v>
      </c>
      <c r="F403" s="24">
        <v>131.29004748522144</v>
      </c>
      <c r="G403" s="2"/>
      <c r="H403" s="2"/>
      <c r="I403" s="25">
        <v>397</v>
      </c>
      <c r="J403" s="1">
        <f t="shared" si="40"/>
        <v>10280.756525408928</v>
      </c>
      <c r="K403" s="1">
        <f t="shared" si="41"/>
        <v>8744.449036275244</v>
      </c>
      <c r="L403" s="1">
        <f t="shared" si="42"/>
        <v>5649.0661165627789</v>
      </c>
      <c r="M403" s="1">
        <f t="shared" si="43"/>
        <v>110.55393265538545</v>
      </c>
      <c r="N403" s="1">
        <f t="shared" si="44"/>
        <v>9951.8731259962115</v>
      </c>
      <c r="O403" s="1">
        <f t="shared" si="39"/>
        <v>-48.126874003788544</v>
      </c>
    </row>
    <row r="404" spans="1:15" x14ac:dyDescent="0.2">
      <c r="A404" s="1">
        <v>398</v>
      </c>
      <c r="B404" s="2">
        <v>39561</v>
      </c>
      <c r="C404" s="1">
        <v>12763.22</v>
      </c>
      <c r="D404" s="24">
        <v>12047.353080000001</v>
      </c>
      <c r="E404" s="24">
        <v>7851.1432200698628</v>
      </c>
      <c r="F404" s="24">
        <v>131.04767419417101</v>
      </c>
      <c r="G404" s="2"/>
      <c r="H404" s="2"/>
      <c r="I404" s="25">
        <v>398</v>
      </c>
      <c r="J404" s="1">
        <f t="shared" si="40"/>
        <v>10400.481653948083</v>
      </c>
      <c r="K404" s="1">
        <f t="shared" si="41"/>
        <v>8718.7844189825828</v>
      </c>
      <c r="L404" s="1">
        <f t="shared" si="42"/>
        <v>5721.9503974569561</v>
      </c>
      <c r="M404" s="1">
        <f t="shared" si="43"/>
        <v>111.62618243464939</v>
      </c>
      <c r="N404" s="1">
        <f t="shared" si="44"/>
        <v>10021.259650816864</v>
      </c>
      <c r="O404" s="1">
        <f t="shared" si="39"/>
        <v>21.25965081686445</v>
      </c>
    </row>
    <row r="405" spans="1:15" x14ac:dyDescent="0.2">
      <c r="A405" s="1">
        <v>399</v>
      </c>
      <c r="B405" s="2">
        <v>39562</v>
      </c>
      <c r="C405" s="1">
        <v>12848.95</v>
      </c>
      <c r="D405" s="24">
        <v>11936.820960000001</v>
      </c>
      <c r="E405" s="24">
        <v>7739.9120741089655</v>
      </c>
      <c r="F405" s="24">
        <v>130.17563930013461</v>
      </c>
      <c r="G405" s="2"/>
      <c r="H405" s="2"/>
      <c r="I405" s="25">
        <v>399</v>
      </c>
      <c r="J405" s="1">
        <f t="shared" si="40"/>
        <v>10435.074281999372</v>
      </c>
      <c r="K405" s="1">
        <f t="shared" si="41"/>
        <v>8630.8002946859669</v>
      </c>
      <c r="L405" s="1">
        <f t="shared" si="42"/>
        <v>5592.4783178053467</v>
      </c>
      <c r="M405" s="1">
        <f t="shared" si="43"/>
        <v>111.08846396118894</v>
      </c>
      <c r="N405" s="1">
        <f t="shared" si="44"/>
        <v>9971.8672358986732</v>
      </c>
      <c r="O405" s="1">
        <f t="shared" si="39"/>
        <v>-28.132764101326757</v>
      </c>
    </row>
    <row r="406" spans="1:15" x14ac:dyDescent="0.2">
      <c r="A406" s="1">
        <v>400</v>
      </c>
      <c r="B406" s="2">
        <v>39563</v>
      </c>
      <c r="C406" s="1">
        <v>12891.86</v>
      </c>
      <c r="D406" s="24">
        <v>12113.358039999999</v>
      </c>
      <c r="E406" s="24">
        <v>7795.5057939242097</v>
      </c>
      <c r="F406" s="24">
        <v>133.13617593392874</v>
      </c>
      <c r="G406" s="2"/>
      <c r="H406" s="2"/>
      <c r="I406" s="25">
        <v>400</v>
      </c>
      <c r="J406" s="1">
        <f t="shared" si="40"/>
        <v>10400.066171710529</v>
      </c>
      <c r="K406" s="1">
        <f t="shared" si="41"/>
        <v>8839.5447869342133</v>
      </c>
      <c r="L406" s="1">
        <f t="shared" si="42"/>
        <v>5713.595006272858</v>
      </c>
      <c r="M406" s="1">
        <f t="shared" si="43"/>
        <v>114.37600403937488</v>
      </c>
      <c r="N406" s="1">
        <f t="shared" si="44"/>
        <v>10110.39414955975</v>
      </c>
      <c r="O406" s="1">
        <f t="shared" si="39"/>
        <v>110.39414955975008</v>
      </c>
    </row>
    <row r="407" spans="1:15" x14ac:dyDescent="0.2">
      <c r="A407" s="1">
        <v>401</v>
      </c>
      <c r="B407" s="2">
        <v>39566</v>
      </c>
      <c r="C407" s="1">
        <v>12871.75</v>
      </c>
      <c r="D407" s="24">
        <v>12149.129919999999</v>
      </c>
      <c r="E407" s="24">
        <v>7840.9979665258879</v>
      </c>
      <c r="F407" s="24">
        <v>132.97320317733755</v>
      </c>
      <c r="G407" s="2"/>
      <c r="H407" s="2"/>
      <c r="I407" s="25">
        <v>401</v>
      </c>
      <c r="J407" s="1">
        <f t="shared" si="40"/>
        <v>10349.280944526236</v>
      </c>
      <c r="K407" s="1">
        <f t="shared" si="41"/>
        <v>8736.4430202569129</v>
      </c>
      <c r="L407" s="1">
        <f t="shared" si="42"/>
        <v>5705.9534496414217</v>
      </c>
      <c r="M407" s="1">
        <f t="shared" si="43"/>
        <v>111.69574061449768</v>
      </c>
      <c r="N407" s="1">
        <f t="shared" si="44"/>
        <v>10006.007165386374</v>
      </c>
      <c r="O407" s="1">
        <f t="shared" si="39"/>
        <v>6.007165386374254</v>
      </c>
    </row>
    <row r="408" spans="1:15" x14ac:dyDescent="0.2">
      <c r="A408" s="1">
        <v>402</v>
      </c>
      <c r="B408" s="2">
        <v>39568</v>
      </c>
      <c r="C408" s="1">
        <v>12820.13</v>
      </c>
      <c r="D408" s="24">
        <v>12054.680190000001</v>
      </c>
      <c r="E408" s="24">
        <v>7780.348800996574</v>
      </c>
      <c r="F408" s="24">
        <v>132.52310783657066</v>
      </c>
      <c r="G408" s="2"/>
      <c r="H408" s="2"/>
      <c r="I408" s="25">
        <v>402</v>
      </c>
      <c r="J408" s="1">
        <f t="shared" si="40"/>
        <v>10323.881096859403</v>
      </c>
      <c r="K408" s="1">
        <f t="shared" si="41"/>
        <v>8643.000601003394</v>
      </c>
      <c r="L408" s="1">
        <f t="shared" si="42"/>
        <v>5628.9696592421315</v>
      </c>
      <c r="M408" s="1">
        <f t="shared" si="43"/>
        <v>111.45409805263301</v>
      </c>
      <c r="N408" s="1">
        <f t="shared" si="44"/>
        <v>9946.1314847097001</v>
      </c>
      <c r="O408" s="1">
        <f t="shared" si="39"/>
        <v>-53.868515290299911</v>
      </c>
    </row>
    <row r="409" spans="1:15" x14ac:dyDescent="0.2">
      <c r="A409" s="1">
        <v>403</v>
      </c>
      <c r="B409" s="2">
        <v>39570</v>
      </c>
      <c r="C409" s="1">
        <v>13058.2</v>
      </c>
      <c r="D409" s="24">
        <v>12275.612500000001</v>
      </c>
      <c r="E409" s="24">
        <v>7810.3682021260202</v>
      </c>
      <c r="F409" s="24">
        <v>133.395936194455</v>
      </c>
      <c r="G409" s="2"/>
      <c r="H409" s="2"/>
      <c r="I409" s="25">
        <v>403</v>
      </c>
      <c r="J409" s="1">
        <f t="shared" si="40"/>
        <v>10557.936556805589</v>
      </c>
      <c r="K409" s="1">
        <f t="shared" si="41"/>
        <v>8870.3652759603046</v>
      </c>
      <c r="L409" s="1">
        <f t="shared" si="42"/>
        <v>5694.7363541471805</v>
      </c>
      <c r="M409" s="1">
        <f t="shared" si="43"/>
        <v>112.56919162635735</v>
      </c>
      <c r="N409" s="1">
        <f t="shared" si="44"/>
        <v>10146.293429797943</v>
      </c>
      <c r="O409" s="1">
        <f t="shared" si="39"/>
        <v>146.29342979794274</v>
      </c>
    </row>
    <row r="410" spans="1:15" x14ac:dyDescent="0.2">
      <c r="A410" s="1">
        <v>404</v>
      </c>
      <c r="B410" s="2">
        <v>39575</v>
      </c>
      <c r="C410" s="1">
        <v>12814.35</v>
      </c>
      <c r="D410" s="24">
        <v>12217.715400000001</v>
      </c>
      <c r="E410" s="24">
        <v>7814.1801385681301</v>
      </c>
      <c r="F410" s="24">
        <v>133.87583064363014</v>
      </c>
      <c r="G410" s="2"/>
      <c r="H410" s="2"/>
      <c r="I410" s="25">
        <v>404</v>
      </c>
      <c r="J410" s="1">
        <f t="shared" si="40"/>
        <v>10171.884655427242</v>
      </c>
      <c r="K410" s="1">
        <f t="shared" si="41"/>
        <v>8669.6359285605322</v>
      </c>
      <c r="L410" s="1">
        <f t="shared" si="42"/>
        <v>5675.6171483258477</v>
      </c>
      <c r="M410" s="1">
        <f t="shared" si="43"/>
        <v>112.23495564516026</v>
      </c>
      <c r="N410" s="1">
        <f t="shared" si="44"/>
        <v>9918.8374421295193</v>
      </c>
      <c r="O410" s="1">
        <f t="shared" si="39"/>
        <v>-81.162557870480668</v>
      </c>
    </row>
    <row r="411" spans="1:15" x14ac:dyDescent="0.2">
      <c r="A411" s="1">
        <v>405</v>
      </c>
      <c r="B411" s="2">
        <v>39576</v>
      </c>
      <c r="C411" s="1">
        <v>12866.78</v>
      </c>
      <c r="D411" s="24">
        <v>12267.56604</v>
      </c>
      <c r="E411" s="24">
        <v>7795.8057054741712</v>
      </c>
      <c r="F411" s="24">
        <v>134.56147461879945</v>
      </c>
      <c r="G411" s="2"/>
      <c r="H411" s="2"/>
      <c r="I411" s="25">
        <v>405</v>
      </c>
      <c r="J411" s="1">
        <f t="shared" si="40"/>
        <v>10407.860309028551</v>
      </c>
      <c r="K411" s="1">
        <f t="shared" si="41"/>
        <v>8746.260869241818</v>
      </c>
      <c r="L411" s="1">
        <f t="shared" si="42"/>
        <v>5659.5091927962139</v>
      </c>
      <c r="M411" s="1">
        <f t="shared" si="43"/>
        <v>112.40538551654963</v>
      </c>
      <c r="N411" s="1">
        <f t="shared" si="44"/>
        <v>10036.498168872129</v>
      </c>
      <c r="O411" s="1">
        <f t="shared" si="39"/>
        <v>36.498168872129099</v>
      </c>
    </row>
    <row r="412" spans="1:15" x14ac:dyDescent="0.2">
      <c r="A412" s="1">
        <v>406</v>
      </c>
      <c r="B412" s="2">
        <v>39577</v>
      </c>
      <c r="C412" s="1">
        <v>12745.88</v>
      </c>
      <c r="D412" s="24">
        <v>12074.96667</v>
      </c>
      <c r="E412" s="24">
        <v>7655.1851851851852</v>
      </c>
      <c r="F412" s="24">
        <v>132.28073234524848</v>
      </c>
      <c r="G412" s="2"/>
      <c r="H412" s="2"/>
      <c r="I412" s="25">
        <v>406</v>
      </c>
      <c r="J412" s="1">
        <f t="shared" si="40"/>
        <v>10268.053222795446</v>
      </c>
      <c r="K412" s="1">
        <f t="shared" si="41"/>
        <v>8573.9621611318325</v>
      </c>
      <c r="L412" s="1">
        <f t="shared" si="42"/>
        <v>5570.5217739145455</v>
      </c>
      <c r="M412" s="1">
        <f t="shared" si="43"/>
        <v>109.93713451202849</v>
      </c>
      <c r="N412" s="1">
        <f t="shared" si="44"/>
        <v>9863.3783245118411</v>
      </c>
      <c r="O412" s="1">
        <f t="shared" si="39"/>
        <v>-136.62167548815887</v>
      </c>
    </row>
    <row r="413" spans="1:15" x14ac:dyDescent="0.2">
      <c r="A413" s="1">
        <v>407</v>
      </c>
      <c r="B413" s="2">
        <v>39580</v>
      </c>
      <c r="C413" s="1">
        <v>12876.05</v>
      </c>
      <c r="D413" s="24">
        <v>12199.84072</v>
      </c>
      <c r="E413" s="24">
        <v>7713.8583165400714</v>
      </c>
      <c r="F413" s="24">
        <v>132.56834185395968</v>
      </c>
      <c r="G413" s="2"/>
      <c r="H413" s="2"/>
      <c r="I413" s="25">
        <v>407</v>
      </c>
      <c r="J413" s="1">
        <f t="shared" si="40"/>
        <v>10471.309354277617</v>
      </c>
      <c r="K413" s="1">
        <f t="shared" si="41"/>
        <v>8800.8019199228038</v>
      </c>
      <c r="L413" s="1">
        <f t="shared" si="42"/>
        <v>5716.327972655451</v>
      </c>
      <c r="M413" s="1">
        <f t="shared" si="43"/>
        <v>112.07578610910919</v>
      </c>
      <c r="N413" s="1">
        <f t="shared" si="44"/>
        <v>10083.888508856588</v>
      </c>
      <c r="O413" s="1">
        <f t="shared" si="39"/>
        <v>83.888508856587578</v>
      </c>
    </row>
    <row r="414" spans="1:15" x14ac:dyDescent="0.2">
      <c r="A414" s="1">
        <v>408</v>
      </c>
      <c r="B414" s="2">
        <v>39581</v>
      </c>
      <c r="C414" s="1">
        <v>12832.18</v>
      </c>
      <c r="D414" s="24">
        <v>12091.463349999998</v>
      </c>
      <c r="E414" s="24">
        <v>7741.474368901966</v>
      </c>
      <c r="F414" s="24">
        <v>133.59243657252273</v>
      </c>
      <c r="G414" s="2"/>
      <c r="H414" s="2"/>
      <c r="I414" s="25">
        <v>408</v>
      </c>
      <c r="J414" s="1">
        <f t="shared" si="40"/>
        <v>10330.133867218598</v>
      </c>
      <c r="K414" s="1">
        <f t="shared" si="41"/>
        <v>8633.3377135672999</v>
      </c>
      <c r="L414" s="1">
        <f t="shared" si="42"/>
        <v>5693.1575727360669</v>
      </c>
      <c r="M414" s="1">
        <f t="shared" si="43"/>
        <v>112.69654630368973</v>
      </c>
      <c r="N414" s="1">
        <f t="shared" si="44"/>
        <v>9978.751197509715</v>
      </c>
      <c r="O414" s="1">
        <f t="shared" si="39"/>
        <v>-21.248802490285016</v>
      </c>
    </row>
    <row r="415" spans="1:15" x14ac:dyDescent="0.2">
      <c r="A415" s="1">
        <v>409</v>
      </c>
      <c r="B415" s="2">
        <v>39582</v>
      </c>
      <c r="C415" s="1">
        <v>12898.38</v>
      </c>
      <c r="D415" s="24">
        <v>12069.6072</v>
      </c>
      <c r="E415" s="24">
        <v>7813.3539412673872</v>
      </c>
      <c r="F415" s="24">
        <v>134.13024890746721</v>
      </c>
      <c r="G415" s="2"/>
      <c r="H415" s="2"/>
      <c r="I415" s="25">
        <v>409</v>
      </c>
      <c r="J415" s="1">
        <f t="shared" si="40"/>
        <v>10418.924373800864</v>
      </c>
      <c r="K415" s="1">
        <f t="shared" si="41"/>
        <v>8694.9742271329542</v>
      </c>
      <c r="L415" s="1">
        <f t="shared" si="42"/>
        <v>5725.5208373096521</v>
      </c>
      <c r="M415" s="1">
        <f t="shared" si="43"/>
        <v>112.28284798048522</v>
      </c>
      <c r="N415" s="1">
        <f t="shared" si="44"/>
        <v>10032.549451291257</v>
      </c>
      <c r="O415" s="1">
        <f t="shared" si="39"/>
        <v>32.549451291257355</v>
      </c>
    </row>
    <row r="416" spans="1:15" x14ac:dyDescent="0.2">
      <c r="A416" s="1">
        <v>410</v>
      </c>
      <c r="B416" s="2">
        <v>39583</v>
      </c>
      <c r="C416" s="1">
        <v>12992.66</v>
      </c>
      <c r="D416" s="24">
        <v>12168.50352</v>
      </c>
      <c r="E416" s="24">
        <v>7827.7511221173199</v>
      </c>
      <c r="F416" s="24">
        <v>135.97691060013358</v>
      </c>
      <c r="G416" s="2"/>
      <c r="H416" s="2"/>
      <c r="I416" s="25">
        <v>410</v>
      </c>
      <c r="J416" s="1">
        <f t="shared" si="40"/>
        <v>10441.215687318874</v>
      </c>
      <c r="K416" s="1">
        <f t="shared" si="41"/>
        <v>8782.0936123568772</v>
      </c>
      <c r="L416" s="1">
        <f t="shared" si="42"/>
        <v>5683.3014566522452</v>
      </c>
      <c r="M416" s="1">
        <f t="shared" si="43"/>
        <v>113.37231098132733</v>
      </c>
      <c r="N416" s="1">
        <f t="shared" si="44"/>
        <v>10083.197260851641</v>
      </c>
      <c r="O416" s="1">
        <f t="shared" si="39"/>
        <v>83.197260851640749</v>
      </c>
    </row>
    <row r="417" spans="1:15" x14ac:dyDescent="0.2">
      <c r="A417" s="1">
        <v>411</v>
      </c>
      <c r="B417" s="2">
        <v>39584</v>
      </c>
      <c r="C417" s="1">
        <v>12986.8</v>
      </c>
      <c r="D417" s="24">
        <v>12316.71091</v>
      </c>
      <c r="E417" s="24">
        <v>7897.4183514774495</v>
      </c>
      <c r="F417" s="24">
        <v>136.62067640276709</v>
      </c>
      <c r="G417" s="2"/>
      <c r="H417" s="2"/>
      <c r="I417" s="25">
        <v>411</v>
      </c>
      <c r="J417" s="1">
        <f t="shared" si="40"/>
        <v>10360.774934462997</v>
      </c>
      <c r="K417" s="1">
        <f t="shared" si="41"/>
        <v>8816.8124464291523</v>
      </c>
      <c r="L417" s="1">
        <f t="shared" si="42"/>
        <v>5723.3369803225314</v>
      </c>
      <c r="M417" s="1">
        <f t="shared" si="43"/>
        <v>112.36209331507862</v>
      </c>
      <c r="N417" s="1">
        <f t="shared" si="44"/>
        <v>10053.10345892105</v>
      </c>
      <c r="O417" s="1">
        <f t="shared" si="39"/>
        <v>53.103458921050333</v>
      </c>
    </row>
    <row r="418" spans="1:15" x14ac:dyDescent="0.2">
      <c r="A418" s="1">
        <v>412</v>
      </c>
      <c r="B418" s="2">
        <v>39587</v>
      </c>
      <c r="C418" s="1">
        <v>13028.16</v>
      </c>
      <c r="D418" s="24">
        <v>12426.523200000001</v>
      </c>
      <c r="E418" s="24">
        <v>7977.1951597890175</v>
      </c>
      <c r="F418" s="24">
        <v>136.57743108728943</v>
      </c>
      <c r="G418" s="2"/>
      <c r="H418" s="2"/>
      <c r="I418" s="25">
        <v>412</v>
      </c>
      <c r="J418" s="1">
        <f t="shared" si="40"/>
        <v>10398.461597314197</v>
      </c>
      <c r="K418" s="1">
        <f t="shared" si="41"/>
        <v>8788.3817466295168</v>
      </c>
      <c r="L418" s="1">
        <f t="shared" si="42"/>
        <v>5730.1534754132663</v>
      </c>
      <c r="M418" s="1">
        <f t="shared" si="43"/>
        <v>111.79723656844945</v>
      </c>
      <c r="N418" s="1">
        <f t="shared" si="44"/>
        <v>10048.954795306112</v>
      </c>
      <c r="O418" s="1">
        <f t="shared" si="39"/>
        <v>48.954795306111919</v>
      </c>
    </row>
    <row r="419" spans="1:15" x14ac:dyDescent="0.2">
      <c r="A419" s="1">
        <v>413</v>
      </c>
      <c r="B419" s="2">
        <v>39588</v>
      </c>
      <c r="C419" s="1">
        <v>12828.68</v>
      </c>
      <c r="D419" s="24">
        <v>12188.1646</v>
      </c>
      <c r="E419" s="24">
        <v>7904.4253322908526</v>
      </c>
      <c r="F419" s="24">
        <v>136.36450308166408</v>
      </c>
      <c r="G419" s="2"/>
      <c r="H419" s="2"/>
      <c r="I419" s="25">
        <v>413</v>
      </c>
      <c r="J419" s="1">
        <f t="shared" si="40"/>
        <v>10206.739946853586</v>
      </c>
      <c r="K419" s="1">
        <f t="shared" si="41"/>
        <v>8543.6353144015229</v>
      </c>
      <c r="L419" s="1">
        <f t="shared" si="42"/>
        <v>5621.0994105128175</v>
      </c>
      <c r="M419" s="1">
        <f t="shared" si="43"/>
        <v>111.65828540248478</v>
      </c>
      <c r="N419" s="1">
        <f t="shared" si="44"/>
        <v>9868.9696006604227</v>
      </c>
      <c r="O419" s="1">
        <f t="shared" si="39"/>
        <v>-131.03039933957734</v>
      </c>
    </row>
    <row r="420" spans="1:15" x14ac:dyDescent="0.2">
      <c r="A420" s="1">
        <v>414</v>
      </c>
      <c r="B420" s="2">
        <v>39589</v>
      </c>
      <c r="C420" s="1">
        <v>12601.19</v>
      </c>
      <c r="D420" s="24">
        <v>12174.30802</v>
      </c>
      <c r="E420" s="24">
        <v>7927.3888363292344</v>
      </c>
      <c r="F420" s="24">
        <v>134.8532971821439</v>
      </c>
      <c r="G420" s="2"/>
      <c r="H420" s="2"/>
      <c r="I420" s="25">
        <v>414</v>
      </c>
      <c r="J420" s="1">
        <f t="shared" si="40"/>
        <v>10181.640268952067</v>
      </c>
      <c r="K420" s="1">
        <f t="shared" si="41"/>
        <v>8700.8163366801618</v>
      </c>
      <c r="L420" s="1">
        <f t="shared" si="42"/>
        <v>5689.3289009713453</v>
      </c>
      <c r="M420" s="1">
        <f t="shared" si="43"/>
        <v>110.59329444552061</v>
      </c>
      <c r="N420" s="1">
        <f t="shared" si="44"/>
        <v>9906.39857482556</v>
      </c>
      <c r="O420" s="1">
        <f t="shared" si="39"/>
        <v>-93.60142517444001</v>
      </c>
    </row>
    <row r="421" spans="1:15" x14ac:dyDescent="0.2">
      <c r="A421" s="1">
        <v>415</v>
      </c>
      <c r="B421" s="2">
        <v>39590</v>
      </c>
      <c r="C421" s="1">
        <v>12625.62</v>
      </c>
      <c r="D421" s="24">
        <v>12246.985920000001</v>
      </c>
      <c r="E421" s="24">
        <v>7903.0960238881034</v>
      </c>
      <c r="F421" s="24">
        <v>134.47291967291966</v>
      </c>
      <c r="G421" s="2"/>
      <c r="H421" s="2"/>
      <c r="I421" s="25">
        <v>415</v>
      </c>
      <c r="J421" s="1">
        <f t="shared" si="40"/>
        <v>10385.545557919531</v>
      </c>
      <c r="K421" s="1">
        <f t="shared" si="41"/>
        <v>8762.7205002306273</v>
      </c>
      <c r="L421" s="1">
        <f t="shared" si="42"/>
        <v>5655.4644878351728</v>
      </c>
      <c r="M421" s="1">
        <f t="shared" si="43"/>
        <v>111.51719191219728</v>
      </c>
      <c r="N421" s="1">
        <f t="shared" si="44"/>
        <v>10016.958385019974</v>
      </c>
      <c r="O421" s="1">
        <f t="shared" si="39"/>
        <v>16.95838501997423</v>
      </c>
    </row>
    <row r="422" spans="1:15" x14ac:dyDescent="0.2">
      <c r="A422" s="1">
        <v>416</v>
      </c>
      <c r="B422" s="2">
        <v>39591</v>
      </c>
      <c r="C422" s="1">
        <v>12479.63</v>
      </c>
      <c r="D422" s="24">
        <v>12064.41987</v>
      </c>
      <c r="E422" s="24">
        <v>7779.5175023651855</v>
      </c>
      <c r="F422" s="24">
        <v>135.55383573570668</v>
      </c>
      <c r="G422" s="2"/>
      <c r="H422" s="2"/>
      <c r="I422" s="25">
        <v>416</v>
      </c>
      <c r="J422" s="1">
        <f t="shared" si="40"/>
        <v>10245.594337822618</v>
      </c>
      <c r="K422" s="1">
        <f t="shared" si="41"/>
        <v>8580.8685913999689</v>
      </c>
      <c r="L422" s="1">
        <f t="shared" si="42"/>
        <v>5584.1436934594549</v>
      </c>
      <c r="M422" s="1">
        <f t="shared" si="43"/>
        <v>112.73156521680201</v>
      </c>
      <c r="N422" s="1">
        <f t="shared" si="44"/>
        <v>9909.4665727607371</v>
      </c>
      <c r="O422" s="1">
        <f t="shared" si="39"/>
        <v>-90.533427239262892</v>
      </c>
    </row>
    <row r="423" spans="1:15" x14ac:dyDescent="0.2">
      <c r="A423" s="1">
        <v>417</v>
      </c>
      <c r="B423" s="2">
        <v>39595</v>
      </c>
      <c r="C423" s="1">
        <v>12548.35</v>
      </c>
      <c r="D423" s="24">
        <v>11963.719949999999</v>
      </c>
      <c r="E423" s="24">
        <v>7713.504166011634</v>
      </c>
      <c r="F423" s="24">
        <v>133.46119116234391</v>
      </c>
      <c r="G423" s="2"/>
      <c r="H423" s="2"/>
      <c r="I423" s="25">
        <v>417</v>
      </c>
      <c r="J423" s="1">
        <f t="shared" si="40"/>
        <v>10422.528112411988</v>
      </c>
      <c r="K423" s="1">
        <f t="shared" si="41"/>
        <v>8638.0123695447019</v>
      </c>
      <c r="L423" s="1">
        <f t="shared" si="42"/>
        <v>5624.7113210235939</v>
      </c>
      <c r="M423" s="1">
        <f t="shared" si="43"/>
        <v>110.1061926799306</v>
      </c>
      <c r="N423" s="1">
        <f t="shared" si="44"/>
        <v>9957.6247333012525</v>
      </c>
      <c r="O423" s="1">
        <f t="shared" si="39"/>
        <v>-42.37526669874751</v>
      </c>
    </row>
    <row r="424" spans="1:15" x14ac:dyDescent="0.2">
      <c r="A424" s="1">
        <v>418</v>
      </c>
      <c r="B424" s="2">
        <v>39596</v>
      </c>
      <c r="C424" s="1">
        <v>12594.03</v>
      </c>
      <c r="D424" s="24">
        <v>12022.05672</v>
      </c>
      <c r="E424" s="24">
        <v>7768.5732145647753</v>
      </c>
      <c r="F424" s="24">
        <v>130.87770883054893</v>
      </c>
      <c r="G424" s="2"/>
      <c r="H424" s="2"/>
      <c r="I424" s="25">
        <v>418</v>
      </c>
      <c r="J424" s="1">
        <f t="shared" si="40"/>
        <v>10403.183547119741</v>
      </c>
      <c r="K424" s="1">
        <f t="shared" si="41"/>
        <v>8753.1941355378767</v>
      </c>
      <c r="L424" s="1">
        <f t="shared" si="42"/>
        <v>5713.3486397375436</v>
      </c>
      <c r="M424" s="1">
        <f t="shared" si="43"/>
        <v>109.66782920484472</v>
      </c>
      <c r="N424" s="1">
        <f t="shared" si="44"/>
        <v>9997.6138900398146</v>
      </c>
      <c r="O424" s="1">
        <f t="shared" si="39"/>
        <v>-2.3861099601854221</v>
      </c>
    </row>
    <row r="425" spans="1:15" x14ac:dyDescent="0.2">
      <c r="A425" s="1">
        <v>419</v>
      </c>
      <c r="B425" s="2">
        <v>39597</v>
      </c>
      <c r="C425" s="1">
        <v>12646.22</v>
      </c>
      <c r="D425" s="24">
        <v>11996.026890000001</v>
      </c>
      <c r="E425" s="24">
        <v>7728.9530910220556</v>
      </c>
      <c r="F425" s="24">
        <v>133.9955412199981</v>
      </c>
      <c r="G425" s="2"/>
      <c r="H425" s="2"/>
      <c r="I425" s="25">
        <v>419</v>
      </c>
      <c r="J425" s="1">
        <f t="shared" si="40"/>
        <v>10408.404704371833</v>
      </c>
      <c r="K425" s="1">
        <f t="shared" si="41"/>
        <v>8691.8592377997084</v>
      </c>
      <c r="L425" s="1">
        <f t="shared" si="42"/>
        <v>5643.9166326942386</v>
      </c>
      <c r="M425" s="1">
        <f t="shared" si="43"/>
        <v>114.49676698339465</v>
      </c>
      <c r="N425" s="1">
        <f t="shared" si="44"/>
        <v>10052.625510077576</v>
      </c>
      <c r="O425" s="1">
        <f t="shared" si="39"/>
        <v>52.625510077576109</v>
      </c>
    </row>
    <row r="426" spans="1:15" x14ac:dyDescent="0.2">
      <c r="A426" s="1">
        <v>420</v>
      </c>
      <c r="B426" s="2">
        <v>39598</v>
      </c>
      <c r="C426" s="1">
        <v>12638.32</v>
      </c>
      <c r="D426" s="24">
        <v>11962.9267</v>
      </c>
      <c r="E426" s="24">
        <v>7792.1989121989127</v>
      </c>
      <c r="F426" s="24">
        <v>135.82021407596858</v>
      </c>
      <c r="G426" s="2"/>
      <c r="H426" s="2"/>
      <c r="I426" s="25">
        <v>420</v>
      </c>
      <c r="J426" s="1">
        <f t="shared" si="40"/>
        <v>10358.97478013193</v>
      </c>
      <c r="K426" s="1">
        <f t="shared" si="41"/>
        <v>8686.684286870317</v>
      </c>
      <c r="L426" s="1">
        <f t="shared" si="42"/>
        <v>5719.2692226442641</v>
      </c>
      <c r="M426" s="1">
        <f t="shared" si="43"/>
        <v>113.35550696360717</v>
      </c>
      <c r="N426" s="1">
        <f t="shared" si="44"/>
        <v>10024.641244719787</v>
      </c>
      <c r="O426" s="1">
        <f t="shared" si="39"/>
        <v>24.64124471978721</v>
      </c>
    </row>
    <row r="427" spans="1:15" x14ac:dyDescent="0.2">
      <c r="A427" s="1">
        <v>421</v>
      </c>
      <c r="B427" s="2">
        <v>39601</v>
      </c>
      <c r="C427" s="1">
        <v>12503.82</v>
      </c>
      <c r="D427" s="24">
        <v>11797.12412</v>
      </c>
      <c r="E427" s="24">
        <v>7663.369565217391</v>
      </c>
      <c r="F427" s="24">
        <v>138.11707317073171</v>
      </c>
      <c r="G427" s="2"/>
      <c r="H427" s="2"/>
      <c r="I427" s="25">
        <v>421</v>
      </c>
      <c r="J427" s="1">
        <f t="shared" si="40"/>
        <v>10255.138421799733</v>
      </c>
      <c r="K427" s="1">
        <f t="shared" si="41"/>
        <v>8589.9914885955714</v>
      </c>
      <c r="L427" s="1">
        <f t="shared" si="42"/>
        <v>5579.0585770454272</v>
      </c>
      <c r="M427" s="1">
        <f t="shared" si="43"/>
        <v>113.72384012994904</v>
      </c>
      <c r="N427" s="1">
        <f t="shared" si="44"/>
        <v>9933.1408822533558</v>
      </c>
      <c r="O427" s="1">
        <f t="shared" si="39"/>
        <v>-66.859117746644188</v>
      </c>
    </row>
    <row r="428" spans="1:15" x14ac:dyDescent="0.2">
      <c r="A428" s="1">
        <v>422</v>
      </c>
      <c r="B428" s="2">
        <v>39602</v>
      </c>
      <c r="C428" s="1">
        <v>12402.85</v>
      </c>
      <c r="D428" s="24">
        <v>11912.467049999999</v>
      </c>
      <c r="E428" s="24">
        <v>7705.1793444650584</v>
      </c>
      <c r="F428" s="24">
        <v>134.99116473494203</v>
      </c>
      <c r="G428" s="2"/>
      <c r="H428" s="2"/>
      <c r="I428" s="25">
        <v>422</v>
      </c>
      <c r="J428" s="1">
        <f t="shared" si="40"/>
        <v>10281.747620527169</v>
      </c>
      <c r="K428" s="1">
        <f t="shared" si="41"/>
        <v>8795.8859616980862</v>
      </c>
      <c r="L428" s="1">
        <f t="shared" si="42"/>
        <v>5703.7983545807283</v>
      </c>
      <c r="M428" s="1">
        <f t="shared" si="43"/>
        <v>109.30160469269009</v>
      </c>
      <c r="N428" s="1">
        <f t="shared" si="44"/>
        <v>9957.2222689200462</v>
      </c>
      <c r="O428" s="1">
        <f t="shared" si="39"/>
        <v>-42.77773107995381</v>
      </c>
    </row>
    <row r="429" spans="1:15" x14ac:dyDescent="0.2">
      <c r="A429" s="1">
        <v>423</v>
      </c>
      <c r="B429" s="2">
        <v>39603</v>
      </c>
      <c r="C429" s="1">
        <v>12390.48</v>
      </c>
      <c r="D429" s="24">
        <v>11663.784370000001</v>
      </c>
      <c r="E429" s="24">
        <v>7593.1870848138415</v>
      </c>
      <c r="F429" s="24">
        <v>137.44234980481767</v>
      </c>
      <c r="G429" s="2"/>
      <c r="H429" s="2"/>
      <c r="I429" s="25">
        <v>423</v>
      </c>
      <c r="J429" s="1">
        <f t="shared" si="40"/>
        <v>10355.112003773327</v>
      </c>
      <c r="K429" s="1">
        <f t="shared" si="41"/>
        <v>8528.8759206135146</v>
      </c>
      <c r="L429" s="1">
        <f t="shared" si="42"/>
        <v>5590.3954566320517</v>
      </c>
      <c r="M429" s="1">
        <f t="shared" si="43"/>
        <v>113.86330542350845</v>
      </c>
      <c r="N429" s="1">
        <f t="shared" si="44"/>
        <v>9955.1646504961209</v>
      </c>
      <c r="O429" s="1">
        <f t="shared" si="39"/>
        <v>-44.835349503879115</v>
      </c>
    </row>
    <row r="430" spans="1:15" x14ac:dyDescent="0.2">
      <c r="A430" s="1">
        <v>424</v>
      </c>
      <c r="B430" s="2">
        <v>39604</v>
      </c>
      <c r="C430" s="1">
        <v>12604.45</v>
      </c>
      <c r="D430" s="24">
        <v>11719.012910000001</v>
      </c>
      <c r="E430" s="24">
        <v>7623.2095696753149</v>
      </c>
      <c r="F430" s="24">
        <v>135.15333144849686</v>
      </c>
      <c r="G430" s="2"/>
      <c r="H430" s="2"/>
      <c r="I430" s="25">
        <v>424</v>
      </c>
      <c r="J430" s="1">
        <f t="shared" si="40"/>
        <v>10544.449952907396</v>
      </c>
      <c r="K430" s="1">
        <f t="shared" si="41"/>
        <v>8751.9650961659499</v>
      </c>
      <c r="L430" s="1">
        <f t="shared" si="42"/>
        <v>5695.278164961007</v>
      </c>
      <c r="M430" s="1">
        <f t="shared" si="43"/>
        <v>109.97013137118157</v>
      </c>
      <c r="N430" s="1">
        <f t="shared" si="44"/>
        <v>10053.925840280363</v>
      </c>
      <c r="O430" s="1">
        <f t="shared" si="39"/>
        <v>53.925840280362536</v>
      </c>
    </row>
    <row r="431" spans="1:15" x14ac:dyDescent="0.2">
      <c r="A431" s="1">
        <v>425</v>
      </c>
      <c r="B431" s="2">
        <v>39605</v>
      </c>
      <c r="C431" s="1">
        <v>12209.81</v>
      </c>
      <c r="D431" s="24">
        <v>11635.21464</v>
      </c>
      <c r="E431" s="24">
        <v>7545.7435090479939</v>
      </c>
      <c r="F431" s="24">
        <v>137.57538928978354</v>
      </c>
      <c r="G431" s="2"/>
      <c r="H431" s="2"/>
      <c r="I431" s="25">
        <v>425</v>
      </c>
      <c r="J431" s="1">
        <f t="shared" si="40"/>
        <v>10040.912143290663</v>
      </c>
      <c r="K431" s="1">
        <f t="shared" si="41"/>
        <v>8648.4323597388375</v>
      </c>
      <c r="L431" s="1">
        <f t="shared" si="42"/>
        <v>5615.2017064795364</v>
      </c>
      <c r="M431" s="1">
        <f t="shared" si="43"/>
        <v>113.83676755162655</v>
      </c>
      <c r="N431" s="1">
        <f t="shared" si="44"/>
        <v>9878.9895758631519</v>
      </c>
      <c r="O431" s="1">
        <f t="shared" si="39"/>
        <v>-121.01042413684809</v>
      </c>
    </row>
    <row r="432" spans="1:15" x14ac:dyDescent="0.2">
      <c r="A432" s="1">
        <v>426</v>
      </c>
      <c r="B432" s="2">
        <v>39608</v>
      </c>
      <c r="C432" s="1">
        <v>12280.32</v>
      </c>
      <c r="D432" s="24">
        <v>11617.66416</v>
      </c>
      <c r="E432" s="24">
        <v>7548.5687323057564</v>
      </c>
      <c r="F432" s="24">
        <v>133.69831243518431</v>
      </c>
      <c r="G432" s="2"/>
      <c r="H432" s="2"/>
      <c r="I432" s="25">
        <v>426</v>
      </c>
      <c r="J432" s="1">
        <f t="shared" si="40"/>
        <v>10425.30907065712</v>
      </c>
      <c r="K432" s="1">
        <f t="shared" si="41"/>
        <v>8697.5802594682627</v>
      </c>
      <c r="L432" s="1">
        <f t="shared" si="42"/>
        <v>5674.9724393002762</v>
      </c>
      <c r="M432" s="1">
        <f t="shared" si="43"/>
        <v>108.68102739960604</v>
      </c>
      <c r="N432" s="1">
        <f t="shared" si="44"/>
        <v>9962.5857492803243</v>
      </c>
      <c r="O432" s="1">
        <f t="shared" si="39"/>
        <v>-37.414250719675692</v>
      </c>
    </row>
    <row r="433" spans="1:15" x14ac:dyDescent="0.2">
      <c r="A433" s="1">
        <v>427</v>
      </c>
      <c r="B433" s="2">
        <v>39609</v>
      </c>
      <c r="C433" s="1">
        <v>12289.76</v>
      </c>
      <c r="D433" s="24">
        <v>11378.968710000001</v>
      </c>
      <c r="E433" s="24">
        <v>7370.0928792569657</v>
      </c>
      <c r="F433" s="24">
        <v>130.80669838604348</v>
      </c>
      <c r="G433" s="2"/>
      <c r="H433" s="2"/>
      <c r="I433" s="25">
        <v>427</v>
      </c>
      <c r="J433" s="1">
        <f t="shared" si="40"/>
        <v>10373.41802102877</v>
      </c>
      <c r="K433" s="1">
        <f t="shared" si="41"/>
        <v>8531.7498167795602</v>
      </c>
      <c r="L433" s="1">
        <f t="shared" si="42"/>
        <v>5538.721506536268</v>
      </c>
      <c r="M433" s="1">
        <f t="shared" si="43"/>
        <v>109.41393026030666</v>
      </c>
      <c r="N433" s="1">
        <f t="shared" si="44"/>
        <v>9874.5376440061318</v>
      </c>
      <c r="O433" s="1">
        <f t="shared" si="39"/>
        <v>-125.46235599386819</v>
      </c>
    </row>
    <row r="434" spans="1:15" x14ac:dyDescent="0.2">
      <c r="A434" s="1">
        <v>428</v>
      </c>
      <c r="B434" s="2">
        <v>39610</v>
      </c>
      <c r="C434" s="1">
        <v>12083.77</v>
      </c>
      <c r="D434" s="24">
        <v>11237.699550000001</v>
      </c>
      <c r="E434" s="24">
        <v>7241.9359850839037</v>
      </c>
      <c r="F434" s="24">
        <v>132.84143485997939</v>
      </c>
      <c r="G434" s="2"/>
      <c r="H434" s="2"/>
      <c r="I434" s="25">
        <v>428</v>
      </c>
      <c r="J434" s="1">
        <f t="shared" si="40"/>
        <v>10191.713568572535</v>
      </c>
      <c r="K434" s="1">
        <f t="shared" si="41"/>
        <v>8602.5764323173789</v>
      </c>
      <c r="L434" s="1">
        <f t="shared" si="42"/>
        <v>5574.2045609889446</v>
      </c>
      <c r="M434" s="1">
        <f t="shared" si="43"/>
        <v>113.57222495947136</v>
      </c>
      <c r="N434" s="1">
        <f t="shared" si="44"/>
        <v>9909.4325697430668</v>
      </c>
      <c r="O434" s="1">
        <f t="shared" si="39"/>
        <v>-90.567430256933221</v>
      </c>
    </row>
    <row r="435" spans="1:15" x14ac:dyDescent="0.2">
      <c r="A435" s="1">
        <v>429</v>
      </c>
      <c r="B435" s="2">
        <v>39611</v>
      </c>
      <c r="C435" s="1">
        <v>12141.58</v>
      </c>
      <c r="D435" s="24">
        <v>11267.1549</v>
      </c>
      <c r="E435" s="24">
        <v>7203.6694418748084</v>
      </c>
      <c r="F435" s="24">
        <v>128.56243636027031</v>
      </c>
      <c r="G435" s="2"/>
      <c r="H435" s="2"/>
      <c r="I435" s="25">
        <v>429</v>
      </c>
      <c r="J435" s="1">
        <f t="shared" si="40"/>
        <v>10415.039380176882</v>
      </c>
      <c r="K435" s="1">
        <f t="shared" si="41"/>
        <v>8733.5512844253135</v>
      </c>
      <c r="L435" s="1">
        <f t="shared" si="42"/>
        <v>5642.8730005662637</v>
      </c>
      <c r="M435" s="1">
        <f t="shared" si="43"/>
        <v>108.23035832586821</v>
      </c>
      <c r="N435" s="1">
        <f t="shared" si="44"/>
        <v>9957.2931002802434</v>
      </c>
      <c r="O435" s="1">
        <f t="shared" si="39"/>
        <v>-42.70689971975662</v>
      </c>
    </row>
    <row r="436" spans="1:15" x14ac:dyDescent="0.2">
      <c r="A436" s="1">
        <v>430</v>
      </c>
      <c r="B436" s="2">
        <v>39612</v>
      </c>
      <c r="C436" s="1">
        <v>12307.35</v>
      </c>
      <c r="D436" s="24">
        <v>11284.124880000001</v>
      </c>
      <c r="E436" s="24">
        <v>7184.7475832438249</v>
      </c>
      <c r="F436" s="24">
        <v>129.36243288279948</v>
      </c>
      <c r="G436" s="2"/>
      <c r="H436" s="2"/>
      <c r="I436" s="25">
        <v>430</v>
      </c>
      <c r="J436" s="1">
        <f t="shared" si="40"/>
        <v>10506.970349616773</v>
      </c>
      <c r="K436" s="1">
        <f t="shared" si="41"/>
        <v>8723.8390655078674</v>
      </c>
      <c r="L436" s="1">
        <f t="shared" si="42"/>
        <v>5657.9475966359596</v>
      </c>
      <c r="M436" s="1">
        <f t="shared" si="43"/>
        <v>112.52852874109166</v>
      </c>
      <c r="N436" s="1">
        <f t="shared" si="44"/>
        <v>10068.949333618164</v>
      </c>
      <c r="O436" s="1">
        <f t="shared" si="39"/>
        <v>68.949333618164019</v>
      </c>
    </row>
    <row r="437" spans="1:15" x14ac:dyDescent="0.2">
      <c r="A437" s="1">
        <v>431</v>
      </c>
      <c r="B437" s="2">
        <v>39615</v>
      </c>
      <c r="C437" s="1">
        <v>12269.08</v>
      </c>
      <c r="D437" s="24">
        <v>11378.27656</v>
      </c>
      <c r="E437" s="24">
        <v>7201.2059369202216</v>
      </c>
      <c r="F437" s="24">
        <v>132.56714074621354</v>
      </c>
      <c r="G437" s="2"/>
      <c r="H437" s="2"/>
      <c r="I437" s="25">
        <v>431</v>
      </c>
      <c r="J437" s="1">
        <f t="shared" si="40"/>
        <v>10333.218384623822</v>
      </c>
      <c r="K437" s="1">
        <f t="shared" si="41"/>
        <v>8783.3993329590649</v>
      </c>
      <c r="L437" s="1">
        <f t="shared" si="42"/>
        <v>5685.8434452261181</v>
      </c>
      <c r="M437" s="1">
        <f t="shared" si="43"/>
        <v>114.60307611150957</v>
      </c>
      <c r="N437" s="1">
        <f t="shared" si="44"/>
        <v>10064.430016567245</v>
      </c>
      <c r="O437" s="1">
        <f t="shared" si="39"/>
        <v>64.43001656724482</v>
      </c>
    </row>
    <row r="438" spans="1:15" x14ac:dyDescent="0.2">
      <c r="A438" s="1">
        <v>432</v>
      </c>
      <c r="B438" s="2">
        <v>39616</v>
      </c>
      <c r="C438" s="1">
        <v>12160.3</v>
      </c>
      <c r="D438" s="24">
        <v>11445.945939999998</v>
      </c>
      <c r="E438" s="24">
        <v>7265.6279069767443</v>
      </c>
      <c r="F438" s="24">
        <v>132.68328093212503</v>
      </c>
      <c r="G438" s="2"/>
      <c r="H438" s="2"/>
      <c r="I438" s="25">
        <v>432</v>
      </c>
      <c r="J438" s="1">
        <f t="shared" si="40"/>
        <v>10273.547946137771</v>
      </c>
      <c r="K438" s="1">
        <f t="shared" si="41"/>
        <v>8762.524219097204</v>
      </c>
      <c r="L438" s="1">
        <f t="shared" si="42"/>
        <v>5723.5977398708364</v>
      </c>
      <c r="M438" s="1">
        <f t="shared" si="43"/>
        <v>111.93061056609663</v>
      </c>
      <c r="N438" s="1">
        <f t="shared" si="44"/>
        <v>9993.0751373398962</v>
      </c>
      <c r="O438" s="1">
        <f t="shared" si="39"/>
        <v>-6.9248626601038268</v>
      </c>
    </row>
    <row r="439" spans="1:15" x14ac:dyDescent="0.2">
      <c r="A439" s="1">
        <v>433</v>
      </c>
      <c r="B439" s="2">
        <v>39617</v>
      </c>
      <c r="C439" s="1">
        <v>12029.06</v>
      </c>
      <c r="D439" s="24">
        <v>11274.312959999999</v>
      </c>
      <c r="E439" s="24">
        <v>7166.4080682699769</v>
      </c>
      <c r="F439" s="24">
        <v>133.94643188137164</v>
      </c>
      <c r="G439" s="2"/>
      <c r="H439" s="2"/>
      <c r="I439" s="25">
        <v>433</v>
      </c>
      <c r="J439" s="1">
        <f t="shared" si="40"/>
        <v>10253.580913053132</v>
      </c>
      <c r="K439" s="1">
        <f t="shared" si="41"/>
        <v>8580.1014355793759</v>
      </c>
      <c r="L439" s="1">
        <f t="shared" si="42"/>
        <v>5595.3797024821652</v>
      </c>
      <c r="M439" s="1">
        <f t="shared" si="43"/>
        <v>112.89728742978848</v>
      </c>
      <c r="N439" s="1">
        <f t="shared" si="44"/>
        <v>9917.2287787215901</v>
      </c>
      <c r="O439" s="1">
        <f t="shared" si="39"/>
        <v>-82.771221278409939</v>
      </c>
    </row>
    <row r="440" spans="1:15" x14ac:dyDescent="0.2">
      <c r="A440" s="1">
        <v>434</v>
      </c>
      <c r="B440" s="2">
        <v>39618</v>
      </c>
      <c r="C440" s="1">
        <v>12063.09</v>
      </c>
      <c r="D440" s="24">
        <v>11251.827240000001</v>
      </c>
      <c r="E440" s="24">
        <v>7111.8184634448589</v>
      </c>
      <c r="F440" s="24">
        <v>130.85914058158917</v>
      </c>
      <c r="G440" s="2"/>
      <c r="H440" s="2"/>
      <c r="I440" s="25">
        <v>434</v>
      </c>
      <c r="J440" s="1">
        <f t="shared" si="40"/>
        <v>10394.773676455186</v>
      </c>
      <c r="K440" s="1">
        <f t="shared" si="41"/>
        <v>8693.3466137165051</v>
      </c>
      <c r="L440" s="1">
        <f t="shared" si="42"/>
        <v>5629.6359315466088</v>
      </c>
      <c r="M440" s="1">
        <f t="shared" si="43"/>
        <v>109.25503857100456</v>
      </c>
      <c r="N440" s="1">
        <f t="shared" si="44"/>
        <v>9951.6178370178186</v>
      </c>
      <c r="O440" s="1">
        <f t="shared" si="39"/>
        <v>-48.382162982181399</v>
      </c>
    </row>
    <row r="441" spans="1:15" x14ac:dyDescent="0.2">
      <c r="A441" s="1">
        <v>435</v>
      </c>
      <c r="B441" s="2">
        <v>39619</v>
      </c>
      <c r="C441" s="1">
        <v>11842.69</v>
      </c>
      <c r="D441" s="24">
        <v>11104.45248</v>
      </c>
      <c r="E441" s="24">
        <v>7049.0386118493043</v>
      </c>
      <c r="F441" s="24">
        <v>129.82661327870377</v>
      </c>
      <c r="G441" s="2"/>
      <c r="H441" s="2"/>
      <c r="I441" s="25">
        <v>435</v>
      </c>
      <c r="J441" s="1">
        <f t="shared" si="40"/>
        <v>10176.06691656118</v>
      </c>
      <c r="K441" s="1">
        <f t="shared" si="41"/>
        <v>8596.6277424248601</v>
      </c>
      <c r="L441" s="1">
        <f t="shared" si="42"/>
        <v>5622.7711636424283</v>
      </c>
      <c r="M441" s="1">
        <f t="shared" si="43"/>
        <v>110.95023448514891</v>
      </c>
      <c r="N441" s="1">
        <f t="shared" si="44"/>
        <v>9863.0157277453382</v>
      </c>
      <c r="O441" s="1">
        <f t="shared" si="39"/>
        <v>-136.98427225466185</v>
      </c>
    </row>
    <row r="442" spans="1:15" x14ac:dyDescent="0.2">
      <c r="A442" s="1">
        <v>436</v>
      </c>
      <c r="B442" s="2">
        <v>39622</v>
      </c>
      <c r="C442" s="1">
        <v>11842.36</v>
      </c>
      <c r="D442" s="24">
        <v>11104.311680000001</v>
      </c>
      <c r="E442" s="24">
        <v>6985.7076494270668</v>
      </c>
      <c r="F442" s="24">
        <v>128.40502223869532</v>
      </c>
      <c r="G442" s="2"/>
      <c r="H442" s="2"/>
      <c r="I442" s="25">
        <v>436</v>
      </c>
      <c r="J442" s="1">
        <f t="shared" si="40"/>
        <v>10365.161163722094</v>
      </c>
      <c r="K442" s="1">
        <f t="shared" si="41"/>
        <v>8710.6090020439369</v>
      </c>
      <c r="L442" s="1">
        <f t="shared" si="42"/>
        <v>5621.8816504369133</v>
      </c>
      <c r="M442" s="1">
        <f t="shared" si="43"/>
        <v>110.60807716286264</v>
      </c>
      <c r="N442" s="1">
        <f t="shared" si="44"/>
        <v>9968.9663194701188</v>
      </c>
      <c r="O442" s="1">
        <f t="shared" si="39"/>
        <v>-31.033680529881167</v>
      </c>
    </row>
    <row r="443" spans="1:15" x14ac:dyDescent="0.2">
      <c r="A443" s="1">
        <v>437</v>
      </c>
      <c r="B443" s="2">
        <v>39623</v>
      </c>
      <c r="C443" s="1">
        <v>11807.43</v>
      </c>
      <c r="D443" s="24">
        <v>11106.55717</v>
      </c>
      <c r="E443" s="24">
        <v>6976.0798378294094</v>
      </c>
      <c r="F443" s="24">
        <v>128.58193296815523</v>
      </c>
      <c r="G443" s="2"/>
      <c r="H443" s="2"/>
      <c r="I443" s="25">
        <v>437</v>
      </c>
      <c r="J443" s="1">
        <f t="shared" si="40"/>
        <v>10334.87626566833</v>
      </c>
      <c r="K443" s="1">
        <f t="shared" si="41"/>
        <v>8712.4809134028146</v>
      </c>
      <c r="L443" s="1">
        <f t="shared" si="42"/>
        <v>5665.0300434923956</v>
      </c>
      <c r="M443" s="1">
        <f t="shared" si="43"/>
        <v>111.98671361726089</v>
      </c>
      <c r="N443" s="1">
        <f t="shared" si="44"/>
        <v>9990.1856249696339</v>
      </c>
      <c r="O443" s="1">
        <f t="shared" si="39"/>
        <v>-9.8143750303661363</v>
      </c>
    </row>
    <row r="444" spans="1:15" x14ac:dyDescent="0.2">
      <c r="A444" s="1">
        <v>438</v>
      </c>
      <c r="B444" s="2">
        <v>39624</v>
      </c>
      <c r="C444" s="1">
        <v>11811.83</v>
      </c>
      <c r="D444" s="24">
        <v>11150.8848</v>
      </c>
      <c r="E444" s="24">
        <v>7060.3735408560315</v>
      </c>
      <c r="F444" s="24">
        <v>127.85356383470463</v>
      </c>
      <c r="G444" s="2"/>
      <c r="H444" s="2"/>
      <c r="I444" s="25">
        <v>438</v>
      </c>
      <c r="J444" s="1">
        <f t="shared" si="40"/>
        <v>10369.312650890161</v>
      </c>
      <c r="K444" s="1">
        <f t="shared" si="41"/>
        <v>8745.4849986884092</v>
      </c>
      <c r="L444" s="1">
        <f t="shared" si="42"/>
        <v>5741.3948869382666</v>
      </c>
      <c r="M444" s="1">
        <f t="shared" si="43"/>
        <v>111.19914503176153</v>
      </c>
      <c r="N444" s="1">
        <f t="shared" si="44"/>
        <v>10014.217941430166</v>
      </c>
      <c r="O444" s="1">
        <f t="shared" si="39"/>
        <v>14.21794143016632</v>
      </c>
    </row>
    <row r="445" spans="1:15" x14ac:dyDescent="0.2">
      <c r="A445" s="1">
        <v>439</v>
      </c>
      <c r="B445" s="2">
        <v>39625</v>
      </c>
      <c r="C445" s="1">
        <v>11453.42</v>
      </c>
      <c r="D445" s="24">
        <v>10975.6998</v>
      </c>
      <c r="E445" s="24">
        <v>6970.3779527559045</v>
      </c>
      <c r="F445" s="24">
        <v>128.95158130422615</v>
      </c>
      <c r="G445" s="2"/>
      <c r="H445" s="2"/>
      <c r="I445" s="25">
        <v>439</v>
      </c>
      <c r="J445" s="1">
        <f t="shared" si="40"/>
        <v>10050.927954347464</v>
      </c>
      <c r="K445" s="1">
        <f t="shared" si="41"/>
        <v>8573.8704546906993</v>
      </c>
      <c r="L445" s="1">
        <f t="shared" si="42"/>
        <v>5600.5390579309242</v>
      </c>
      <c r="M445" s="1">
        <f t="shared" si="43"/>
        <v>112.79306393656292</v>
      </c>
      <c r="N445" s="1">
        <f t="shared" si="44"/>
        <v>9835.9251260788878</v>
      </c>
      <c r="O445" s="1">
        <f t="shared" si="39"/>
        <v>-164.07487392111216</v>
      </c>
    </row>
    <row r="446" spans="1:15" x14ac:dyDescent="0.2">
      <c r="A446" s="1">
        <v>440</v>
      </c>
      <c r="B446" s="2">
        <v>39626</v>
      </c>
      <c r="C446" s="1">
        <v>11346.51</v>
      </c>
      <c r="D446" s="24">
        <v>11012.24286</v>
      </c>
      <c r="E446" s="24">
        <v>6926.0040951330911</v>
      </c>
      <c r="F446" s="24">
        <v>127.60844168079895</v>
      </c>
      <c r="G446" s="2"/>
      <c r="H446" s="2"/>
      <c r="I446" s="25">
        <v>440</v>
      </c>
      <c r="J446" s="1">
        <f t="shared" si="40"/>
        <v>10268.695470828801</v>
      </c>
      <c r="K446" s="1">
        <f t="shared" si="41"/>
        <v>8739.7213682813472</v>
      </c>
      <c r="L446" s="1">
        <f t="shared" si="42"/>
        <v>5636.7347475163979</v>
      </c>
      <c r="M446" s="1">
        <f t="shared" si="43"/>
        <v>110.66780423894538</v>
      </c>
      <c r="N446" s="1">
        <f t="shared" si="44"/>
        <v>9945.4532841361288</v>
      </c>
      <c r="O446" s="1">
        <f t="shared" si="39"/>
        <v>-54.546715863871214</v>
      </c>
    </row>
    <row r="447" spans="1:15" x14ac:dyDescent="0.2">
      <c r="A447" s="1">
        <v>441</v>
      </c>
      <c r="B447" s="2">
        <v>39629</v>
      </c>
      <c r="C447" s="1">
        <v>11350.01</v>
      </c>
      <c r="D447" s="24">
        <v>11196.103589999999</v>
      </c>
      <c r="E447" s="24">
        <v>6987.3168426028042</v>
      </c>
      <c r="F447" s="24">
        <v>127.17083294028863</v>
      </c>
      <c r="G447" s="2"/>
      <c r="H447" s="2"/>
      <c r="I447" s="25">
        <v>441</v>
      </c>
      <c r="J447" s="1">
        <f t="shared" si="40"/>
        <v>10368.647377431475</v>
      </c>
      <c r="K447" s="1">
        <f t="shared" si="41"/>
        <v>8856.1538780747433</v>
      </c>
      <c r="L447" s="1">
        <f t="shared" si="42"/>
        <v>5723.0675855427935</v>
      </c>
      <c r="M447" s="1">
        <f t="shared" si="43"/>
        <v>111.44912695389587</v>
      </c>
      <c r="N447" s="1">
        <f t="shared" si="44"/>
        <v>10053.315872973606</v>
      </c>
      <c r="O447" s="1">
        <f t="shared" si="39"/>
        <v>53.31587297360602</v>
      </c>
    </row>
    <row r="448" spans="1:15" x14ac:dyDescent="0.2">
      <c r="A448" s="1">
        <v>442</v>
      </c>
      <c r="B448" s="2">
        <v>39630</v>
      </c>
      <c r="C448" s="1">
        <v>11382.26</v>
      </c>
      <c r="D448" s="24">
        <v>10912.672859999999</v>
      </c>
      <c r="E448" s="24">
        <v>6838.7051039697544</v>
      </c>
      <c r="F448" s="24">
        <v>126.99933968493538</v>
      </c>
      <c r="G448" s="2"/>
      <c r="H448" s="2"/>
      <c r="I448" s="25">
        <v>442</v>
      </c>
      <c r="J448" s="1">
        <f t="shared" si="40"/>
        <v>10394.902464138799</v>
      </c>
      <c r="K448" s="1">
        <f t="shared" si="41"/>
        <v>8490.2065235552182</v>
      </c>
      <c r="L448" s="1">
        <f t="shared" si="42"/>
        <v>5552.1938587642526</v>
      </c>
      <c r="M448" s="1">
        <f t="shared" si="43"/>
        <v>111.68182629746258</v>
      </c>
      <c r="N448" s="1">
        <f t="shared" si="44"/>
        <v>9911.4544241755339</v>
      </c>
      <c r="O448" s="1">
        <f t="shared" si="39"/>
        <v>-88.545575824466141</v>
      </c>
    </row>
    <row r="449" spans="1:15" x14ac:dyDescent="0.2">
      <c r="A449" s="1">
        <v>443</v>
      </c>
      <c r="B449" s="2">
        <v>39631</v>
      </c>
      <c r="C449" s="1">
        <v>11215.51</v>
      </c>
      <c r="D449" s="24">
        <v>10810.27486</v>
      </c>
      <c r="E449" s="24">
        <v>6816.5635411708708</v>
      </c>
      <c r="F449" s="24">
        <v>125.21317500706814</v>
      </c>
      <c r="G449" s="2"/>
      <c r="H449" s="2"/>
      <c r="I449" s="25">
        <v>443</v>
      </c>
      <c r="J449" s="1">
        <f t="shared" si="40"/>
        <v>10213.596256762718</v>
      </c>
      <c r="K449" s="1">
        <f t="shared" si="41"/>
        <v>8628.9832652354235</v>
      </c>
      <c r="L449" s="1">
        <f t="shared" si="42"/>
        <v>5654.4815640674306</v>
      </c>
      <c r="M449" s="1">
        <f t="shared" si="43"/>
        <v>110.25978092299454</v>
      </c>
      <c r="N449" s="1">
        <f t="shared" si="44"/>
        <v>9881.8834239263597</v>
      </c>
      <c r="O449" s="1">
        <f t="shared" si="39"/>
        <v>-118.11657607364032</v>
      </c>
    </row>
    <row r="450" spans="1:15" x14ac:dyDescent="0.2">
      <c r="A450" s="1">
        <v>444</v>
      </c>
      <c r="B450" s="2">
        <v>39632</v>
      </c>
      <c r="C450" s="1">
        <v>11288.53</v>
      </c>
      <c r="D450" s="24">
        <v>10858.454820000001</v>
      </c>
      <c r="E450" s="24">
        <v>6825.8799497171594</v>
      </c>
      <c r="F450" s="24">
        <v>124.34758155230595</v>
      </c>
      <c r="G450" s="2"/>
      <c r="H450" s="2"/>
      <c r="I450" s="25">
        <v>444</v>
      </c>
      <c r="J450" s="1">
        <f t="shared" si="40"/>
        <v>10432.935576581005</v>
      </c>
      <c r="K450" s="1">
        <f t="shared" si="41"/>
        <v>8749.5419707231813</v>
      </c>
      <c r="L450" s="1">
        <f t="shared" si="42"/>
        <v>5680.6017097054118</v>
      </c>
      <c r="M450" s="1">
        <f t="shared" si="43"/>
        <v>111.05954124116442</v>
      </c>
      <c r="N450" s="1">
        <f t="shared" si="44"/>
        <v>10026.953923379509</v>
      </c>
      <c r="O450" s="1">
        <f t="shared" si="39"/>
        <v>26.953923379509433</v>
      </c>
    </row>
    <row r="451" spans="1:15" x14ac:dyDescent="0.2">
      <c r="A451" s="1">
        <v>445</v>
      </c>
      <c r="B451" s="2">
        <v>39636</v>
      </c>
      <c r="C451" s="1">
        <v>11231.96</v>
      </c>
      <c r="D451" s="24">
        <v>10857.262650000001</v>
      </c>
      <c r="E451" s="24">
        <v>6802.3026315789475</v>
      </c>
      <c r="F451" s="24">
        <v>124.25632440476191</v>
      </c>
      <c r="G451" s="2"/>
      <c r="H451" s="2"/>
      <c r="I451" s="25">
        <v>445</v>
      </c>
      <c r="J451" s="1">
        <f t="shared" si="40"/>
        <v>10313.505813600175</v>
      </c>
      <c r="K451" s="1">
        <f t="shared" si="41"/>
        <v>8709.7630843406114</v>
      </c>
      <c r="L451" s="1">
        <f t="shared" si="42"/>
        <v>5653.253827762841</v>
      </c>
      <c r="M451" s="1">
        <f t="shared" si="43"/>
        <v>111.75056300120779</v>
      </c>
      <c r="N451" s="1">
        <f t="shared" si="44"/>
        <v>9974.7036169977109</v>
      </c>
      <c r="O451" s="1">
        <f t="shared" si="39"/>
        <v>-25.296383002289076</v>
      </c>
    </row>
    <row r="452" spans="1:15" x14ac:dyDescent="0.2">
      <c r="A452" s="1">
        <v>446</v>
      </c>
      <c r="B452" s="2">
        <v>39637</v>
      </c>
      <c r="C452" s="1">
        <v>11384.21</v>
      </c>
      <c r="D452" s="24">
        <v>10727.5779</v>
      </c>
      <c r="E452" s="24">
        <v>6703.6845406083403</v>
      </c>
      <c r="F452" s="24">
        <v>121.56608525324131</v>
      </c>
      <c r="G452" s="2"/>
      <c r="H452" s="2"/>
      <c r="I452" s="25">
        <v>446</v>
      </c>
      <c r="J452" s="1">
        <f t="shared" si="40"/>
        <v>10505.954396605757</v>
      </c>
      <c r="K452" s="1">
        <f t="shared" si="41"/>
        <v>8606.6741205677699</v>
      </c>
      <c r="L452" s="1">
        <f t="shared" si="42"/>
        <v>5590.6049066886462</v>
      </c>
      <c r="M452" s="1">
        <f t="shared" si="43"/>
        <v>109.41137826799307</v>
      </c>
      <c r="N452" s="1">
        <f t="shared" si="44"/>
        <v>9960.5875344366013</v>
      </c>
      <c r="O452" s="1">
        <f t="shared" si="39"/>
        <v>-39.412465563398655</v>
      </c>
    </row>
    <row r="453" spans="1:15" x14ac:dyDescent="0.2">
      <c r="A453" s="1">
        <v>447</v>
      </c>
      <c r="B453" s="2">
        <v>39638</v>
      </c>
      <c r="C453" s="1">
        <v>11147.44</v>
      </c>
      <c r="D453" s="24">
        <v>10940.86656</v>
      </c>
      <c r="E453" s="24">
        <v>6827.6589049716795</v>
      </c>
      <c r="F453" s="24">
        <v>121.84587378640775</v>
      </c>
      <c r="G453" s="2"/>
      <c r="H453" s="2"/>
      <c r="I453" s="25">
        <v>447</v>
      </c>
      <c r="J453" s="1">
        <f t="shared" si="40"/>
        <v>10149.868277904223</v>
      </c>
      <c r="K453" s="1">
        <f t="shared" si="41"/>
        <v>8883.9083749919646</v>
      </c>
      <c r="L453" s="1">
        <f t="shared" si="42"/>
        <v>5777.7590838631204</v>
      </c>
      <c r="M453" s="1">
        <f t="shared" si="43"/>
        <v>112.09002224859465</v>
      </c>
      <c r="N453" s="1">
        <f t="shared" si="44"/>
        <v>9999.5509401577419</v>
      </c>
      <c r="O453" s="1">
        <f t="shared" si="39"/>
        <v>-0.44905984225806606</v>
      </c>
    </row>
    <row r="454" spans="1:15" x14ac:dyDescent="0.2">
      <c r="A454" s="1">
        <v>448</v>
      </c>
      <c r="B454" s="2">
        <v>39639</v>
      </c>
      <c r="C454" s="1">
        <v>11229.02</v>
      </c>
      <c r="D454" s="24">
        <v>10694.6504</v>
      </c>
      <c r="E454" s="24">
        <v>6682.8174352495271</v>
      </c>
      <c r="F454" s="24">
        <v>122.24913462438019</v>
      </c>
      <c r="G454" s="2"/>
      <c r="H454" s="2"/>
      <c r="I454" s="25">
        <v>448</v>
      </c>
      <c r="J454" s="1">
        <f t="shared" si="40"/>
        <v>10441.307184340081</v>
      </c>
      <c r="K454" s="1">
        <f t="shared" si="41"/>
        <v>8514.6911119311462</v>
      </c>
      <c r="L454" s="1">
        <f t="shared" si="42"/>
        <v>5552.5050489778596</v>
      </c>
      <c r="M454" s="1">
        <f t="shared" si="43"/>
        <v>112.20275663183102</v>
      </c>
      <c r="N454" s="1">
        <f t="shared" si="44"/>
        <v>9947.1655606762233</v>
      </c>
      <c r="O454" s="1">
        <f t="shared" ref="O454:O504" si="45">N454-$G$2</f>
        <v>-52.834439323776678</v>
      </c>
    </row>
    <row r="455" spans="1:15" x14ac:dyDescent="0.2">
      <c r="A455" s="1">
        <v>449</v>
      </c>
      <c r="B455" s="2">
        <v>39640</v>
      </c>
      <c r="C455" s="1">
        <v>11100.54</v>
      </c>
      <c r="D455" s="24">
        <v>10462.165440000001</v>
      </c>
      <c r="E455" s="24">
        <v>6523.4489341393573</v>
      </c>
      <c r="F455" s="24">
        <v>122.96953979630328</v>
      </c>
      <c r="G455" s="2"/>
      <c r="H455" s="2"/>
      <c r="I455" s="25">
        <v>449</v>
      </c>
      <c r="J455" s="1">
        <f t="shared" si="40"/>
        <v>10246.850779765287</v>
      </c>
      <c r="K455" s="1">
        <f t="shared" si="41"/>
        <v>8521.3620439844344</v>
      </c>
      <c r="L455" s="1">
        <f t="shared" si="42"/>
        <v>5537.5651880802479</v>
      </c>
      <c r="M455" s="1">
        <f t="shared" si="43"/>
        <v>112.49165709326731</v>
      </c>
      <c r="N455" s="1">
        <f t="shared" si="44"/>
        <v>9876.9559186021906</v>
      </c>
      <c r="O455" s="1">
        <f t="shared" si="45"/>
        <v>-123.04408139780935</v>
      </c>
    </row>
    <row r="456" spans="1:15" x14ac:dyDescent="0.2">
      <c r="A456" s="1">
        <v>450</v>
      </c>
      <c r="B456" s="2">
        <v>39643</v>
      </c>
      <c r="C456" s="1">
        <v>11055.19</v>
      </c>
      <c r="D456" s="24">
        <v>10557.336719999999</v>
      </c>
      <c r="E456" s="24">
        <v>6584.8513749801305</v>
      </c>
      <c r="F456" s="24">
        <v>122.21850634100517</v>
      </c>
      <c r="G456" s="2"/>
      <c r="H456" s="2"/>
      <c r="I456" s="25">
        <v>450</v>
      </c>
      <c r="J456" s="1">
        <f t="shared" ref="J456:J506" si="46">C$506*(C456/C455)</f>
        <v>10323.103127010037</v>
      </c>
      <c r="K456" s="1">
        <f t="shared" ref="K456:K506" si="47">D$506*(D456/D455)</f>
        <v>8789.9583350562152</v>
      </c>
      <c r="L456" s="1">
        <f t="shared" ref="L456:L506" si="48">E$506*(E456/E455)</f>
        <v>5726.2445535084662</v>
      </c>
      <c r="M456" s="1">
        <f t="shared" ref="M456:M504" si="49">F$506*(F456/F455)</f>
        <v>111.14962049981358</v>
      </c>
      <c r="N456" s="1">
        <f t="shared" ref="N456:N505" si="50">$C$2*(J456/C$506)+$D$2*(K456/D$506)+$E$2*(L456/E$506)+$F$2*(M456/F$506)</f>
        <v>10008.146203398534</v>
      </c>
      <c r="O456" s="1">
        <f t="shared" si="45"/>
        <v>8.1462033985335438</v>
      </c>
    </row>
    <row r="457" spans="1:15" x14ac:dyDescent="0.2">
      <c r="A457" s="1">
        <v>451</v>
      </c>
      <c r="B457" s="2">
        <v>39644</v>
      </c>
      <c r="C457" s="1">
        <v>10962.54</v>
      </c>
      <c r="D457" s="24">
        <v>10369.142309999999</v>
      </c>
      <c r="E457" s="24">
        <v>6486.4238939466541</v>
      </c>
      <c r="F457" s="24">
        <v>122.20523138832996</v>
      </c>
      <c r="G457" s="2"/>
      <c r="H457" s="2"/>
      <c r="I457" s="25">
        <v>451</v>
      </c>
      <c r="J457" s="1">
        <f t="shared" si="46"/>
        <v>10278.58048961619</v>
      </c>
      <c r="K457" s="1">
        <f t="shared" si="47"/>
        <v>8555.4427219603112</v>
      </c>
      <c r="L457" s="1">
        <f t="shared" si="48"/>
        <v>5588.0531921500087</v>
      </c>
      <c r="M457" s="1">
        <f t="shared" si="49"/>
        <v>111.82048870994652</v>
      </c>
      <c r="N457" s="1">
        <f t="shared" si="50"/>
        <v>9897.834679008829</v>
      </c>
      <c r="O457" s="1">
        <f t="shared" si="45"/>
        <v>-102.16532099117103</v>
      </c>
    </row>
    <row r="458" spans="1:15" x14ac:dyDescent="0.2">
      <c r="A458" s="1">
        <v>452</v>
      </c>
      <c r="B458" s="2">
        <v>39645</v>
      </c>
      <c r="C458" s="1">
        <v>11239.28</v>
      </c>
      <c r="D458" s="24">
        <v>10282.14278</v>
      </c>
      <c r="E458" s="24">
        <v>6506.0117070083843</v>
      </c>
      <c r="F458" s="24">
        <v>121.7517412460643</v>
      </c>
      <c r="G458" s="2"/>
      <c r="H458" s="2"/>
      <c r="I458" s="25">
        <v>452</v>
      </c>
      <c r="J458" s="1">
        <f t="shared" si="46"/>
        <v>10627.116970702045</v>
      </c>
      <c r="K458" s="1">
        <f t="shared" si="47"/>
        <v>8637.6344762747904</v>
      </c>
      <c r="L458" s="1">
        <f t="shared" si="48"/>
        <v>5689.9794161216951</v>
      </c>
      <c r="M458" s="1">
        <f t="shared" si="49"/>
        <v>111.4176370024834</v>
      </c>
      <c r="N458" s="1">
        <f t="shared" si="50"/>
        <v>10071.403934052552</v>
      </c>
      <c r="O458" s="1">
        <f t="shared" si="45"/>
        <v>71.403934052552358</v>
      </c>
    </row>
    <row r="459" spans="1:15" x14ac:dyDescent="0.2">
      <c r="A459" s="1">
        <v>453</v>
      </c>
      <c r="B459" s="2">
        <v>39646</v>
      </c>
      <c r="C459" s="1">
        <v>11446.66</v>
      </c>
      <c r="D459" s="24">
        <v>10609.07547</v>
      </c>
      <c r="E459" s="24">
        <v>6712.1823379923753</v>
      </c>
      <c r="F459" s="24">
        <v>122.03342486506961</v>
      </c>
      <c r="G459" s="2"/>
      <c r="H459" s="2"/>
      <c r="I459" s="25">
        <v>453</v>
      </c>
      <c r="J459" s="1">
        <f t="shared" si="46"/>
        <v>10556.706648201663</v>
      </c>
      <c r="K459" s="1">
        <f t="shared" si="47"/>
        <v>8987.6869078094132</v>
      </c>
      <c r="L459" s="1">
        <f t="shared" si="48"/>
        <v>5852.6167643695453</v>
      </c>
      <c r="M459" s="1">
        <f t="shared" si="49"/>
        <v>112.0913704598465</v>
      </c>
      <c r="N459" s="1">
        <f t="shared" si="50"/>
        <v>10205.51035918358</v>
      </c>
      <c r="O459" s="1">
        <f t="shared" si="45"/>
        <v>205.51035918357957</v>
      </c>
    </row>
    <row r="460" spans="1:15" x14ac:dyDescent="0.2">
      <c r="A460" s="1">
        <v>454</v>
      </c>
      <c r="B460" s="2">
        <v>39647</v>
      </c>
      <c r="C460" s="1">
        <v>11496.57</v>
      </c>
      <c r="D460" s="24">
        <v>10732.907319999998</v>
      </c>
      <c r="E460" s="24">
        <v>6815.7260621433097</v>
      </c>
      <c r="F460" s="24">
        <v>119.96345919610232</v>
      </c>
      <c r="G460" s="2"/>
      <c r="H460" s="2"/>
      <c r="I460" s="25">
        <v>454</v>
      </c>
      <c r="J460" s="1">
        <f t="shared" si="46"/>
        <v>10410.645682364988</v>
      </c>
      <c r="K460" s="1">
        <f t="shared" si="47"/>
        <v>8812.3932021020628</v>
      </c>
      <c r="L460" s="1">
        <f t="shared" si="48"/>
        <v>5760.3591639690731</v>
      </c>
      <c r="M460" s="1">
        <f t="shared" si="49"/>
        <v>109.93569860590434</v>
      </c>
      <c r="N460" s="1">
        <f t="shared" si="50"/>
        <v>10033.959334209001</v>
      </c>
      <c r="O460" s="1">
        <f t="shared" si="45"/>
        <v>33.959334209001099</v>
      </c>
    </row>
    <row r="461" spans="1:15" x14ac:dyDescent="0.2">
      <c r="A461" s="1">
        <v>455</v>
      </c>
      <c r="B461" s="2">
        <v>39651</v>
      </c>
      <c r="C461" s="1">
        <v>11602.5</v>
      </c>
      <c r="D461" s="24">
        <v>10709.96206</v>
      </c>
      <c r="E461" s="24">
        <v>6852.3515439429939</v>
      </c>
      <c r="F461" s="24">
        <v>123.35073439985031</v>
      </c>
      <c r="G461" s="2"/>
      <c r="H461" s="2"/>
      <c r="I461" s="25">
        <v>455</v>
      </c>
      <c r="J461" s="1">
        <f t="shared" si="46"/>
        <v>10460.95780089192</v>
      </c>
      <c r="K461" s="1">
        <f t="shared" si="47"/>
        <v>8692.0973086197937</v>
      </c>
      <c r="L461" s="1">
        <f t="shared" si="48"/>
        <v>5703.3324834643981</v>
      </c>
      <c r="M461" s="1">
        <f t="shared" si="49"/>
        <v>114.99032973657488</v>
      </c>
      <c r="N461" s="1">
        <f t="shared" si="50"/>
        <v>10092.288139743032</v>
      </c>
      <c r="O461" s="1">
        <f t="shared" si="45"/>
        <v>92.288139743031934</v>
      </c>
    </row>
    <row r="462" spans="1:15" x14ac:dyDescent="0.2">
      <c r="A462" s="1">
        <v>456</v>
      </c>
      <c r="B462" s="2">
        <v>39652</v>
      </c>
      <c r="C462" s="1">
        <v>11632.38</v>
      </c>
      <c r="D462" s="24">
        <v>10881.815329999999</v>
      </c>
      <c r="E462" s="24">
        <v>6920.0125568984458</v>
      </c>
      <c r="F462" s="24">
        <v>123.46220903273672</v>
      </c>
      <c r="G462" s="2"/>
      <c r="H462" s="2"/>
      <c r="I462" s="25">
        <v>456</v>
      </c>
      <c r="J462" s="1">
        <f t="shared" si="46"/>
        <v>10392.144216418874</v>
      </c>
      <c r="K462" s="1">
        <f t="shared" si="47"/>
        <v>8850.4926460452407</v>
      </c>
      <c r="L462" s="1">
        <f t="shared" si="48"/>
        <v>5728.8628975729753</v>
      </c>
      <c r="M462" s="1">
        <f t="shared" si="49"/>
        <v>111.93370107177311</v>
      </c>
      <c r="N462" s="1">
        <f t="shared" si="50"/>
        <v>10070.121141757776</v>
      </c>
      <c r="O462" s="1">
        <f t="shared" si="45"/>
        <v>70.121141757776059</v>
      </c>
    </row>
    <row r="463" spans="1:15" x14ac:dyDescent="0.2">
      <c r="A463" s="1">
        <v>457</v>
      </c>
      <c r="B463" s="2">
        <v>39653</v>
      </c>
      <c r="C463" s="1">
        <v>11349.28</v>
      </c>
      <c r="D463" s="24">
        <v>10632.904670000002</v>
      </c>
      <c r="E463" s="24">
        <v>6813.9633286318758</v>
      </c>
      <c r="F463" s="24">
        <v>126.38957539719409</v>
      </c>
      <c r="G463" s="2"/>
      <c r="H463" s="2"/>
      <c r="I463" s="25">
        <v>457</v>
      </c>
      <c r="J463" s="1">
        <f t="shared" si="46"/>
        <v>10113.183576877649</v>
      </c>
      <c r="K463" s="1">
        <f t="shared" si="47"/>
        <v>8511.4704408388661</v>
      </c>
      <c r="L463" s="1">
        <f t="shared" si="48"/>
        <v>5585.9120200988646</v>
      </c>
      <c r="M463" s="1">
        <f t="shared" si="49"/>
        <v>114.4842574735504</v>
      </c>
      <c r="N463" s="1">
        <f t="shared" si="50"/>
        <v>9866.1252922019721</v>
      </c>
      <c r="O463" s="1">
        <f t="shared" si="45"/>
        <v>-133.87470779802788</v>
      </c>
    </row>
    <row r="464" spans="1:15" x14ac:dyDescent="0.2">
      <c r="A464" s="1">
        <v>458</v>
      </c>
      <c r="B464" s="2">
        <v>39654</v>
      </c>
      <c r="C464" s="1">
        <v>11370.69</v>
      </c>
      <c r="D464" s="24">
        <v>10637.757240000001</v>
      </c>
      <c r="E464" s="24">
        <v>6859.7085096379878</v>
      </c>
      <c r="F464" s="24">
        <v>123.58443002780352</v>
      </c>
      <c r="G464" s="2"/>
      <c r="H464" s="2"/>
      <c r="I464" s="25">
        <v>458</v>
      </c>
      <c r="J464" s="1">
        <f t="shared" si="46"/>
        <v>10385.004040829021</v>
      </c>
      <c r="K464" s="1">
        <f t="shared" si="47"/>
        <v>8714.6947871438006</v>
      </c>
      <c r="L464" s="1">
        <f t="shared" si="48"/>
        <v>5710.9328188715617</v>
      </c>
      <c r="M464" s="1">
        <f t="shared" si="49"/>
        <v>109.3505732879099</v>
      </c>
      <c r="N464" s="1">
        <f t="shared" si="50"/>
        <v>9971.2395464319925</v>
      </c>
      <c r="O464" s="1">
        <f t="shared" si="45"/>
        <v>-28.760453568007506</v>
      </c>
    </row>
    <row r="465" spans="1:15" x14ac:dyDescent="0.2">
      <c r="A465" s="1">
        <v>459</v>
      </c>
      <c r="B465" s="2">
        <v>39657</v>
      </c>
      <c r="C465" s="1">
        <v>11131.08</v>
      </c>
      <c r="D465" s="24">
        <v>10578.449120000001</v>
      </c>
      <c r="E465" s="24">
        <v>6805.8703179099784</v>
      </c>
      <c r="F465" s="24">
        <v>124.08269838320015</v>
      </c>
      <c r="G465" s="2"/>
      <c r="H465" s="2"/>
      <c r="I465" s="25">
        <v>459</v>
      </c>
      <c r="J465" s="1">
        <f t="shared" si="46"/>
        <v>10147.023020238878</v>
      </c>
      <c r="K465" s="1">
        <f t="shared" si="47"/>
        <v>8662.1550413751665</v>
      </c>
      <c r="L465" s="1">
        <f t="shared" si="48"/>
        <v>5628.3252915517678</v>
      </c>
      <c r="M465" s="1">
        <f t="shared" si="49"/>
        <v>112.28352299387144</v>
      </c>
      <c r="N465" s="1">
        <f t="shared" si="50"/>
        <v>9899.1990050331187</v>
      </c>
      <c r="O465" s="1">
        <f t="shared" si="45"/>
        <v>-100.80099496688126</v>
      </c>
    </row>
    <row r="466" spans="1:15" x14ac:dyDescent="0.2">
      <c r="A466" s="1">
        <v>460</v>
      </c>
      <c r="B466" s="2">
        <v>39658</v>
      </c>
      <c r="C466" s="1">
        <v>11397.56</v>
      </c>
      <c r="D466" s="24">
        <v>10536.271359999999</v>
      </c>
      <c r="E466" s="24">
        <v>6738.1316281971303</v>
      </c>
      <c r="F466" s="24">
        <v>121.63277567242814</v>
      </c>
      <c r="G466" s="2"/>
      <c r="H466" s="2"/>
      <c r="I466" s="25">
        <v>460</v>
      </c>
      <c r="J466" s="1">
        <f t="shared" si="46"/>
        <v>10613.60068403066</v>
      </c>
      <c r="K466" s="1">
        <f t="shared" si="47"/>
        <v>8675.9885905640112</v>
      </c>
      <c r="L466" s="1">
        <f t="shared" si="48"/>
        <v>5616.3867060177399</v>
      </c>
      <c r="M466" s="1">
        <f t="shared" si="49"/>
        <v>109.62458146241832</v>
      </c>
      <c r="N466" s="1">
        <f t="shared" si="50"/>
        <v>10034.357751776681</v>
      </c>
      <c r="O466" s="1">
        <f t="shared" si="45"/>
        <v>34.357751776680743</v>
      </c>
    </row>
    <row r="467" spans="1:15" x14ac:dyDescent="0.2">
      <c r="A467" s="1">
        <v>461</v>
      </c>
      <c r="B467" s="2">
        <v>39659</v>
      </c>
      <c r="C467" s="1">
        <v>11583.69</v>
      </c>
      <c r="D467" s="24">
        <v>10729.191510000001</v>
      </c>
      <c r="E467" s="24">
        <v>6846.973704683367</v>
      </c>
      <c r="F467" s="24">
        <v>123.54704251386322</v>
      </c>
      <c r="G467" s="2"/>
      <c r="H467" s="2"/>
      <c r="I467" s="25">
        <v>461</v>
      </c>
      <c r="J467" s="1">
        <f t="shared" si="46"/>
        <v>10534.724933275193</v>
      </c>
      <c r="K467" s="1">
        <f t="shared" si="47"/>
        <v>8870.2135680353731</v>
      </c>
      <c r="L467" s="1">
        <f t="shared" si="48"/>
        <v>5764.4828455051056</v>
      </c>
      <c r="M467" s="1">
        <f t="shared" si="49"/>
        <v>113.59266699862647</v>
      </c>
      <c r="N467" s="1">
        <f t="shared" si="50"/>
        <v>10167.882365922609</v>
      </c>
      <c r="O467" s="1">
        <f t="shared" si="45"/>
        <v>167.8823659226091</v>
      </c>
    </row>
    <row r="468" spans="1:15" x14ac:dyDescent="0.2">
      <c r="A468" s="1">
        <v>462</v>
      </c>
      <c r="B468" s="2">
        <v>39660</v>
      </c>
      <c r="C468" s="1">
        <v>11378.02</v>
      </c>
      <c r="D468" s="24">
        <v>10720.973899999999</v>
      </c>
      <c r="E468" s="24">
        <v>6853.4248712747694</v>
      </c>
      <c r="F468" s="24">
        <v>123.77912464143611</v>
      </c>
      <c r="G468" s="2"/>
      <c r="H468" s="2"/>
      <c r="I468" s="25">
        <v>462</v>
      </c>
      <c r="J468" s="1">
        <f t="shared" si="46"/>
        <v>10181.410017792259</v>
      </c>
      <c r="K468" s="1">
        <f t="shared" si="47"/>
        <v>8704.0478112139808</v>
      </c>
      <c r="L468" s="1">
        <f t="shared" si="48"/>
        <v>5678.1933667010162</v>
      </c>
      <c r="M468" s="1">
        <f t="shared" si="49"/>
        <v>112.0427122933532</v>
      </c>
      <c r="N468" s="1">
        <f t="shared" si="50"/>
        <v>9931.3808951773281</v>
      </c>
      <c r="O468" s="1">
        <f t="shared" si="45"/>
        <v>-68.619104822671943</v>
      </c>
    </row>
    <row r="469" spans="1:15" x14ac:dyDescent="0.2">
      <c r="A469" s="1">
        <v>463</v>
      </c>
      <c r="B469" s="2">
        <v>39661</v>
      </c>
      <c r="C469" s="1">
        <v>11326.32</v>
      </c>
      <c r="D469" s="24">
        <v>10569.642329999999</v>
      </c>
      <c r="E469" s="24">
        <v>6714.9260700389113</v>
      </c>
      <c r="F469" s="24">
        <v>121.77615549149074</v>
      </c>
      <c r="G469" s="2"/>
      <c r="H469" s="2"/>
      <c r="I469" s="25">
        <v>463</v>
      </c>
      <c r="J469" s="1">
        <f t="shared" si="46"/>
        <v>10318.350964754853</v>
      </c>
      <c r="K469" s="1">
        <f t="shared" si="47"/>
        <v>8587.7635639465516</v>
      </c>
      <c r="L469" s="1">
        <f t="shared" si="48"/>
        <v>5558.2075644216184</v>
      </c>
      <c r="M469" s="1">
        <f t="shared" si="49"/>
        <v>110.02298214251853</v>
      </c>
      <c r="N469" s="1">
        <f t="shared" si="50"/>
        <v>9886.9058990911781</v>
      </c>
      <c r="O469" s="1">
        <f t="shared" si="45"/>
        <v>-113.09410090882193</v>
      </c>
    </row>
    <row r="470" spans="1:15" x14ac:dyDescent="0.2">
      <c r="A470" s="1">
        <v>464</v>
      </c>
      <c r="B470" s="2">
        <v>39664</v>
      </c>
      <c r="C470" s="1">
        <v>11284.15</v>
      </c>
      <c r="D470" s="24">
        <v>10457.91714</v>
      </c>
      <c r="E470" s="24">
        <v>6682.219793943179</v>
      </c>
      <c r="F470" s="24">
        <v>119.77384700870532</v>
      </c>
      <c r="G470" s="2"/>
      <c r="H470" s="2"/>
      <c r="I470" s="25">
        <v>464</v>
      </c>
      <c r="J470" s="1">
        <f t="shared" si="46"/>
        <v>10326.857498066451</v>
      </c>
      <c r="K470" s="1">
        <f t="shared" si="47"/>
        <v>8618.6437912134643</v>
      </c>
      <c r="L470" s="1">
        <f t="shared" si="48"/>
        <v>5645.217805618322</v>
      </c>
      <c r="M470" s="1">
        <f t="shared" si="49"/>
        <v>109.99382375881341</v>
      </c>
      <c r="N470" s="1">
        <f t="shared" si="50"/>
        <v>9915.6403498215532</v>
      </c>
      <c r="O470" s="1">
        <f t="shared" si="45"/>
        <v>-84.359650178446827</v>
      </c>
    </row>
    <row r="471" spans="1:15" x14ac:dyDescent="0.2">
      <c r="A471" s="1">
        <v>465</v>
      </c>
      <c r="B471" s="2">
        <v>39665</v>
      </c>
      <c r="C471" s="1">
        <v>11615.77</v>
      </c>
      <c r="D471" s="24">
        <v>10663.547500000001</v>
      </c>
      <c r="E471" s="24">
        <v>6793.1702028805948</v>
      </c>
      <c r="F471" s="24">
        <v>119.52484960666358</v>
      </c>
      <c r="G471" s="2"/>
      <c r="H471" s="2"/>
      <c r="I471" s="25">
        <v>465</v>
      </c>
      <c r="J471" s="1">
        <f t="shared" si="46"/>
        <v>10670.07113043517</v>
      </c>
      <c r="K471" s="1">
        <f t="shared" si="47"/>
        <v>8881.9952745638857</v>
      </c>
      <c r="L471" s="1">
        <f t="shared" si="48"/>
        <v>5767.0394356847755</v>
      </c>
      <c r="M471" s="1">
        <f t="shared" si="49"/>
        <v>111.60014713780706</v>
      </c>
      <c r="N471" s="1">
        <f t="shared" si="50"/>
        <v>10188.986477542045</v>
      </c>
      <c r="O471" s="1">
        <f t="shared" si="45"/>
        <v>188.98647754204467</v>
      </c>
    </row>
    <row r="472" spans="1:15" x14ac:dyDescent="0.2">
      <c r="A472" s="1">
        <v>466</v>
      </c>
      <c r="B472" s="2">
        <v>39666</v>
      </c>
      <c r="C472" s="1">
        <v>11656.07</v>
      </c>
      <c r="D472" s="24">
        <v>10702.283880000001</v>
      </c>
      <c r="E472" s="24">
        <v>6859.4140323824213</v>
      </c>
      <c r="F472" s="24">
        <v>121.44850650540589</v>
      </c>
      <c r="G472" s="2"/>
      <c r="H472" s="2"/>
      <c r="I472" s="25">
        <v>466</v>
      </c>
      <c r="J472" s="1">
        <f t="shared" si="46"/>
        <v>10401.412113144459</v>
      </c>
      <c r="K472" s="1">
        <f t="shared" si="47"/>
        <v>8742.3619914449173</v>
      </c>
      <c r="L472" s="1">
        <f t="shared" si="48"/>
        <v>5728.1674259725105</v>
      </c>
      <c r="M472" s="1">
        <f t="shared" si="49"/>
        <v>113.63249244886252</v>
      </c>
      <c r="N472" s="1">
        <f t="shared" si="50"/>
        <v>10066.715413849906</v>
      </c>
      <c r="O472" s="1">
        <f t="shared" si="45"/>
        <v>66.715413849906327</v>
      </c>
    </row>
    <row r="473" spans="1:15" x14ac:dyDescent="0.2">
      <c r="A473" s="1">
        <v>467</v>
      </c>
      <c r="B473" s="2">
        <v>39667</v>
      </c>
      <c r="C473" s="1">
        <v>11431.43</v>
      </c>
      <c r="D473" s="24">
        <v>10650.450999999999</v>
      </c>
      <c r="E473" s="24">
        <v>6853.3671586715873</v>
      </c>
      <c r="F473" s="24">
        <v>119.76448581074915</v>
      </c>
      <c r="G473" s="2"/>
      <c r="H473" s="2"/>
      <c r="I473" s="25">
        <v>467</v>
      </c>
      <c r="J473" s="1">
        <f t="shared" si="46"/>
        <v>10165.683295784944</v>
      </c>
      <c r="K473" s="1">
        <f t="shared" si="47"/>
        <v>8668.5320369186065</v>
      </c>
      <c r="L473" s="1">
        <f t="shared" si="48"/>
        <v>5667.8475877850688</v>
      </c>
      <c r="M473" s="1">
        <f t="shared" si="49"/>
        <v>110.2819498000253</v>
      </c>
      <c r="N473" s="1">
        <f t="shared" si="50"/>
        <v>9879.7672679038751</v>
      </c>
      <c r="O473" s="1">
        <f t="shared" si="45"/>
        <v>-120.23273209612489</v>
      </c>
    </row>
    <row r="474" spans="1:15" x14ac:dyDescent="0.2">
      <c r="A474" s="1">
        <v>468</v>
      </c>
      <c r="B474" s="2">
        <v>39668</v>
      </c>
      <c r="C474" s="1">
        <v>11734.32</v>
      </c>
      <c r="D474" s="24">
        <v>10516.75828</v>
      </c>
      <c r="E474" s="24">
        <v>6751.6158124154526</v>
      </c>
      <c r="F474" s="24">
        <v>119.51724450898529</v>
      </c>
      <c r="G474" s="2"/>
      <c r="H474" s="2"/>
      <c r="I474" s="25">
        <v>468</v>
      </c>
      <c r="J474" s="1">
        <f t="shared" si="46"/>
        <v>10640.09552995557</v>
      </c>
      <c r="K474" s="1">
        <f t="shared" si="47"/>
        <v>8601.3757450728954</v>
      </c>
      <c r="L474" s="1">
        <f t="shared" si="48"/>
        <v>5588.6241643273825</v>
      </c>
      <c r="M474" s="1">
        <f t="shared" si="49"/>
        <v>111.60176876170277</v>
      </c>
      <c r="N474" s="1">
        <f t="shared" si="50"/>
        <v>10049.350959462976</v>
      </c>
      <c r="O474" s="1">
        <f t="shared" si="45"/>
        <v>49.350959462975879</v>
      </c>
    </row>
    <row r="475" spans="1:15" x14ac:dyDescent="0.2">
      <c r="A475" s="1">
        <v>469</v>
      </c>
      <c r="B475" s="2">
        <v>39671</v>
      </c>
      <c r="C475" s="1">
        <v>11782.35</v>
      </c>
      <c r="D475" s="24">
        <v>10626.955680000001</v>
      </c>
      <c r="E475" s="24">
        <v>6807.3946302684863</v>
      </c>
      <c r="F475" s="24">
        <v>122.21028207461327</v>
      </c>
      <c r="G475" s="2"/>
      <c r="H475" s="2"/>
      <c r="I475" s="25">
        <v>469</v>
      </c>
      <c r="J475" s="1">
        <f t="shared" si="46"/>
        <v>10407.877048478313</v>
      </c>
      <c r="K475" s="1">
        <f t="shared" si="47"/>
        <v>8801.9926936134343</v>
      </c>
      <c r="L475" s="1">
        <f t="shared" si="48"/>
        <v>5719.714978369896</v>
      </c>
      <c r="M475" s="1">
        <f t="shared" si="49"/>
        <v>114.35251871943871</v>
      </c>
      <c r="N475" s="1">
        <f t="shared" si="50"/>
        <v>10101.134093687164</v>
      </c>
      <c r="O475" s="1">
        <f t="shared" si="45"/>
        <v>101.13409368716384</v>
      </c>
    </row>
    <row r="476" spans="1:15" x14ac:dyDescent="0.2">
      <c r="A476" s="1">
        <v>470</v>
      </c>
      <c r="B476" s="2">
        <v>39672</v>
      </c>
      <c r="C476" s="1">
        <v>11642.47</v>
      </c>
      <c r="D476" s="24">
        <v>10522.744849999999</v>
      </c>
      <c r="E476" s="24">
        <v>6736.9613836290437</v>
      </c>
      <c r="F476" s="24">
        <v>121.23940581427139</v>
      </c>
      <c r="G476" s="2"/>
      <c r="H476" s="2"/>
      <c r="I476" s="25">
        <v>470</v>
      </c>
      <c r="J476" s="1">
        <f t="shared" si="46"/>
        <v>10242.391429680836</v>
      </c>
      <c r="K476" s="1">
        <f t="shared" si="47"/>
        <v>8625.2997563294557</v>
      </c>
      <c r="L476" s="1">
        <f t="shared" si="48"/>
        <v>5614.1538770753587</v>
      </c>
      <c r="M476" s="1">
        <f t="shared" si="49"/>
        <v>110.94420255662669</v>
      </c>
      <c r="N476" s="1">
        <f t="shared" si="50"/>
        <v>9896.8580033734106</v>
      </c>
      <c r="O476" s="1">
        <f t="shared" si="45"/>
        <v>-103.14199662658939</v>
      </c>
    </row>
    <row r="477" spans="1:15" x14ac:dyDescent="0.2">
      <c r="A477" s="1">
        <v>471</v>
      </c>
      <c r="B477" s="2">
        <v>39673</v>
      </c>
      <c r="C477" s="1">
        <v>11532.96</v>
      </c>
      <c r="D477" s="24">
        <v>10162.183860000001</v>
      </c>
      <c r="E477" s="24">
        <v>6546.1938745168009</v>
      </c>
      <c r="F477" s="24">
        <v>119.8734351988218</v>
      </c>
      <c r="G477" s="2"/>
      <c r="H477" s="2"/>
      <c r="I477" s="25">
        <v>471</v>
      </c>
      <c r="J477" s="1">
        <f t="shared" si="46"/>
        <v>10267.951751818988</v>
      </c>
      <c r="K477" s="1">
        <f t="shared" si="47"/>
        <v>8412.2473622986545</v>
      </c>
      <c r="L477" s="1">
        <f t="shared" si="48"/>
        <v>5512.2129507502768</v>
      </c>
      <c r="M477" s="1">
        <f t="shared" si="49"/>
        <v>110.57264842972981</v>
      </c>
      <c r="N477" s="1">
        <f t="shared" si="50"/>
        <v>9808.7309335825357</v>
      </c>
      <c r="O477" s="1">
        <f t="shared" si="45"/>
        <v>-191.26906641746427</v>
      </c>
    </row>
    <row r="478" spans="1:15" x14ac:dyDescent="0.2">
      <c r="A478" s="1">
        <v>472</v>
      </c>
      <c r="B478" s="2">
        <v>39674</v>
      </c>
      <c r="C478" s="1">
        <v>11615.93</v>
      </c>
      <c r="D478" s="24">
        <v>10308.724479999999</v>
      </c>
      <c r="E478" s="24">
        <v>6585.595113957992</v>
      </c>
      <c r="F478" s="24">
        <v>118.24055484577477</v>
      </c>
      <c r="G478" s="2"/>
      <c r="H478" s="2"/>
      <c r="I478" s="25">
        <v>472</v>
      </c>
      <c r="J478" s="1">
        <f t="shared" si="46"/>
        <v>10440.020742159864</v>
      </c>
      <c r="K478" s="1">
        <f t="shared" si="47"/>
        <v>8836.3296782028647</v>
      </c>
      <c r="L478" s="1">
        <f t="shared" si="48"/>
        <v>5706.9930655655944</v>
      </c>
      <c r="M478" s="1">
        <f t="shared" si="49"/>
        <v>110.30928461775046</v>
      </c>
      <c r="N478" s="1">
        <f t="shared" si="50"/>
        <v>10050.812771020028</v>
      </c>
      <c r="O478" s="1">
        <f t="shared" si="45"/>
        <v>50.812771020027867</v>
      </c>
    </row>
    <row r="479" spans="1:15" x14ac:dyDescent="0.2">
      <c r="A479" s="1">
        <v>473</v>
      </c>
      <c r="B479" s="2">
        <v>39675</v>
      </c>
      <c r="C479" s="1">
        <v>11659.9</v>
      </c>
      <c r="D479" s="24">
        <v>10163.38336</v>
      </c>
      <c r="E479" s="24">
        <v>6540.7842561315911</v>
      </c>
      <c r="F479" s="24">
        <v>117.87605251244906</v>
      </c>
      <c r="G479" s="2"/>
      <c r="H479" s="2"/>
      <c r="I479" s="25">
        <v>473</v>
      </c>
      <c r="J479" s="1">
        <f t="shared" si="46"/>
        <v>10404.686534354116</v>
      </c>
      <c r="K479" s="1">
        <f t="shared" si="47"/>
        <v>8587.9083574590859</v>
      </c>
      <c r="L479" s="1">
        <f t="shared" si="48"/>
        <v>5634.2482646130602</v>
      </c>
      <c r="M479" s="1">
        <f t="shared" si="49"/>
        <v>111.48788706240251</v>
      </c>
      <c r="N479" s="1">
        <f t="shared" si="50"/>
        <v>9959.8749258498065</v>
      </c>
      <c r="O479" s="1">
        <f t="shared" si="45"/>
        <v>-40.125074150193541</v>
      </c>
    </row>
    <row r="480" spans="1:15" x14ac:dyDescent="0.2">
      <c r="A480" s="1">
        <v>474</v>
      </c>
      <c r="B480" s="2">
        <v>39678</v>
      </c>
      <c r="C480" s="1">
        <v>11479.39</v>
      </c>
      <c r="D480" s="24">
        <v>10168.98316</v>
      </c>
      <c r="E480" s="24">
        <v>6541.449786796059</v>
      </c>
      <c r="F480" s="24">
        <v>119.39285390405369</v>
      </c>
      <c r="G480" s="2"/>
      <c r="H480" s="2"/>
      <c r="I480" s="25">
        <v>474</v>
      </c>
      <c r="J480" s="1">
        <f t="shared" si="46"/>
        <v>10204.979723282362</v>
      </c>
      <c r="K480" s="1">
        <f t="shared" si="47"/>
        <v>8715.5188647054856</v>
      </c>
      <c r="L480" s="1">
        <f t="shared" si="48"/>
        <v>5673.4256694179494</v>
      </c>
      <c r="M480" s="1">
        <f t="shared" si="49"/>
        <v>113.27167170544502</v>
      </c>
      <c r="N480" s="1">
        <f t="shared" si="50"/>
        <v>9965.5651561443865</v>
      </c>
      <c r="O480" s="1">
        <f t="shared" si="45"/>
        <v>-34.434843855613508</v>
      </c>
    </row>
    <row r="481" spans="1:15" x14ac:dyDescent="0.2">
      <c r="A481" s="1">
        <v>475</v>
      </c>
      <c r="B481" s="2">
        <v>39679</v>
      </c>
      <c r="C481" s="1">
        <v>11348.55</v>
      </c>
      <c r="D481" s="24">
        <v>9907.1168400000006</v>
      </c>
      <c r="E481" s="24">
        <v>6370.8131157182761</v>
      </c>
      <c r="F481" s="24">
        <v>117.23209404045927</v>
      </c>
      <c r="G481" s="2"/>
      <c r="H481" s="2"/>
      <c r="I481" s="25">
        <v>475</v>
      </c>
      <c r="J481" s="1">
        <f t="shared" si="46"/>
        <v>10247.306485579809</v>
      </c>
      <c r="K481" s="1">
        <f t="shared" si="47"/>
        <v>8486.4055725574453</v>
      </c>
      <c r="L481" s="1">
        <f t="shared" si="48"/>
        <v>5524.8696389038669</v>
      </c>
      <c r="M481" s="1">
        <f t="shared" si="49"/>
        <v>109.80869979242875</v>
      </c>
      <c r="N481" s="1">
        <f t="shared" si="50"/>
        <v>9814.8730506360207</v>
      </c>
      <c r="O481" s="1">
        <f t="shared" si="45"/>
        <v>-185.12694936397929</v>
      </c>
    </row>
    <row r="482" spans="1:15" x14ac:dyDescent="0.2">
      <c r="A482" s="1">
        <v>476</v>
      </c>
      <c r="B482" s="2">
        <v>39680</v>
      </c>
      <c r="C482" s="1">
        <v>11417.43</v>
      </c>
      <c r="D482" s="24">
        <v>9984.0274800000007</v>
      </c>
      <c r="E482" s="24">
        <v>6429.8527245949917</v>
      </c>
      <c r="F482" s="24">
        <v>116.93985441310282</v>
      </c>
      <c r="G482" s="2"/>
      <c r="H482" s="2"/>
      <c r="I482" s="25">
        <v>476</v>
      </c>
      <c r="J482" s="1">
        <f t="shared" si="46"/>
        <v>10428.36307664856</v>
      </c>
      <c r="K482" s="1">
        <f t="shared" si="47"/>
        <v>8778.3422532102613</v>
      </c>
      <c r="L482" s="1">
        <f t="shared" si="48"/>
        <v>5725.4198816965691</v>
      </c>
      <c r="M482" s="1">
        <f t="shared" si="49"/>
        <v>111.55385588735157</v>
      </c>
      <c r="N482" s="1">
        <f t="shared" si="50"/>
        <v>10051.849046228883</v>
      </c>
      <c r="O482" s="1">
        <f t="shared" si="45"/>
        <v>51.849046228882798</v>
      </c>
    </row>
    <row r="483" spans="1:15" x14ac:dyDescent="0.2">
      <c r="A483" s="1">
        <v>477</v>
      </c>
      <c r="B483" s="2">
        <v>39681</v>
      </c>
      <c r="C483" s="1">
        <v>11430.21</v>
      </c>
      <c r="D483" s="24">
        <v>10075.032220000001</v>
      </c>
      <c r="E483" s="24">
        <v>6405.6696428571422</v>
      </c>
      <c r="F483" s="24">
        <v>117.79244411601698</v>
      </c>
      <c r="G483" s="2"/>
      <c r="H483" s="2"/>
      <c r="I483" s="25">
        <v>477</v>
      </c>
      <c r="J483" s="1">
        <f t="shared" si="46"/>
        <v>10377.052475425729</v>
      </c>
      <c r="K483" s="1">
        <f t="shared" si="47"/>
        <v>8790.1179457556809</v>
      </c>
      <c r="L483" s="1">
        <f t="shared" si="48"/>
        <v>5651.512511088571</v>
      </c>
      <c r="M483" s="1">
        <f t="shared" si="49"/>
        <v>112.64798937560069</v>
      </c>
      <c r="N483" s="1">
        <f t="shared" si="50"/>
        <v>10042.643079682382</v>
      </c>
      <c r="O483" s="1">
        <f t="shared" si="45"/>
        <v>42.643079682382449</v>
      </c>
    </row>
    <row r="484" spans="1:15" x14ac:dyDescent="0.2">
      <c r="A484" s="1">
        <v>478</v>
      </c>
      <c r="B484" s="2">
        <v>39682</v>
      </c>
      <c r="C484" s="1">
        <v>11628.06</v>
      </c>
      <c r="D484" s="24">
        <v>10230.505920000001</v>
      </c>
      <c r="E484" s="24">
        <v>6519.1851851851843</v>
      </c>
      <c r="F484" s="24">
        <v>115.21913945237878</v>
      </c>
      <c r="G484" s="2"/>
      <c r="H484" s="2"/>
      <c r="I484" s="25">
        <v>478</v>
      </c>
      <c r="J484" s="1">
        <f t="shared" si="46"/>
        <v>10544.869650426372</v>
      </c>
      <c r="K484" s="1">
        <f t="shared" si="47"/>
        <v>8845.1396441779725</v>
      </c>
      <c r="L484" s="1">
        <f t="shared" si="48"/>
        <v>5773.3775932883955</v>
      </c>
      <c r="M484" s="1">
        <f t="shared" si="49"/>
        <v>109.38952945167026</v>
      </c>
      <c r="N484" s="1">
        <f t="shared" si="50"/>
        <v>10089.561242389334</v>
      </c>
      <c r="O484" s="1">
        <f t="shared" si="45"/>
        <v>89.561242389334438</v>
      </c>
    </row>
    <row r="485" spans="1:15" x14ac:dyDescent="0.2">
      <c r="A485" s="1">
        <v>479</v>
      </c>
      <c r="B485" s="2">
        <v>39686</v>
      </c>
      <c r="C485" s="1">
        <v>11412.87</v>
      </c>
      <c r="D485" s="24">
        <v>10058.42902</v>
      </c>
      <c r="E485" s="24">
        <v>6399.8681511866398</v>
      </c>
      <c r="F485" s="24">
        <v>116.33931172614712</v>
      </c>
      <c r="G485" s="2"/>
      <c r="H485" s="2"/>
      <c r="I485" s="25">
        <v>479</v>
      </c>
      <c r="J485" s="1">
        <f t="shared" si="46"/>
        <v>10173.625982451073</v>
      </c>
      <c r="K485" s="1">
        <f t="shared" si="47"/>
        <v>8564.2053277542909</v>
      </c>
      <c r="L485" s="1">
        <f t="shared" si="48"/>
        <v>5569.0214502522886</v>
      </c>
      <c r="M485" s="1">
        <f t="shared" si="49"/>
        <v>112.91988392150401</v>
      </c>
      <c r="N485" s="1">
        <f t="shared" si="50"/>
        <v>9876.6574345693116</v>
      </c>
      <c r="O485" s="1">
        <f t="shared" si="45"/>
        <v>-123.34256543068841</v>
      </c>
    </row>
    <row r="486" spans="1:15" x14ac:dyDescent="0.2">
      <c r="A486" s="1">
        <v>480</v>
      </c>
      <c r="B486" s="2">
        <v>39687</v>
      </c>
      <c r="C486" s="1">
        <v>11502.51</v>
      </c>
      <c r="D486" s="24">
        <v>10162.30623</v>
      </c>
      <c r="E486" s="24">
        <v>6431.9458743932937</v>
      </c>
      <c r="F486" s="24">
        <v>116.22127039095962</v>
      </c>
      <c r="G486" s="2"/>
      <c r="H486" s="2"/>
      <c r="I486" s="25">
        <v>480</v>
      </c>
      <c r="J486" s="1">
        <f t="shared" si="46"/>
        <v>10446.863258715819</v>
      </c>
      <c r="K486" s="1">
        <f t="shared" si="47"/>
        <v>8800.6783527805201</v>
      </c>
      <c r="L486" s="1">
        <f t="shared" si="48"/>
        <v>5701.2821725295107</v>
      </c>
      <c r="M486" s="1">
        <f t="shared" si="49"/>
        <v>111.71916685798178</v>
      </c>
      <c r="N486" s="1">
        <f t="shared" si="50"/>
        <v>10065.382288528112</v>
      </c>
      <c r="O486" s="1">
        <f t="shared" si="45"/>
        <v>65.38228852811153</v>
      </c>
    </row>
    <row r="487" spans="1:15" x14ac:dyDescent="0.2">
      <c r="A487" s="1">
        <v>481</v>
      </c>
      <c r="B487" s="2">
        <v>39688</v>
      </c>
      <c r="C487" s="1">
        <v>11715.18</v>
      </c>
      <c r="D487" s="24">
        <v>10245.715039999999</v>
      </c>
      <c r="E487" s="24">
        <v>6567.7756514058583</v>
      </c>
      <c r="F487" s="24">
        <v>116.70094141303355</v>
      </c>
      <c r="G487" s="2"/>
      <c r="H487" s="2"/>
      <c r="I487" s="25">
        <v>481</v>
      </c>
      <c r="J487" s="1">
        <f t="shared" si="46"/>
        <v>10557.096888505206</v>
      </c>
      <c r="K487" s="1">
        <f t="shared" si="47"/>
        <v>8782.2141217742992</v>
      </c>
      <c r="L487" s="1">
        <f t="shared" si="48"/>
        <v>5792.6476162511944</v>
      </c>
      <c r="M487" s="1">
        <f t="shared" si="49"/>
        <v>112.29419373567373</v>
      </c>
      <c r="N487" s="1">
        <f t="shared" si="50"/>
        <v>10127.951464586984</v>
      </c>
      <c r="O487" s="1">
        <f t="shared" si="45"/>
        <v>127.951464586984</v>
      </c>
    </row>
    <row r="488" spans="1:15" x14ac:dyDescent="0.2">
      <c r="A488" s="1">
        <v>482</v>
      </c>
      <c r="B488" s="2">
        <v>39689</v>
      </c>
      <c r="C488" s="1">
        <v>11543.55</v>
      </c>
      <c r="D488" s="24">
        <v>10279.467420000001</v>
      </c>
      <c r="E488" s="24">
        <v>6598.8517591638456</v>
      </c>
      <c r="F488" s="24">
        <v>120.46507556210838</v>
      </c>
      <c r="G488" s="2"/>
      <c r="H488" s="2"/>
      <c r="I488" s="25">
        <v>482</v>
      </c>
      <c r="J488" s="1">
        <f t="shared" si="46"/>
        <v>10213.593845549109</v>
      </c>
      <c r="K488" s="1">
        <f t="shared" si="47"/>
        <v>8739.415106343482</v>
      </c>
      <c r="L488" s="1">
        <f t="shared" si="48"/>
        <v>5699.690119429878</v>
      </c>
      <c r="M488" s="1">
        <f t="shared" si="49"/>
        <v>115.43974481229917</v>
      </c>
      <c r="N488" s="1">
        <f t="shared" si="50"/>
        <v>10020.52265007869</v>
      </c>
      <c r="O488" s="1">
        <f t="shared" si="45"/>
        <v>20.522650078690276</v>
      </c>
    </row>
    <row r="489" spans="1:15" x14ac:dyDescent="0.2">
      <c r="A489" s="1">
        <v>483</v>
      </c>
      <c r="B489" s="2">
        <v>39693</v>
      </c>
      <c r="C489" s="1">
        <v>11516.92</v>
      </c>
      <c r="D489" s="24">
        <v>10040.25641</v>
      </c>
      <c r="E489" s="24">
        <v>6590.7797299259473</v>
      </c>
      <c r="F489" s="24">
        <v>115.85327085630281</v>
      </c>
      <c r="G489" s="2"/>
      <c r="H489" s="2"/>
      <c r="I489" s="25">
        <v>483</v>
      </c>
      <c r="J489" s="1">
        <f t="shared" si="46"/>
        <v>10341.537777720026</v>
      </c>
      <c r="K489" s="1">
        <f t="shared" si="47"/>
        <v>8508.014396556453</v>
      </c>
      <c r="L489" s="1">
        <f t="shared" si="48"/>
        <v>5665.9091540375757</v>
      </c>
      <c r="M489" s="1">
        <f t="shared" si="49"/>
        <v>107.55130946098619</v>
      </c>
      <c r="N489" s="1">
        <f t="shared" si="50"/>
        <v>9843.1701435067353</v>
      </c>
      <c r="O489" s="1">
        <f t="shared" si="45"/>
        <v>-156.82985649326474</v>
      </c>
    </row>
    <row r="490" spans="1:15" x14ac:dyDescent="0.2">
      <c r="A490" s="1">
        <v>484</v>
      </c>
      <c r="B490" s="2">
        <v>39694</v>
      </c>
      <c r="C490" s="1">
        <v>11532.88</v>
      </c>
      <c r="D490" s="24">
        <v>9769.6670799999993</v>
      </c>
      <c r="E490" s="24">
        <v>6430.2053209947953</v>
      </c>
      <c r="F490" s="24">
        <v>117.03024993083095</v>
      </c>
      <c r="G490" s="2"/>
      <c r="H490" s="2"/>
      <c r="I490" s="25">
        <v>484</v>
      </c>
      <c r="J490" s="1">
        <f t="shared" si="46"/>
        <v>10379.814307644752</v>
      </c>
      <c r="K490" s="1">
        <f t="shared" si="47"/>
        <v>8475.9617267954181</v>
      </c>
      <c r="L490" s="1">
        <f t="shared" si="48"/>
        <v>5534.6380543743862</v>
      </c>
      <c r="M490" s="1">
        <f t="shared" si="49"/>
        <v>112.96876813420104</v>
      </c>
      <c r="N490" s="1">
        <f t="shared" si="50"/>
        <v>9920.6467797184559</v>
      </c>
      <c r="O490" s="1">
        <f t="shared" si="45"/>
        <v>-79.353220281544054</v>
      </c>
    </row>
    <row r="491" spans="1:15" x14ac:dyDescent="0.2">
      <c r="A491" s="1">
        <v>485</v>
      </c>
      <c r="B491" s="2">
        <v>39695</v>
      </c>
      <c r="C491" s="1">
        <v>11188.23</v>
      </c>
      <c r="D491" s="24">
        <v>9503.2498300000007</v>
      </c>
      <c r="E491" s="24">
        <v>6189.2579810181196</v>
      </c>
      <c r="F491" s="24">
        <v>116.17781478397632</v>
      </c>
      <c r="G491" s="2"/>
      <c r="H491" s="2"/>
      <c r="I491" s="25">
        <v>485</v>
      </c>
      <c r="J491" s="1">
        <f t="shared" si="46"/>
        <v>10055.687621261992</v>
      </c>
      <c r="K491" s="1">
        <f t="shared" si="47"/>
        <v>8473.1795320149904</v>
      </c>
      <c r="L491" s="1">
        <f t="shared" si="48"/>
        <v>5460.280162751541</v>
      </c>
      <c r="M491" s="1">
        <f t="shared" si="49"/>
        <v>111.01805927523272</v>
      </c>
      <c r="N491" s="1">
        <f t="shared" si="50"/>
        <v>9746.6150439002049</v>
      </c>
      <c r="O491" s="1">
        <f t="shared" si="45"/>
        <v>-253.38495609979509</v>
      </c>
    </row>
    <row r="492" spans="1:15" x14ac:dyDescent="0.2">
      <c r="A492" s="1">
        <v>486</v>
      </c>
      <c r="B492" s="2">
        <v>39696</v>
      </c>
      <c r="C492" s="1">
        <v>11220.96</v>
      </c>
      <c r="D492" s="24">
        <v>9259.268759999999</v>
      </c>
      <c r="E492" s="24">
        <v>5986.676176890157</v>
      </c>
      <c r="F492" s="24">
        <v>114.72268670737435</v>
      </c>
      <c r="G492" s="2"/>
      <c r="H492" s="2"/>
      <c r="I492" s="25">
        <v>486</v>
      </c>
      <c r="J492" s="1">
        <f t="shared" si="46"/>
        <v>10395.773042920999</v>
      </c>
      <c r="K492" s="1">
        <f t="shared" si="47"/>
        <v>8487.0853579213071</v>
      </c>
      <c r="L492" s="1">
        <f t="shared" si="48"/>
        <v>5487.1693483860909</v>
      </c>
      <c r="M492" s="1">
        <f t="shared" si="49"/>
        <v>110.43193091341789</v>
      </c>
      <c r="N492" s="1">
        <f t="shared" si="50"/>
        <v>9876.9000664505329</v>
      </c>
      <c r="O492" s="1">
        <f t="shared" si="45"/>
        <v>-123.0999335494671</v>
      </c>
    </row>
    <row r="493" spans="1:15" x14ac:dyDescent="0.2">
      <c r="A493" s="1">
        <v>487</v>
      </c>
      <c r="B493" s="2">
        <v>39699</v>
      </c>
      <c r="C493" s="1">
        <v>11510.74</v>
      </c>
      <c r="D493" s="24">
        <v>9608.9070900000006</v>
      </c>
      <c r="E493" s="24">
        <v>6165.9042477624671</v>
      </c>
      <c r="F493" s="24">
        <v>116.92562748911735</v>
      </c>
      <c r="G493" s="2"/>
      <c r="H493" s="2"/>
      <c r="I493" s="25">
        <v>487</v>
      </c>
      <c r="J493" s="1">
        <f t="shared" si="46"/>
        <v>10633.136552754846</v>
      </c>
      <c r="K493" s="1">
        <f t="shared" si="47"/>
        <v>9039.6440643571968</v>
      </c>
      <c r="L493" s="1">
        <f t="shared" si="48"/>
        <v>5842.681202989228</v>
      </c>
      <c r="M493" s="1">
        <f t="shared" si="49"/>
        <v>113.98008070461051</v>
      </c>
      <c r="N493" s="1">
        <f t="shared" si="50"/>
        <v>10284.924691581416</v>
      </c>
      <c r="O493" s="1">
        <f t="shared" si="45"/>
        <v>284.92469158141648</v>
      </c>
    </row>
    <row r="494" spans="1:15" x14ac:dyDescent="0.2">
      <c r="A494" s="1">
        <v>488</v>
      </c>
      <c r="B494" s="2">
        <v>39700</v>
      </c>
      <c r="C494" s="1">
        <v>11230.73</v>
      </c>
      <c r="D494" s="24">
        <v>9553.6599600000009</v>
      </c>
      <c r="E494" s="24">
        <v>6068.3250883392229</v>
      </c>
      <c r="F494" s="24">
        <v>115.39782244556115</v>
      </c>
      <c r="G494" s="2"/>
      <c r="H494" s="2"/>
      <c r="I494" s="25">
        <v>488</v>
      </c>
      <c r="J494" s="1">
        <f t="shared" si="46"/>
        <v>10113.30029854727</v>
      </c>
      <c r="K494" s="1">
        <f t="shared" si="47"/>
        <v>8660.6365174822786</v>
      </c>
      <c r="L494" s="1">
        <f t="shared" si="48"/>
        <v>5583.0721983900794</v>
      </c>
      <c r="M494" s="1">
        <f t="shared" si="49"/>
        <v>110.37137796054355</v>
      </c>
      <c r="N494" s="1">
        <f t="shared" si="50"/>
        <v>9843.4888250608765</v>
      </c>
      <c r="O494" s="1">
        <f t="shared" si="45"/>
        <v>-156.51117493912352</v>
      </c>
    </row>
    <row r="495" spans="1:15" x14ac:dyDescent="0.2">
      <c r="A495" s="1">
        <v>489</v>
      </c>
      <c r="B495" s="2">
        <v>39701</v>
      </c>
      <c r="C495" s="1">
        <v>11268.92</v>
      </c>
      <c r="D495" s="24">
        <v>9418.7542400000002</v>
      </c>
      <c r="E495" s="24">
        <v>6021.4506606691029</v>
      </c>
      <c r="F495" s="24">
        <v>114.78830420230568</v>
      </c>
      <c r="G495" s="2"/>
      <c r="H495" s="2"/>
      <c r="I495" s="25">
        <v>489</v>
      </c>
      <c r="J495" s="1">
        <f t="shared" si="46"/>
        <v>10400.69762286156</v>
      </c>
      <c r="K495" s="1">
        <f t="shared" si="47"/>
        <v>8587.7167599719251</v>
      </c>
      <c r="L495" s="1">
        <f t="shared" si="48"/>
        <v>5629.0288608317887</v>
      </c>
      <c r="M495" s="1">
        <f t="shared" si="49"/>
        <v>111.24194825557026</v>
      </c>
      <c r="N495" s="1">
        <f t="shared" si="50"/>
        <v>9952.9512240555359</v>
      </c>
      <c r="O495" s="1">
        <f t="shared" si="45"/>
        <v>-47.048775944464069</v>
      </c>
    </row>
    <row r="496" spans="1:15" x14ac:dyDescent="0.2">
      <c r="A496" s="1">
        <v>490</v>
      </c>
      <c r="B496" s="2">
        <v>39702</v>
      </c>
      <c r="C496" s="1">
        <v>11433.71</v>
      </c>
      <c r="D496" s="24">
        <v>9310.9228799999983</v>
      </c>
      <c r="E496" s="24">
        <v>5916.276803118908</v>
      </c>
      <c r="F496" s="24">
        <v>113.6171610965077</v>
      </c>
      <c r="G496" s="2"/>
      <c r="H496" s="2"/>
      <c r="I496" s="25">
        <v>490</v>
      </c>
      <c r="J496" s="1">
        <f t="shared" si="46"/>
        <v>10517.028190767172</v>
      </c>
      <c r="K496" s="1">
        <f t="shared" si="47"/>
        <v>8610.9940832941902</v>
      </c>
      <c r="L496" s="1">
        <f t="shared" si="48"/>
        <v>5573.7634659032792</v>
      </c>
      <c r="M496" s="1">
        <f t="shared" si="49"/>
        <v>110.69164808578647</v>
      </c>
      <c r="N496" s="1">
        <f t="shared" si="50"/>
        <v>9986.2760868041296</v>
      </c>
      <c r="O496" s="1">
        <f t="shared" si="45"/>
        <v>-13.723913195870409</v>
      </c>
    </row>
    <row r="497" spans="1:15" x14ac:dyDescent="0.2">
      <c r="A497" s="1">
        <v>491</v>
      </c>
      <c r="B497" s="2">
        <v>39703</v>
      </c>
      <c r="C497" s="1">
        <v>11421.99</v>
      </c>
      <c r="D497" s="24">
        <v>9673.6845300000004</v>
      </c>
      <c r="E497" s="24">
        <v>6142.1321236178046</v>
      </c>
      <c r="F497" s="24">
        <v>113.84807530990773</v>
      </c>
      <c r="G497" s="2"/>
      <c r="H497" s="2"/>
      <c r="I497" s="25">
        <v>491</v>
      </c>
      <c r="J497" s="1">
        <f t="shared" si="46"/>
        <v>10354.8250082869</v>
      </c>
      <c r="K497" s="1">
        <f t="shared" si="47"/>
        <v>9050.0966530593469</v>
      </c>
      <c r="L497" s="1">
        <f t="shared" si="48"/>
        <v>5889.4108353882639</v>
      </c>
      <c r="M497" s="1">
        <f t="shared" si="49"/>
        <v>112.05992294940177</v>
      </c>
      <c r="N497" s="1">
        <f t="shared" si="50"/>
        <v>10155.022474345687</v>
      </c>
      <c r="O497" s="1">
        <f t="shared" si="45"/>
        <v>155.02247434568744</v>
      </c>
    </row>
    <row r="498" spans="1:15" x14ac:dyDescent="0.2">
      <c r="A498" s="1">
        <v>492</v>
      </c>
      <c r="B498" s="2">
        <v>39707</v>
      </c>
      <c r="C498" s="1">
        <v>11059.02</v>
      </c>
      <c r="D498" s="24">
        <v>8916.9220800000003</v>
      </c>
      <c r="E498" s="24">
        <v>5770.7186220528019</v>
      </c>
      <c r="F498" s="24">
        <v>110.68471732290971</v>
      </c>
      <c r="G498" s="2"/>
      <c r="H498" s="2"/>
      <c r="I498" s="25">
        <v>492</v>
      </c>
      <c r="J498" s="1">
        <f t="shared" si="46"/>
        <v>10036.054913285689</v>
      </c>
      <c r="K498" s="1">
        <f t="shared" si="47"/>
        <v>8029.2887740656297</v>
      </c>
      <c r="L498" s="1">
        <f t="shared" si="48"/>
        <v>5329.8124402373796</v>
      </c>
      <c r="M498" s="1">
        <f t="shared" si="49"/>
        <v>108.72527817026571</v>
      </c>
      <c r="N498" s="1">
        <f t="shared" si="50"/>
        <v>9522.1589989664044</v>
      </c>
      <c r="O498" s="1">
        <f t="shared" si="45"/>
        <v>-477.8410010335956</v>
      </c>
    </row>
    <row r="499" spans="1:15" x14ac:dyDescent="0.2">
      <c r="A499" s="1">
        <v>493</v>
      </c>
      <c r="B499" s="2">
        <v>39708</v>
      </c>
      <c r="C499" s="1">
        <v>10609.66</v>
      </c>
      <c r="D499" s="24">
        <v>8820.2142000000003</v>
      </c>
      <c r="E499" s="24">
        <v>5677.1359636673287</v>
      </c>
      <c r="F499" s="24">
        <v>112.16983293556086</v>
      </c>
      <c r="G499" s="2"/>
      <c r="H499" s="2"/>
      <c r="I499" s="25">
        <v>493</v>
      </c>
      <c r="J499" s="1">
        <f t="shared" si="46"/>
        <v>9944.2717570815494</v>
      </c>
      <c r="K499" s="1">
        <f t="shared" si="47"/>
        <v>8616.2479272502096</v>
      </c>
      <c r="L499" s="1">
        <f t="shared" si="48"/>
        <v>5580.8529357522802</v>
      </c>
      <c r="M499" s="1">
        <f t="shared" si="49"/>
        <v>113.33315342653985</v>
      </c>
      <c r="N499" s="1">
        <f t="shared" si="50"/>
        <v>9815.5503706421387</v>
      </c>
      <c r="O499" s="1">
        <f t="shared" si="45"/>
        <v>-184.44962935786134</v>
      </c>
    </row>
    <row r="500" spans="1:15" x14ac:dyDescent="0.2">
      <c r="A500" s="1">
        <v>494</v>
      </c>
      <c r="B500" s="2">
        <v>39709</v>
      </c>
      <c r="C500" s="1">
        <v>11019.69</v>
      </c>
      <c r="D500" s="24">
        <v>8878.1839999999993</v>
      </c>
      <c r="E500" s="24">
        <v>5689.8504887866593</v>
      </c>
      <c r="F500" s="24">
        <v>109.54710144927536</v>
      </c>
      <c r="G500" s="2"/>
      <c r="H500" s="2"/>
      <c r="I500" s="25">
        <v>494</v>
      </c>
      <c r="J500" s="1">
        <f t="shared" si="46"/>
        <v>10766.042051347546</v>
      </c>
      <c r="K500" s="1">
        <f t="shared" si="47"/>
        <v>8767.9696093606744</v>
      </c>
      <c r="L500" s="1">
        <f t="shared" si="48"/>
        <v>5685.5533747995796</v>
      </c>
      <c r="M500" s="1">
        <f t="shared" si="49"/>
        <v>109.217788376532</v>
      </c>
      <c r="N500" s="1">
        <f t="shared" si="50"/>
        <v>10129.780585226028</v>
      </c>
      <c r="O500" s="1">
        <f t="shared" si="45"/>
        <v>129.78058522602805</v>
      </c>
    </row>
    <row r="501" spans="1:15" x14ac:dyDescent="0.2">
      <c r="A501" s="1">
        <v>495</v>
      </c>
      <c r="B501" s="2">
        <v>39710</v>
      </c>
      <c r="C501" s="1">
        <v>11388.44</v>
      </c>
      <c r="D501" s="24">
        <v>9734.0195100000001</v>
      </c>
      <c r="E501" s="24">
        <v>6230.0057620282332</v>
      </c>
      <c r="F501" s="24">
        <v>111.6185393258427</v>
      </c>
      <c r="G501" s="2"/>
      <c r="H501" s="2"/>
      <c r="I501" s="25">
        <v>495</v>
      </c>
      <c r="J501" s="1">
        <f t="shared" si="46"/>
        <v>10712.307278879898</v>
      </c>
      <c r="K501" s="1">
        <f t="shared" si="47"/>
        <v>9550.4117820729334</v>
      </c>
      <c r="L501" s="1">
        <f t="shared" si="48"/>
        <v>6211.3896688012055</v>
      </c>
      <c r="M501" s="1">
        <f t="shared" si="49"/>
        <v>113.9472908715382</v>
      </c>
      <c r="N501" s="1">
        <f t="shared" si="50"/>
        <v>10555.795411414249</v>
      </c>
      <c r="O501" s="1">
        <f t="shared" si="45"/>
        <v>555.79541141424852</v>
      </c>
    </row>
    <row r="502" spans="1:15" x14ac:dyDescent="0.2">
      <c r="A502" s="1">
        <v>496</v>
      </c>
      <c r="B502" s="2">
        <v>39713</v>
      </c>
      <c r="C502" s="1">
        <v>11015.69</v>
      </c>
      <c r="D502" s="24">
        <v>9656.2608300000011</v>
      </c>
      <c r="E502" s="24">
        <v>6181.9525761124123</v>
      </c>
      <c r="F502" s="24">
        <v>113.22897546356995</v>
      </c>
      <c r="G502" s="2"/>
      <c r="H502" s="2"/>
      <c r="I502" s="25">
        <v>496</v>
      </c>
      <c r="J502" s="1">
        <f t="shared" si="46"/>
        <v>10026.183033892263</v>
      </c>
      <c r="K502" s="1">
        <f t="shared" si="47"/>
        <v>8641.1352416420759</v>
      </c>
      <c r="L502" s="1">
        <f t="shared" si="48"/>
        <v>5629.0927233941429</v>
      </c>
      <c r="M502" s="1">
        <f t="shared" si="49"/>
        <v>113.44616071110282</v>
      </c>
      <c r="N502" s="1">
        <f t="shared" si="50"/>
        <v>9866.2556238157031</v>
      </c>
      <c r="O502" s="1">
        <f t="shared" si="45"/>
        <v>-133.74437618429693</v>
      </c>
    </row>
    <row r="503" spans="1:15" x14ac:dyDescent="0.2">
      <c r="A503" s="1">
        <v>497</v>
      </c>
      <c r="B503" s="2">
        <v>39715</v>
      </c>
      <c r="C503" s="1">
        <v>10825.17</v>
      </c>
      <c r="D503" s="24">
        <v>9438.5798800000011</v>
      </c>
      <c r="E503" s="24">
        <v>6033.9345945153254</v>
      </c>
      <c r="F503" s="24">
        <v>114.26039800056589</v>
      </c>
      <c r="G503" s="2"/>
      <c r="H503" s="2"/>
      <c r="I503" s="25">
        <v>497</v>
      </c>
      <c r="J503" s="1">
        <f t="shared" si="46"/>
        <v>10186.176115749446</v>
      </c>
      <c r="K503" s="1">
        <f t="shared" si="47"/>
        <v>8514.3538262864768</v>
      </c>
      <c r="L503" s="1">
        <f t="shared" si="48"/>
        <v>5537.0202379474031</v>
      </c>
      <c r="M503" s="1">
        <f t="shared" si="49"/>
        <v>112.85133861803305</v>
      </c>
      <c r="N503" s="1">
        <f t="shared" si="50"/>
        <v>9857.464505567943</v>
      </c>
      <c r="O503" s="1">
        <f t="shared" si="45"/>
        <v>-142.53549443205702</v>
      </c>
    </row>
    <row r="504" spans="1:15" x14ac:dyDescent="0.2">
      <c r="A504" s="1">
        <v>498</v>
      </c>
      <c r="B504" s="2">
        <v>39716</v>
      </c>
      <c r="C504" s="1">
        <v>11022.06</v>
      </c>
      <c r="D504" s="24">
        <v>9599.8984</v>
      </c>
      <c r="E504" s="24">
        <v>6200.3960686519004</v>
      </c>
      <c r="F504" s="24">
        <v>112.82211990227401</v>
      </c>
      <c r="G504" s="2"/>
      <c r="H504" s="2"/>
      <c r="I504" s="25">
        <v>498</v>
      </c>
      <c r="J504" s="1">
        <f>C$506*(C504/C503)</f>
        <v>10553.978535856711</v>
      </c>
      <c r="K504" s="1">
        <f>D$506*(D504/D503)</f>
        <v>8859.5978185879121</v>
      </c>
      <c r="L504" s="1">
        <f t="shared" si="48"/>
        <v>5829.3484440170923</v>
      </c>
      <c r="M504" s="1">
        <f t="shared" si="49"/>
        <v>110.42491748465125</v>
      </c>
      <c r="N504" s="1">
        <f t="shared" si="50"/>
        <v>10126.438967187261</v>
      </c>
      <c r="O504" s="1">
        <f t="shared" si="45"/>
        <v>126.43896718726137</v>
      </c>
    </row>
    <row r="505" spans="1:15" x14ac:dyDescent="0.2">
      <c r="A505" s="1">
        <v>499</v>
      </c>
      <c r="B505" s="2">
        <v>39717</v>
      </c>
      <c r="C505" s="1">
        <v>11143.13</v>
      </c>
      <c r="D505" s="6">
        <v>9386.5891901863124</v>
      </c>
      <c r="E505" s="6">
        <v>6095.1883200000002</v>
      </c>
      <c r="F505" s="23">
        <v>112.13614934942485</v>
      </c>
      <c r="G505" s="2"/>
      <c r="H505" s="2"/>
      <c r="I505" s="25">
        <v>499</v>
      </c>
      <c r="J505" s="1">
        <f>C$506*(C505/C504)</f>
        <v>10479.307575761701</v>
      </c>
      <c r="K505" s="1">
        <f t="shared" si="47"/>
        <v>8517.1677475802535</v>
      </c>
      <c r="L505" s="1">
        <f t="shared" si="48"/>
        <v>5576.5920826535657</v>
      </c>
      <c r="M505" s="1">
        <f>F$506*(F505/F504)</f>
        <v>111.1526812027595</v>
      </c>
      <c r="N505" s="1">
        <f t="shared" si="50"/>
        <v>9948.1493850273364</v>
      </c>
      <c r="O505" s="1">
        <f>N505-$G$2</f>
        <v>-51.850614972663607</v>
      </c>
    </row>
    <row r="506" spans="1:15" x14ac:dyDescent="0.2">
      <c r="A506" s="1">
        <v>500</v>
      </c>
      <c r="B506" s="2">
        <v>39720</v>
      </c>
      <c r="C506" s="1">
        <v>10365.450000000001</v>
      </c>
      <c r="D506" s="1">
        <v>8710.7194504699928</v>
      </c>
      <c r="E506" s="1">
        <v>5672.8484520000002</v>
      </c>
      <c r="F506" s="1">
        <v>111.83263558515701</v>
      </c>
      <c r="G506" s="2"/>
      <c r="H506" s="2"/>
      <c r="I506" s="25">
        <v>500</v>
      </c>
      <c r="J506" s="1">
        <f t="shared" si="46"/>
        <v>9642.0443540100514</v>
      </c>
      <c r="K506" s="1">
        <f t="shared" si="47"/>
        <v>8083.5148750437847</v>
      </c>
      <c r="L506" s="1">
        <f t="shared" si="48"/>
        <v>5279.7728092770067</v>
      </c>
      <c r="M506" s="1">
        <f>F$506*(F506/F505)</f>
        <v>111.52994332765245</v>
      </c>
      <c r="N506" s="1">
        <f>$C$2*(J506/C$506)+$D$2*(K506/D$506)+$E$2*(L506/E$506)+$F$2*(M506/F$506)</f>
        <v>9430.1243599833797</v>
      </c>
      <c r="O506" s="1">
        <f>N506-$G$2</f>
        <v>-569.87564001662031</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A4D81-4F04-4889-BE4A-B1C103C26FF4}">
  <dimension ref="A1:E501"/>
  <sheetViews>
    <sheetView showGridLines="0" workbookViewId="0">
      <selection activeCell="F6" sqref="F6"/>
    </sheetView>
  </sheetViews>
  <sheetFormatPr defaultRowHeight="11.25" x14ac:dyDescent="0.2"/>
  <cols>
    <col min="1" max="16384" width="9.140625" style="1"/>
  </cols>
  <sheetData>
    <row r="1" spans="1:5" x14ac:dyDescent="0.2">
      <c r="A1" s="5" t="s">
        <v>56</v>
      </c>
      <c r="B1" s="23" t="s">
        <v>50</v>
      </c>
    </row>
    <row r="2" spans="1:5" x14ac:dyDescent="0.2">
      <c r="A2" s="1">
        <v>500</v>
      </c>
      <c r="B2" s="1">
        <v>-569.87564001662031</v>
      </c>
    </row>
    <row r="3" spans="1:5" x14ac:dyDescent="0.2">
      <c r="A3" s="1">
        <v>492</v>
      </c>
      <c r="B3" s="1">
        <v>-477.8410010335956</v>
      </c>
    </row>
    <row r="4" spans="1:5" x14ac:dyDescent="0.2">
      <c r="A4" s="1">
        <v>337</v>
      </c>
      <c r="B4" s="1">
        <v>-345.43507527311704</v>
      </c>
    </row>
    <row r="5" spans="1:5" x14ac:dyDescent="0.2">
      <c r="A5" s="1">
        <v>347</v>
      </c>
      <c r="B5" s="1">
        <v>-282.20384520461448</v>
      </c>
      <c r="D5" s="1" t="s">
        <v>58</v>
      </c>
      <c r="E5" s="1">
        <f>B6</f>
        <v>-277.04129403526531</v>
      </c>
    </row>
    <row r="6" spans="1:5" x14ac:dyDescent="0.2">
      <c r="A6" s="1">
        <v>327</v>
      </c>
      <c r="B6" s="1">
        <v>-277.04129403526531</v>
      </c>
      <c r="D6" s="1" t="s">
        <v>59</v>
      </c>
      <c r="E6" s="1">
        <f>AVERAGE(B2:B6)</f>
        <v>-390.47937111264253</v>
      </c>
    </row>
    <row r="7" spans="1:5" x14ac:dyDescent="0.2">
      <c r="A7" s="1">
        <v>485</v>
      </c>
      <c r="B7" s="1">
        <v>-253.38495609979509</v>
      </c>
      <c r="D7" s="1" t="s">
        <v>60</v>
      </c>
      <c r="E7" s="1">
        <f>E5*SQRT(10)</f>
        <v>-876.08149507185885</v>
      </c>
    </row>
    <row r="8" spans="1:5" x14ac:dyDescent="0.2">
      <c r="A8" s="1">
        <v>225</v>
      </c>
      <c r="B8" s="1">
        <v>-217.97395897909701</v>
      </c>
    </row>
    <row r="9" spans="1:5" x14ac:dyDescent="0.2">
      <c r="A9" s="1">
        <v>129</v>
      </c>
      <c r="B9" s="1">
        <v>-202.25553909110204</v>
      </c>
    </row>
    <row r="10" spans="1:5" x14ac:dyDescent="0.2">
      <c r="A10" s="1">
        <v>236</v>
      </c>
      <c r="B10" s="1">
        <v>-201.38921638536704</v>
      </c>
    </row>
    <row r="11" spans="1:5" x14ac:dyDescent="0.2">
      <c r="A11" s="1">
        <v>471</v>
      </c>
      <c r="B11" s="1">
        <v>-191.26906641746427</v>
      </c>
    </row>
    <row r="12" spans="1:5" x14ac:dyDescent="0.2">
      <c r="A12" s="1">
        <v>304</v>
      </c>
      <c r="B12" s="1">
        <v>-191.04965748705399</v>
      </c>
    </row>
    <row r="13" spans="1:5" x14ac:dyDescent="0.2">
      <c r="A13" s="1">
        <v>475</v>
      </c>
      <c r="B13" s="1">
        <v>-185.12694936397929</v>
      </c>
    </row>
    <row r="14" spans="1:5" x14ac:dyDescent="0.2">
      <c r="A14" s="1">
        <v>493</v>
      </c>
      <c r="B14" s="1">
        <v>-184.44962935786134</v>
      </c>
    </row>
    <row r="15" spans="1:5" x14ac:dyDescent="0.2">
      <c r="A15" s="1">
        <v>374</v>
      </c>
      <c r="B15" s="1">
        <v>-182.70721906115796</v>
      </c>
    </row>
    <row r="16" spans="1:5" x14ac:dyDescent="0.2">
      <c r="A16" s="1">
        <v>235</v>
      </c>
      <c r="B16" s="1">
        <v>-180.10475010029586</v>
      </c>
    </row>
    <row r="17" spans="1:2" x14ac:dyDescent="0.2">
      <c r="A17" s="1">
        <v>363</v>
      </c>
      <c r="B17" s="1">
        <v>-172.22374096282692</v>
      </c>
    </row>
    <row r="18" spans="1:2" x14ac:dyDescent="0.2">
      <c r="A18" s="1">
        <v>281</v>
      </c>
      <c r="B18" s="1">
        <v>-172.21194565829319</v>
      </c>
    </row>
    <row r="19" spans="1:2" x14ac:dyDescent="0.2">
      <c r="A19" s="1">
        <v>376</v>
      </c>
      <c r="B19" s="1">
        <v>-167.10418072299581</v>
      </c>
    </row>
    <row r="20" spans="1:2" x14ac:dyDescent="0.2">
      <c r="A20" s="1">
        <v>318</v>
      </c>
      <c r="B20" s="1">
        <v>-167.06585266724505</v>
      </c>
    </row>
    <row r="21" spans="1:2" x14ac:dyDescent="0.2">
      <c r="A21" s="1">
        <v>240</v>
      </c>
      <c r="B21" s="1">
        <v>-166.79971104959259</v>
      </c>
    </row>
    <row r="22" spans="1:2" x14ac:dyDescent="0.2">
      <c r="A22" s="1">
        <v>320</v>
      </c>
      <c r="B22" s="1">
        <v>-166.5165397828132</v>
      </c>
    </row>
    <row r="23" spans="1:2" x14ac:dyDescent="0.2">
      <c r="A23" s="1">
        <v>439</v>
      </c>
      <c r="B23" s="1">
        <v>-164.07487392111216</v>
      </c>
    </row>
    <row r="24" spans="1:2" x14ac:dyDescent="0.2">
      <c r="A24" s="1">
        <v>302</v>
      </c>
      <c r="B24" s="1">
        <v>-160.77775746024599</v>
      </c>
    </row>
    <row r="25" spans="1:2" x14ac:dyDescent="0.2">
      <c r="A25" s="1">
        <v>290</v>
      </c>
      <c r="B25" s="1">
        <v>-157.59697152135959</v>
      </c>
    </row>
    <row r="26" spans="1:2" x14ac:dyDescent="0.2">
      <c r="A26" s="1">
        <v>483</v>
      </c>
      <c r="B26" s="1">
        <v>-156.82985649326474</v>
      </c>
    </row>
    <row r="27" spans="1:2" x14ac:dyDescent="0.2">
      <c r="A27" s="1">
        <v>488</v>
      </c>
      <c r="B27" s="1">
        <v>-156.51117493912352</v>
      </c>
    </row>
    <row r="28" spans="1:2" x14ac:dyDescent="0.2">
      <c r="A28" s="1">
        <v>247</v>
      </c>
      <c r="B28" s="1">
        <v>-152.98155537234925</v>
      </c>
    </row>
    <row r="29" spans="1:2" x14ac:dyDescent="0.2">
      <c r="A29" s="1">
        <v>368</v>
      </c>
      <c r="B29" s="1">
        <v>-152.58539501708219</v>
      </c>
    </row>
    <row r="30" spans="1:2" x14ac:dyDescent="0.2">
      <c r="A30" s="1">
        <v>226</v>
      </c>
      <c r="B30" s="1">
        <v>-151.05667825214914</v>
      </c>
    </row>
    <row r="31" spans="1:2" x14ac:dyDescent="0.2">
      <c r="A31" s="1">
        <v>334</v>
      </c>
      <c r="B31" s="1">
        <v>-145.72147568348191</v>
      </c>
    </row>
    <row r="32" spans="1:2" x14ac:dyDescent="0.2">
      <c r="A32" s="1">
        <v>497</v>
      </c>
      <c r="B32" s="1">
        <v>-142.53549443205702</v>
      </c>
    </row>
    <row r="33" spans="1:2" x14ac:dyDescent="0.2">
      <c r="A33" s="1">
        <v>133</v>
      </c>
      <c r="B33" s="1">
        <v>-139.7373309141276</v>
      </c>
    </row>
    <row r="34" spans="1:2" x14ac:dyDescent="0.2">
      <c r="A34" s="1">
        <v>435</v>
      </c>
      <c r="B34" s="1">
        <v>-136.98427225466185</v>
      </c>
    </row>
    <row r="35" spans="1:2" x14ac:dyDescent="0.2">
      <c r="A35" s="1">
        <v>406</v>
      </c>
      <c r="B35" s="1">
        <v>-136.62167548815887</v>
      </c>
    </row>
    <row r="36" spans="1:2" x14ac:dyDescent="0.2">
      <c r="A36" s="1">
        <v>254</v>
      </c>
      <c r="B36" s="1">
        <v>-133.91624239557859</v>
      </c>
    </row>
    <row r="37" spans="1:2" x14ac:dyDescent="0.2">
      <c r="A37" s="1">
        <v>457</v>
      </c>
      <c r="B37" s="1">
        <v>-133.87470779802788</v>
      </c>
    </row>
    <row r="38" spans="1:2" x14ac:dyDescent="0.2">
      <c r="A38" s="1">
        <v>496</v>
      </c>
      <c r="B38" s="1">
        <v>-133.74437618429693</v>
      </c>
    </row>
    <row r="39" spans="1:2" x14ac:dyDescent="0.2">
      <c r="A39" s="1">
        <v>364</v>
      </c>
      <c r="B39" s="1">
        <v>-131.28712194651962</v>
      </c>
    </row>
    <row r="40" spans="1:2" x14ac:dyDescent="0.2">
      <c r="A40" s="1">
        <v>413</v>
      </c>
      <c r="B40" s="1">
        <v>-131.03039933957734</v>
      </c>
    </row>
    <row r="41" spans="1:2" x14ac:dyDescent="0.2">
      <c r="A41" s="1">
        <v>373</v>
      </c>
      <c r="B41" s="1">
        <v>-129.24069165022593</v>
      </c>
    </row>
    <row r="42" spans="1:2" x14ac:dyDescent="0.2">
      <c r="A42" s="1">
        <v>296</v>
      </c>
      <c r="B42" s="1">
        <v>-128.27438934693782</v>
      </c>
    </row>
    <row r="43" spans="1:2" x14ac:dyDescent="0.2">
      <c r="A43" s="1">
        <v>239</v>
      </c>
      <c r="B43" s="1">
        <v>-127.9211213055969</v>
      </c>
    </row>
    <row r="44" spans="1:2" x14ac:dyDescent="0.2">
      <c r="A44" s="1">
        <v>140</v>
      </c>
      <c r="B44" s="1">
        <v>-127.69298705638721</v>
      </c>
    </row>
    <row r="45" spans="1:2" x14ac:dyDescent="0.2">
      <c r="A45" s="1">
        <v>427</v>
      </c>
      <c r="B45" s="1">
        <v>-125.46235599386819</v>
      </c>
    </row>
    <row r="46" spans="1:2" x14ac:dyDescent="0.2">
      <c r="A46" s="1">
        <v>96</v>
      </c>
      <c r="B46" s="1">
        <v>-124.43121451282605</v>
      </c>
    </row>
    <row r="47" spans="1:2" x14ac:dyDescent="0.2">
      <c r="A47" s="1">
        <v>479</v>
      </c>
      <c r="B47" s="1">
        <v>-123.34256543068841</v>
      </c>
    </row>
    <row r="48" spans="1:2" x14ac:dyDescent="0.2">
      <c r="A48" s="1">
        <v>486</v>
      </c>
      <c r="B48" s="1">
        <v>-123.0999335494671</v>
      </c>
    </row>
    <row r="49" spans="1:2" x14ac:dyDescent="0.2">
      <c r="A49" s="1">
        <v>449</v>
      </c>
      <c r="B49" s="1">
        <v>-123.04408139780935</v>
      </c>
    </row>
    <row r="50" spans="1:2" x14ac:dyDescent="0.2">
      <c r="A50" s="1">
        <v>238</v>
      </c>
      <c r="B50" s="1">
        <v>-122.93748785324351</v>
      </c>
    </row>
    <row r="51" spans="1:2" x14ac:dyDescent="0.2">
      <c r="A51" s="1">
        <v>139</v>
      </c>
      <c r="B51" s="1">
        <v>-122.608223349529</v>
      </c>
    </row>
    <row r="52" spans="1:2" x14ac:dyDescent="0.2">
      <c r="A52" s="1">
        <v>294</v>
      </c>
      <c r="B52" s="1">
        <v>-121.03198824976062</v>
      </c>
    </row>
    <row r="53" spans="1:2" x14ac:dyDescent="0.2">
      <c r="A53" s="1">
        <v>425</v>
      </c>
      <c r="B53" s="1">
        <v>-121.01042413684809</v>
      </c>
    </row>
    <row r="54" spans="1:2" x14ac:dyDescent="0.2">
      <c r="A54" s="1">
        <v>467</v>
      </c>
      <c r="B54" s="1">
        <v>-120.23273209612489</v>
      </c>
    </row>
    <row r="55" spans="1:2" x14ac:dyDescent="0.2">
      <c r="A55" s="1">
        <v>356</v>
      </c>
      <c r="B55" s="1">
        <v>-119.18281433402262</v>
      </c>
    </row>
    <row r="56" spans="1:2" x14ac:dyDescent="0.2">
      <c r="A56" s="1">
        <v>443</v>
      </c>
      <c r="B56" s="1">
        <v>-118.11657607364032</v>
      </c>
    </row>
    <row r="57" spans="1:2" x14ac:dyDescent="0.2">
      <c r="A57" s="1">
        <v>19</v>
      </c>
      <c r="B57" s="1">
        <v>-118.08934495997528</v>
      </c>
    </row>
    <row r="58" spans="1:2" x14ac:dyDescent="0.2">
      <c r="A58" s="1">
        <v>300</v>
      </c>
      <c r="B58" s="1">
        <v>-117.99525083352819</v>
      </c>
    </row>
    <row r="59" spans="1:2" x14ac:dyDescent="0.2">
      <c r="A59" s="1">
        <v>223</v>
      </c>
      <c r="B59" s="1">
        <v>-117.81808259283571</v>
      </c>
    </row>
    <row r="60" spans="1:2" x14ac:dyDescent="0.2">
      <c r="A60" s="1">
        <v>332</v>
      </c>
      <c r="B60" s="1">
        <v>-117.38142640046135</v>
      </c>
    </row>
    <row r="61" spans="1:2" x14ac:dyDescent="0.2">
      <c r="A61" s="1">
        <v>130</v>
      </c>
      <c r="B61" s="1">
        <v>-113.97078774600413</v>
      </c>
    </row>
    <row r="62" spans="1:2" x14ac:dyDescent="0.2">
      <c r="A62" s="1">
        <v>463</v>
      </c>
      <c r="B62" s="1">
        <v>-113.09410090882193</v>
      </c>
    </row>
    <row r="63" spans="1:2" x14ac:dyDescent="0.2">
      <c r="A63" s="1">
        <v>369</v>
      </c>
      <c r="B63" s="1">
        <v>-112.44478436864847</v>
      </c>
    </row>
    <row r="64" spans="1:2" x14ac:dyDescent="0.2">
      <c r="A64" s="1">
        <v>252</v>
      </c>
      <c r="B64" s="1">
        <v>-112.42275590582904</v>
      </c>
    </row>
    <row r="65" spans="1:2" x14ac:dyDescent="0.2">
      <c r="A65" s="1">
        <v>231</v>
      </c>
      <c r="B65" s="1">
        <v>-108.81012583367192</v>
      </c>
    </row>
    <row r="66" spans="1:2" x14ac:dyDescent="0.2">
      <c r="A66" s="1">
        <v>192</v>
      </c>
      <c r="B66" s="1">
        <v>-106.08073291957953</v>
      </c>
    </row>
    <row r="67" spans="1:2" x14ac:dyDescent="0.2">
      <c r="A67" s="1">
        <v>348</v>
      </c>
      <c r="B67" s="1">
        <v>-105.65210020491941</v>
      </c>
    </row>
    <row r="68" spans="1:2" x14ac:dyDescent="0.2">
      <c r="A68" s="1">
        <v>362</v>
      </c>
      <c r="B68" s="1">
        <v>-104.89806083192889</v>
      </c>
    </row>
    <row r="69" spans="1:2" x14ac:dyDescent="0.2">
      <c r="A69" s="1">
        <v>470</v>
      </c>
      <c r="B69" s="1">
        <v>-103.14199662658939</v>
      </c>
    </row>
    <row r="70" spans="1:2" x14ac:dyDescent="0.2">
      <c r="A70" s="1">
        <v>451</v>
      </c>
      <c r="B70" s="1">
        <v>-102.16532099117103</v>
      </c>
    </row>
    <row r="71" spans="1:2" x14ac:dyDescent="0.2">
      <c r="A71" s="1">
        <v>18</v>
      </c>
      <c r="B71" s="1">
        <v>-101.20088325966572</v>
      </c>
    </row>
    <row r="72" spans="1:2" x14ac:dyDescent="0.2">
      <c r="A72" s="1">
        <v>459</v>
      </c>
      <c r="B72" s="1">
        <v>-100.80099496688126</v>
      </c>
    </row>
    <row r="73" spans="1:2" x14ac:dyDescent="0.2">
      <c r="A73" s="1">
        <v>349</v>
      </c>
      <c r="B73" s="1">
        <v>-100.48137997735466</v>
      </c>
    </row>
    <row r="74" spans="1:2" x14ac:dyDescent="0.2">
      <c r="A74" s="1">
        <v>191</v>
      </c>
      <c r="B74" s="1">
        <v>-99.966077181925357</v>
      </c>
    </row>
    <row r="75" spans="1:2" x14ac:dyDescent="0.2">
      <c r="A75" s="1">
        <v>173</v>
      </c>
      <c r="B75" s="1">
        <v>-99.588270163305424</v>
      </c>
    </row>
    <row r="76" spans="1:2" x14ac:dyDescent="0.2">
      <c r="A76" s="1">
        <v>316</v>
      </c>
      <c r="B76" s="1">
        <v>-98.372581884141255</v>
      </c>
    </row>
    <row r="77" spans="1:2" x14ac:dyDescent="0.2">
      <c r="A77" s="1">
        <v>319</v>
      </c>
      <c r="B77" s="1">
        <v>-97.34824603116067</v>
      </c>
    </row>
    <row r="78" spans="1:2" x14ac:dyDescent="0.2">
      <c r="A78" s="1">
        <v>333</v>
      </c>
      <c r="B78" s="1">
        <v>-96.385817169086295</v>
      </c>
    </row>
    <row r="79" spans="1:2" x14ac:dyDescent="0.2">
      <c r="A79" s="1">
        <v>282</v>
      </c>
      <c r="B79" s="1">
        <v>-95.038025661948268</v>
      </c>
    </row>
    <row r="80" spans="1:2" x14ac:dyDescent="0.2">
      <c r="A80" s="1">
        <v>414</v>
      </c>
      <c r="B80" s="1">
        <v>-93.60142517444001</v>
      </c>
    </row>
    <row r="81" spans="1:2" x14ac:dyDescent="0.2">
      <c r="A81" s="1">
        <v>387</v>
      </c>
      <c r="B81" s="1">
        <v>-93.099163924865934</v>
      </c>
    </row>
    <row r="82" spans="1:2" x14ac:dyDescent="0.2">
      <c r="A82" s="1">
        <v>428</v>
      </c>
      <c r="B82" s="1">
        <v>-90.567430256933221</v>
      </c>
    </row>
    <row r="83" spans="1:2" x14ac:dyDescent="0.2">
      <c r="A83" s="1">
        <v>416</v>
      </c>
      <c r="B83" s="1">
        <v>-90.533427239262892</v>
      </c>
    </row>
    <row r="84" spans="1:2" x14ac:dyDescent="0.2">
      <c r="A84" s="1">
        <v>442</v>
      </c>
      <c r="B84" s="1">
        <v>-88.545575824466141</v>
      </c>
    </row>
    <row r="85" spans="1:2" x14ac:dyDescent="0.2">
      <c r="A85" s="1">
        <v>297</v>
      </c>
      <c r="B85" s="1">
        <v>-86.96428468583872</v>
      </c>
    </row>
    <row r="86" spans="1:2" x14ac:dyDescent="0.2">
      <c r="A86" s="1">
        <v>464</v>
      </c>
      <c r="B86" s="1">
        <v>-84.359650178446827</v>
      </c>
    </row>
    <row r="87" spans="1:2" x14ac:dyDescent="0.2">
      <c r="A87" s="1">
        <v>433</v>
      </c>
      <c r="B87" s="1">
        <v>-82.771221278409939</v>
      </c>
    </row>
    <row r="88" spans="1:2" x14ac:dyDescent="0.2">
      <c r="A88" s="1">
        <v>132</v>
      </c>
      <c r="B88" s="1">
        <v>-81.942326419741221</v>
      </c>
    </row>
    <row r="89" spans="1:2" x14ac:dyDescent="0.2">
      <c r="A89" s="1">
        <v>390</v>
      </c>
      <c r="B89" s="1">
        <v>-81.909793142953276</v>
      </c>
    </row>
    <row r="90" spans="1:2" x14ac:dyDescent="0.2">
      <c r="A90" s="1">
        <v>292</v>
      </c>
      <c r="B90" s="1">
        <v>-81.74057500199342</v>
      </c>
    </row>
    <row r="91" spans="1:2" x14ac:dyDescent="0.2">
      <c r="A91" s="1">
        <v>404</v>
      </c>
      <c r="B91" s="1">
        <v>-81.162557870480668</v>
      </c>
    </row>
    <row r="92" spans="1:2" x14ac:dyDescent="0.2">
      <c r="A92" s="1">
        <v>391</v>
      </c>
      <c r="B92" s="1">
        <v>-80.538766307136029</v>
      </c>
    </row>
    <row r="93" spans="1:2" x14ac:dyDescent="0.2">
      <c r="A93" s="1">
        <v>484</v>
      </c>
      <c r="B93" s="1">
        <v>-79.353220281544054</v>
      </c>
    </row>
    <row r="94" spans="1:2" x14ac:dyDescent="0.2">
      <c r="A94" s="1">
        <v>335</v>
      </c>
      <c r="B94" s="1">
        <v>-77.734542978661921</v>
      </c>
    </row>
    <row r="95" spans="1:2" x14ac:dyDescent="0.2">
      <c r="A95" s="1">
        <v>311</v>
      </c>
      <c r="B95" s="1">
        <v>-77.697118357044019</v>
      </c>
    </row>
    <row r="96" spans="1:2" x14ac:dyDescent="0.2">
      <c r="A96" s="1">
        <v>219</v>
      </c>
      <c r="B96" s="1">
        <v>-76.827023197805829</v>
      </c>
    </row>
    <row r="97" spans="1:2" x14ac:dyDescent="0.2">
      <c r="A97" s="1">
        <v>72</v>
      </c>
      <c r="B97" s="1">
        <v>-76.726569187892892</v>
      </c>
    </row>
    <row r="98" spans="1:2" x14ac:dyDescent="0.2">
      <c r="A98" s="1">
        <v>343</v>
      </c>
      <c r="B98" s="1">
        <v>-74.993330123194028</v>
      </c>
    </row>
    <row r="99" spans="1:2" x14ac:dyDescent="0.2">
      <c r="A99" s="1">
        <v>329</v>
      </c>
      <c r="B99" s="1">
        <v>-74.736998641259561</v>
      </c>
    </row>
    <row r="100" spans="1:2" x14ac:dyDescent="0.2">
      <c r="A100" s="1">
        <v>203</v>
      </c>
      <c r="B100" s="1">
        <v>-74.376110768313083</v>
      </c>
    </row>
    <row r="101" spans="1:2" x14ac:dyDescent="0.2">
      <c r="A101" s="1">
        <v>354</v>
      </c>
      <c r="B101" s="1">
        <v>-73.181802204910127</v>
      </c>
    </row>
    <row r="102" spans="1:2" x14ac:dyDescent="0.2">
      <c r="A102" s="1">
        <v>125</v>
      </c>
      <c r="B102" s="1">
        <v>-70.760172174293984</v>
      </c>
    </row>
    <row r="103" spans="1:2" x14ac:dyDescent="0.2">
      <c r="A103" s="1">
        <v>21</v>
      </c>
      <c r="B103" s="1">
        <v>-70.545222813823784</v>
      </c>
    </row>
    <row r="104" spans="1:2" x14ac:dyDescent="0.2">
      <c r="A104" s="1">
        <v>278</v>
      </c>
      <c r="B104" s="1">
        <v>-70.031677358780144</v>
      </c>
    </row>
    <row r="105" spans="1:2" x14ac:dyDescent="0.2">
      <c r="A105" s="1">
        <v>183</v>
      </c>
      <c r="B105" s="1">
        <v>-69.843817755116106</v>
      </c>
    </row>
    <row r="106" spans="1:2" x14ac:dyDescent="0.2">
      <c r="A106" s="1">
        <v>195</v>
      </c>
      <c r="B106" s="1">
        <v>-68.742833969195999</v>
      </c>
    </row>
    <row r="107" spans="1:2" x14ac:dyDescent="0.2">
      <c r="A107" s="1">
        <v>462</v>
      </c>
      <c r="B107" s="1">
        <v>-68.619104822671943</v>
      </c>
    </row>
    <row r="108" spans="1:2" x14ac:dyDescent="0.2">
      <c r="A108" s="1">
        <v>421</v>
      </c>
      <c r="B108" s="1">
        <v>-66.859117746644188</v>
      </c>
    </row>
    <row r="109" spans="1:2" x14ac:dyDescent="0.2">
      <c r="A109" s="1">
        <v>255</v>
      </c>
      <c r="B109" s="1">
        <v>-65.949462420958298</v>
      </c>
    </row>
    <row r="110" spans="1:2" x14ac:dyDescent="0.2">
      <c r="A110" s="1">
        <v>98</v>
      </c>
      <c r="B110" s="1">
        <v>-65.274593593123427</v>
      </c>
    </row>
    <row r="111" spans="1:2" x14ac:dyDescent="0.2">
      <c r="A111" s="1">
        <v>109</v>
      </c>
      <c r="B111" s="1">
        <v>-64.899406574548266</v>
      </c>
    </row>
    <row r="112" spans="1:2" x14ac:dyDescent="0.2">
      <c r="A112" s="1">
        <v>229</v>
      </c>
      <c r="B112" s="1">
        <v>-63.470986382711999</v>
      </c>
    </row>
    <row r="113" spans="1:2" x14ac:dyDescent="0.2">
      <c r="A113" s="1">
        <v>29</v>
      </c>
      <c r="B113" s="1">
        <v>-62.820878858023207</v>
      </c>
    </row>
    <row r="114" spans="1:2" x14ac:dyDescent="0.2">
      <c r="A114" s="1">
        <v>108</v>
      </c>
      <c r="B114" s="1">
        <v>-60.567651861279955</v>
      </c>
    </row>
    <row r="115" spans="1:2" x14ac:dyDescent="0.2">
      <c r="A115" s="1">
        <v>336</v>
      </c>
      <c r="B115" s="1">
        <v>-59.425550734591525</v>
      </c>
    </row>
    <row r="116" spans="1:2" x14ac:dyDescent="0.2">
      <c r="A116" s="1">
        <v>131</v>
      </c>
      <c r="B116" s="1">
        <v>-59.06638542447763</v>
      </c>
    </row>
    <row r="117" spans="1:2" x14ac:dyDescent="0.2">
      <c r="A117" s="1">
        <v>221</v>
      </c>
      <c r="B117" s="1">
        <v>-58.904445030450006</v>
      </c>
    </row>
    <row r="118" spans="1:2" x14ac:dyDescent="0.2">
      <c r="A118" s="1">
        <v>277</v>
      </c>
      <c r="B118" s="1">
        <v>-58.066200834919073</v>
      </c>
    </row>
    <row r="119" spans="1:2" x14ac:dyDescent="0.2">
      <c r="A119" s="1">
        <v>372</v>
      </c>
      <c r="B119" s="1">
        <v>-57.551068875509372</v>
      </c>
    </row>
    <row r="120" spans="1:2" x14ac:dyDescent="0.2">
      <c r="A120" s="1">
        <v>322</v>
      </c>
      <c r="B120" s="1">
        <v>-56.143111055313057</v>
      </c>
    </row>
    <row r="121" spans="1:2" x14ac:dyDescent="0.2">
      <c r="A121" s="1">
        <v>214</v>
      </c>
      <c r="B121" s="1">
        <v>-55.459022986869968</v>
      </c>
    </row>
    <row r="122" spans="1:2" x14ac:dyDescent="0.2">
      <c r="A122" s="1">
        <v>291</v>
      </c>
      <c r="B122" s="1">
        <v>-55.267326009172393</v>
      </c>
    </row>
    <row r="123" spans="1:2" x14ac:dyDescent="0.2">
      <c r="A123" s="1">
        <v>440</v>
      </c>
      <c r="B123" s="1">
        <v>-54.546715863871214</v>
      </c>
    </row>
    <row r="124" spans="1:2" x14ac:dyDescent="0.2">
      <c r="A124" s="1">
        <v>402</v>
      </c>
      <c r="B124" s="1">
        <v>-53.868515290299911</v>
      </c>
    </row>
    <row r="125" spans="1:2" x14ac:dyDescent="0.2">
      <c r="A125" s="1">
        <v>1</v>
      </c>
      <c r="B125" s="1">
        <v>-53.264059162311241</v>
      </c>
    </row>
    <row r="126" spans="1:2" x14ac:dyDescent="0.2">
      <c r="A126" s="1">
        <v>448</v>
      </c>
      <c r="B126" s="1">
        <v>-52.834439323776678</v>
      </c>
    </row>
    <row r="127" spans="1:2" x14ac:dyDescent="0.2">
      <c r="A127" s="1">
        <v>499</v>
      </c>
      <c r="B127" s="1">
        <v>-51.850614972663607</v>
      </c>
    </row>
    <row r="128" spans="1:2" x14ac:dyDescent="0.2">
      <c r="A128" s="1">
        <v>118</v>
      </c>
      <c r="B128" s="1">
        <v>-51.672309483385106</v>
      </c>
    </row>
    <row r="129" spans="1:2" x14ac:dyDescent="0.2">
      <c r="A129" s="1">
        <v>39</v>
      </c>
      <c r="B129" s="1">
        <v>-51.421138136094669</v>
      </c>
    </row>
    <row r="130" spans="1:2" x14ac:dyDescent="0.2">
      <c r="A130" s="1">
        <v>54</v>
      </c>
      <c r="B130" s="1">
        <v>-51.261844210454001</v>
      </c>
    </row>
    <row r="131" spans="1:2" x14ac:dyDescent="0.2">
      <c r="A131" s="1">
        <v>68</v>
      </c>
      <c r="B131" s="1">
        <v>-49.799432483365308</v>
      </c>
    </row>
    <row r="132" spans="1:2" x14ac:dyDescent="0.2">
      <c r="A132" s="1">
        <v>434</v>
      </c>
      <c r="B132" s="1">
        <v>-48.382162982181399</v>
      </c>
    </row>
    <row r="133" spans="1:2" x14ac:dyDescent="0.2">
      <c r="A133" s="1">
        <v>397</v>
      </c>
      <c r="B133" s="1">
        <v>-48.126874003788544</v>
      </c>
    </row>
    <row r="134" spans="1:2" x14ac:dyDescent="0.2">
      <c r="A134" s="1">
        <v>224</v>
      </c>
      <c r="B134" s="1">
        <v>-47.245018210915077</v>
      </c>
    </row>
    <row r="135" spans="1:2" x14ac:dyDescent="0.2">
      <c r="A135" s="1">
        <v>489</v>
      </c>
      <c r="B135" s="1">
        <v>-47.048775944464069</v>
      </c>
    </row>
    <row r="136" spans="1:2" x14ac:dyDescent="0.2">
      <c r="A136" s="1">
        <v>341</v>
      </c>
      <c r="B136" s="1">
        <v>-46.519402504669415</v>
      </c>
    </row>
    <row r="137" spans="1:2" x14ac:dyDescent="0.2">
      <c r="A137" s="1">
        <v>295</v>
      </c>
      <c r="B137" s="1">
        <v>-45.30601771561669</v>
      </c>
    </row>
    <row r="138" spans="1:2" x14ac:dyDescent="0.2">
      <c r="A138" s="1">
        <v>423</v>
      </c>
      <c r="B138" s="1">
        <v>-44.835349503879115</v>
      </c>
    </row>
    <row r="139" spans="1:2" x14ac:dyDescent="0.2">
      <c r="A139" s="1">
        <v>288</v>
      </c>
      <c r="B139" s="1">
        <v>-44.719708930526394</v>
      </c>
    </row>
    <row r="140" spans="1:2" x14ac:dyDescent="0.2">
      <c r="A140" s="1">
        <v>148</v>
      </c>
      <c r="B140" s="1">
        <v>-43.48924320686092</v>
      </c>
    </row>
    <row r="141" spans="1:2" x14ac:dyDescent="0.2">
      <c r="A141" s="1">
        <v>301</v>
      </c>
      <c r="B141" s="1">
        <v>-43.330577313707181</v>
      </c>
    </row>
    <row r="142" spans="1:2" x14ac:dyDescent="0.2">
      <c r="A142" s="1">
        <v>422</v>
      </c>
      <c r="B142" s="1">
        <v>-42.77773107995381</v>
      </c>
    </row>
    <row r="143" spans="1:2" x14ac:dyDescent="0.2">
      <c r="A143" s="1">
        <v>429</v>
      </c>
      <c r="B143" s="1">
        <v>-42.70689971975662</v>
      </c>
    </row>
    <row r="144" spans="1:2" x14ac:dyDescent="0.2">
      <c r="A144" s="1">
        <v>417</v>
      </c>
      <c r="B144" s="1">
        <v>-42.37526669874751</v>
      </c>
    </row>
    <row r="145" spans="1:2" x14ac:dyDescent="0.2">
      <c r="A145" s="1">
        <v>10</v>
      </c>
      <c r="B145" s="1">
        <v>-42.100045235554717</v>
      </c>
    </row>
    <row r="146" spans="1:2" x14ac:dyDescent="0.2">
      <c r="A146" s="1">
        <v>380</v>
      </c>
      <c r="B146" s="1">
        <v>-41.649376522493185</v>
      </c>
    </row>
    <row r="147" spans="1:2" x14ac:dyDescent="0.2">
      <c r="A147" s="1">
        <v>367</v>
      </c>
      <c r="B147" s="1">
        <v>-41.44472704799955</v>
      </c>
    </row>
    <row r="148" spans="1:2" x14ac:dyDescent="0.2">
      <c r="A148" s="1">
        <v>473</v>
      </c>
      <c r="B148" s="1">
        <v>-40.125074150193541</v>
      </c>
    </row>
    <row r="149" spans="1:2" x14ac:dyDescent="0.2">
      <c r="A149" s="1">
        <v>163</v>
      </c>
      <c r="B149" s="1">
        <v>-39.965420581183935</v>
      </c>
    </row>
    <row r="150" spans="1:2" x14ac:dyDescent="0.2">
      <c r="A150" s="1">
        <v>446</v>
      </c>
      <c r="B150" s="1">
        <v>-39.412465563398655</v>
      </c>
    </row>
    <row r="151" spans="1:2" x14ac:dyDescent="0.2">
      <c r="A151" s="1">
        <v>61</v>
      </c>
      <c r="B151" s="1">
        <v>-38.06411497586123</v>
      </c>
    </row>
    <row r="152" spans="1:2" x14ac:dyDescent="0.2">
      <c r="A152" s="1">
        <v>60</v>
      </c>
      <c r="B152" s="1">
        <v>-37.966521516747889</v>
      </c>
    </row>
    <row r="153" spans="1:2" x14ac:dyDescent="0.2">
      <c r="A153" s="1">
        <v>426</v>
      </c>
      <c r="B153" s="1">
        <v>-37.414250719675692</v>
      </c>
    </row>
    <row r="154" spans="1:2" x14ac:dyDescent="0.2">
      <c r="A154" s="1">
        <v>45</v>
      </c>
      <c r="B154" s="1">
        <v>-36.334046200443481</v>
      </c>
    </row>
    <row r="155" spans="1:2" x14ac:dyDescent="0.2">
      <c r="A155" s="1">
        <v>365</v>
      </c>
      <c r="B155" s="1">
        <v>-35.69083321193466</v>
      </c>
    </row>
    <row r="156" spans="1:2" x14ac:dyDescent="0.2">
      <c r="A156" s="1">
        <v>149</v>
      </c>
      <c r="B156" s="1">
        <v>-35.544016705925969</v>
      </c>
    </row>
    <row r="157" spans="1:2" x14ac:dyDescent="0.2">
      <c r="A157" s="1">
        <v>91</v>
      </c>
      <c r="B157" s="1">
        <v>-34.950311239832445</v>
      </c>
    </row>
    <row r="158" spans="1:2" x14ac:dyDescent="0.2">
      <c r="A158" s="1">
        <v>474</v>
      </c>
      <c r="B158" s="1">
        <v>-34.434843855613508</v>
      </c>
    </row>
    <row r="159" spans="1:2" x14ac:dyDescent="0.2">
      <c r="A159" s="1">
        <v>12</v>
      </c>
      <c r="B159" s="1">
        <v>-34.097057896085971</v>
      </c>
    </row>
    <row r="160" spans="1:2" x14ac:dyDescent="0.2">
      <c r="A160" s="1">
        <v>328</v>
      </c>
      <c r="B160" s="1">
        <v>-32.905640054568721</v>
      </c>
    </row>
    <row r="161" spans="1:2" x14ac:dyDescent="0.2">
      <c r="A161" s="1">
        <v>436</v>
      </c>
      <c r="B161" s="1">
        <v>-31.033680529881167</v>
      </c>
    </row>
    <row r="162" spans="1:2" x14ac:dyDescent="0.2">
      <c r="A162" s="1">
        <v>63</v>
      </c>
      <c r="B162" s="1">
        <v>-30.414433623716832</v>
      </c>
    </row>
    <row r="163" spans="1:2" x14ac:dyDescent="0.2">
      <c r="A163" s="1">
        <v>310</v>
      </c>
      <c r="B163" s="1">
        <v>-30.033040300641005</v>
      </c>
    </row>
    <row r="164" spans="1:2" x14ac:dyDescent="0.2">
      <c r="A164" s="1">
        <v>350</v>
      </c>
      <c r="B164" s="1">
        <v>-29.714113086716679</v>
      </c>
    </row>
    <row r="165" spans="1:2" x14ac:dyDescent="0.2">
      <c r="A165" s="1">
        <v>201</v>
      </c>
      <c r="B165" s="1">
        <v>-29.499999368843419</v>
      </c>
    </row>
    <row r="166" spans="1:2" x14ac:dyDescent="0.2">
      <c r="A166" s="1">
        <v>190</v>
      </c>
      <c r="B166" s="1">
        <v>-29.492662898668641</v>
      </c>
    </row>
    <row r="167" spans="1:2" x14ac:dyDescent="0.2">
      <c r="A167" s="1">
        <v>105</v>
      </c>
      <c r="B167" s="1">
        <v>-29.048133751539353</v>
      </c>
    </row>
    <row r="168" spans="1:2" x14ac:dyDescent="0.2">
      <c r="A168" s="1">
        <v>458</v>
      </c>
      <c r="B168" s="1">
        <v>-28.760453568007506</v>
      </c>
    </row>
    <row r="169" spans="1:2" x14ac:dyDescent="0.2">
      <c r="A169" s="1">
        <v>388</v>
      </c>
      <c r="B169" s="1">
        <v>-28.40791700977752</v>
      </c>
    </row>
    <row r="170" spans="1:2" x14ac:dyDescent="0.2">
      <c r="A170" s="1">
        <v>399</v>
      </c>
      <c r="B170" s="1">
        <v>-28.132764101326757</v>
      </c>
    </row>
    <row r="171" spans="1:2" x14ac:dyDescent="0.2">
      <c r="A171" s="1">
        <v>157</v>
      </c>
      <c r="B171" s="1">
        <v>-26.814799178344401</v>
      </c>
    </row>
    <row r="172" spans="1:2" x14ac:dyDescent="0.2">
      <c r="A172" s="1">
        <v>378</v>
      </c>
      <c r="B172" s="1">
        <v>-26.562813273298161</v>
      </c>
    </row>
    <row r="173" spans="1:2" x14ac:dyDescent="0.2">
      <c r="A173" s="1">
        <v>90</v>
      </c>
      <c r="B173" s="1">
        <v>-26.368146574948696</v>
      </c>
    </row>
    <row r="174" spans="1:2" x14ac:dyDescent="0.2">
      <c r="A174" s="1">
        <v>264</v>
      </c>
      <c r="B174" s="1">
        <v>-25.301010824408877</v>
      </c>
    </row>
    <row r="175" spans="1:2" x14ac:dyDescent="0.2">
      <c r="A175" s="1">
        <v>445</v>
      </c>
      <c r="B175" s="1">
        <v>-25.296383002289076</v>
      </c>
    </row>
    <row r="176" spans="1:2" x14ac:dyDescent="0.2">
      <c r="A176" s="1">
        <v>2</v>
      </c>
      <c r="B176" s="1">
        <v>-25.139366356228493</v>
      </c>
    </row>
    <row r="177" spans="1:2" x14ac:dyDescent="0.2">
      <c r="A177" s="1">
        <v>25</v>
      </c>
      <c r="B177" s="1">
        <v>-24.954395007905987</v>
      </c>
    </row>
    <row r="178" spans="1:2" x14ac:dyDescent="0.2">
      <c r="A178" s="1">
        <v>284</v>
      </c>
      <c r="B178" s="1">
        <v>-24.877059392489173</v>
      </c>
    </row>
    <row r="179" spans="1:2" x14ac:dyDescent="0.2">
      <c r="A179" s="1">
        <v>94</v>
      </c>
      <c r="B179" s="1">
        <v>-24.711204333267233</v>
      </c>
    </row>
    <row r="180" spans="1:2" x14ac:dyDescent="0.2">
      <c r="A180" s="1">
        <v>53</v>
      </c>
      <c r="B180" s="1">
        <v>-23.889557894206519</v>
      </c>
    </row>
    <row r="181" spans="1:2" x14ac:dyDescent="0.2">
      <c r="A181" s="1">
        <v>165</v>
      </c>
      <c r="B181" s="1">
        <v>-23.725278044581501</v>
      </c>
    </row>
    <row r="182" spans="1:2" x14ac:dyDescent="0.2">
      <c r="A182" s="1">
        <v>178</v>
      </c>
      <c r="B182" s="1">
        <v>-23.406372812920381</v>
      </c>
    </row>
    <row r="183" spans="1:2" x14ac:dyDescent="0.2">
      <c r="A183" s="1">
        <v>87</v>
      </c>
      <c r="B183" s="1">
        <v>-22.258024167100302</v>
      </c>
    </row>
    <row r="184" spans="1:2" x14ac:dyDescent="0.2">
      <c r="A184" s="1">
        <v>82</v>
      </c>
      <c r="B184" s="1">
        <v>-22.230922941373137</v>
      </c>
    </row>
    <row r="185" spans="1:2" x14ac:dyDescent="0.2">
      <c r="A185" s="1">
        <v>147</v>
      </c>
      <c r="B185" s="1">
        <v>-22.214133582243448</v>
      </c>
    </row>
    <row r="186" spans="1:2" x14ac:dyDescent="0.2">
      <c r="A186" s="1">
        <v>67</v>
      </c>
      <c r="B186" s="1">
        <v>-21.563162788947011</v>
      </c>
    </row>
    <row r="187" spans="1:2" x14ac:dyDescent="0.2">
      <c r="A187" s="1">
        <v>57</v>
      </c>
      <c r="B187" s="1">
        <v>-21.274368484217121</v>
      </c>
    </row>
    <row r="188" spans="1:2" x14ac:dyDescent="0.2">
      <c r="A188" s="1">
        <v>408</v>
      </c>
      <c r="B188" s="1">
        <v>-21.248802490285016</v>
      </c>
    </row>
    <row r="189" spans="1:2" x14ac:dyDescent="0.2">
      <c r="A189" s="1">
        <v>34</v>
      </c>
      <c r="B189" s="1">
        <v>-20.550595997012351</v>
      </c>
    </row>
    <row r="190" spans="1:2" x14ac:dyDescent="0.2">
      <c r="A190" s="1">
        <v>115</v>
      </c>
      <c r="B190" s="1">
        <v>-18.897972272448897</v>
      </c>
    </row>
    <row r="191" spans="1:2" x14ac:dyDescent="0.2">
      <c r="A191" s="1">
        <v>331</v>
      </c>
      <c r="B191" s="1">
        <v>-17.866682106339795</v>
      </c>
    </row>
    <row r="192" spans="1:2" x14ac:dyDescent="0.2">
      <c r="A192" s="1">
        <v>211</v>
      </c>
      <c r="B192" s="1">
        <v>-17.295357949140453</v>
      </c>
    </row>
    <row r="193" spans="1:2" x14ac:dyDescent="0.2">
      <c r="A193" s="1">
        <v>330</v>
      </c>
      <c r="B193" s="1">
        <v>-17.073320050703842</v>
      </c>
    </row>
    <row r="194" spans="1:2" x14ac:dyDescent="0.2">
      <c r="A194" s="1">
        <v>202</v>
      </c>
      <c r="B194" s="1">
        <v>-16.81363384008182</v>
      </c>
    </row>
    <row r="195" spans="1:2" x14ac:dyDescent="0.2">
      <c r="A195" s="1">
        <v>379</v>
      </c>
      <c r="B195" s="1">
        <v>-16.254948003126628</v>
      </c>
    </row>
    <row r="196" spans="1:2" x14ac:dyDescent="0.2">
      <c r="A196" s="1">
        <v>381</v>
      </c>
      <c r="B196" s="1">
        <v>-16.193789463059147</v>
      </c>
    </row>
    <row r="197" spans="1:2" x14ac:dyDescent="0.2">
      <c r="A197" s="1">
        <v>71</v>
      </c>
      <c r="B197" s="1">
        <v>-14.87273368410024</v>
      </c>
    </row>
    <row r="198" spans="1:2" x14ac:dyDescent="0.2">
      <c r="A198" s="1">
        <v>123</v>
      </c>
      <c r="B198" s="1">
        <v>-14.348166850890266</v>
      </c>
    </row>
    <row r="199" spans="1:2" x14ac:dyDescent="0.2">
      <c r="A199" s="1">
        <v>490</v>
      </c>
      <c r="B199" s="1">
        <v>-13.723913195870409</v>
      </c>
    </row>
    <row r="200" spans="1:2" x14ac:dyDescent="0.2">
      <c r="A200" s="1">
        <v>259</v>
      </c>
      <c r="B200" s="1">
        <v>-13.678304442426452</v>
      </c>
    </row>
    <row r="201" spans="1:2" x14ac:dyDescent="0.2">
      <c r="A201" s="1">
        <v>193</v>
      </c>
      <c r="B201" s="1">
        <v>-13.30309859872068</v>
      </c>
    </row>
    <row r="202" spans="1:2" x14ac:dyDescent="0.2">
      <c r="A202" s="1">
        <v>205</v>
      </c>
      <c r="B202" s="1">
        <v>-12.763839065690263</v>
      </c>
    </row>
    <row r="203" spans="1:2" x14ac:dyDescent="0.2">
      <c r="A203" s="1">
        <v>11</v>
      </c>
      <c r="B203" s="1">
        <v>-12.222645628822647</v>
      </c>
    </row>
    <row r="204" spans="1:2" x14ac:dyDescent="0.2">
      <c r="A204" s="1">
        <v>41</v>
      </c>
      <c r="B204" s="1">
        <v>-10.295646975262571</v>
      </c>
    </row>
    <row r="205" spans="1:2" x14ac:dyDescent="0.2">
      <c r="A205" s="1">
        <v>142</v>
      </c>
      <c r="B205" s="1">
        <v>-10.060692955694321</v>
      </c>
    </row>
    <row r="206" spans="1:2" x14ac:dyDescent="0.2">
      <c r="A206" s="1">
        <v>168</v>
      </c>
      <c r="B206" s="1">
        <v>-9.8616032395366346</v>
      </c>
    </row>
    <row r="207" spans="1:2" x14ac:dyDescent="0.2">
      <c r="A207" s="1">
        <v>437</v>
      </c>
      <c r="B207" s="1">
        <v>-9.8143750303661363</v>
      </c>
    </row>
    <row r="208" spans="1:2" x14ac:dyDescent="0.2">
      <c r="A208" s="1">
        <v>206</v>
      </c>
      <c r="B208" s="1">
        <v>-9.7739061018619395</v>
      </c>
    </row>
    <row r="209" spans="1:2" x14ac:dyDescent="0.2">
      <c r="A209" s="1">
        <v>151</v>
      </c>
      <c r="B209" s="1">
        <v>-9.560846326947285</v>
      </c>
    </row>
    <row r="210" spans="1:2" x14ac:dyDescent="0.2">
      <c r="A210" s="1">
        <v>26</v>
      </c>
      <c r="B210" s="1">
        <v>-9.5143992215071194</v>
      </c>
    </row>
    <row r="211" spans="1:2" x14ac:dyDescent="0.2">
      <c r="A211" s="1">
        <v>9</v>
      </c>
      <c r="B211" s="1">
        <v>-8.9818697747614351</v>
      </c>
    </row>
    <row r="212" spans="1:2" x14ac:dyDescent="0.2">
      <c r="A212" s="1">
        <v>270</v>
      </c>
      <c r="B212" s="1">
        <v>-8.0865113946601923</v>
      </c>
    </row>
    <row r="213" spans="1:2" x14ac:dyDescent="0.2">
      <c r="A213" s="1">
        <v>88</v>
      </c>
      <c r="B213" s="1">
        <v>-7.7259798975428566</v>
      </c>
    </row>
    <row r="214" spans="1:2" x14ac:dyDescent="0.2">
      <c r="A214" s="1">
        <v>432</v>
      </c>
      <c r="B214" s="1">
        <v>-6.9248626601038268</v>
      </c>
    </row>
    <row r="215" spans="1:2" x14ac:dyDescent="0.2">
      <c r="A215" s="1">
        <v>169</v>
      </c>
      <c r="B215" s="1">
        <v>-6.6603117091799504</v>
      </c>
    </row>
    <row r="216" spans="1:2" x14ac:dyDescent="0.2">
      <c r="A216" s="1">
        <v>326</v>
      </c>
      <c r="B216" s="1">
        <v>-6.5873081759618799</v>
      </c>
    </row>
    <row r="217" spans="1:2" x14ac:dyDescent="0.2">
      <c r="A217" s="1">
        <v>180</v>
      </c>
      <c r="B217" s="1">
        <v>-6.3928647945995181</v>
      </c>
    </row>
    <row r="218" spans="1:2" x14ac:dyDescent="0.2">
      <c r="A218" s="1">
        <v>6</v>
      </c>
      <c r="B218" s="1">
        <v>-6.0627711778543016</v>
      </c>
    </row>
    <row r="219" spans="1:2" x14ac:dyDescent="0.2">
      <c r="A219" s="1">
        <v>93</v>
      </c>
      <c r="B219" s="1">
        <v>-5.138619933710288</v>
      </c>
    </row>
    <row r="220" spans="1:2" x14ac:dyDescent="0.2">
      <c r="A220" s="1">
        <v>166</v>
      </c>
      <c r="B220" s="1">
        <v>-5.058918026403262</v>
      </c>
    </row>
    <row r="221" spans="1:2" x14ac:dyDescent="0.2">
      <c r="A221" s="1">
        <v>114</v>
      </c>
      <c r="B221" s="1">
        <v>-4.2944215029656334</v>
      </c>
    </row>
    <row r="222" spans="1:2" x14ac:dyDescent="0.2">
      <c r="A222" s="1">
        <v>184</v>
      </c>
      <c r="B222" s="1">
        <v>-3.8366845419459423</v>
      </c>
    </row>
    <row r="223" spans="1:2" x14ac:dyDescent="0.2">
      <c r="A223" s="1">
        <v>358</v>
      </c>
      <c r="B223" s="1">
        <v>-3.0148842390626669</v>
      </c>
    </row>
    <row r="224" spans="1:2" x14ac:dyDescent="0.2">
      <c r="A224" s="1">
        <v>200</v>
      </c>
      <c r="B224" s="1">
        <v>-3.0051257913419249</v>
      </c>
    </row>
    <row r="225" spans="1:2" x14ac:dyDescent="0.2">
      <c r="A225" s="1">
        <v>418</v>
      </c>
      <c r="B225" s="1">
        <v>-2.3861099601854221</v>
      </c>
    </row>
    <row r="226" spans="1:2" x14ac:dyDescent="0.2">
      <c r="A226" s="1">
        <v>394</v>
      </c>
      <c r="B226" s="1">
        <v>-1.8529892140832089</v>
      </c>
    </row>
    <row r="227" spans="1:2" x14ac:dyDescent="0.2">
      <c r="A227" s="1">
        <v>56</v>
      </c>
      <c r="B227" s="1">
        <v>-1.7819744260414154</v>
      </c>
    </row>
    <row r="228" spans="1:2" x14ac:dyDescent="0.2">
      <c r="A228" s="1">
        <v>7</v>
      </c>
      <c r="B228" s="1">
        <v>-1.4634609149652533</v>
      </c>
    </row>
    <row r="229" spans="1:2" x14ac:dyDescent="0.2">
      <c r="A229" s="1">
        <v>276</v>
      </c>
      <c r="B229" s="1">
        <v>-0.70909178558940766</v>
      </c>
    </row>
    <row r="230" spans="1:2" x14ac:dyDescent="0.2">
      <c r="A230" s="1">
        <v>447</v>
      </c>
      <c r="B230" s="1">
        <v>-0.44905984225806606</v>
      </c>
    </row>
    <row r="231" spans="1:2" x14ac:dyDescent="0.2">
      <c r="A231" s="1">
        <v>103</v>
      </c>
      <c r="B231" s="1">
        <v>-0.2364998298635328</v>
      </c>
    </row>
    <row r="232" spans="1:2" x14ac:dyDescent="0.2">
      <c r="A232" s="1">
        <v>112</v>
      </c>
      <c r="B232" s="1">
        <v>0.33601569506026863</v>
      </c>
    </row>
    <row r="233" spans="1:2" x14ac:dyDescent="0.2">
      <c r="A233" s="1">
        <v>30</v>
      </c>
      <c r="B233" s="1">
        <v>0.33886560805331101</v>
      </c>
    </row>
    <row r="234" spans="1:2" x14ac:dyDescent="0.2">
      <c r="A234" s="1">
        <v>269</v>
      </c>
      <c r="B234" s="1">
        <v>0.43135555269873294</v>
      </c>
    </row>
    <row r="235" spans="1:2" x14ac:dyDescent="0.2">
      <c r="A235" s="1">
        <v>274</v>
      </c>
      <c r="B235" s="1">
        <v>0.59982680961184087</v>
      </c>
    </row>
    <row r="236" spans="1:2" x14ac:dyDescent="0.2">
      <c r="A236" s="1">
        <v>204</v>
      </c>
      <c r="B236" s="1">
        <v>1.3346395127864525</v>
      </c>
    </row>
    <row r="237" spans="1:2" x14ac:dyDescent="0.2">
      <c r="A237" s="1">
        <v>119</v>
      </c>
      <c r="B237" s="1">
        <v>1.5204650754149043</v>
      </c>
    </row>
    <row r="238" spans="1:2" x14ac:dyDescent="0.2">
      <c r="A238" s="1">
        <v>199</v>
      </c>
      <c r="B238" s="1">
        <v>2.0701306224036671</v>
      </c>
    </row>
    <row r="239" spans="1:2" x14ac:dyDescent="0.2">
      <c r="A239" s="1">
        <v>135</v>
      </c>
      <c r="B239" s="1">
        <v>3.2038330249015416</v>
      </c>
    </row>
    <row r="240" spans="1:2" x14ac:dyDescent="0.2">
      <c r="A240" s="1">
        <v>8</v>
      </c>
      <c r="B240" s="1">
        <v>3.4936483632282034</v>
      </c>
    </row>
    <row r="241" spans="1:2" x14ac:dyDescent="0.2">
      <c r="A241" s="1">
        <v>101</v>
      </c>
      <c r="B241" s="1">
        <v>3.9244140645532752</v>
      </c>
    </row>
    <row r="242" spans="1:2" x14ac:dyDescent="0.2">
      <c r="A242" s="1">
        <v>73</v>
      </c>
      <c r="B242" s="1">
        <v>4.1849374259472825</v>
      </c>
    </row>
    <row r="243" spans="1:2" x14ac:dyDescent="0.2">
      <c r="A243" s="1">
        <v>76</v>
      </c>
      <c r="B243" s="1">
        <v>4.4583025622141577</v>
      </c>
    </row>
    <row r="244" spans="1:2" x14ac:dyDescent="0.2">
      <c r="A244" s="1">
        <v>15</v>
      </c>
      <c r="B244" s="1">
        <v>4.6400185919192154</v>
      </c>
    </row>
    <row r="245" spans="1:2" x14ac:dyDescent="0.2">
      <c r="A245" s="1">
        <v>257</v>
      </c>
      <c r="B245" s="1">
        <v>5.1374011805855844</v>
      </c>
    </row>
    <row r="246" spans="1:2" x14ac:dyDescent="0.2">
      <c r="A246" s="1">
        <v>271</v>
      </c>
      <c r="B246" s="1">
        <v>5.2723923290577659</v>
      </c>
    </row>
    <row r="247" spans="1:2" x14ac:dyDescent="0.2">
      <c r="A247" s="1">
        <v>50</v>
      </c>
      <c r="B247" s="1">
        <v>5.4413889364059287</v>
      </c>
    </row>
    <row r="248" spans="1:2" x14ac:dyDescent="0.2">
      <c r="A248" s="1">
        <v>175</v>
      </c>
      <c r="B248" s="1">
        <v>5.5035173167889297</v>
      </c>
    </row>
    <row r="249" spans="1:2" x14ac:dyDescent="0.2">
      <c r="A249" s="1">
        <v>401</v>
      </c>
      <c r="B249" s="1">
        <v>6.007165386374254</v>
      </c>
    </row>
    <row r="250" spans="1:2" x14ac:dyDescent="0.2">
      <c r="A250" s="1">
        <v>218</v>
      </c>
      <c r="B250" s="1">
        <v>6.0358591263975541</v>
      </c>
    </row>
    <row r="251" spans="1:2" x14ac:dyDescent="0.2">
      <c r="A251" s="1">
        <v>117</v>
      </c>
      <c r="B251" s="1">
        <v>6.4197302430784475</v>
      </c>
    </row>
    <row r="252" spans="1:2" x14ac:dyDescent="0.2">
      <c r="A252" s="1">
        <v>36</v>
      </c>
      <c r="B252" s="1">
        <v>6.6937643040382682</v>
      </c>
    </row>
    <row r="253" spans="1:2" x14ac:dyDescent="0.2">
      <c r="A253" s="1">
        <v>450</v>
      </c>
      <c r="B253" s="1">
        <v>8.1462033985335438</v>
      </c>
    </row>
    <row r="254" spans="1:2" x14ac:dyDescent="0.2">
      <c r="A254" s="1">
        <v>33</v>
      </c>
      <c r="B254" s="1">
        <v>8.616613316722578</v>
      </c>
    </row>
    <row r="255" spans="1:2" x14ac:dyDescent="0.2">
      <c r="A255" s="1">
        <v>186</v>
      </c>
      <c r="B255" s="1">
        <v>8.7478310943079123</v>
      </c>
    </row>
    <row r="256" spans="1:2" x14ac:dyDescent="0.2">
      <c r="A256" s="1">
        <v>79</v>
      </c>
      <c r="B256" s="1">
        <v>8.8821702295517753</v>
      </c>
    </row>
    <row r="257" spans="1:2" x14ac:dyDescent="0.2">
      <c r="A257" s="1">
        <v>124</v>
      </c>
      <c r="B257" s="1">
        <v>9.5966861060205702</v>
      </c>
    </row>
    <row r="258" spans="1:2" x14ac:dyDescent="0.2">
      <c r="A258" s="1">
        <v>317</v>
      </c>
      <c r="B258" s="1">
        <v>9.6947138114010158</v>
      </c>
    </row>
    <row r="259" spans="1:2" x14ac:dyDescent="0.2">
      <c r="A259" s="1">
        <v>126</v>
      </c>
      <c r="B259" s="1">
        <v>10.060958693735301</v>
      </c>
    </row>
    <row r="260" spans="1:2" x14ac:dyDescent="0.2">
      <c r="A260" s="1">
        <v>181</v>
      </c>
      <c r="B260" s="1">
        <v>10.928159052871706</v>
      </c>
    </row>
    <row r="261" spans="1:2" x14ac:dyDescent="0.2">
      <c r="A261" s="1">
        <v>69</v>
      </c>
      <c r="B261" s="1">
        <v>11.13527216859984</v>
      </c>
    </row>
    <row r="262" spans="1:2" x14ac:dyDescent="0.2">
      <c r="A262" s="1">
        <v>48</v>
      </c>
      <c r="B262" s="1">
        <v>11.623861471038254</v>
      </c>
    </row>
    <row r="263" spans="1:2" x14ac:dyDescent="0.2">
      <c r="A263" s="1">
        <v>110</v>
      </c>
      <c r="B263" s="1">
        <v>12.034638440785784</v>
      </c>
    </row>
    <row r="264" spans="1:2" x14ac:dyDescent="0.2">
      <c r="A264" s="1">
        <v>260</v>
      </c>
      <c r="B264" s="1">
        <v>12.257379044964182</v>
      </c>
    </row>
    <row r="265" spans="1:2" x14ac:dyDescent="0.2">
      <c r="A265" s="1">
        <v>389</v>
      </c>
      <c r="B265" s="1">
        <v>12.620304011295957</v>
      </c>
    </row>
    <row r="266" spans="1:2" x14ac:dyDescent="0.2">
      <c r="A266" s="1">
        <v>80</v>
      </c>
      <c r="B266" s="1">
        <v>13.028391473819283</v>
      </c>
    </row>
    <row r="267" spans="1:2" x14ac:dyDescent="0.2">
      <c r="A267" s="1">
        <v>81</v>
      </c>
      <c r="B267" s="1">
        <v>13.035131610502503</v>
      </c>
    </row>
    <row r="268" spans="1:2" x14ac:dyDescent="0.2">
      <c r="A268" s="1">
        <v>177</v>
      </c>
      <c r="B268" s="1">
        <v>13.134468178561292</v>
      </c>
    </row>
    <row r="269" spans="1:2" x14ac:dyDescent="0.2">
      <c r="A269" s="1">
        <v>176</v>
      </c>
      <c r="B269" s="1">
        <v>13.337999475861579</v>
      </c>
    </row>
    <row r="270" spans="1:2" x14ac:dyDescent="0.2">
      <c r="A270" s="1">
        <v>280</v>
      </c>
      <c r="B270" s="1">
        <v>13.45111875816292</v>
      </c>
    </row>
    <row r="271" spans="1:2" x14ac:dyDescent="0.2">
      <c r="A271" s="1">
        <v>137</v>
      </c>
      <c r="B271" s="1">
        <v>13.571945598456296</v>
      </c>
    </row>
    <row r="272" spans="1:2" x14ac:dyDescent="0.2">
      <c r="A272" s="1">
        <v>267</v>
      </c>
      <c r="B272" s="1">
        <v>13.672494114376605</v>
      </c>
    </row>
    <row r="273" spans="1:2" x14ac:dyDescent="0.2">
      <c r="A273" s="1">
        <v>215</v>
      </c>
      <c r="B273" s="1">
        <v>13.688613149442972</v>
      </c>
    </row>
    <row r="274" spans="1:2" x14ac:dyDescent="0.2">
      <c r="A274" s="1">
        <v>263</v>
      </c>
      <c r="B274" s="1">
        <v>14.006158840380522</v>
      </c>
    </row>
    <row r="275" spans="1:2" x14ac:dyDescent="0.2">
      <c r="A275" s="1">
        <v>40</v>
      </c>
      <c r="B275" s="1">
        <v>14.157178247020056</v>
      </c>
    </row>
    <row r="276" spans="1:2" x14ac:dyDescent="0.2">
      <c r="A276" s="1">
        <v>438</v>
      </c>
      <c r="B276" s="1">
        <v>14.21794143016632</v>
      </c>
    </row>
    <row r="277" spans="1:2" x14ac:dyDescent="0.2">
      <c r="A277" s="1">
        <v>323</v>
      </c>
      <c r="B277" s="1">
        <v>15.054667460277415</v>
      </c>
    </row>
    <row r="278" spans="1:2" x14ac:dyDescent="0.2">
      <c r="A278" s="1">
        <v>102</v>
      </c>
      <c r="B278" s="1">
        <v>15.18436878056491</v>
      </c>
    </row>
    <row r="279" spans="1:2" x14ac:dyDescent="0.2">
      <c r="A279" s="1">
        <v>65</v>
      </c>
      <c r="B279" s="1">
        <v>16.651966867533702</v>
      </c>
    </row>
    <row r="280" spans="1:2" x14ac:dyDescent="0.2">
      <c r="A280" s="1">
        <v>86</v>
      </c>
      <c r="B280" s="1">
        <v>16.786090860134209</v>
      </c>
    </row>
    <row r="281" spans="1:2" x14ac:dyDescent="0.2">
      <c r="A281" s="1">
        <v>415</v>
      </c>
      <c r="B281" s="1">
        <v>16.95838501997423</v>
      </c>
    </row>
    <row r="282" spans="1:2" x14ac:dyDescent="0.2">
      <c r="A282" s="1">
        <v>104</v>
      </c>
      <c r="B282" s="1">
        <v>17.083152395780417</v>
      </c>
    </row>
    <row r="283" spans="1:2" x14ac:dyDescent="0.2">
      <c r="A283" s="1">
        <v>155</v>
      </c>
      <c r="B283" s="1">
        <v>17.112599983236578</v>
      </c>
    </row>
    <row r="284" spans="1:2" x14ac:dyDescent="0.2">
      <c r="A284" s="1">
        <v>346</v>
      </c>
      <c r="B284" s="1">
        <v>17.607200365346216</v>
      </c>
    </row>
    <row r="285" spans="1:2" x14ac:dyDescent="0.2">
      <c r="A285" s="1">
        <v>146</v>
      </c>
      <c r="B285" s="1">
        <v>18.338979438556635</v>
      </c>
    </row>
    <row r="286" spans="1:2" x14ac:dyDescent="0.2">
      <c r="A286" s="1">
        <v>162</v>
      </c>
      <c r="B286" s="1">
        <v>18.389969444422604</v>
      </c>
    </row>
    <row r="287" spans="1:2" x14ac:dyDescent="0.2">
      <c r="A287" s="1">
        <v>152</v>
      </c>
      <c r="B287" s="1">
        <v>18.467002946790672</v>
      </c>
    </row>
    <row r="288" spans="1:2" x14ac:dyDescent="0.2">
      <c r="A288" s="1">
        <v>279</v>
      </c>
      <c r="B288" s="1">
        <v>18.917522829351583</v>
      </c>
    </row>
    <row r="289" spans="1:2" x14ac:dyDescent="0.2">
      <c r="A289" s="1">
        <v>20</v>
      </c>
      <c r="B289" s="1">
        <v>19.194093364634682</v>
      </c>
    </row>
    <row r="290" spans="1:2" x14ac:dyDescent="0.2">
      <c r="A290" s="1">
        <v>158</v>
      </c>
      <c r="B290" s="1">
        <v>19.283651127965641</v>
      </c>
    </row>
    <row r="291" spans="1:2" x14ac:dyDescent="0.2">
      <c r="A291" s="1">
        <v>55</v>
      </c>
      <c r="B291" s="1">
        <v>19.352773235268614</v>
      </c>
    </row>
    <row r="292" spans="1:2" x14ac:dyDescent="0.2">
      <c r="A292" s="1">
        <v>189</v>
      </c>
      <c r="B292" s="1">
        <v>19.379801340330232</v>
      </c>
    </row>
    <row r="293" spans="1:2" x14ac:dyDescent="0.2">
      <c r="A293" s="1">
        <v>62</v>
      </c>
      <c r="B293" s="1">
        <v>19.415605987642266</v>
      </c>
    </row>
    <row r="294" spans="1:2" x14ac:dyDescent="0.2">
      <c r="A294" s="1">
        <v>23</v>
      </c>
      <c r="B294" s="1">
        <v>19.510947806711556</v>
      </c>
    </row>
    <row r="295" spans="1:2" x14ac:dyDescent="0.2">
      <c r="A295" s="1">
        <v>340</v>
      </c>
      <c r="B295" s="1">
        <v>20.033656398174571</v>
      </c>
    </row>
    <row r="296" spans="1:2" x14ac:dyDescent="0.2">
      <c r="A296" s="1">
        <v>482</v>
      </c>
      <c r="B296" s="1">
        <v>20.522650078690276</v>
      </c>
    </row>
    <row r="297" spans="1:2" x14ac:dyDescent="0.2">
      <c r="A297" s="1">
        <v>321</v>
      </c>
      <c r="B297" s="1">
        <v>20.764147184279864</v>
      </c>
    </row>
    <row r="298" spans="1:2" x14ac:dyDescent="0.2">
      <c r="A298" s="1">
        <v>66</v>
      </c>
      <c r="B298" s="1">
        <v>21.114468667277833</v>
      </c>
    </row>
    <row r="299" spans="1:2" x14ac:dyDescent="0.2">
      <c r="A299" s="1">
        <v>398</v>
      </c>
      <c r="B299" s="1">
        <v>21.25965081686445</v>
      </c>
    </row>
    <row r="300" spans="1:2" x14ac:dyDescent="0.2">
      <c r="A300" s="1">
        <v>227</v>
      </c>
      <c r="B300" s="1">
        <v>22.879467183292945</v>
      </c>
    </row>
    <row r="301" spans="1:2" x14ac:dyDescent="0.2">
      <c r="A301" s="1">
        <v>97</v>
      </c>
      <c r="B301" s="1">
        <v>24.443139439559673</v>
      </c>
    </row>
    <row r="302" spans="1:2" x14ac:dyDescent="0.2">
      <c r="A302" s="1">
        <v>420</v>
      </c>
      <c r="B302" s="1">
        <v>24.64124471978721</v>
      </c>
    </row>
    <row r="303" spans="1:2" x14ac:dyDescent="0.2">
      <c r="A303" s="1">
        <v>392</v>
      </c>
      <c r="B303" s="1">
        <v>25.009852140188741</v>
      </c>
    </row>
    <row r="304" spans="1:2" x14ac:dyDescent="0.2">
      <c r="A304" s="1">
        <v>243</v>
      </c>
      <c r="B304" s="1">
        <v>25.412998720625183</v>
      </c>
    </row>
    <row r="305" spans="1:2" x14ac:dyDescent="0.2">
      <c r="A305" s="1">
        <v>138</v>
      </c>
      <c r="B305" s="1">
        <v>25.760347409866881</v>
      </c>
    </row>
    <row r="306" spans="1:2" x14ac:dyDescent="0.2">
      <c r="A306" s="1">
        <v>396</v>
      </c>
      <c r="B306" s="1">
        <v>26.257890194990978</v>
      </c>
    </row>
    <row r="307" spans="1:2" x14ac:dyDescent="0.2">
      <c r="A307" s="1">
        <v>444</v>
      </c>
      <c r="B307" s="1">
        <v>26.953923379509433</v>
      </c>
    </row>
    <row r="308" spans="1:2" x14ac:dyDescent="0.2">
      <c r="A308" s="1">
        <v>251</v>
      </c>
      <c r="B308" s="1">
        <v>27.537054396740132</v>
      </c>
    </row>
    <row r="309" spans="1:2" x14ac:dyDescent="0.2">
      <c r="A309" s="1">
        <v>28</v>
      </c>
      <c r="B309" s="1">
        <v>27.563594064231438</v>
      </c>
    </row>
    <row r="310" spans="1:2" x14ac:dyDescent="0.2">
      <c r="A310" s="1">
        <v>150</v>
      </c>
      <c r="B310" s="1">
        <v>27.580576552638377</v>
      </c>
    </row>
    <row r="311" spans="1:2" x14ac:dyDescent="0.2">
      <c r="A311" s="1">
        <v>83</v>
      </c>
      <c r="B311" s="1">
        <v>27.99886223413705</v>
      </c>
    </row>
    <row r="312" spans="1:2" x14ac:dyDescent="0.2">
      <c r="A312" s="1">
        <v>159</v>
      </c>
      <c r="B312" s="1">
        <v>28.16301842215762</v>
      </c>
    </row>
    <row r="313" spans="1:2" x14ac:dyDescent="0.2">
      <c r="A313" s="1">
        <v>161</v>
      </c>
      <c r="B313" s="1">
        <v>29.010528001512284</v>
      </c>
    </row>
    <row r="314" spans="1:2" x14ac:dyDescent="0.2">
      <c r="A314" s="1">
        <v>262</v>
      </c>
      <c r="B314" s="1">
        <v>29.036673953758509</v>
      </c>
    </row>
    <row r="315" spans="1:2" x14ac:dyDescent="0.2">
      <c r="A315" s="1">
        <v>51</v>
      </c>
      <c r="B315" s="1">
        <v>29.056974134075062</v>
      </c>
    </row>
    <row r="316" spans="1:2" x14ac:dyDescent="0.2">
      <c r="A316" s="1">
        <v>43</v>
      </c>
      <c r="B316" s="1">
        <v>29.532715783610911</v>
      </c>
    </row>
    <row r="317" spans="1:2" x14ac:dyDescent="0.2">
      <c r="A317" s="1">
        <v>338</v>
      </c>
      <c r="B317" s="1">
        <v>30.009037800353326</v>
      </c>
    </row>
    <row r="318" spans="1:2" x14ac:dyDescent="0.2">
      <c r="A318" s="1">
        <v>156</v>
      </c>
      <c r="B318" s="1">
        <v>30.237860242095849</v>
      </c>
    </row>
    <row r="319" spans="1:2" x14ac:dyDescent="0.2">
      <c r="A319" s="1">
        <v>89</v>
      </c>
      <c r="B319" s="1">
        <v>30.354514659193228</v>
      </c>
    </row>
    <row r="320" spans="1:2" x14ac:dyDescent="0.2">
      <c r="A320" s="1">
        <v>47</v>
      </c>
      <c r="B320" s="1">
        <v>30.354713149718009</v>
      </c>
    </row>
    <row r="321" spans="1:2" x14ac:dyDescent="0.2">
      <c r="A321" s="1">
        <v>273</v>
      </c>
      <c r="B321" s="1">
        <v>30.508755038787058</v>
      </c>
    </row>
    <row r="322" spans="1:2" x14ac:dyDescent="0.2">
      <c r="A322" s="1">
        <v>385</v>
      </c>
      <c r="B322" s="1">
        <v>30.636991289378784</v>
      </c>
    </row>
    <row r="323" spans="1:2" x14ac:dyDescent="0.2">
      <c r="A323" s="1">
        <v>95</v>
      </c>
      <c r="B323" s="1">
        <v>30.665729418145929</v>
      </c>
    </row>
    <row r="324" spans="1:2" x14ac:dyDescent="0.2">
      <c r="A324" s="1">
        <v>84</v>
      </c>
      <c r="B324" s="1">
        <v>30.692508565602111</v>
      </c>
    </row>
    <row r="325" spans="1:2" x14ac:dyDescent="0.2">
      <c r="A325" s="1">
        <v>37</v>
      </c>
      <c r="B325" s="1">
        <v>30.718953504145247</v>
      </c>
    </row>
    <row r="326" spans="1:2" x14ac:dyDescent="0.2">
      <c r="A326" s="1">
        <v>111</v>
      </c>
      <c r="B326" s="1">
        <v>31.479918573591931</v>
      </c>
    </row>
    <row r="327" spans="1:2" x14ac:dyDescent="0.2">
      <c r="A327" s="1">
        <v>182</v>
      </c>
      <c r="B327" s="1">
        <v>31.527477930516397</v>
      </c>
    </row>
    <row r="328" spans="1:2" x14ac:dyDescent="0.2">
      <c r="A328" s="1">
        <v>128</v>
      </c>
      <c r="B328" s="1">
        <v>31.613709141718573</v>
      </c>
    </row>
    <row r="329" spans="1:2" x14ac:dyDescent="0.2">
      <c r="A329" s="1">
        <v>222</v>
      </c>
      <c r="B329" s="1">
        <v>32.265038773741253</v>
      </c>
    </row>
    <row r="330" spans="1:2" x14ac:dyDescent="0.2">
      <c r="A330" s="1">
        <v>409</v>
      </c>
      <c r="B330" s="1">
        <v>32.549451291257355</v>
      </c>
    </row>
    <row r="331" spans="1:2" x14ac:dyDescent="0.2">
      <c r="A331" s="1">
        <v>78</v>
      </c>
      <c r="B331" s="1">
        <v>33.403954754154256</v>
      </c>
    </row>
    <row r="332" spans="1:2" x14ac:dyDescent="0.2">
      <c r="A332" s="1">
        <v>116</v>
      </c>
      <c r="B332" s="1">
        <v>33.783181555247211</v>
      </c>
    </row>
    <row r="333" spans="1:2" x14ac:dyDescent="0.2">
      <c r="A333" s="1">
        <v>454</v>
      </c>
      <c r="B333" s="1">
        <v>33.959334209001099</v>
      </c>
    </row>
    <row r="334" spans="1:2" x14ac:dyDescent="0.2">
      <c r="A334" s="1">
        <v>265</v>
      </c>
      <c r="B334" s="1">
        <v>34.128894425808539</v>
      </c>
    </row>
    <row r="335" spans="1:2" x14ac:dyDescent="0.2">
      <c r="A335" s="1">
        <v>127</v>
      </c>
      <c r="B335" s="1">
        <v>34.153395280161931</v>
      </c>
    </row>
    <row r="336" spans="1:2" x14ac:dyDescent="0.2">
      <c r="A336" s="1">
        <v>120</v>
      </c>
      <c r="B336" s="1">
        <v>34.202845761765275</v>
      </c>
    </row>
    <row r="337" spans="1:2" x14ac:dyDescent="0.2">
      <c r="A337" s="1">
        <v>460</v>
      </c>
      <c r="B337" s="1">
        <v>34.357751776680743</v>
      </c>
    </row>
    <row r="338" spans="1:2" x14ac:dyDescent="0.2">
      <c r="A338" s="1">
        <v>170</v>
      </c>
      <c r="B338" s="1">
        <v>34.640081170209669</v>
      </c>
    </row>
    <row r="339" spans="1:2" x14ac:dyDescent="0.2">
      <c r="A339" s="1">
        <v>213</v>
      </c>
      <c r="B339" s="1">
        <v>35.975568635960371</v>
      </c>
    </row>
    <row r="340" spans="1:2" x14ac:dyDescent="0.2">
      <c r="A340" s="1">
        <v>405</v>
      </c>
      <c r="B340" s="1">
        <v>36.498168872129099</v>
      </c>
    </row>
    <row r="341" spans="1:2" x14ac:dyDescent="0.2">
      <c r="A341" s="1">
        <v>212</v>
      </c>
      <c r="B341" s="1">
        <v>36.875677484218613</v>
      </c>
    </row>
    <row r="342" spans="1:2" x14ac:dyDescent="0.2">
      <c r="A342" s="1">
        <v>185</v>
      </c>
      <c r="B342" s="1">
        <v>37.80919532673397</v>
      </c>
    </row>
    <row r="343" spans="1:2" x14ac:dyDescent="0.2">
      <c r="A343" s="1">
        <v>46</v>
      </c>
      <c r="B343" s="1">
        <v>38.648464319790946</v>
      </c>
    </row>
    <row r="344" spans="1:2" x14ac:dyDescent="0.2">
      <c r="A344" s="1">
        <v>75</v>
      </c>
      <c r="B344" s="1">
        <v>39.16113813710399</v>
      </c>
    </row>
    <row r="345" spans="1:2" x14ac:dyDescent="0.2">
      <c r="A345" s="1">
        <v>352</v>
      </c>
      <c r="B345" s="1">
        <v>39.36803435055117</v>
      </c>
    </row>
    <row r="346" spans="1:2" x14ac:dyDescent="0.2">
      <c r="A346" s="1">
        <v>386</v>
      </c>
      <c r="B346" s="1">
        <v>39.490674680917436</v>
      </c>
    </row>
    <row r="347" spans="1:2" x14ac:dyDescent="0.2">
      <c r="A347" s="1">
        <v>49</v>
      </c>
      <c r="B347" s="1">
        <v>39.990846268887253</v>
      </c>
    </row>
    <row r="348" spans="1:2" x14ac:dyDescent="0.2">
      <c r="A348" s="1">
        <v>194</v>
      </c>
      <c r="B348" s="1">
        <v>40.625824018541607</v>
      </c>
    </row>
    <row r="349" spans="1:2" x14ac:dyDescent="0.2">
      <c r="A349" s="1">
        <v>27</v>
      </c>
      <c r="B349" s="1">
        <v>40.800685004453044</v>
      </c>
    </row>
    <row r="350" spans="1:2" x14ac:dyDescent="0.2">
      <c r="A350" s="1">
        <v>77</v>
      </c>
      <c r="B350" s="1">
        <v>41.554448926759505</v>
      </c>
    </row>
    <row r="351" spans="1:2" x14ac:dyDescent="0.2">
      <c r="A351" s="1">
        <v>122</v>
      </c>
      <c r="B351" s="1">
        <v>41.630820383272294</v>
      </c>
    </row>
    <row r="352" spans="1:2" x14ac:dyDescent="0.2">
      <c r="A352" s="1">
        <v>207</v>
      </c>
      <c r="B352" s="1">
        <v>41.854274050368986</v>
      </c>
    </row>
    <row r="353" spans="1:2" x14ac:dyDescent="0.2">
      <c r="A353" s="1">
        <v>58</v>
      </c>
      <c r="B353" s="1">
        <v>42.253586212713344</v>
      </c>
    </row>
    <row r="354" spans="1:2" x14ac:dyDescent="0.2">
      <c r="A354" s="1">
        <v>477</v>
      </c>
      <c r="B354" s="1">
        <v>42.643079682382449</v>
      </c>
    </row>
    <row r="355" spans="1:2" x14ac:dyDescent="0.2">
      <c r="A355" s="1">
        <v>52</v>
      </c>
      <c r="B355" s="1">
        <v>42.755986519845464</v>
      </c>
    </row>
    <row r="356" spans="1:2" x14ac:dyDescent="0.2">
      <c r="A356" s="1">
        <v>249</v>
      </c>
      <c r="B356" s="1">
        <v>42.876090784016924</v>
      </c>
    </row>
    <row r="357" spans="1:2" x14ac:dyDescent="0.2">
      <c r="A357" s="1">
        <v>172</v>
      </c>
      <c r="B357" s="1">
        <v>43.574626298806834</v>
      </c>
    </row>
    <row r="358" spans="1:2" x14ac:dyDescent="0.2">
      <c r="A358" s="1">
        <v>208</v>
      </c>
      <c r="B358" s="1">
        <v>43.592971778736683</v>
      </c>
    </row>
    <row r="359" spans="1:2" x14ac:dyDescent="0.2">
      <c r="A359" s="1">
        <v>174</v>
      </c>
      <c r="B359" s="1">
        <v>44.188821497291428</v>
      </c>
    </row>
    <row r="360" spans="1:2" x14ac:dyDescent="0.2">
      <c r="A360" s="1">
        <v>24</v>
      </c>
      <c r="B360" s="1">
        <v>44.431147138187953</v>
      </c>
    </row>
    <row r="361" spans="1:2" x14ac:dyDescent="0.2">
      <c r="A361" s="1">
        <v>106</v>
      </c>
      <c r="B361" s="1">
        <v>44.488959818489093</v>
      </c>
    </row>
    <row r="362" spans="1:2" x14ac:dyDescent="0.2">
      <c r="A362" s="1">
        <v>210</v>
      </c>
      <c r="B362" s="1">
        <v>45.074079105233977</v>
      </c>
    </row>
    <row r="363" spans="1:2" x14ac:dyDescent="0.2">
      <c r="A363" s="1">
        <v>154</v>
      </c>
      <c r="B363" s="1">
        <v>45.905282390112916</v>
      </c>
    </row>
    <row r="364" spans="1:2" x14ac:dyDescent="0.2">
      <c r="A364" s="1">
        <v>64</v>
      </c>
      <c r="B364" s="1">
        <v>46.517793514769437</v>
      </c>
    </row>
    <row r="365" spans="1:2" x14ac:dyDescent="0.2">
      <c r="A365" s="1">
        <v>228</v>
      </c>
      <c r="B365" s="1">
        <v>47.126729810268444</v>
      </c>
    </row>
    <row r="366" spans="1:2" x14ac:dyDescent="0.2">
      <c r="A366" s="1">
        <v>299</v>
      </c>
      <c r="B366" s="1">
        <v>47.27509282551182</v>
      </c>
    </row>
    <row r="367" spans="1:2" x14ac:dyDescent="0.2">
      <c r="A367" s="1">
        <v>272</v>
      </c>
      <c r="B367" s="1">
        <v>48.730538840065492</v>
      </c>
    </row>
    <row r="368" spans="1:2" x14ac:dyDescent="0.2">
      <c r="A368" s="1">
        <v>167</v>
      </c>
      <c r="B368" s="1">
        <v>48.761662085873468</v>
      </c>
    </row>
    <row r="369" spans="1:2" x14ac:dyDescent="0.2">
      <c r="A369" s="1">
        <v>412</v>
      </c>
      <c r="B369" s="1">
        <v>48.954795306111919</v>
      </c>
    </row>
    <row r="370" spans="1:2" x14ac:dyDescent="0.2">
      <c r="A370" s="1">
        <v>353</v>
      </c>
      <c r="B370" s="1">
        <v>49.039497274665337</v>
      </c>
    </row>
    <row r="371" spans="1:2" x14ac:dyDescent="0.2">
      <c r="A371" s="1">
        <v>275</v>
      </c>
      <c r="B371" s="1">
        <v>49.126327506590314</v>
      </c>
    </row>
    <row r="372" spans="1:2" x14ac:dyDescent="0.2">
      <c r="A372" s="1">
        <v>35</v>
      </c>
      <c r="B372" s="1">
        <v>49.14354850359814</v>
      </c>
    </row>
    <row r="373" spans="1:2" x14ac:dyDescent="0.2">
      <c r="A373" s="1">
        <v>384</v>
      </c>
      <c r="B373" s="1">
        <v>49.309537909999563</v>
      </c>
    </row>
    <row r="374" spans="1:2" x14ac:dyDescent="0.2">
      <c r="A374" s="1">
        <v>468</v>
      </c>
      <c r="B374" s="1">
        <v>49.350959462975879</v>
      </c>
    </row>
    <row r="375" spans="1:2" x14ac:dyDescent="0.2">
      <c r="A375" s="1">
        <v>472</v>
      </c>
      <c r="B375" s="1">
        <v>50.812771020027867</v>
      </c>
    </row>
    <row r="376" spans="1:2" x14ac:dyDescent="0.2">
      <c r="A376" s="1">
        <v>188</v>
      </c>
      <c r="B376" s="1">
        <v>51.633162864827682</v>
      </c>
    </row>
    <row r="377" spans="1:2" x14ac:dyDescent="0.2">
      <c r="A377" s="1">
        <v>232</v>
      </c>
      <c r="B377" s="1">
        <v>51.636043203981899</v>
      </c>
    </row>
    <row r="378" spans="1:2" x14ac:dyDescent="0.2">
      <c r="A378" s="1">
        <v>476</v>
      </c>
      <c r="B378" s="1">
        <v>51.849046228882798</v>
      </c>
    </row>
    <row r="379" spans="1:2" x14ac:dyDescent="0.2">
      <c r="A379" s="1">
        <v>17</v>
      </c>
      <c r="B379" s="1">
        <v>51.870780668539737</v>
      </c>
    </row>
    <row r="380" spans="1:2" x14ac:dyDescent="0.2">
      <c r="A380" s="1">
        <v>14</v>
      </c>
      <c r="B380" s="1">
        <v>51.929993037734675</v>
      </c>
    </row>
    <row r="381" spans="1:2" x14ac:dyDescent="0.2">
      <c r="A381" s="1">
        <v>187</v>
      </c>
      <c r="B381" s="1">
        <v>52.192617955526657</v>
      </c>
    </row>
    <row r="382" spans="1:2" x14ac:dyDescent="0.2">
      <c r="A382" s="1">
        <v>419</v>
      </c>
      <c r="B382" s="1">
        <v>52.625510077576109</v>
      </c>
    </row>
    <row r="383" spans="1:2" x14ac:dyDescent="0.2">
      <c r="A383" s="1">
        <v>179</v>
      </c>
      <c r="B383" s="1">
        <v>52.638077186262308</v>
      </c>
    </row>
    <row r="384" spans="1:2" x14ac:dyDescent="0.2">
      <c r="A384" s="1">
        <v>411</v>
      </c>
      <c r="B384" s="1">
        <v>53.103458921050333</v>
      </c>
    </row>
    <row r="385" spans="1:2" x14ac:dyDescent="0.2">
      <c r="A385" s="1">
        <v>441</v>
      </c>
      <c r="B385" s="1">
        <v>53.31587297360602</v>
      </c>
    </row>
    <row r="386" spans="1:2" x14ac:dyDescent="0.2">
      <c r="A386" s="1">
        <v>424</v>
      </c>
      <c r="B386" s="1">
        <v>53.925840280362536</v>
      </c>
    </row>
    <row r="387" spans="1:2" x14ac:dyDescent="0.2">
      <c r="A387" s="1">
        <v>306</v>
      </c>
      <c r="B387" s="1">
        <v>53.929405415899964</v>
      </c>
    </row>
    <row r="388" spans="1:2" x14ac:dyDescent="0.2">
      <c r="A388" s="1">
        <v>309</v>
      </c>
      <c r="B388" s="1">
        <v>54.160290329493364</v>
      </c>
    </row>
    <row r="389" spans="1:2" x14ac:dyDescent="0.2">
      <c r="A389" s="1">
        <v>31</v>
      </c>
      <c r="B389" s="1">
        <v>54.388348120264709</v>
      </c>
    </row>
    <row r="390" spans="1:2" x14ac:dyDescent="0.2">
      <c r="A390" s="1">
        <v>44</v>
      </c>
      <c r="B390" s="1">
        <v>54.468400729452696</v>
      </c>
    </row>
    <row r="391" spans="1:2" x14ac:dyDescent="0.2">
      <c r="A391" s="1">
        <v>258</v>
      </c>
      <c r="B391" s="1">
        <v>54.56320213721483</v>
      </c>
    </row>
    <row r="392" spans="1:2" x14ac:dyDescent="0.2">
      <c r="A392" s="1">
        <v>314</v>
      </c>
      <c r="B392" s="1">
        <v>54.64850474900777</v>
      </c>
    </row>
    <row r="393" spans="1:2" x14ac:dyDescent="0.2">
      <c r="A393" s="1">
        <v>85</v>
      </c>
      <c r="B393" s="1">
        <v>54.83099058980406</v>
      </c>
    </row>
    <row r="394" spans="1:2" x14ac:dyDescent="0.2">
      <c r="A394" s="1">
        <v>285</v>
      </c>
      <c r="B394" s="1">
        <v>55.69907411186432</v>
      </c>
    </row>
    <row r="395" spans="1:2" x14ac:dyDescent="0.2">
      <c r="A395" s="1">
        <v>16</v>
      </c>
      <c r="B395" s="1">
        <v>56.357542835274216</v>
      </c>
    </row>
    <row r="396" spans="1:2" x14ac:dyDescent="0.2">
      <c r="A396" s="1">
        <v>99</v>
      </c>
      <c r="B396" s="1">
        <v>56.5370993110173</v>
      </c>
    </row>
    <row r="397" spans="1:2" x14ac:dyDescent="0.2">
      <c r="A397" s="1">
        <v>70</v>
      </c>
      <c r="B397" s="1">
        <v>56.734803804652984</v>
      </c>
    </row>
    <row r="398" spans="1:2" x14ac:dyDescent="0.2">
      <c r="A398" s="1">
        <v>13</v>
      </c>
      <c r="B398" s="1">
        <v>57.041293595386378</v>
      </c>
    </row>
    <row r="399" spans="1:2" x14ac:dyDescent="0.2">
      <c r="A399" s="1">
        <v>233</v>
      </c>
      <c r="B399" s="1">
        <v>57.361210607934481</v>
      </c>
    </row>
    <row r="400" spans="1:2" x14ac:dyDescent="0.2">
      <c r="A400" s="1">
        <v>366</v>
      </c>
      <c r="B400" s="1">
        <v>57.59784257080355</v>
      </c>
    </row>
    <row r="401" spans="1:2" x14ac:dyDescent="0.2">
      <c r="A401" s="1">
        <v>245</v>
      </c>
      <c r="B401" s="1">
        <v>58.087907901917788</v>
      </c>
    </row>
    <row r="402" spans="1:2" x14ac:dyDescent="0.2">
      <c r="A402" s="1">
        <v>42</v>
      </c>
      <c r="B402" s="1">
        <v>61.699657502689661</v>
      </c>
    </row>
    <row r="403" spans="1:2" x14ac:dyDescent="0.2">
      <c r="A403" s="1">
        <v>253</v>
      </c>
      <c r="B403" s="1">
        <v>61.820294132339768</v>
      </c>
    </row>
    <row r="404" spans="1:2" x14ac:dyDescent="0.2">
      <c r="A404" s="1">
        <v>217</v>
      </c>
      <c r="B404" s="1">
        <v>61.839156814223315</v>
      </c>
    </row>
    <row r="405" spans="1:2" x14ac:dyDescent="0.2">
      <c r="A405" s="1">
        <v>107</v>
      </c>
      <c r="B405" s="1">
        <v>61.854301423270954</v>
      </c>
    </row>
    <row r="406" spans="1:2" x14ac:dyDescent="0.2">
      <c r="A406" s="1">
        <v>293</v>
      </c>
      <c r="B406" s="1">
        <v>62.108956579335427</v>
      </c>
    </row>
    <row r="407" spans="1:2" x14ac:dyDescent="0.2">
      <c r="A407" s="1">
        <v>325</v>
      </c>
      <c r="B407" s="1">
        <v>63.098206046608539</v>
      </c>
    </row>
    <row r="408" spans="1:2" x14ac:dyDescent="0.2">
      <c r="A408" s="1">
        <v>3</v>
      </c>
      <c r="B408" s="1">
        <v>63.635125298078492</v>
      </c>
    </row>
    <row r="409" spans="1:2" x14ac:dyDescent="0.2">
      <c r="A409" s="1">
        <v>431</v>
      </c>
      <c r="B409" s="1">
        <v>64.43001656724482</v>
      </c>
    </row>
    <row r="410" spans="1:2" x14ac:dyDescent="0.2">
      <c r="A410" s="1">
        <v>315</v>
      </c>
      <c r="B410" s="1">
        <v>64.506650788591287</v>
      </c>
    </row>
    <row r="411" spans="1:2" x14ac:dyDescent="0.2">
      <c r="A411" s="1">
        <v>242</v>
      </c>
      <c r="B411" s="1">
        <v>65.244727420282288</v>
      </c>
    </row>
    <row r="412" spans="1:2" x14ac:dyDescent="0.2">
      <c r="A412" s="1">
        <v>480</v>
      </c>
      <c r="B412" s="1">
        <v>65.38228852811153</v>
      </c>
    </row>
    <row r="413" spans="1:2" x14ac:dyDescent="0.2">
      <c r="A413" s="1">
        <v>209</v>
      </c>
      <c r="B413" s="1">
        <v>65.823117159403409</v>
      </c>
    </row>
    <row r="414" spans="1:2" x14ac:dyDescent="0.2">
      <c r="A414" s="1">
        <v>196</v>
      </c>
      <c r="B414" s="1">
        <v>66.175228287529535</v>
      </c>
    </row>
    <row r="415" spans="1:2" x14ac:dyDescent="0.2">
      <c r="A415" s="1">
        <v>466</v>
      </c>
      <c r="B415" s="1">
        <v>66.715413849906327</v>
      </c>
    </row>
    <row r="416" spans="1:2" x14ac:dyDescent="0.2">
      <c r="A416" s="1">
        <v>430</v>
      </c>
      <c r="B416" s="1">
        <v>68.949333618164019</v>
      </c>
    </row>
    <row r="417" spans="1:2" x14ac:dyDescent="0.2">
      <c r="A417" s="1">
        <v>230</v>
      </c>
      <c r="B417" s="1">
        <v>69.733129241079951</v>
      </c>
    </row>
    <row r="418" spans="1:2" x14ac:dyDescent="0.2">
      <c r="A418" s="1">
        <v>38</v>
      </c>
      <c r="B418" s="1">
        <v>69.73347489632215</v>
      </c>
    </row>
    <row r="419" spans="1:2" x14ac:dyDescent="0.2">
      <c r="A419" s="1">
        <v>456</v>
      </c>
      <c r="B419" s="1">
        <v>70.121141757776059</v>
      </c>
    </row>
    <row r="420" spans="1:2" x14ac:dyDescent="0.2">
      <c r="A420" s="1">
        <v>248</v>
      </c>
      <c r="B420" s="1">
        <v>70.661347876701257</v>
      </c>
    </row>
    <row r="421" spans="1:2" x14ac:dyDescent="0.2">
      <c r="A421" s="1">
        <v>246</v>
      </c>
      <c r="B421" s="1">
        <v>70.899575864106737</v>
      </c>
    </row>
    <row r="422" spans="1:2" x14ac:dyDescent="0.2">
      <c r="A422" s="1">
        <v>313</v>
      </c>
      <c r="B422" s="1">
        <v>71.381076541456423</v>
      </c>
    </row>
    <row r="423" spans="1:2" x14ac:dyDescent="0.2">
      <c r="A423" s="1">
        <v>452</v>
      </c>
      <c r="B423" s="1">
        <v>71.403934052552358</v>
      </c>
    </row>
    <row r="424" spans="1:2" x14ac:dyDescent="0.2">
      <c r="A424" s="1">
        <v>287</v>
      </c>
      <c r="B424" s="1">
        <v>73.109402634596336</v>
      </c>
    </row>
    <row r="425" spans="1:2" x14ac:dyDescent="0.2">
      <c r="A425" s="1">
        <v>220</v>
      </c>
      <c r="B425" s="1">
        <v>74.574024710238518</v>
      </c>
    </row>
    <row r="426" spans="1:2" x14ac:dyDescent="0.2">
      <c r="A426" s="1">
        <v>308</v>
      </c>
      <c r="B426" s="1">
        <v>74.876668628279731</v>
      </c>
    </row>
    <row r="427" spans="1:2" x14ac:dyDescent="0.2">
      <c r="A427" s="1">
        <v>32</v>
      </c>
      <c r="B427" s="1">
        <v>76.53321535586656</v>
      </c>
    </row>
    <row r="428" spans="1:2" x14ac:dyDescent="0.2">
      <c r="A428" s="1">
        <v>59</v>
      </c>
      <c r="B428" s="1">
        <v>78.696693547493851</v>
      </c>
    </row>
    <row r="429" spans="1:2" x14ac:dyDescent="0.2">
      <c r="A429" s="1">
        <v>100</v>
      </c>
      <c r="B429" s="1">
        <v>79.105912814644398</v>
      </c>
    </row>
    <row r="430" spans="1:2" x14ac:dyDescent="0.2">
      <c r="A430" s="1">
        <v>197</v>
      </c>
      <c r="B430" s="1">
        <v>79.640877844030911</v>
      </c>
    </row>
    <row r="431" spans="1:2" x14ac:dyDescent="0.2">
      <c r="A431" s="1">
        <v>22</v>
      </c>
      <c r="B431" s="1">
        <v>82.827667048259173</v>
      </c>
    </row>
    <row r="432" spans="1:2" x14ac:dyDescent="0.2">
      <c r="A432" s="1">
        <v>410</v>
      </c>
      <c r="B432" s="1">
        <v>83.197260851640749</v>
      </c>
    </row>
    <row r="433" spans="1:2" x14ac:dyDescent="0.2">
      <c r="A433" s="1">
        <v>144</v>
      </c>
      <c r="B433" s="1">
        <v>83.506856424846774</v>
      </c>
    </row>
    <row r="434" spans="1:2" x14ac:dyDescent="0.2">
      <c r="A434" s="1">
        <v>407</v>
      </c>
      <c r="B434" s="1">
        <v>83.888508856587578</v>
      </c>
    </row>
    <row r="435" spans="1:2" x14ac:dyDescent="0.2">
      <c r="A435" s="1">
        <v>4</v>
      </c>
      <c r="B435" s="1">
        <v>85.833581737253553</v>
      </c>
    </row>
    <row r="436" spans="1:2" x14ac:dyDescent="0.2">
      <c r="A436" s="1">
        <v>345</v>
      </c>
      <c r="B436" s="1">
        <v>85.983370299580201</v>
      </c>
    </row>
    <row r="437" spans="1:2" x14ac:dyDescent="0.2">
      <c r="A437" s="1">
        <v>5</v>
      </c>
      <c r="B437" s="28">
        <v>86.960119385001235</v>
      </c>
    </row>
    <row r="438" spans="1:2" x14ac:dyDescent="0.2">
      <c r="A438" s="1">
        <v>164</v>
      </c>
      <c r="B438" s="1">
        <v>87.313202594199538</v>
      </c>
    </row>
    <row r="439" spans="1:2" x14ac:dyDescent="0.2">
      <c r="A439" s="1">
        <v>361</v>
      </c>
      <c r="B439" s="1">
        <v>87.375104154838482</v>
      </c>
    </row>
    <row r="440" spans="1:2" x14ac:dyDescent="0.2">
      <c r="A440" s="1">
        <v>153</v>
      </c>
      <c r="B440" s="1">
        <v>87.387568928814289</v>
      </c>
    </row>
    <row r="441" spans="1:2" x14ac:dyDescent="0.2">
      <c r="A441" s="1">
        <v>237</v>
      </c>
      <c r="B441" s="1">
        <v>88.340040657720238</v>
      </c>
    </row>
    <row r="442" spans="1:2" x14ac:dyDescent="0.2">
      <c r="A442" s="1">
        <v>268</v>
      </c>
      <c r="B442" s="1">
        <v>89.2616765326311</v>
      </c>
    </row>
    <row r="443" spans="1:2" x14ac:dyDescent="0.2">
      <c r="A443" s="1">
        <v>478</v>
      </c>
      <c r="B443" s="1">
        <v>89.561242389334438</v>
      </c>
    </row>
    <row r="444" spans="1:2" x14ac:dyDescent="0.2">
      <c r="A444" s="1">
        <v>357</v>
      </c>
      <c r="B444" s="1">
        <v>89.974467416182961</v>
      </c>
    </row>
    <row r="445" spans="1:2" x14ac:dyDescent="0.2">
      <c r="A445" s="1">
        <v>455</v>
      </c>
      <c r="B445" s="1">
        <v>92.288139743031934</v>
      </c>
    </row>
    <row r="446" spans="1:2" x14ac:dyDescent="0.2">
      <c r="A446" s="1">
        <v>198</v>
      </c>
      <c r="B446" s="1">
        <v>92.301513271502699</v>
      </c>
    </row>
    <row r="447" spans="1:2" x14ac:dyDescent="0.2">
      <c r="A447" s="1">
        <v>136</v>
      </c>
      <c r="B447" s="1">
        <v>92.979971152588405</v>
      </c>
    </row>
    <row r="448" spans="1:2" x14ac:dyDescent="0.2">
      <c r="A448" s="1">
        <v>283</v>
      </c>
      <c r="B448" s="1">
        <v>94.248271111107897</v>
      </c>
    </row>
    <row r="449" spans="1:2" x14ac:dyDescent="0.2">
      <c r="A449" s="1">
        <v>289</v>
      </c>
      <c r="B449" s="1">
        <v>94.43648862853297</v>
      </c>
    </row>
    <row r="450" spans="1:2" x14ac:dyDescent="0.2">
      <c r="A450" s="1">
        <v>171</v>
      </c>
      <c r="B450" s="1">
        <v>96.415462354798365</v>
      </c>
    </row>
    <row r="451" spans="1:2" x14ac:dyDescent="0.2">
      <c r="A451" s="1">
        <v>360</v>
      </c>
      <c r="B451" s="1">
        <v>96.709907885089706</v>
      </c>
    </row>
    <row r="452" spans="1:2" x14ac:dyDescent="0.2">
      <c r="A452" s="1">
        <v>469</v>
      </c>
      <c r="B452" s="1">
        <v>101.13409368716384</v>
      </c>
    </row>
    <row r="453" spans="1:2" x14ac:dyDescent="0.2">
      <c r="A453" s="1">
        <v>143</v>
      </c>
      <c r="B453" s="1">
        <v>103.59611941634284</v>
      </c>
    </row>
    <row r="454" spans="1:2" x14ac:dyDescent="0.2">
      <c r="A454" s="1">
        <v>312</v>
      </c>
      <c r="B454" s="1">
        <v>103.734615107016</v>
      </c>
    </row>
    <row r="455" spans="1:2" x14ac:dyDescent="0.2">
      <c r="A455" s="1">
        <v>141</v>
      </c>
      <c r="B455" s="1">
        <v>104.577393267964</v>
      </c>
    </row>
    <row r="456" spans="1:2" x14ac:dyDescent="0.2">
      <c r="A456" s="1">
        <v>383</v>
      </c>
      <c r="B456" s="1">
        <v>104.75020755703554</v>
      </c>
    </row>
    <row r="457" spans="1:2" x14ac:dyDescent="0.2">
      <c r="A457" s="1">
        <v>74</v>
      </c>
      <c r="B457" s="1">
        <v>105.52932995235642</v>
      </c>
    </row>
    <row r="458" spans="1:2" x14ac:dyDescent="0.2">
      <c r="A458" s="1">
        <v>92</v>
      </c>
      <c r="B458" s="1">
        <v>105.61996593252115</v>
      </c>
    </row>
    <row r="459" spans="1:2" x14ac:dyDescent="0.2">
      <c r="A459" s="1">
        <v>266</v>
      </c>
      <c r="B459" s="1">
        <v>106.24029863249598</v>
      </c>
    </row>
    <row r="460" spans="1:2" x14ac:dyDescent="0.2">
      <c r="A460" s="1">
        <v>160</v>
      </c>
      <c r="B460" s="1">
        <v>107.42657340114602</v>
      </c>
    </row>
    <row r="461" spans="1:2" x14ac:dyDescent="0.2">
      <c r="A461" s="1">
        <v>395</v>
      </c>
      <c r="B461" s="1">
        <v>109.59086693698373</v>
      </c>
    </row>
    <row r="462" spans="1:2" x14ac:dyDescent="0.2">
      <c r="A462" s="1">
        <v>298</v>
      </c>
      <c r="B462" s="1">
        <v>109.82742441342816</v>
      </c>
    </row>
    <row r="463" spans="1:2" x14ac:dyDescent="0.2">
      <c r="A463" s="1">
        <v>113</v>
      </c>
      <c r="B463" s="1">
        <v>109.97030305324552</v>
      </c>
    </row>
    <row r="464" spans="1:2" x14ac:dyDescent="0.2">
      <c r="A464" s="1">
        <v>400</v>
      </c>
      <c r="B464" s="1">
        <v>110.39414955975008</v>
      </c>
    </row>
    <row r="465" spans="1:2" x14ac:dyDescent="0.2">
      <c r="A465" s="1">
        <v>241</v>
      </c>
      <c r="B465" s="1">
        <v>110.83699916832666</v>
      </c>
    </row>
    <row r="466" spans="1:2" x14ac:dyDescent="0.2">
      <c r="A466" s="1">
        <v>216</v>
      </c>
      <c r="B466" s="1">
        <v>112.25882303735489</v>
      </c>
    </row>
    <row r="467" spans="1:2" x14ac:dyDescent="0.2">
      <c r="A467" s="1">
        <v>121</v>
      </c>
      <c r="B467" s="1">
        <v>113.43222126451292</v>
      </c>
    </row>
    <row r="468" spans="1:2" x14ac:dyDescent="0.2">
      <c r="A468" s="1">
        <v>305</v>
      </c>
      <c r="B468" s="1">
        <v>114.00879925697154</v>
      </c>
    </row>
    <row r="469" spans="1:2" x14ac:dyDescent="0.2">
      <c r="A469" s="1">
        <v>244</v>
      </c>
      <c r="B469" s="1">
        <v>118.91029100953892</v>
      </c>
    </row>
    <row r="470" spans="1:2" x14ac:dyDescent="0.2">
      <c r="A470" s="1">
        <v>355</v>
      </c>
      <c r="B470" s="1">
        <v>120.30574665877248</v>
      </c>
    </row>
    <row r="471" spans="1:2" x14ac:dyDescent="0.2">
      <c r="A471" s="1">
        <v>134</v>
      </c>
      <c r="B471" s="1">
        <v>121.22919517879018</v>
      </c>
    </row>
    <row r="472" spans="1:2" x14ac:dyDescent="0.2">
      <c r="A472" s="1">
        <v>286</v>
      </c>
      <c r="B472" s="1">
        <v>122.82956106030178</v>
      </c>
    </row>
    <row r="473" spans="1:2" x14ac:dyDescent="0.2">
      <c r="A473" s="1">
        <v>371</v>
      </c>
      <c r="B473" s="1">
        <v>123.89287551661619</v>
      </c>
    </row>
    <row r="474" spans="1:2" x14ac:dyDescent="0.2">
      <c r="A474" s="1">
        <v>498</v>
      </c>
      <c r="B474" s="1">
        <v>126.43896718726137</v>
      </c>
    </row>
    <row r="475" spans="1:2" x14ac:dyDescent="0.2">
      <c r="A475" s="1">
        <v>481</v>
      </c>
      <c r="B475" s="1">
        <v>127.951464586984</v>
      </c>
    </row>
    <row r="476" spans="1:2" x14ac:dyDescent="0.2">
      <c r="A476" s="1">
        <v>494</v>
      </c>
      <c r="B476" s="1">
        <v>129.78058522602805</v>
      </c>
    </row>
    <row r="477" spans="1:2" x14ac:dyDescent="0.2">
      <c r="A477" s="1">
        <v>234</v>
      </c>
      <c r="B477" s="1">
        <v>131.00500554685641</v>
      </c>
    </row>
    <row r="478" spans="1:2" x14ac:dyDescent="0.2">
      <c r="A478" s="1">
        <v>303</v>
      </c>
      <c r="B478" s="1">
        <v>131.96805083459549</v>
      </c>
    </row>
    <row r="479" spans="1:2" x14ac:dyDescent="0.2">
      <c r="A479" s="1">
        <v>324</v>
      </c>
      <c r="B479" s="1">
        <v>138.65604476265617</v>
      </c>
    </row>
    <row r="480" spans="1:2" x14ac:dyDescent="0.2">
      <c r="A480" s="1">
        <v>250</v>
      </c>
      <c r="B480" s="1">
        <v>144.04172982201271</v>
      </c>
    </row>
    <row r="481" spans="1:2" x14ac:dyDescent="0.2">
      <c r="A481" s="1">
        <v>344</v>
      </c>
      <c r="B481" s="1">
        <v>145.47521045654503</v>
      </c>
    </row>
    <row r="482" spans="1:2" x14ac:dyDescent="0.2">
      <c r="A482" s="1">
        <v>403</v>
      </c>
      <c r="B482" s="1">
        <v>146.29342979794274</v>
      </c>
    </row>
    <row r="483" spans="1:2" x14ac:dyDescent="0.2">
      <c r="A483" s="1">
        <v>256</v>
      </c>
      <c r="B483" s="1">
        <v>149.55017411298468</v>
      </c>
    </row>
    <row r="484" spans="1:2" x14ac:dyDescent="0.2">
      <c r="A484" s="1">
        <v>491</v>
      </c>
      <c r="B484" s="1">
        <v>155.02247434568744</v>
      </c>
    </row>
    <row r="485" spans="1:2" x14ac:dyDescent="0.2">
      <c r="A485" s="1">
        <v>342</v>
      </c>
      <c r="B485" s="1">
        <v>155.54047619443372</v>
      </c>
    </row>
    <row r="486" spans="1:2" x14ac:dyDescent="0.2">
      <c r="A486" s="1">
        <v>145</v>
      </c>
      <c r="B486" s="1">
        <v>162.94083828421208</v>
      </c>
    </row>
    <row r="487" spans="1:2" x14ac:dyDescent="0.2">
      <c r="A487" s="1">
        <v>370</v>
      </c>
      <c r="B487" s="1">
        <v>165.04413540546375</v>
      </c>
    </row>
    <row r="488" spans="1:2" x14ac:dyDescent="0.2">
      <c r="A488" s="1">
        <v>307</v>
      </c>
      <c r="B488" s="1">
        <v>167.15159190420309</v>
      </c>
    </row>
    <row r="489" spans="1:2" x14ac:dyDescent="0.2">
      <c r="A489" s="1">
        <v>461</v>
      </c>
      <c r="B489" s="1">
        <v>167.8823659226091</v>
      </c>
    </row>
    <row r="490" spans="1:2" x14ac:dyDescent="0.2">
      <c r="A490" s="1">
        <v>359</v>
      </c>
      <c r="B490" s="1">
        <v>179.87323824558189</v>
      </c>
    </row>
    <row r="491" spans="1:2" x14ac:dyDescent="0.2">
      <c r="A491" s="1">
        <v>382</v>
      </c>
      <c r="B491" s="1">
        <v>180.23579095732021</v>
      </c>
    </row>
    <row r="492" spans="1:2" x14ac:dyDescent="0.2">
      <c r="A492" s="1">
        <v>351</v>
      </c>
      <c r="B492" s="1">
        <v>185.88264424074441</v>
      </c>
    </row>
    <row r="493" spans="1:2" x14ac:dyDescent="0.2">
      <c r="A493" s="1">
        <v>465</v>
      </c>
      <c r="B493" s="1">
        <v>188.98647754204467</v>
      </c>
    </row>
    <row r="494" spans="1:2" x14ac:dyDescent="0.2">
      <c r="A494" s="1">
        <v>453</v>
      </c>
      <c r="B494" s="1">
        <v>205.51035918357957</v>
      </c>
    </row>
    <row r="495" spans="1:2" x14ac:dyDescent="0.2">
      <c r="A495" s="1">
        <v>261</v>
      </c>
      <c r="B495" s="1">
        <v>214.90941751988066</v>
      </c>
    </row>
    <row r="496" spans="1:2" x14ac:dyDescent="0.2">
      <c r="A496" s="1">
        <v>393</v>
      </c>
      <c r="B496" s="1">
        <v>224.5146280105364</v>
      </c>
    </row>
    <row r="497" spans="1:2" x14ac:dyDescent="0.2">
      <c r="A497" s="1">
        <v>487</v>
      </c>
      <c r="B497" s="1">
        <v>284.92469158141648</v>
      </c>
    </row>
    <row r="498" spans="1:2" x14ac:dyDescent="0.2">
      <c r="A498" s="1">
        <v>339</v>
      </c>
      <c r="B498" s="1">
        <v>307.93011510920951</v>
      </c>
    </row>
    <row r="499" spans="1:2" x14ac:dyDescent="0.2">
      <c r="A499" s="1">
        <v>375</v>
      </c>
      <c r="B499" s="1">
        <v>316.48933902174576</v>
      </c>
    </row>
    <row r="500" spans="1:2" x14ac:dyDescent="0.2">
      <c r="A500" s="1">
        <v>377</v>
      </c>
      <c r="B500" s="1">
        <v>333.02184034411948</v>
      </c>
    </row>
    <row r="501" spans="1:2" x14ac:dyDescent="0.2">
      <c r="A501" s="1">
        <v>495</v>
      </c>
      <c r="B501" s="1">
        <v>555.79541141424852</v>
      </c>
    </row>
  </sheetData>
  <sortState xmlns:xlrd2="http://schemas.microsoft.com/office/spreadsheetml/2017/richdata2" ref="A2:B501">
    <sortCondition ref="B2:B501"/>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VaR-Results-Overview</vt:lpstr>
      <vt:lpstr>VaR</vt:lpstr>
      <vt:lpstr>Scenarios</vt:lpstr>
      <vt:lpstr>Ranked Losses</vt:lpstr>
      <vt:lpstr>Scenarios (2)</vt:lpstr>
      <vt:lpstr>Ranked Losses (2)</vt:lpstr>
      <vt:lpstr>Scenarios (3)</vt:lpstr>
      <vt:lpstr>Ranked Losses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 Joel</dc:creator>
  <cp:lastModifiedBy>Hermann Joel</cp:lastModifiedBy>
  <dcterms:created xsi:type="dcterms:W3CDTF">2021-10-31T22:33:03Z</dcterms:created>
  <dcterms:modified xsi:type="dcterms:W3CDTF">2021-12-28T10:13:29Z</dcterms:modified>
</cp:coreProperties>
</file>