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Z:\03. FINANCEIRO\02. PRESTAÇÃO MENSAL DE CONTAS\__REPASSE __\ANO 2025 _REPASSE STYLUS\ABRIL\"/>
    </mc:Choice>
  </mc:AlternateContent>
  <xr:revisionPtr revIDLastSave="0" documentId="13_ncr:1_{5A8BA067-202C-46B4-8B90-03C9AE44C6DF}" xr6:coauthVersionLast="47" xr6:coauthVersionMax="47" xr10:uidLastSave="{00000000-0000-0000-0000-000000000000}"/>
  <bookViews>
    <workbookView xWindow="-120" yWindow="-120" windowWidth="29040" windowHeight="15840" firstSheet="1" activeTab="4" xr2:uid="{EB78C412-F7DF-4F30-A195-2FB1703933A2}"/>
  </bookViews>
  <sheets>
    <sheet name="dez 2024" sheetId="7" state="hidden" r:id="rId1"/>
    <sheet name="jan 2025" sheetId="10" r:id="rId2"/>
    <sheet name="fev 2025" sheetId="11" r:id="rId3"/>
    <sheet name="mar 2025" sheetId="12" r:id="rId4"/>
    <sheet name="Resumo" sheetId="3" r:id="rId5"/>
    <sheet name="Edifícios" sheetId="9" r:id="rId6"/>
    <sheet name="Diversos" sheetId="4" r:id="rId7"/>
    <sheet name="Novas locações" sheetId="5" r:id="rId8"/>
    <sheet name="Rescisões" sheetId="6" r:id="rId9"/>
  </sheets>
  <definedNames>
    <definedName name="_xlnm._FilterDatabase" localSheetId="0" hidden="1">'dez 2024'!$A$1:$AD$348</definedName>
    <definedName name="_xlnm._FilterDatabase" localSheetId="6" hidden="1">Diversos!$A$1:$H$38</definedName>
    <definedName name="_xlnm._FilterDatabase" localSheetId="5" hidden="1">Edifícios!$H$1:$P$111</definedName>
    <definedName name="_xlnm._FilterDatabase" localSheetId="2" hidden="1">'fev 2025'!$A$1:$AD$326</definedName>
    <definedName name="_xlnm._FilterDatabase" localSheetId="1" hidden="1">'jan 2025'!$A$1:$AE$318</definedName>
    <definedName name="_xlnm._FilterDatabase" localSheetId="3" hidden="1">'mar 2025'!$A$1:$AD$335</definedName>
    <definedName name="_xlnm._FilterDatabase" localSheetId="7" hidden="1">'Novas locações'!$A$15:$I$22</definedName>
    <definedName name="_xlnm._FilterDatabase" localSheetId="4" hidden="1">Resumo!$A$1:$J$31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3" l="1"/>
  <c r="H25" i="3" s="1"/>
  <c r="F25" i="3"/>
  <c r="F2" i="4"/>
  <c r="G2" i="4" s="1"/>
  <c r="C2" i="4"/>
  <c r="F38" i="4"/>
  <c r="E38" i="4"/>
  <c r="D38" i="4"/>
  <c r="C38" i="4"/>
  <c r="F8" i="4"/>
  <c r="E8" i="4"/>
  <c r="D8" i="4"/>
  <c r="C8" i="4"/>
  <c r="F10" i="4"/>
  <c r="E10" i="4"/>
  <c r="D10" i="4"/>
  <c r="C10" i="4"/>
  <c r="F7" i="4"/>
  <c r="E7" i="4"/>
  <c r="D7" i="4"/>
  <c r="C7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9" i="4"/>
  <c r="E9" i="4"/>
  <c r="D9" i="4"/>
  <c r="C9" i="4"/>
  <c r="F32" i="4"/>
  <c r="E32" i="4"/>
  <c r="D32" i="4"/>
  <c r="C32" i="4"/>
  <c r="F6" i="4"/>
  <c r="E6" i="4"/>
  <c r="D6" i="4"/>
  <c r="C6" i="4"/>
  <c r="F31" i="4"/>
  <c r="E31" i="4"/>
  <c r="D31" i="4"/>
  <c r="C31" i="4"/>
  <c r="F4" i="4"/>
  <c r="E4" i="4"/>
  <c r="D4" i="4"/>
  <c r="C4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F25" i="4"/>
  <c r="E25" i="4"/>
  <c r="D25" i="4"/>
  <c r="C25" i="4"/>
  <c r="F24" i="4"/>
  <c r="E24" i="4"/>
  <c r="D24" i="4"/>
  <c r="C24" i="4"/>
  <c r="F23" i="4"/>
  <c r="E23" i="4"/>
  <c r="D23" i="4"/>
  <c r="C23" i="4"/>
  <c r="F5" i="4"/>
  <c r="E5" i="4"/>
  <c r="D5" i="4"/>
  <c r="C5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3" i="4"/>
  <c r="E3" i="4"/>
  <c r="D3" i="4"/>
  <c r="C3" i="4"/>
  <c r="F11" i="4"/>
  <c r="E11" i="4"/>
  <c r="D11" i="4"/>
  <c r="C11" i="4"/>
  <c r="N109" i="9"/>
  <c r="M109" i="9"/>
  <c r="L109" i="9"/>
  <c r="K109" i="9"/>
  <c r="N108" i="9"/>
  <c r="M108" i="9"/>
  <c r="L108" i="9"/>
  <c r="K108" i="9"/>
  <c r="N107" i="9"/>
  <c r="M107" i="9"/>
  <c r="L107" i="9"/>
  <c r="K107" i="9"/>
  <c r="N106" i="9"/>
  <c r="M106" i="9"/>
  <c r="L106" i="9"/>
  <c r="K106" i="9"/>
  <c r="N105" i="9"/>
  <c r="M105" i="9"/>
  <c r="L105" i="9"/>
  <c r="K105" i="9"/>
  <c r="N104" i="9"/>
  <c r="M104" i="9"/>
  <c r="L104" i="9"/>
  <c r="K104" i="9"/>
  <c r="N103" i="9"/>
  <c r="M103" i="9"/>
  <c r="L103" i="9"/>
  <c r="K103" i="9"/>
  <c r="N102" i="9"/>
  <c r="M102" i="9"/>
  <c r="L102" i="9"/>
  <c r="K102" i="9"/>
  <c r="N101" i="9"/>
  <c r="M101" i="9"/>
  <c r="L101" i="9"/>
  <c r="K101" i="9"/>
  <c r="N100" i="9"/>
  <c r="M100" i="9"/>
  <c r="L100" i="9"/>
  <c r="K100" i="9"/>
  <c r="N99" i="9"/>
  <c r="M99" i="9"/>
  <c r="L99" i="9"/>
  <c r="K99" i="9"/>
  <c r="N98" i="9"/>
  <c r="M98" i="9"/>
  <c r="L98" i="9"/>
  <c r="K98" i="9"/>
  <c r="N97" i="9"/>
  <c r="M97" i="9"/>
  <c r="L97" i="9"/>
  <c r="K97" i="9"/>
  <c r="N96" i="9"/>
  <c r="M96" i="9"/>
  <c r="L96" i="9"/>
  <c r="K96" i="9"/>
  <c r="N95" i="9"/>
  <c r="M95" i="9"/>
  <c r="L95" i="9"/>
  <c r="K95" i="9"/>
  <c r="N94" i="9"/>
  <c r="M94" i="9"/>
  <c r="L94" i="9"/>
  <c r="K94" i="9"/>
  <c r="N93" i="9"/>
  <c r="M93" i="9"/>
  <c r="L93" i="9"/>
  <c r="K93" i="9"/>
  <c r="N92" i="9"/>
  <c r="M92" i="9"/>
  <c r="L92" i="9"/>
  <c r="K92" i="9"/>
  <c r="N91" i="9"/>
  <c r="M91" i="9"/>
  <c r="L91" i="9"/>
  <c r="K91" i="9"/>
  <c r="N90" i="9"/>
  <c r="M90" i="9"/>
  <c r="L90" i="9"/>
  <c r="K90" i="9"/>
  <c r="N89" i="9"/>
  <c r="M89" i="9"/>
  <c r="L89" i="9"/>
  <c r="K89" i="9"/>
  <c r="N88" i="9"/>
  <c r="M88" i="9"/>
  <c r="L88" i="9"/>
  <c r="K88" i="9"/>
  <c r="N87" i="9"/>
  <c r="M87" i="9"/>
  <c r="L87" i="9"/>
  <c r="K87" i="9"/>
  <c r="N86" i="9"/>
  <c r="M86" i="9"/>
  <c r="L86" i="9"/>
  <c r="K86" i="9"/>
  <c r="N85" i="9"/>
  <c r="M85" i="9"/>
  <c r="L85" i="9"/>
  <c r="K85" i="9"/>
  <c r="N84" i="9"/>
  <c r="M84" i="9"/>
  <c r="L84" i="9"/>
  <c r="K84" i="9"/>
  <c r="N83" i="9"/>
  <c r="M83" i="9"/>
  <c r="L83" i="9"/>
  <c r="K83" i="9"/>
  <c r="N82" i="9"/>
  <c r="M82" i="9"/>
  <c r="L82" i="9"/>
  <c r="K82" i="9"/>
  <c r="N81" i="9"/>
  <c r="M81" i="9"/>
  <c r="L81" i="9"/>
  <c r="K81" i="9"/>
  <c r="N80" i="9"/>
  <c r="M80" i="9"/>
  <c r="L80" i="9"/>
  <c r="K80" i="9"/>
  <c r="N79" i="9"/>
  <c r="M79" i="9"/>
  <c r="L79" i="9"/>
  <c r="K79" i="9"/>
  <c r="N78" i="9"/>
  <c r="M78" i="9"/>
  <c r="L78" i="9"/>
  <c r="K78" i="9"/>
  <c r="N77" i="9"/>
  <c r="M77" i="9"/>
  <c r="L77" i="9"/>
  <c r="K77" i="9"/>
  <c r="N76" i="9"/>
  <c r="M76" i="9"/>
  <c r="L76" i="9"/>
  <c r="K76" i="9"/>
  <c r="N75" i="9"/>
  <c r="M75" i="9"/>
  <c r="L75" i="9"/>
  <c r="K75" i="9"/>
  <c r="N74" i="9"/>
  <c r="M74" i="9"/>
  <c r="L74" i="9"/>
  <c r="K74" i="9"/>
  <c r="N73" i="9"/>
  <c r="M73" i="9"/>
  <c r="L73" i="9"/>
  <c r="K73" i="9"/>
  <c r="N72" i="9"/>
  <c r="M72" i="9"/>
  <c r="L72" i="9"/>
  <c r="K72" i="9"/>
  <c r="N71" i="9"/>
  <c r="M71" i="9"/>
  <c r="L71" i="9"/>
  <c r="K71" i="9"/>
  <c r="N70" i="9"/>
  <c r="M70" i="9"/>
  <c r="L70" i="9"/>
  <c r="K70" i="9"/>
  <c r="N69" i="9"/>
  <c r="M69" i="9"/>
  <c r="L69" i="9"/>
  <c r="K69" i="9"/>
  <c r="N68" i="9"/>
  <c r="M68" i="9"/>
  <c r="L68" i="9"/>
  <c r="K68" i="9"/>
  <c r="N67" i="9"/>
  <c r="M67" i="9"/>
  <c r="L67" i="9"/>
  <c r="K67" i="9"/>
  <c r="N66" i="9"/>
  <c r="M66" i="9"/>
  <c r="L66" i="9"/>
  <c r="K66" i="9"/>
  <c r="N65" i="9"/>
  <c r="M65" i="9"/>
  <c r="L65" i="9"/>
  <c r="K65" i="9"/>
  <c r="N64" i="9"/>
  <c r="M64" i="9"/>
  <c r="L64" i="9"/>
  <c r="K64" i="9"/>
  <c r="N63" i="9"/>
  <c r="M63" i="9"/>
  <c r="L63" i="9"/>
  <c r="K63" i="9"/>
  <c r="N62" i="9"/>
  <c r="M62" i="9"/>
  <c r="L62" i="9"/>
  <c r="K62" i="9"/>
  <c r="N61" i="9"/>
  <c r="M61" i="9"/>
  <c r="L61" i="9"/>
  <c r="K61" i="9"/>
  <c r="N60" i="9"/>
  <c r="M60" i="9"/>
  <c r="L60" i="9"/>
  <c r="K60" i="9"/>
  <c r="N59" i="9"/>
  <c r="M59" i="9"/>
  <c r="L59" i="9"/>
  <c r="K59" i="9"/>
  <c r="N58" i="9"/>
  <c r="M58" i="9"/>
  <c r="L58" i="9"/>
  <c r="K58" i="9"/>
  <c r="N57" i="9"/>
  <c r="M57" i="9"/>
  <c r="L57" i="9"/>
  <c r="K57" i="9"/>
  <c r="N56" i="9"/>
  <c r="M56" i="9"/>
  <c r="L56" i="9"/>
  <c r="K56" i="9"/>
  <c r="N55" i="9"/>
  <c r="M55" i="9"/>
  <c r="L55" i="9"/>
  <c r="K55" i="9"/>
  <c r="N54" i="9"/>
  <c r="M54" i="9"/>
  <c r="L54" i="9"/>
  <c r="K54" i="9"/>
  <c r="N53" i="9"/>
  <c r="M53" i="9"/>
  <c r="L53" i="9"/>
  <c r="K53" i="9"/>
  <c r="N52" i="9"/>
  <c r="M52" i="9"/>
  <c r="L52" i="9"/>
  <c r="K52" i="9"/>
  <c r="N51" i="9"/>
  <c r="M51" i="9"/>
  <c r="L51" i="9"/>
  <c r="K51" i="9"/>
  <c r="N50" i="9"/>
  <c r="M50" i="9"/>
  <c r="L50" i="9"/>
  <c r="K50" i="9"/>
  <c r="N49" i="9"/>
  <c r="M49" i="9"/>
  <c r="L49" i="9"/>
  <c r="K49" i="9"/>
  <c r="N48" i="9"/>
  <c r="M48" i="9"/>
  <c r="L48" i="9"/>
  <c r="K48" i="9"/>
  <c r="N47" i="9"/>
  <c r="M47" i="9"/>
  <c r="L47" i="9"/>
  <c r="K47" i="9"/>
  <c r="N46" i="9"/>
  <c r="M46" i="9"/>
  <c r="L46" i="9"/>
  <c r="K46" i="9"/>
  <c r="N45" i="9"/>
  <c r="M45" i="9"/>
  <c r="L45" i="9"/>
  <c r="K45" i="9"/>
  <c r="N44" i="9"/>
  <c r="M44" i="9"/>
  <c r="L44" i="9"/>
  <c r="K44" i="9"/>
  <c r="N43" i="9"/>
  <c r="M43" i="9"/>
  <c r="L43" i="9"/>
  <c r="K43" i="9"/>
  <c r="N42" i="9"/>
  <c r="M42" i="9"/>
  <c r="L42" i="9"/>
  <c r="K42" i="9"/>
  <c r="N41" i="9"/>
  <c r="M41" i="9"/>
  <c r="L41" i="9"/>
  <c r="K41" i="9"/>
  <c r="N40" i="9"/>
  <c r="M40" i="9"/>
  <c r="L40" i="9"/>
  <c r="K40" i="9"/>
  <c r="N39" i="9"/>
  <c r="M39" i="9"/>
  <c r="L39" i="9"/>
  <c r="K39" i="9"/>
  <c r="N38" i="9"/>
  <c r="M38" i="9"/>
  <c r="L38" i="9"/>
  <c r="K38" i="9"/>
  <c r="N37" i="9"/>
  <c r="M37" i="9"/>
  <c r="L37" i="9"/>
  <c r="K37" i="9"/>
  <c r="N36" i="9"/>
  <c r="M36" i="9"/>
  <c r="L36" i="9"/>
  <c r="K36" i="9"/>
  <c r="N35" i="9"/>
  <c r="M35" i="9"/>
  <c r="L35" i="9"/>
  <c r="K35" i="9"/>
  <c r="N34" i="9"/>
  <c r="M34" i="9"/>
  <c r="L34" i="9"/>
  <c r="K34" i="9"/>
  <c r="N33" i="9"/>
  <c r="M33" i="9"/>
  <c r="L33" i="9"/>
  <c r="K33" i="9"/>
  <c r="N32" i="9"/>
  <c r="M32" i="9"/>
  <c r="L32" i="9"/>
  <c r="K32" i="9"/>
  <c r="N31" i="9"/>
  <c r="M31" i="9"/>
  <c r="L31" i="9"/>
  <c r="K31" i="9"/>
  <c r="N30" i="9"/>
  <c r="M30" i="9"/>
  <c r="L30" i="9"/>
  <c r="K30" i="9"/>
  <c r="N29" i="9"/>
  <c r="M29" i="9"/>
  <c r="L29" i="9"/>
  <c r="K29" i="9"/>
  <c r="N28" i="9"/>
  <c r="M28" i="9"/>
  <c r="L28" i="9"/>
  <c r="K28" i="9"/>
  <c r="N27" i="9"/>
  <c r="M27" i="9"/>
  <c r="L27" i="9"/>
  <c r="K27" i="9"/>
  <c r="N26" i="9"/>
  <c r="M26" i="9"/>
  <c r="L26" i="9"/>
  <c r="K26" i="9"/>
  <c r="N25" i="9"/>
  <c r="M25" i="9"/>
  <c r="L25" i="9"/>
  <c r="K25" i="9"/>
  <c r="N24" i="9"/>
  <c r="M24" i="9"/>
  <c r="L24" i="9"/>
  <c r="K24" i="9"/>
  <c r="N23" i="9"/>
  <c r="M23" i="9"/>
  <c r="L23" i="9"/>
  <c r="K23" i="9"/>
  <c r="N22" i="9"/>
  <c r="M22" i="9"/>
  <c r="L22" i="9"/>
  <c r="K22" i="9"/>
  <c r="N21" i="9"/>
  <c r="M21" i="9"/>
  <c r="L21" i="9"/>
  <c r="K21" i="9"/>
  <c r="N20" i="9"/>
  <c r="M20" i="9"/>
  <c r="L20" i="9"/>
  <c r="K20" i="9"/>
  <c r="N19" i="9"/>
  <c r="M19" i="9"/>
  <c r="L19" i="9"/>
  <c r="K19" i="9"/>
  <c r="N18" i="9"/>
  <c r="M18" i="9"/>
  <c r="L18" i="9"/>
  <c r="K18" i="9"/>
  <c r="N17" i="9"/>
  <c r="M17" i="9"/>
  <c r="L17" i="9"/>
  <c r="K17" i="9"/>
  <c r="N16" i="9"/>
  <c r="M16" i="9"/>
  <c r="L16" i="9"/>
  <c r="K16" i="9"/>
  <c r="N15" i="9"/>
  <c r="M15" i="9"/>
  <c r="L15" i="9"/>
  <c r="K15" i="9"/>
  <c r="N14" i="9"/>
  <c r="M14" i="9"/>
  <c r="L14" i="9"/>
  <c r="K14" i="9"/>
  <c r="N13" i="9"/>
  <c r="M13" i="9"/>
  <c r="L13" i="9"/>
  <c r="K13" i="9"/>
  <c r="N12" i="9"/>
  <c r="M12" i="9"/>
  <c r="L12" i="9"/>
  <c r="K12" i="9"/>
  <c r="N11" i="9"/>
  <c r="M11" i="9"/>
  <c r="L11" i="9"/>
  <c r="K11" i="9"/>
  <c r="N10" i="9"/>
  <c r="M10" i="9"/>
  <c r="L10" i="9"/>
  <c r="K10" i="9"/>
  <c r="N9" i="9"/>
  <c r="M9" i="9"/>
  <c r="L9" i="9"/>
  <c r="K9" i="9"/>
  <c r="N8" i="9"/>
  <c r="M8" i="9"/>
  <c r="L8" i="9"/>
  <c r="K8" i="9"/>
  <c r="N7" i="9"/>
  <c r="M7" i="9"/>
  <c r="L7" i="9"/>
  <c r="K7" i="9"/>
  <c r="N6" i="9"/>
  <c r="M6" i="9"/>
  <c r="L6" i="9"/>
  <c r="K6" i="9"/>
  <c r="N5" i="9"/>
  <c r="M5" i="9"/>
  <c r="L5" i="9"/>
  <c r="K5" i="9"/>
  <c r="N4" i="9"/>
  <c r="M4" i="9"/>
  <c r="L4" i="9"/>
  <c r="K4" i="9"/>
  <c r="N3" i="9"/>
  <c r="M3" i="9"/>
  <c r="L3" i="9"/>
  <c r="K3" i="9"/>
  <c r="N2" i="9"/>
  <c r="M2" i="9"/>
  <c r="L2" i="9"/>
  <c r="K2" i="9"/>
  <c r="E6" i="9"/>
  <c r="E5" i="9"/>
  <c r="E4" i="9"/>
  <c r="E3" i="9"/>
  <c r="E2" i="9"/>
  <c r="D2" i="9"/>
  <c r="G29" i="3"/>
  <c r="G28" i="3"/>
  <c r="G27" i="3"/>
  <c r="G26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H3" i="3" s="1"/>
  <c r="G2" i="3"/>
  <c r="F2" i="3"/>
  <c r="F29" i="3"/>
  <c r="F28" i="3"/>
  <c r="F27" i="3"/>
  <c r="F26" i="3"/>
  <c r="F24" i="3"/>
  <c r="F23" i="3"/>
  <c r="F22" i="3"/>
  <c r="F21" i="3"/>
  <c r="F53" i="3" s="1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D5" i="9"/>
  <c r="E29" i="3"/>
  <c r="D29" i="3"/>
  <c r="E28" i="3"/>
  <c r="D28" i="3"/>
  <c r="E27" i="3"/>
  <c r="D27" i="3"/>
  <c r="E26" i="3"/>
  <c r="D26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D3" i="3"/>
  <c r="E2" i="3"/>
  <c r="D2" i="3"/>
  <c r="C2" i="9"/>
  <c r="D53" i="3" l="1"/>
  <c r="E53" i="3"/>
  <c r="F52" i="3"/>
  <c r="D52" i="3"/>
  <c r="F51" i="3"/>
  <c r="H5" i="3"/>
  <c r="H9" i="3"/>
  <c r="H13" i="3"/>
  <c r="H17" i="3"/>
  <c r="H26" i="3"/>
  <c r="H6" i="3"/>
  <c r="H10" i="3"/>
  <c r="H14" i="3"/>
  <c r="H18" i="3"/>
  <c r="H22" i="3"/>
  <c r="H27" i="3"/>
  <c r="H7" i="3"/>
  <c r="H11" i="3"/>
  <c r="H15" i="3"/>
  <c r="H19" i="3"/>
  <c r="H23" i="3"/>
  <c r="H28" i="3"/>
  <c r="H4" i="3"/>
  <c r="H8" i="3"/>
  <c r="H12" i="3"/>
  <c r="H16" i="3"/>
  <c r="H20" i="3"/>
  <c r="H24" i="3"/>
  <c r="H29" i="3"/>
  <c r="O2" i="9"/>
  <c r="O3" i="9"/>
  <c r="O4" i="9"/>
  <c r="O5" i="9"/>
  <c r="O6" i="9"/>
  <c r="O9" i="9"/>
  <c r="O10" i="9"/>
  <c r="O42" i="9"/>
  <c r="O58" i="9"/>
  <c r="O66" i="9"/>
  <c r="O68" i="9"/>
  <c r="O69" i="9"/>
  <c r="O74" i="9"/>
  <c r="O94" i="9"/>
  <c r="O18" i="9"/>
  <c r="O26" i="9"/>
  <c r="O34" i="9"/>
  <c r="O35" i="9"/>
  <c r="O36" i="9"/>
  <c r="O37" i="9"/>
  <c r="O38" i="9"/>
  <c r="O41" i="9"/>
  <c r="O50" i="9"/>
  <c r="O67" i="9"/>
  <c r="O70" i="9"/>
  <c r="O73" i="9"/>
  <c r="O82" i="9"/>
  <c r="D39" i="4"/>
  <c r="G11" i="4"/>
  <c r="G3" i="4"/>
  <c r="G12" i="4"/>
  <c r="G13" i="4"/>
  <c r="G14" i="4"/>
  <c r="G16" i="4"/>
  <c r="G19" i="4"/>
  <c r="G21" i="4"/>
  <c r="G5" i="4"/>
  <c r="G24" i="4"/>
  <c r="G26" i="4"/>
  <c r="G28" i="4"/>
  <c r="G30" i="4"/>
  <c r="G31" i="4"/>
  <c r="G32" i="4"/>
  <c r="G33" i="4"/>
  <c r="G35" i="4"/>
  <c r="G36" i="4"/>
  <c r="G10" i="4"/>
  <c r="G38" i="4"/>
  <c r="G15" i="4"/>
  <c r="G17" i="4"/>
  <c r="G18" i="4"/>
  <c r="G20" i="4"/>
  <c r="G22" i="4"/>
  <c r="G23" i="4"/>
  <c r="G25" i="4"/>
  <c r="G27" i="4"/>
  <c r="G29" i="4"/>
  <c r="G4" i="4"/>
  <c r="G6" i="4"/>
  <c r="G9" i="4"/>
  <c r="G34" i="4"/>
  <c r="G37" i="4"/>
  <c r="G7" i="4"/>
  <c r="G8" i="4"/>
  <c r="E39" i="4"/>
  <c r="E40" i="4" s="1"/>
  <c r="F39" i="4"/>
  <c r="F40" i="4" s="1"/>
  <c r="O12" i="9"/>
  <c r="O14" i="9"/>
  <c r="O46" i="9"/>
  <c r="O76" i="9"/>
  <c r="O78" i="9"/>
  <c r="O20" i="9"/>
  <c r="O22" i="9"/>
  <c r="O25" i="9"/>
  <c r="O51" i="9"/>
  <c r="O52" i="9"/>
  <c r="O53" i="9"/>
  <c r="O54" i="9"/>
  <c r="O57" i="9"/>
  <c r="O83" i="9"/>
  <c r="O84" i="9"/>
  <c r="O85" i="9"/>
  <c r="O86" i="9"/>
  <c r="O90" i="9"/>
  <c r="O93" i="9"/>
  <c r="O11" i="9"/>
  <c r="O13" i="9"/>
  <c r="O17" i="9"/>
  <c r="O43" i="9"/>
  <c r="O44" i="9"/>
  <c r="O45" i="9"/>
  <c r="O49" i="9"/>
  <c r="O75" i="9"/>
  <c r="O77" i="9"/>
  <c r="O81" i="9"/>
  <c r="O19" i="9"/>
  <c r="O21" i="9"/>
  <c r="O27" i="9"/>
  <c r="O28" i="9"/>
  <c r="O29" i="9"/>
  <c r="O30" i="9"/>
  <c r="O33" i="9"/>
  <c r="O59" i="9"/>
  <c r="O60" i="9"/>
  <c r="O61" i="9"/>
  <c r="O62" i="9"/>
  <c r="O65" i="9"/>
  <c r="O95" i="9"/>
  <c r="O96" i="9"/>
  <c r="O97" i="9"/>
  <c r="O98" i="9"/>
  <c r="O102" i="9"/>
  <c r="O106" i="9"/>
  <c r="O99" i="9"/>
  <c r="O100" i="9"/>
  <c r="O101" i="9"/>
  <c r="O8" i="9"/>
  <c r="O23" i="9"/>
  <c r="O31" i="9"/>
  <c r="O32" i="9"/>
  <c r="O39" i="9"/>
  <c r="O40" i="9"/>
  <c r="O47" i="9"/>
  <c r="O48" i="9"/>
  <c r="O55" i="9"/>
  <c r="O56" i="9"/>
  <c r="O63" i="9"/>
  <c r="O64" i="9"/>
  <c r="O71" i="9"/>
  <c r="O72" i="9"/>
  <c r="O79" i="9"/>
  <c r="O80" i="9"/>
  <c r="O87" i="9"/>
  <c r="O88" i="9"/>
  <c r="O89" i="9"/>
  <c r="O103" i="9"/>
  <c r="O104" i="9"/>
  <c r="O105" i="9"/>
  <c r="O7" i="9"/>
  <c r="O15" i="9"/>
  <c r="O16" i="9"/>
  <c r="O24" i="9"/>
  <c r="O91" i="9"/>
  <c r="O92" i="9"/>
  <c r="O107" i="9"/>
  <c r="O108" i="9"/>
  <c r="O109" i="9"/>
  <c r="F5" i="9"/>
  <c r="N110" i="9"/>
  <c r="N111" i="9" s="1"/>
  <c r="E7" i="9"/>
  <c r="E8" i="9" s="1"/>
  <c r="G53" i="3"/>
  <c r="G51" i="3"/>
  <c r="H21" i="3"/>
  <c r="F2" i="9"/>
  <c r="H2" i="3"/>
  <c r="G52" i="3"/>
  <c r="G30" i="3"/>
  <c r="D30" i="3"/>
  <c r="E30" i="3"/>
  <c r="D6" i="9"/>
  <c r="F6" i="9" s="1"/>
  <c r="D3" i="9"/>
  <c r="F3" i="9" s="1"/>
  <c r="D4" i="9"/>
  <c r="F4" i="9" s="1"/>
  <c r="F30" i="3"/>
  <c r="F31" i="3" s="1"/>
  <c r="D34" i="3"/>
  <c r="D51" i="3" s="1"/>
  <c r="E42" i="3"/>
  <c r="E41" i="3"/>
  <c r="E35" i="3"/>
  <c r="E52" i="3" s="1"/>
  <c r="E34" i="3"/>
  <c r="E51" i="3" s="1"/>
  <c r="D54" i="3" l="1"/>
  <c r="E54" i="3"/>
  <c r="F54" i="3"/>
  <c r="G31" i="3"/>
  <c r="G48" i="3"/>
  <c r="G54" i="3"/>
  <c r="E31" i="3"/>
  <c r="O110" i="9"/>
  <c r="D7" i="9"/>
  <c r="D8" i="9" s="1"/>
  <c r="F48" i="3"/>
  <c r="M110" i="9"/>
  <c r="M111" i="9" s="1"/>
  <c r="B3" i="9"/>
  <c r="C3" i="9" l="1"/>
  <c r="K110" i="9"/>
  <c r="B6" i="9" l="1"/>
  <c r="B5" i="9"/>
  <c r="B4" i="9"/>
  <c r="B2" i="9"/>
  <c r="C6" i="9"/>
  <c r="C5" i="9"/>
  <c r="C4" i="9"/>
  <c r="H30" i="3" l="1"/>
  <c r="D40" i="4"/>
  <c r="E48" i="3"/>
  <c r="K111" i="9"/>
  <c r="C7" i="9"/>
  <c r="C8" i="9" s="1"/>
  <c r="D48" i="3" l="1"/>
  <c r="B7" i="9"/>
  <c r="F7" i="9"/>
  <c r="C39" i="4"/>
  <c r="C40" i="4" s="1"/>
  <c r="L110" i="9" l="1"/>
  <c r="L111" i="9" s="1"/>
  <c r="B8" i="9"/>
  <c r="D31" i="3"/>
  <c r="G39" i="4"/>
</calcChain>
</file>

<file path=xl/sharedStrings.xml><?xml version="1.0" encoding="utf-8"?>
<sst xmlns="http://schemas.openxmlformats.org/spreadsheetml/2006/main" count="17596" uniqueCount="1085">
  <si>
    <t>CodigoDetalhe</t>
  </si>
  <si>
    <t>CodigoMovimento</t>
  </si>
  <si>
    <t>NumeroDocumento</t>
  </si>
  <si>
    <t>TipoEnvolvido</t>
  </si>
  <si>
    <t>NomeEnvolvido</t>
  </si>
  <si>
    <t>CodigoCliente</t>
  </si>
  <si>
    <t>NomeCliente</t>
  </si>
  <si>
    <t>CpfCliente</t>
  </si>
  <si>
    <t>CodigoImovel</t>
  </si>
  <si>
    <t>ResumoImovel</t>
  </si>
  <si>
    <t>CodigoContrato</t>
  </si>
  <si>
    <t>CodigoAuxiliarContrato</t>
  </si>
  <si>
    <t>ResumoContrato</t>
  </si>
  <si>
    <t>DataInclusao</t>
  </si>
  <si>
    <t>DataVencimento</t>
  </si>
  <si>
    <t>DataPagamento</t>
  </si>
  <si>
    <t>DataPagamentoLocatario</t>
  </si>
  <si>
    <t>DataVencimentoBoleto</t>
  </si>
  <si>
    <t>Valor</t>
  </si>
  <si>
    <t>Tipo</t>
  </si>
  <si>
    <t>Historico</t>
  </si>
  <si>
    <t>PlanoConta</t>
  </si>
  <si>
    <t>CodigoContabil</t>
  </si>
  <si>
    <t>CodigoAuxiliarPlanoConta</t>
  </si>
  <si>
    <t>CentroCusto</t>
  </si>
  <si>
    <t>ResumoQuitacao</t>
  </si>
  <si>
    <t>DataConciliacao</t>
  </si>
  <si>
    <t>UnidadeCodigo</t>
  </si>
  <si>
    <t>UnidadeNome</t>
  </si>
  <si>
    <t>Locador</t>
  </si>
  <si>
    <t>034.759.133-72</t>
  </si>
  <si>
    <t>Cód. 175 | 286 | QUITINET | AV DUQUE DE CAXIAS, 137, KIT - 214, CENTRO - Fortaleza/CE, CEP 60035-110</t>
  </si>
  <si>
    <t>L000390/2018-N.0002</t>
  </si>
  <si>
    <t>Cód. 34 | L000390/2018-N.0002 | Ativo | Saudável | Saudável sem pendência | Aluguel R$ 526,73 | 3 meses de aluguéis garantido | Forma repasse Transferência bancária</t>
  </si>
  <si>
    <t>D</t>
  </si>
  <si>
    <t>Aluguel</t>
  </si>
  <si>
    <t>10.1.1</t>
  </si>
  <si>
    <t>484,59 - Transf./dep. - origem: CAIXA GERAL - destino: C/C | Itaú, ag. 8279, conta 98365</t>
  </si>
  <si>
    <t>IMOBILIARIA STYLUS</t>
  </si>
  <si>
    <t>C</t>
  </si>
  <si>
    <t>Taxa administração ref. a Aluguel</t>
  </si>
  <si>
    <t>Taxa administração</t>
  </si>
  <si>
    <t>1.1.1.1</t>
  </si>
  <si>
    <t>Cód. 357 | 1061 | Loja | AV SANTOS DUMONT, 5080, A, PAPICU - Fortaleza/CE, CEP 60190-800</t>
  </si>
  <si>
    <t>L000347/2016-N.0001</t>
  </si>
  <si>
    <t>Cód. 26 | L000347/2016-N.0001 | Ativo | Saudável | Saudável sem pendência | Aluguel R$ 8.883,73 | 3 meses de aluguéis garantido | Forma repasse Transferência bancária</t>
  </si>
  <si>
    <t>Faixa 27,50%</t>
  </si>
  <si>
    <t>IRRF</t>
  </si>
  <si>
    <t>7.1.14</t>
  </si>
  <si>
    <t>Cód. 164 | 225 | QUITINET | AV DUQUE DE CAXIAS, 137, KIT - 201, CENTRO - Fortaleza/CE, CEP 60035-110</t>
  </si>
  <si>
    <t>L0131-039/2012-N.0012</t>
  </si>
  <si>
    <t>Cód. 290 | L0131-039/2012-N.0012 | Ativo | Saudável | Saudável sem pendência | Aluguel R$ 633,42 | 3 meses de aluguéis garantido | Forma repasse Transferência bancária</t>
  </si>
  <si>
    <t>455,40 - Transf./dep. - origem: CAIXA GERAL - destino: C/C | Itaú, ag. 8279, conta 98365</t>
  </si>
  <si>
    <t>Desconto aluguel - parcela 11/12</t>
  </si>
  <si>
    <t>Desconto aluguel</t>
  </si>
  <si>
    <t>7.1.2.1</t>
  </si>
  <si>
    <t>Taxa administração ref. a Desconto aluguel</t>
  </si>
  <si>
    <t>Cód. 184 | 249 | QUITINET | AV DUQUE DE CAXIAS, 137, KIT - 314, CENTRO - Fortaleza/CE, CEP 60035-110</t>
  </si>
  <si>
    <t>L001090/2022</t>
  </si>
  <si>
    <t>Cód. 192 | L001090/2022 | Ativo | Saudável | Saudável sem pendência | Aluguel R$ 347,62 | 3 meses de aluguéis garantido | Forma repasse Transferência bancária</t>
  </si>
  <si>
    <t>319,81 - Transf./dep. - origem: CAIXA GERAL - destino: C/C | Itaú, ag. 8279, conta 98365</t>
  </si>
  <si>
    <t>Cód. 212 | 310 | Apartamento | Avenida Engenheiro Alberto Sá, 215, APTO 202, PAPICU - Fortaleza/CE, CEP 60175-395</t>
  </si>
  <si>
    <t>Cód. 400 | Ativo | Saudável | Saudável sem pendência | Aluguel R$ 700,00 | 3 meses de aluguéis garantido | Forma repasse Transferência bancária</t>
  </si>
  <si>
    <t>644,00 - Transf./dep. - origem: CAIXA GERAL - destino: C/C | Itaú, ag. 8279, conta 98365</t>
  </si>
  <si>
    <t>Cód. 56 | 50 | Sala | AV ANTONIO SALES, 2187, SALA 706, J TAVORA - Fortaleza/CE, CEP 60135-101</t>
  </si>
  <si>
    <t>L001128/2022</t>
  </si>
  <si>
    <t>Cód. 216 | L001128/2022 | Ativo | Atrasado | Cobrança amigável | Aluguel R$ 627,12 | 3 meses de aluguéis garantido | Forma repasse Transferência bancária</t>
  </si>
  <si>
    <t>576,95 - Transf./dep. - origem: CAIXA GERAL - destino: C/C | Itaú, ag. 8279, conta 98365</t>
  </si>
  <si>
    <t>Cód. 86 | 142 | VAGA | AV ANTONIO SALES, 2187, VAGA 04, J TAVORA - Fortaleza/CE, CEP 60135-101</t>
  </si>
  <si>
    <t>Cód. 308 | Ativo | Saudável | Saudável sem pendência | Aluguel R$ 158,19 | 3 meses de aluguéis garantido | Forma repasse Transferência bancária</t>
  </si>
  <si>
    <t>145,53 - Transf./dep. - origem: CAIXA GERAL - destino: C/C | Itaú, ag. 8279, conta 98365</t>
  </si>
  <si>
    <t>Cód. 40 | 24 | Sala | AV ANTONIO SALES, 2187, SALA 407, J TAVORA - Fortaleza/CE, CEP 60135-101</t>
  </si>
  <si>
    <t>L000803/2019-N.0001</t>
  </si>
  <si>
    <t>Cód. 76 | L000803/2019-N.0001 | Ativo | Saudável | Saudável sem pendência | Aluguel R$ 827,77 | 3 meses de aluguéis garantido | Forma repasse Transferência bancária</t>
  </si>
  <si>
    <t>761,55 - Transf./dep. - origem: CAIXA GERAL - destino: C/C | Itaú, ag. 8279, conta 98365</t>
  </si>
  <si>
    <t>Cód. 229 | 289 | Casa | R FLORIANO PEIXOTO, 994, CENTRO - Fortaleza/CE, CEP 60025-130</t>
  </si>
  <si>
    <t>L0127-289/2012-R.0009</t>
  </si>
  <si>
    <t>3.940,65 - Transf./dep. - origem: CAIXA GERAL - destino: C/C | Itaú, ag. 8279, conta 98365</t>
  </si>
  <si>
    <t>Cód. 397 | 268 | QUITINET | R VINTE E CINCO DE MARCO, 705, KIT 101 / 102, CENTRO - Fortaleza/CE, CEP 60060-120</t>
  </si>
  <si>
    <t>L000751/2019-N.0002</t>
  </si>
  <si>
    <t>Cód. 66 | L000751/2019-N.0002 | Ativo | Saudável | Saudável sem pendência | Aluguel R$ 400,00 | 3 meses de aluguéis garantido | Forma repasse Transferência bancária</t>
  </si>
  <si>
    <t>Taxa de coleta de resíduos sólidos</t>
  </si>
  <si>
    <t>10.1.19</t>
  </si>
  <si>
    <t>Cód. 47 | 33 | Sala | AV ANTONIO SALES, 2187, SALA 508, J TAVORA - Fortaleza/CE, CEP 60135-101</t>
  </si>
  <si>
    <t>L000075/2010-N.0013</t>
  </si>
  <si>
    <t>Cód. 4 | L000075/2010-N.0013 | Ativo | Saudável | Saudável sem pendência | Aluguel R$ 1.323,75 | 3 meses de aluguéis garantido | Forma repasse Transferência bancária</t>
  </si>
  <si>
    <t>Desconto aluguel - parcela 12/12</t>
  </si>
  <si>
    <t>Cód. 177 | 226 | QUITINET | AV DUQUE DE CAXIAS, 137, KIT - 302, CENTRO - Fortaleza/CE, CEP 60035-110</t>
  </si>
  <si>
    <t>L0131-013/2012-N.0012</t>
  </si>
  <si>
    <t>Cód. 288 | L0131-013/2012-N.0012 | Ativo | Saudável | Saudável sem pendência | Aluguel R$ 632,20 | 3 meses de aluguéis garantido | Forma repasse Transferência bancária</t>
  </si>
  <si>
    <t>506,18 - Transf./dep. - origem: CAIXA GERAL - destino: C/C | Itaú, ag. 8279, conta 98365</t>
  </si>
  <si>
    <t>Desconto aluguel - parcela 8/12</t>
  </si>
  <si>
    <t>Cód. 205 | 921 | Apartamento | AV ENGENHEIRO ALBERTO SA, 215, APTO 101, PAPICU - Fortaleza/CE, CEP 60175-395</t>
  </si>
  <si>
    <t>L002000/2022</t>
  </si>
  <si>
    <t>Cód. 261 | L002000/2022 | Ativo | Saudável | Saudável sem pendência | Aluguel R$ 400,00 | 3 meses de aluguéis garantido | Forma repasse Transferência bancária</t>
  </si>
  <si>
    <t>368,00 - Transf./dep. - origem: CAIXA GERAL - destino: C/C | Itaú, ag. 8279, conta 98365</t>
  </si>
  <si>
    <t>Cód. 60 | 54 | Sala | AV ANTONIO SALES, 2187, SALA 802, J TAVORA - Fortaleza/CE, CEP 60135-101</t>
  </si>
  <si>
    <t>L001075/2022</t>
  </si>
  <si>
    <t>Cód. 183 | L001075/2022 | Ativo | Saudável | Saudável sem pendência | Aluguel R$ 560,23 | 3 meses de aluguéis garantido | Forma repasse Transferência bancária</t>
  </si>
  <si>
    <t>515,41 - Transf./dep. - origem: CAIXA GERAL - destino: C/C | Itaú, ag. 8279, conta 98365</t>
  </si>
  <si>
    <t>Cód. 412 | 238 | QUITINET | R VINTE E CINCO DE MARCO, 705, KIT 404, CENTRO - Fortaleza/CE, CEP 60060-120</t>
  </si>
  <si>
    <t>L000414/2018-N.0003</t>
  </si>
  <si>
    <t>Cód. 39 | L000414/2018-N.0003 | Ativo | Saudável | Saudável sem pendência | Aluguel R$ 516,78 | 3 meses de aluguéis garantido | Forma repasse Transferência bancária</t>
  </si>
  <si>
    <t>Desconto aluguel - parcela 2/12</t>
  </si>
  <si>
    <t>Cód. 354 | 940 | Loja | AV SANTOS DUMONT, 5040, LOJA 01, PAPICU - Fortaleza/CE, CEP 60190-800</t>
  </si>
  <si>
    <t>L000882/2020-N.0001</t>
  </si>
  <si>
    <t>Cód. 93 | L000882/2020-N.0001 | Ativo | Saudável | Saudável sem pendência | Aluguel R$ 3.005,94 | 3 meses de aluguéis garantido | Forma repasse Transferência bancária</t>
  </si>
  <si>
    <t>Desconto aluguel - parcela 5/12</t>
  </si>
  <si>
    <t>Faixa 7,50%</t>
  </si>
  <si>
    <t>Cód. 90 | 172 | VAGA | AV ANTONIO SALES, 2187, Vaga VAGA 07/08, J TAVORA - Fortaleza/CE, CEP 60135-101</t>
  </si>
  <si>
    <t>Cód. 309 | Ativo | Saudável | Saudável sem pendência | Aluguel R$ 678,68 | 3 meses de aluguéis garantido | Forma repasse Transferência bancária</t>
  </si>
  <si>
    <t>624,39 - Transf./dep. - origem: CAIXA GERAL - destino: C/C | Itaú, ag. 8279, conta 98365</t>
  </si>
  <si>
    <t>Cód. 55 | 47 | Sala | AV ANTONIO SALES, 2187, SALA 704, J TAVORA - Fortaleza/CE, CEP 60135-101</t>
  </si>
  <si>
    <t>L000159/2011-N.0012</t>
  </si>
  <si>
    <t>Cód. 12 | L000159/2011-N.0012 | Ativo | Saudável | Saudável sem pendência | Aluguel R$ 1.246,69 | 3 meses de aluguéis garantido | Forma repasse Transferência bancária</t>
  </si>
  <si>
    <t>Cód. 161 | 239 | Kitnet | Apartamento | Avenida Duque de Caxias, 137, Kit 104, CENTRO - Fortaleza/CE, CEP 60035-111</t>
  </si>
  <si>
    <t>Cód. 398 | Ativo | Saudável | Saudável sem pendência | Aluguel R$ 350,00 | 3 meses de aluguéis garantido | Forma repasse Transferência bancária</t>
  </si>
  <si>
    <t>322,00 - Transf./dep. - origem: CAIXA GERAL - destino: C/C | Itaú, ag. 8279, conta 98365</t>
  </si>
  <si>
    <t>Cód. 351 | 329 | Loja | Avenida Santos Dumont, 5020, ALDEOTA - Fortaleza/CE, CEP 60150-162</t>
  </si>
  <si>
    <t>Cód. 395 | Ativo | Saudável | Saudável sem pendência | Aluguel R$ 14.500,00 | 3 meses de aluguéis garantido | Forma repasse Transferência bancária</t>
  </si>
  <si>
    <t>13.340,00 - Transf./dep. - origem: CAIXA GERAL - destino: C/C | Itaú, ag. 8279, conta 98365</t>
  </si>
  <si>
    <t>Cód. 20 | 158 | Loja | AV ANTONIO SALES, 2187, AGENCIA / GARAGEM, J TAVORA - Fortaleza/CE, CEP 60135-101</t>
  </si>
  <si>
    <t>L000132/2011-R.0013</t>
  </si>
  <si>
    <t>Cód. 33 | 15 | Sala | AV ANTONIO SALES, 2187, SALA 306, J TAVORA - Fortaleza/CE, CEP 60135-101</t>
  </si>
  <si>
    <t>L000944/2021</t>
  </si>
  <si>
    <t>651,42 - Transf./dep. - origem: CAIXA GERAL - destino: C/C | Itaú, ag. 8279, conta 98365</t>
  </si>
  <si>
    <t>Cód. 112 | 295 | Sala | R BARBOSA DE FREITAS, 1455, SALAS 201, 202, 203, ALDEOTA - Fortaleza/CE, CEP 60170-020</t>
  </si>
  <si>
    <t>L0127-295/2012-N.0015</t>
  </si>
  <si>
    <t>Cód. 278 | L0127-295/2012-N.0015 | Ativo | Saudável | Saudável sem pendência | Aluguel R$ 5.174,24 | 3 meses de aluguéis garantido | Forma repasse Transferência bancária</t>
  </si>
  <si>
    <t>3.589,03 - Transf./dep. - origem: CAIXA GERAL - destino: C/C | Itaú, ag. 8279, conta 98365</t>
  </si>
  <si>
    <t>Cód. 219 | 309 | Apartamento | AV ENGENHEIRO ALBERTO SA, 1035, APTO 600, PAPICU - Fortaleza/CE, CEP 60175-395</t>
  </si>
  <si>
    <t>L000992/2021</t>
  </si>
  <si>
    <t>Cód. 141 | L000992/2021 | Ativo | Atrasado | Cobrança amigável | Aluguel R$ 1.149,17 | 3 meses de aluguéis garantido | Forma repasse Transferência bancária</t>
  </si>
  <si>
    <t>1.057,24 - Transf./dep. - origem: CAIXA GERAL - destino: C/C | Itaú, ag. 8279, conta 98365</t>
  </si>
  <si>
    <t>Cód. 49 | 36 | Sala | Avenida Antônio Sales, 2187, Sala 603, Dionisio Torres - Fortaleza/CE, CEP 60135-203</t>
  </si>
  <si>
    <t>Cód. 416 | Ativo | Saudável | Saudável sem pendência | Aluguel R$ 650,00 | 3 meses de aluguéis garantido | Forma repasse Transferência bancária</t>
  </si>
  <si>
    <t>598,00 - Transf./dep. - origem: CAIXA GERAL - destino: C/C | Itaú, ag. 8279, conta 98365</t>
  </si>
  <si>
    <t>Iptu - parcela 2/2</t>
  </si>
  <si>
    <t>Iptu</t>
  </si>
  <si>
    <t>10.1.4</t>
  </si>
  <si>
    <t>Cód. 186 | 250 | QUITINET | AV DUQUE DE CAXIAS, 137, KIT - 401, CENTRO - Fortaleza/CE, CEP 60035-110</t>
  </si>
  <si>
    <t>L000912/2020-N.0001</t>
  </si>
  <si>
    <t>Cód. 105 | L000912/2020-N.0001 | Ativo | Saudável | Saudável sem pendência | Aluguel R$ 445,38 | 3 meses de aluguéis garantido | Forma repasse Transferência bancária</t>
  </si>
  <si>
    <t>409,75 - Transf./dep. - origem: CAIXA GERAL - destino: C/C | Itaú, ag. 8279, conta 98365</t>
  </si>
  <si>
    <t>Cód. 202 | 1163 | Sala | Loja | Avenida Duque de Caxias, 137, Sala 503, CENTRO - Fortaleza/CE, CEP 60035-111</t>
  </si>
  <si>
    <t>Cód. 370 | Ativo | Saudável | Saudável sem pendência | Aluguel R$ 350,00 | 3 meses de aluguéis garantido | Forma repasse Transferência bancária</t>
  </si>
  <si>
    <t>Cód. 182 | 264 | QUITINET | AV DUQUE DE CAXIAS, 137, KIT - 310 / 308, CENTRO - Fortaleza/CE, CEP 60035-110</t>
  </si>
  <si>
    <t>L001071/2022</t>
  </si>
  <si>
    <t>Cód. 181 | L001071/2022 | Ativo | Saudável | Saudável sem pendência | Aluguel R$ 435,91 | 3 meses de aluguéis garantido | Forma repasse Transferência bancária</t>
  </si>
  <si>
    <t>401,04 - Transf./dep. - origem: CAIXA GERAL - destino: C/C | Itaú, ag. 8279, conta 98365</t>
  </si>
  <si>
    <t>Cód. 353 | 882 | Loja | AV SANTOS DUMONT, 5040, ALTOS, PAPICU - Fortaleza/CE, CEP 60190-800</t>
  </si>
  <si>
    <t>L000460/2017-N.0001</t>
  </si>
  <si>
    <t>Cód. 49 | L000460/2017-N.0001 | Ativo | Saudável | Saudável sem pendência | Aluguel R$ 9.625,33 | 3 meses de aluguéis garantido | Forma repasse Transferência bancária</t>
  </si>
  <si>
    <t>8.107,64 - Transf./dep. - origem: CAIXA GERAL - destino: C/C | Itaú, ag. 8279, conta 98365</t>
  </si>
  <si>
    <t>Desconto aluguel - parcela 4/12</t>
  </si>
  <si>
    <t>Cód. 400 | 272 | QUITINET | R VINTE E CINCO DE MARCO, 705, KIT 105/106, CENTRO - Fortaleza/CE, CEP 60060-120</t>
  </si>
  <si>
    <t>L000704/2018-N.0002</t>
  </si>
  <si>
    <t>Desconto aluguel - parcela 6/12</t>
  </si>
  <si>
    <t>Cód. 64 | 58 | Sala | AV ANTONIO SALES, 2187, Sala 806, J TAVORA - Fortaleza/CE, CEP 60135-101</t>
  </si>
  <si>
    <t>Cód. 319 | Ativo | Saudável | Saudável sem pendência | Aluguel R$ 625,56 | 3 meses de aluguéis garantido | Forma repasse Transferência bancária</t>
  </si>
  <si>
    <t>575,52 - Transf./dep. - origem: CAIXA GERAL - destino: C/C | Itaú, ag. 8279, conta 98365</t>
  </si>
  <si>
    <t>Cód. 193 | 279 | QUITINET | AV DUQUE DE CAXIAS, 137, KIT - 413 / 412, CENTRO - Fortaleza/CE, CEP 60035-110</t>
  </si>
  <si>
    <t>L000237/2015-N.0003</t>
  </si>
  <si>
    <t>Cód. 17 | L000237/2015-N.0003 | Ativo | Saudável | Saudável sem pendência | Aluguel R$ 963,21 | 3 meses de aluguéis garantido | Forma repasse Transferência bancária</t>
  </si>
  <si>
    <t>768,52 - Transf./dep. - origem: CAIXA GERAL - destino: C/C | Itaú, ag. 8279, conta 98365</t>
  </si>
  <si>
    <t>Cód. 214 | 291 | Apartamento | AV ENGENHEIRO ALBERTO SA, 215, APTO 204, PAPICU - Fortaleza/CE, CEP 60175-395</t>
  </si>
  <si>
    <t>Cód. 349 | Ativo | Saudável | Saudável sem pendência | Aluguel R$ 650,44 | 3 meses de aluguéis garantido | Forma repasse Transferência bancária</t>
  </si>
  <si>
    <t>Cód. 104 | 332 | Loja | AV BARAO DE STUDART, 1071, 1081, ALDEOTA - Fortaleza/CE, CEP 60120-001</t>
  </si>
  <si>
    <t>L000880/2020-N.0001</t>
  </si>
  <si>
    <t>Cód. 92 | L000880/2020-N.0001 | Ativo | Saudável | Saudável sem pendência | Aluguel R$ 18.722,83 | 3 meses de aluguéis garantido | Forma repasse Transferência bancária</t>
  </si>
  <si>
    <t>17.225,00 - Transf./dep. - origem: CAIXA GERAL - destino: C/C | Itaú, ag. 8279, conta 98365</t>
  </si>
  <si>
    <t>Cód. 198 | 232 | QUITINET | AV DUQUE DE CAXIAS, 137, SALA 407, CENTRO - Fortaleza/CE, CEP 60035-110</t>
  </si>
  <si>
    <t>L0131-051/2012-N.0010</t>
  </si>
  <si>
    <t>Cód. 293 | L0131-051/2012-N.0010 | Ativo | Saudável | Saudável sem pendência | Aluguel R$ 682,66 | 3 meses de aluguéis garantido | Forma repasse Transferência bancária</t>
  </si>
  <si>
    <t>Cód. 222 | 324 | Loja | AV ENGENHEIRO SANTANA JUNIOR, 442, 434,448, PAPICU - Fortaleza/CE, CEP 60175-650</t>
  </si>
  <si>
    <t>Cód. 314 | Ativo | Saudável | Saudável sem pendência | Aluguel R$ 17.724,14 | 3 meses de aluguéis garantido | Forma repasse Transferência bancária</t>
  </si>
  <si>
    <t>16.306,21 - Transf./dep. - origem: CAIXA GERAL - destino: C/C | Itaú, ag. 8279, conta 98365</t>
  </si>
  <si>
    <t>Cód. 220 | 319 | Loja | AV ENGENHEIRO ALBERTO SA, 225, LOJA, PAPICU - Fortaleza/CE, CEP 60175-395</t>
  </si>
  <si>
    <t>L001118/2022</t>
  </si>
  <si>
    <t>Cód. 282 | L001118/2022 | Ativo | Saudável | Saudável sem pendência | Aluguel R$ 4.170,40 | 3 meses de aluguéis garantido | Forma repasse Transferência bancária</t>
  </si>
  <si>
    <t>Faixa 22,50%</t>
  </si>
  <si>
    <t>Cód. 48 | 34 | Sala | AV ANTONIO SALES, 2187, SALA 601, J TAVORA - Fortaleza/CE, CEP 60135-101</t>
  </si>
  <si>
    <t>L000062/2010-N.0012</t>
  </si>
  <si>
    <t>Cód. 1 | L000062/2010-N.0012 | Ativo | Saudável | Saudável sem pendência | Aluguel R$ 719,54 | 3 meses de aluguéis garantido | Forma repasse Transferência bancária</t>
  </si>
  <si>
    <t>661,98 - Transf./dep. - origem: CAIXA GERAL - destino: C/C | Itaú, ag. 8279, conta 98365</t>
  </si>
  <si>
    <t>Cód. 50 | 38 | Sala | Avenida Antônio Sales, 2187, Sala 605, Dionisio Torres - Fortaleza/CE, CEP 60135-203</t>
  </si>
  <si>
    <t>Cód. 385 | Ativo | Saudável | Saudável sem pendência | Aluguel R$ 600,00 | 3 meses de aluguéis garantido | Forma repasse Transferência bancária</t>
  </si>
  <si>
    <t>552,00 - Transf./dep. - origem: CAIXA GERAL - destino: C/C | Itaú, ag. 8279, conta 98365</t>
  </si>
  <si>
    <t>Cód. 239 | 312 | Casa | AV FRANCISCO SA, 5450, CASA 06, B CEARA - Fortaleza/CE, CEP 60310-002</t>
  </si>
  <si>
    <t>L000385/2016-N.0003</t>
  </si>
  <si>
    <t>Cód. 31 | L000385/2016-N.0003 | Ativo | Saudável | Saudável sem pendência | Aluguel R$ 1.091,05 | 3 meses de aluguéis garantido | Forma repasse Transferência bancária</t>
  </si>
  <si>
    <t>Cód. 171 | 245 | QUITINET | Avenida Duque de Caxias, 137, Kit 210 / 208, CENTRO - Fortaleza/CE, CEP 60035-111</t>
  </si>
  <si>
    <t>Cód. 354 | Ativo | Saudável | Saudável sem pendência | Aluguel R$ 550,00 | 3 meses de aluguéis garantido | Forma repasse Transferência bancária</t>
  </si>
  <si>
    <t>506,00 - Transf./dep. - origem: CAIXA GERAL - destino: C/C | Itaú, ag. 8279, conta 98365</t>
  </si>
  <si>
    <t>Cód. 192 | 237 | QUITINET | AV DUQUE DE CAXIAS, 137, KIT - 410 / 408, CENTRO - Fortaleza/CE, CEP 60035-110</t>
  </si>
  <si>
    <t>L000240/2015-N.0003</t>
  </si>
  <si>
    <t>Cód. 18 | L000240/2015-N.0003 | Ativo | Saudável | Saudável sem pendência | Aluguel R$ 963,21 | 3 meses de aluguéis garantido | Forma repasse Transferência bancária</t>
  </si>
  <si>
    <t>545,20 - Transf./dep. - origem: CAIXA GERAL - destino: C/C | Itaú, ag. 8279, conta 98365</t>
  </si>
  <si>
    <t>Cód. 393 | 318 | Loja | R VINTE E CINCO DE MARCO, 705, LOJA 4, CENTRO - Fortaleza/CE, CEP 60060-120</t>
  </si>
  <si>
    <t>L000405/2017-R.0002</t>
  </si>
  <si>
    <t>Cód. 37 | L000405/2017-R.0002 | Ativo | Saudável | Saudável sem pendência | Aluguel R$ 1.034,00 | 3 meses de aluguéis garantido | Forma repasse Transferência bancária</t>
  </si>
  <si>
    <t>951,28 - Transf./dep. - origem: CAIXA GERAL - destino: C/C | Itaú, ag. 8279, conta 98365</t>
  </si>
  <si>
    <t>Condomínio</t>
  </si>
  <si>
    <t>Cód. 162 | 231 | Kitnet | Avenida Duque de Caxias, 137, Kit 105, CENTRO - Fortaleza/CE, CEP 60035-111</t>
  </si>
  <si>
    <t>Cód. 396 | Ativo | Saudável | Saudável sem pendência | Aluguel R$ 400,00 | 3 meses de aluguéis garantido | Forma repasse Transferência bancária</t>
  </si>
  <si>
    <t>Cód. 413 | 1349 | QUITINET | R VINTE E CINCO DE MARÇO, 705, KIT 405 /406, CENTRO - Fortaleza/CE, CEP 60060-120</t>
  </si>
  <si>
    <t>L000908/2020-N.0001</t>
  </si>
  <si>
    <t>Cód. 166 | 243 | QUITINET | AV DUQUE DE CAXIAS, 137, KIT - 203, CENTRO - Fortaleza/CE, CEP 60035-110</t>
  </si>
  <si>
    <t>L0131-040/2012-N.0012</t>
  </si>
  <si>
    <t>Cód. 291 | L0131-040/2012-N.0012 | Ativo | Saudável | Saudável sem pendência | Aluguel R$ 633,42 | 3 meses de aluguéis garantido | Forma repasse Transferência bancária</t>
  </si>
  <si>
    <t>441,99 - Transf./dep. - origem: CAIXA GERAL - destino: C/C | Itaú, ag. 8279, conta 98365</t>
  </si>
  <si>
    <t>Cód. 91 | 173 | VAGA | AV ANTONIO SALES, 2187, VAGA 09/10, J TAVORA - Fortaleza/CE, CEP 60135-101</t>
  </si>
  <si>
    <t>L000134/2011-N.0014</t>
  </si>
  <si>
    <t>Cód. 183 | 244 | QUITINET | AV DUQUE DE CAXIAS, 137, KIT - 312 / 313, CENTRO - Fortaleza/CE, CEP 60035-110</t>
  </si>
  <si>
    <t>L0131-018/2012-N.0012</t>
  </si>
  <si>
    <t>Cód. 289 | L0131-018/2012-N.0012 | Ativo | Saudável | Saudável sem pendência | Aluguel R$ 794,51 | 3 meses de aluguéis garantido | Forma repasse Transferência bancária</t>
  </si>
  <si>
    <t>730,95 - Transf./dep. - origem: CAIXA GERAL - destino: C/C | Itaú, ag. 8279, conta 98365</t>
  </si>
  <si>
    <t>Cód. 65 | 1475 | Sala | AV ANTONIO SALES, 2187, SALA 807, J TAVORA - Fortaleza/CE, CEP 60135-101</t>
  </si>
  <si>
    <t>L001409/2023</t>
  </si>
  <si>
    <t>Cód. 227 | L001409/2023 | Ativo | Saudável | Saudável sem pendência | Aluguel R$ 600,00 | 3 meses de aluguéis garantido | Forma repasse Transferência bancária</t>
  </si>
  <si>
    <t>Cód. 93 | 176 | VAGA | AV ANTONIO SALES, 2187, VAGA 13, J TAVORA - Fortaleza/CE, CEP 60135-101</t>
  </si>
  <si>
    <t>Cód. 362 | Ativo | Saudável | Saudável sem pendência | Aluguel R$ 160,00 | 3 meses de aluguéis garantido | Forma repasse Transferência bancária</t>
  </si>
  <si>
    <t>147,20 - Transf./dep. - origem: CAIXA GERAL - destino: C/C | Itaú, ag. 8279, conta 98365</t>
  </si>
  <si>
    <t>Cód. 358 | 716 | Loja | AV SANTOS DUMONT, 5080, TERREO, PAPICU - Fortaleza/CE, CEP 60190-800</t>
  </si>
  <si>
    <t>L000849/2020-R.0001</t>
  </si>
  <si>
    <t>Cód. 84 | L000849/2020-R.0001 | Ativo | Saudável | Saudável sem pendência | Aluguel R$ 10.707,62 | 3 meses de aluguéis garantido | Forma repasse Transferência bancária</t>
  </si>
  <si>
    <t>Cód. 42 | 26 | Sala | AV ANTONIO SALES, 2187, SALA 501, J TAVORA - Fortaleza/CE, CEP 60135-101</t>
  </si>
  <si>
    <t>Cód. 304 | Ativo | Atrasado | Cobrança amigável | Aluguel R$ 622,86 | 3 meses de aluguéis garantido | Forma repasse Transferência bancária</t>
  </si>
  <si>
    <t>573,03 - Transf./dep. - origem: CAIXA GERAL - destino: C/C | Itaú, ag. 8279, conta 98365</t>
  </si>
  <si>
    <t>Cód. 340 | 306 | Casa | R PROFESSOR LINO ENCARNACAO, 440, ALAGADICO - Fortaleza/CE, CEP 60450-230</t>
  </si>
  <si>
    <t>L000967/2021</t>
  </si>
  <si>
    <t>Cód. 127 | L000967/2021 | Ativo | Saudável | Saudável sem pendência | Aluguel R$ 2.759,16 | 3 meses de aluguéis garantido | Forma repasse Transferência bancária</t>
  </si>
  <si>
    <t>2.538,43 - Transf./dep. - origem: CAIXA GERAL - destino: C/C | Itaú, ag. 8279, conta 98365</t>
  </si>
  <si>
    <t>Cód. 160 | 280 | QUITINET | AV DUQUE DE CAXIAS, 137, KIT - 102, CENTRO - Fortaleza/CE, CEP 60035-110</t>
  </si>
  <si>
    <t>L000980/2020-R.0001</t>
  </si>
  <si>
    <t>Cód. 135 | L000980/2020-R.0001 | Ativo | Saudável | Saudável sem pendência | Aluguel R$ 426,52 | 3 meses de aluguéis garantido | Forma repasse Transferência bancária</t>
  </si>
  <si>
    <t>Cód. 409 | 248 | QUITINET | R VINTE E CINCO DE MARCO, 705, KIT 306/ 305, CENTRO - Fortaleza/CE, CEP 60060-120</t>
  </si>
  <si>
    <t>L001089/2022-R.0001</t>
  </si>
  <si>
    <t>Cód. 191 | L001089/2022-R.0001 | Ativo | Atrasado | Cobrança amigável | Aluguel R$ 373,20 | 3 meses de aluguéis garantido | Forma repasse Transferência bancária</t>
  </si>
  <si>
    <t>Cód. 335 | 1182 | Loja | R PEREIRA VALENTE, 1014, / SENADOR VIRGILIO TAVORA 840, MEIRELES - Fortaleza/CE, CEP 60160-250</t>
  </si>
  <si>
    <t>L0127-326/2012-R.0011</t>
  </si>
  <si>
    <t>Cód. 283 | L0127-326/2012-R.0011 | Ativo | Saudável | Saudável sem pendência | Aluguel R$ 44.154,16 | 3 meses de aluguéis garantido | Forma repasse Transferência bancária</t>
  </si>
  <si>
    <t>Cód. 383 | 326 | Loja | AV TREZE DE MAIO, 927, FATIMA - Fortaleza/CE, CEP 60040-530</t>
  </si>
  <si>
    <t>Cód. 313 | Ativo | Saudável | Saudável sem pendência | Aluguel R$ 30.906,51 | 3 meses de aluguéis garantido | Forma repasse Transferência bancária</t>
  </si>
  <si>
    <t>28.433,99 - Transf./dep. - origem: CAIXA GERAL - destino: C/C | Itaú, ag. 8279, conta 98365</t>
  </si>
  <si>
    <t>Cód. 386 | 313 | Casa | R VALDETARIO MOTA, 410, PAPICU - Fortaleza/CE, CEP 60175-740</t>
  </si>
  <si>
    <t>L0127-313/2013-R.0003</t>
  </si>
  <si>
    <t>Cód. 281 | L0127-313/2013-R.0003 | Ativo | Saudável | Saudável sem pendência | Aluguel R$ 10.830,36 | 3 meses de aluguéis garantido | Forma repasse Transferência bancária</t>
  </si>
  <si>
    <t>Cód. 242 | 745 | Loja | AV FRANCISCO SA, 3903, 3887, JACARECANGA - Fortaleza/CE, CEP 60310-001</t>
  </si>
  <si>
    <t>L0127-001/2013-N.0002</t>
  </si>
  <si>
    <t>Cód. 275 | L0127-001/2013-N.0002 | Ativo | Saudável | Saudável sem pendência | Aluguel R$ 726,43 | 3 meses de aluguéis garantido | Forma repasse Transferência bancária</t>
  </si>
  <si>
    <t>526,14 - Transf./dep. - origem: CAIXA GERAL - destino: C/C | Itaú, ag. 8279, conta 98365</t>
  </si>
  <si>
    <t>Cód. 89 | 180 | VAGA | AV ANTONIO SALES, 2187, VAGA 05/06, J TAVORA - Fortaleza/CE, CEP 60135-101</t>
  </si>
  <si>
    <t>592,59 - Transf./dep. - origem: CAIXA GERAL - destino: C/C | Itaú, ag. 8279, conta 98365</t>
  </si>
  <si>
    <t>Desconto aluguel - parcela 3/12</t>
  </si>
  <si>
    <t>Cód. 77 | 165 | Sala | AV ANTONIO SALES, 2187, SL 701, SL 703, SL 705, J TAVORA - Fortaleza/CE, CEP 60135-101</t>
  </si>
  <si>
    <t>L000065/2010-N.0013</t>
  </si>
  <si>
    <t>1.920,52 - Transf./dep. - origem: CAIXA GERAL - destino: C/C | Itaú, ag. 8279, conta 98365</t>
  </si>
  <si>
    <t>Cód. 325 | Ativo | Saudável | Saudável sem pendência | Aluguel R$ 637,57 | 3 meses de aluguéis garantido | Forma repasse Transferência bancária</t>
  </si>
  <si>
    <t>586,56 - Transf./dep. - origem: CAIXA GERAL - destino: C/C | Itaú, ag. 8279, conta 98365</t>
  </si>
  <si>
    <t>Cód. 401 | 234 | QUITINET | R VINTE E CINCO DE MARCO, 705, KIT 201 / 202, CENTRO - Fortaleza/CE, CEP 60060-120</t>
  </si>
  <si>
    <t>L001037/2021</t>
  </si>
  <si>
    <t>Cód. 159 | L001037/2021 | Ativo | Saudável | Saudável sem pendência | Aluguel R$ 395,22 | 3 meses de aluguéis garantido | Forma repasse Transferência bancária</t>
  </si>
  <si>
    <t>Cód. 241 | 746 | Loja | AV FRANCISCO SA, 3883, C PAMPLONA - Fortaleza/CE, CEP 60310-001</t>
  </si>
  <si>
    <t>L0127-002/2013-N.0002</t>
  </si>
  <si>
    <t>Cód. 276 | L0127-002/2013-N.0002 | Ativo | Saudável | Saudável sem pendência | Aluguel R$ 11.380,87 | 3 meses de aluguéis garantido | Forma repasse Transferência bancária</t>
  </si>
  <si>
    <t>8.377,43 - Transf./dep. - origem: CAIXA GERAL - destino: C/C | Itaú, ag. 8279, conta 98365</t>
  </si>
  <si>
    <t>Cód. 213 | 308 | Apartamento | AV ENGENHEIRO ALBERTO SA, 215, APTO 203, PAPICU - Fortaleza/CE, CEP 60175-395</t>
  </si>
  <si>
    <t>L000983/2021</t>
  </si>
  <si>
    <t>Cód. 138 | L000983/2021 | Ativo | Saudável | Saudável sem pendência | Aluguel R$ 498,19 | 3 meses de aluguéis garantido | Forma repasse Transferência bancária</t>
  </si>
  <si>
    <t>458,33 - Transf./dep. - origem: CAIXA GERAL - destino: C/C | Itaú, ag. 8279, conta 98365</t>
  </si>
  <si>
    <t>Cód. 207 | 923 | Apartamento | AV ENGENHEIRO ALBERTO SA, 215, APTO 103, PAPICU - Fortaleza/CE, CEP 60175-395</t>
  </si>
  <si>
    <t>L001059/2022</t>
  </si>
  <si>
    <t>Cód. 174 | L001059/2022 | Ativo | Saudável | Saudável sem pendência | Aluguel R$ 467,05 | 3 meses de aluguéis garantido | Forma repasse Transferência bancária</t>
  </si>
  <si>
    <t>429,69 - Transf./dep. - origem: CAIXA GERAL - destino: C/C | Itaú, ag. 8279, conta 98365</t>
  </si>
  <si>
    <t>Cód. 195 | 253 | QUITINET | AV DUQUE DE CAXIAS, 137, KIT - 415 / 411, CENTRO - Fortaleza/CE, CEP 60035-110</t>
  </si>
  <si>
    <t>L000970/2021-R.0001</t>
  </si>
  <si>
    <t>Cód. 130 | L000970/2021-R.0001 | Ativo | Saudável | Saudável sem pendência | Aluguel R$ 459,86 | 3 meses de aluguéis garantido | Forma repasse Transferência bancária</t>
  </si>
  <si>
    <t>423,07 - Transf./dep. - origem: CAIXA GERAL - destino: C/C | Itaú, ag. 8279, conta 98365</t>
  </si>
  <si>
    <t>Cód. 215 | 303 | Apartamento | AV ENGENHEIRO ALBERTO SA, 215, APTO 205, PAPICU - Fortaleza/CE, CEP 60175-395</t>
  </si>
  <si>
    <t>L000781/2019-N.0003</t>
  </si>
  <si>
    <t>Cód. 71 | L000781/2019-N.0003 | Ativo | Saudável | Saudável sem pendência | Aluguel R$ 517,12 | 3 meses de aluguéis garantido | Forma repasse Transferência bancária</t>
  </si>
  <si>
    <t>475,75 - Transf./dep. - origem: CAIXA GERAL - destino: C/C | Itaú, ag. 8279, conta 98365</t>
  </si>
  <si>
    <t>Cód. 22 | 74 | Sala | AV ANTONIO SALES, 2187, Sala 11º Andar, 10º Andar, salas 204, 901, 902,904e 907, J TAVORA - Fortaleza/CE, CEP 60135-101</t>
  </si>
  <si>
    <t>L000105/2010-N.0019</t>
  </si>
  <si>
    <t>Cód. 7 | L000105/2010-N.0019 | Ativo | Saudável | Saudável sem pendência | Aluguel R$ 26.424,41 | 3 meses de aluguéis garantido | Forma repasse Transferência bancária</t>
  </si>
  <si>
    <t>24.310,46 - Transf./dep. - origem: CAIXA GERAL - destino: C/C | Itaú, ag. 8279, conta 98365</t>
  </si>
  <si>
    <t>Cód. 95 | 204 | VAGA | AV ANTONIO SALES, 2187, VAGA 22, J TAVORA - Fortaleza/CE, CEP 60135-101</t>
  </si>
  <si>
    <t>Cód. 306 | Ativo | Saudável | Saudável sem pendência | Aluguel R$ 387,23 | 3 meses de aluguéis garantido | Forma repasse Transferência bancária</t>
  </si>
  <si>
    <t>356,25 - Transf./dep. - origem: CAIXA GERAL - destino: C/C | Itaú, ag. 8279, conta 98365</t>
  </si>
  <si>
    <t>Cód. 237 | 305 | Casa | AV FRANCISCO SA, 5450, CASA 04, B CEARA - Fortaleza/CE, CEP 60310-002</t>
  </si>
  <si>
    <t>L0127-305/2012-N.0012</t>
  </si>
  <si>
    <t>Cód. 280 | L0127-305/2012-N.0012 | Ativo | Saudável | Saudável sem pendência | Aluguel R$ 910,17 | 3 meses de aluguéis garantido | Forma repasse Transferência bancária</t>
  </si>
  <si>
    <t>837,36 - Transf./dep. - origem: CAIXA GERAL - destino: C/C | Itaú, ag. 8279, conta 98365</t>
  </si>
  <si>
    <t>Cód. 407 | 273 | QUITINET | R VINTE E CINCO DE MARCO, 705, KIT 303, CENTRO - Fortaleza/CE, CEP 60060-120</t>
  </si>
  <si>
    <t>Cód. 337 | Ativo | Saudável | Saudável sem pendência | Aluguel R$ 337,86 | 3 meses de aluguéis garantido | Forma repasse Transferência bancária</t>
  </si>
  <si>
    <t>310,83 - Transf./dep. - origem: CAIXA GERAL - destino: C/C | Itaú, ag. 8279, conta 98365</t>
  </si>
  <si>
    <t>Cód. 179 | 266 | QUITINET | Apartamento | Avenida Duque de Caxias, 137, Kit 304 / 305, CENTRO - Fortaleza/CE, CEP 60035-111</t>
  </si>
  <si>
    <t>Cód. 238 | 307 | Casa | AV FRANCISCO SA, 5450, CASA 05, B CEARA - Fortaleza/CE, CEP 60310-002</t>
  </si>
  <si>
    <t>L000953/2021</t>
  </si>
  <si>
    <t>Cód. 120 | L000953/2021 | Ativo | Saudável | Saudável sem pendência | Aluguel R$ 873,72 | 3 meses de aluguéis garantido | Forma repasse Transferência bancária</t>
  </si>
  <si>
    <t>803,82 - Transf./dep. - origem: CAIXA GERAL - destino: C/C | Itaú, ag. 8279, conta 98365</t>
  </si>
  <si>
    <t>Cód. 191 | 282 | QUITINET | AV DUQUE DE CAXIAS, 137, KIT - 409, CENTRO - Fortaleza/CE, CEP 60035-110</t>
  </si>
  <si>
    <t>L001065/2023</t>
  </si>
  <si>
    <t>Cód. 178 | L001065/2023 | Ativo | Saudável | Saudável sem pendência | Aluguel R$ 300,00 | 3 meses de aluguéis garantido | Forma repasse Transferência bancária</t>
  </si>
  <si>
    <t>276,00 - Transf./dep. - origem: CAIXA GERAL - destino: C/C | Itaú, ag. 8279, conta 98365</t>
  </si>
  <si>
    <t>Cód. 187 | 287 | QUITINET | AV DUQUE DE CAXIAS, 137, KIT - 402, CENTRO - Fortaleza/CE, CEP 60035-110</t>
  </si>
  <si>
    <t>L001048/2022</t>
  </si>
  <si>
    <t>Cód. 167 | L001048/2022 | Ativo | Saudável | Saudável sem pendência | Aluguel R$ 383,87 | 3 meses de aluguéis garantido | Forma repasse Transferência bancária</t>
  </si>
  <si>
    <t>353,16 - Transf./dep. - origem: CAIXA GERAL - destino: C/C | Itaú, ag. 8279, conta 98365</t>
  </si>
  <si>
    <t>Cód. 31 | 12 | Sala | Avenida Antônio Sales, 2187, Sala 303, Dionisio Torres - Fortaleza/CE, CEP 60135-203</t>
  </si>
  <si>
    <t>Cód. 410 | Ativo | Saudável | Saudável sem pendência | Aluguel R$ 650,00 | 3 meses de aluguéis garantido | Forma repasse Transferência bancária</t>
  </si>
  <si>
    <t>Cód. 411 | 278 | Kitnet | Apartamento | Rua Vinte e Cinco de Março, 705, Kit 403, CENTRO - Fortaleza/CE, CEP 60060-120</t>
  </si>
  <si>
    <t>Cód. 397 | Ativo | Saudável | Saudável sem pendência | Aluguel R$ 320,00 | 3 meses de aluguéis garantido | Forma repasse Transferência bancária</t>
  </si>
  <si>
    <t>45,04 - Transf./dep. - origem: CAIXA GERAL - destino: C/C | Itaú, ag. 8279, conta 98365</t>
  </si>
  <si>
    <t>294,40 - Transf./dep. - origem: CAIXA GERAL - destino: C/C | Itaú, ag. 8279, conta 98365</t>
  </si>
  <si>
    <t>Cód. 208 | 924 | Apartamento | AV ENGENHEIRO ALBERTO SA, 215, APTO 104, PAPICU - Fortaleza/CE, CEP 60175-395</t>
  </si>
  <si>
    <t>L000410/2018-N.0002</t>
  </si>
  <si>
    <t>Cód. 38 | L000410/2018-N.0002 | Ativo | Saudável | Saudável sem pendência | Aluguel R$ 673,51 | 3 meses de aluguéis garantido | Forma repasse Transferência bancária</t>
  </si>
  <si>
    <t>Cód. 36 | 18 | Sala | Avenida Antônio Sales, 2187, Sala 401, Dionisio Torres - Fortaleza/CE, CEP 60135-203</t>
  </si>
  <si>
    <t>Cód. 201 | 1165 | Sala | AV DUQUE DE CAXIAS, 137, 505, CENTRO - Fortaleza/CE, CEP 60035-110</t>
  </si>
  <si>
    <t>L001436/2023</t>
  </si>
  <si>
    <t>Cód. 203 | 1164 | Sala | AV DUQUE DE CAXIAS, 137, SALA 504, CENTRO - Fortaleza/CE, CEP 60035-110</t>
  </si>
  <si>
    <t>328,49 - Transf./dep. - origem: CAIXA GERAL - destino: C/C | Itaú, ag. 8279, conta 98365</t>
  </si>
  <si>
    <t>Cód. 396 | 236 | QUITINET | R VINTE E CINCO DE MARCO, 705, KIT 03, CENTRO - Fortaleza/CE, CEP 60060-120</t>
  </si>
  <si>
    <t>Cód. 315 | Ativo | Saudável | Saudável sem pendência | Aluguel R$ 417,07 | 3 meses de aluguéis garantido | Forma repasse Transferência bancária</t>
  </si>
  <si>
    <t>383,70 - Transf./dep. - origem: CAIXA GERAL - destino: C/C | Itaú, ag. 8279, conta 98365</t>
  </si>
  <si>
    <t>Cód. 395 | 252 | QUITINET | R VINTE E CINCO DE MARCO, 705, KIT 02, CENTRO - Fortaleza/CE, CEP 60060-120</t>
  </si>
  <si>
    <t>L000936/2020-N.0001</t>
  </si>
  <si>
    <t>Cód. 112 | L000936/2020-N.0001 | Ativo | Saudável | Saudável sem pendência | Aluguel R$ 342,28 | 3 meses de aluguéis garantido | Forma repasse Transferência bancária</t>
  </si>
  <si>
    <t>314,90 - Transf./dep. - origem: CAIXA GERAL - destino: C/C | Itaú, ag. 8279, conta 98365</t>
  </si>
  <si>
    <t>Cód. 46 | 31 | Sala | Avenida Antônio Sales, 2187, Sala 506, Dionisio Torres - Fortaleza/CE, CEP 60135-203</t>
  </si>
  <si>
    <t>Cód. 392 | Ativo | Saudável | Saudável sem pendência | Aluguel R$ 650,00 | 3 meses de aluguéis garantido | Forma repasse Transferência bancária</t>
  </si>
  <si>
    <t>Cód. 174 | 242 | QUITINET | AV DUQUE DE CAXIAS, 137, KIT - 213, CENTRO - Fortaleza/CE, CEP 60035-110</t>
  </si>
  <si>
    <t>L001051/2022</t>
  </si>
  <si>
    <t>304,65 - Transf./dep. - origem: CAIXA GERAL - destino: C/C | Itaú, ag. 8279, conta 98365</t>
  </si>
  <si>
    <t>Cód. 199 | 1161 | Sala | AV DUQUE DE CAXIAS, 137, APTO 501, CENTRO - Fortaleza/CE, CEP 60035-110</t>
  </si>
  <si>
    <t>L000558/2017-N.0003</t>
  </si>
  <si>
    <t>Cód. 51 | L000558/2017-N.0003 | Ativo | Saudável | Saudável sem pendência | Aluguel R$ 760,22 | 3 meses de aluguéis garantido | Forma repasse Transferência bancária</t>
  </si>
  <si>
    <t>579,80 - Transf./dep. - origem: CAIXA GERAL - destino: C/C | Itaú, ag. 8279, conta 98365</t>
  </si>
  <si>
    <t>Cód. 79 | 168 | Sala | AV ANTONIO SALES, 2187, SL 903, SL 905, J TAVORA - Fortaleza/CE, CEP 60135-101</t>
  </si>
  <si>
    <t>L001445/2023-R.0001</t>
  </si>
  <si>
    <t>Cód. 247 | L001445/2023-R.0001 | Ativo | Atrasado | Cobrança amigável | Aluguel R$ 1.150,00 | 3 meses de aluguéis garantido | Forma repasse Transferência bancária</t>
  </si>
  <si>
    <t>1.058,00 - Transf./dep. - origem: CAIXA GERAL - destino: C/C | Itaú, ag. 8279, conta 98365</t>
  </si>
  <si>
    <t>Cód. 185 | 260 | QUITINET | AV DUQUE DE CAXIAS, 137, KIT - 315 / 311, CENTRO - Fortaleza/CE, CEP 60035-110</t>
  </si>
  <si>
    <t>L000797/2019-N.0001</t>
  </si>
  <si>
    <t>586,67 - Transf./dep. - origem: CAIXA GERAL - destino: C/C | Itaú, ag. 8279, conta 98365</t>
  </si>
  <si>
    <t>Cód. 218 | 315 | Apartamento | AV ENGENHEIRO ALBERTO SA, 1035, APTO 400, PAPICU - Fortaleza/CE, CEP 60175-395</t>
  </si>
  <si>
    <t>L000965/2021</t>
  </si>
  <si>
    <t>Cód. 126 | L000965/2021 | Ativo | Saudável | Saudável sem pendência | Aluguel R$ 1.034,68 | 3 meses de aluguéis garantido | Forma repasse Transferência bancária</t>
  </si>
  <si>
    <t>951,91 - Transf./dep. - origem: CAIXA GERAL - destino: C/C | Itaú, ag. 8279, conta 98365</t>
  </si>
  <si>
    <t>Cód. 76 | 163 | Sala | AV ANTONIO SALES, 2187, SL 602, SL 604, J TAVORA - Fortaleza/CE, CEP 60135-101</t>
  </si>
  <si>
    <t>L000092/2010-N.0017</t>
  </si>
  <si>
    <t>Cód. 6 | L000092/2010-N.0017 | Ativo | Saudável | Saudável sem pendência | Aluguel R$ 2.250,78 | 3 meses de aluguéis garantido | Forma repasse Transferência bancária</t>
  </si>
  <si>
    <t>9.569,25 - Transf./dep. - origem: C/C | Itaú, ag. 8279, conta 98365 - destino: CAIXA GERAL</t>
  </si>
  <si>
    <t>Outras entradas transitórias</t>
  </si>
  <si>
    <t>7.1.17</t>
  </si>
  <si>
    <t>Cód. 92 | VAGA | AV ANTONIO SALES, 2187, VAGA 11/12, J TAVORA - Fortaleza/CE, CEP 60135-101</t>
  </si>
  <si>
    <t>Cód. 307 | Ativo | Saudável | Saudável sem pendência | Aluguel R$ 669,23 | 3 meses de aluguéis garantido | Forma repasse Transferência bancária</t>
  </si>
  <si>
    <t>Cód. 54 | 44 | Sala | AV ANTONIO SALES, 2187, SALA 702, J TAVORA - Fortaleza/CE, CEP 60135-101</t>
  </si>
  <si>
    <t>L000873/2020-N.0002</t>
  </si>
  <si>
    <t>Cód. 88 | L000873/2020-N.0002 | Ativo | Saudável | Saudável sem pendência | Aluguel R$ 751,48 | 3 meses de aluguéis garantido | Forma repasse Transferência bancária</t>
  </si>
  <si>
    <t>691,36 - Transf./dep. - origem: CAIXA GERAL - destino: C/C | Itaú, ag. 8279, conta 98365</t>
  </si>
  <si>
    <t>Cód. 180 | 230 | QUITINET | AV DUQUE DE CAXIAS, 137, KIT - 307, CENTRO - Fortaleza/CE, CEP 60035-110</t>
  </si>
  <si>
    <t>L000258/2015-N.0003</t>
  </si>
  <si>
    <t>Cód. 19 | L000258/2015-N.0003 | Ativo | Saudável | Saudável sem pendência | Aluguel R$ 631,05 | 3 meses de aluguéis garantido | Forma repasse Transferência bancária</t>
  </si>
  <si>
    <t>580,57 - Transf./dep. - origem: CAIXA GERAL - destino: C/C | Itaú, ag. 8279, conta 98365</t>
  </si>
  <si>
    <t>Cód. 410 | 267 | QUITINET | R VINTE E CINCO DE MARCO, 705, KIT 401/ 402, CENTRO - Fortaleza/CE, CEP 60060-120</t>
  </si>
  <si>
    <t>L000621/2018-N.0001</t>
  </si>
  <si>
    <t>Cód. 56 | L000621/2018-N.0001 | Ativo | Atrasado | Cobrança amigável | Aluguel R$ 704,43 | 3 meses de aluguéis garantido | Forma repasse Transferência bancária</t>
  </si>
  <si>
    <t>Cód. 261 | 1342 | Loja | R GOVERNADOR SAMPAIO, 167, CENTRO - Fortaleza/CE, CEP 60055-050</t>
  </si>
  <si>
    <t>L000892/2020-N.0002</t>
  </si>
  <si>
    <t>Cód. 97 | L000892/2020-N.0002 | Ativo | Saudável | Saudável sem pendência | Aluguel R$ 4.097,16 | 3 meses de aluguéis garantido | Forma repasse Transferência bancária</t>
  </si>
  <si>
    <t>3.769,39 - Transf./dep. - origem: CAIXA GERAL - destino: C/C | Itaú, ag. 8279, conta 98365</t>
  </si>
  <si>
    <t>Cód. 167 | 227 | QUITINET | AV DUQUE DE CAXIAS, 137, KIT - 205 / 204, CENTRO - Fortaleza/CE, CEP 60035-110</t>
  </si>
  <si>
    <t>L000744/2019-N.0003</t>
  </si>
  <si>
    <t>Cód. 63 | L000744/2019-N.0003 | Ativo | Saudável | Saudável sem pendência | Aluguel R$ 610,20 | 3 meses de aluguéis garantido | Forma repasse Transferência bancária</t>
  </si>
  <si>
    <t>561,38 - Transf./dep. - origem: CAIXA GERAL - destino: C/C | Itaú, ag. 8279, conta 98365</t>
  </si>
  <si>
    <t>Cód. 176 | 281 | QUITINET | AV DUQUE DE CAXIAS, 137, KIT - 301, CENTRO - Fortaleza/CE, CEP 60035-110</t>
  </si>
  <si>
    <t>L0131-044/2012-N.0012</t>
  </si>
  <si>
    <t>Cód. 172 | 257 | QUITINET | AV DUQUE DE CAXIAS, 137, KIT - 211 / 215, CENTRO - Fortaleza/CE, CEP 60035-110</t>
  </si>
  <si>
    <t>L000887/2020-N.0001</t>
  </si>
  <si>
    <t>Cód. 96 | L000887/2020-N.0001 | Ativo | Saudável | Saudável sem pendência | Aluguel R$ 592,88 | 3 meses de aluguéis garantido | Forma repasse Transferência bancária</t>
  </si>
  <si>
    <t>480,02 - Transf./dep. - origem: CAIXA GERAL - destino: C/C | Itaú, ag. 8279, conta 98365</t>
  </si>
  <si>
    <t>Desconto aluguel - parcela 10/12</t>
  </si>
  <si>
    <t>Cód. 178 | 251 | QUITINET | Avenida Duque de Caxias, 137, Kit 303, CENTRO - Fortaleza/CE, CEP 60035-111</t>
  </si>
  <si>
    <t>Cód. 358 | Ativo | Saudável | Saudável sem pendência | Aluguel R$ 400,00 | 3 meses de aluguéis garantido | Forma repasse Transferência bancária</t>
  </si>
  <si>
    <t>Cód. 406 | 275 | QUITINET | R VINTE E CINCO DE MARCO, 705, KIT 301/302, CENTRO - Fortaleza/CE, CEP 60060-120</t>
  </si>
  <si>
    <t>Cód. 335 | Ativo | Saudável | Saudável sem pendência | Aluguel R$ 475,11 | 3 meses de aluguéis garantido | Forma repasse Transferência bancária</t>
  </si>
  <si>
    <t>Cód. 399 | 263 | QUITINET | R VINTE E CINCO DE MARCO, 705, KIT 104, CENTRO - Fortaleza/CE, CEP 60060-120</t>
  </si>
  <si>
    <t>L0130-236/2013-N.0010</t>
  </si>
  <si>
    <t>Cód. 287 | L0130-236/2013-N.0010 | Ativo | Saudável | Saudável sem pendência | Aluguel R$ 482,92 | 3 meses de aluguéis garantido | Forma repasse Transferência bancária</t>
  </si>
  <si>
    <t>444,29 - Transf./dep. - origem: CAIXA GERAL - destino: C/C | Itaú, ag. 8279, conta 98365</t>
  </si>
  <si>
    <t>Cód. 405 | 241 | QUITINET | R VINTE E CINCO DE MARCO, 705, Apto KIT 205 e 206, CENTRO - Fortaleza/CE, CEP 60060-120</t>
  </si>
  <si>
    <t>307,70 - Transf./dep. - origem: CAIXA GERAL - destino: C/C | Itaú, ag. 8279, conta 98365</t>
  </si>
  <si>
    <t>Cód. 209 | 925 | Apartamento | AV ENGENHEIRO ALBERTO SA, 215, APTO 105, PAPICU - Fortaleza/CE, CEP 60175-395</t>
  </si>
  <si>
    <t>L001022/2021-R.0001</t>
  </si>
  <si>
    <t>Cód. 153 | L001022/2021-R.0001 | Ativo | Saudável | Saudável sem pendência | Aluguel R$ 509,14 | 3 meses de aluguéis garantido | Forma repasse Transferência bancária</t>
  </si>
  <si>
    <t>468,41 - Transf./dep. - origem: CAIXA GERAL - destino: C/C | Itaú, ag. 8279, conta 98365</t>
  </si>
  <si>
    <t>Cód. 181 | 240 | QUITINET | Apartamento | Avenida Duque de Caxias, 137, Kit 309, CENTRO - Fortaleza/CE, CEP 60035-111</t>
  </si>
  <si>
    <t>Cód. 388 | Ativo | Saudável | Saudável sem pendência | Aluguel R$ 350,00 | Aluguel garantido | Forma repasse Transferência bancária</t>
  </si>
  <si>
    <t>Cód. 200 | 1162 | Sala | AV DUQUE DE CAXIAS, 137, APTO 502, CENTRO - Fortaleza/CE, CEP 60035-110</t>
  </si>
  <si>
    <t>L000424/2018-N.0001</t>
  </si>
  <si>
    <t>Cód. 41 | L000424/2018-N.0001 | Ativo | Saudável | Saudável sem pendência | Aluguel R$ 624,26 | 3 meses de aluguéis garantido | Forma repasse Transferência bancária</t>
  </si>
  <si>
    <t>574,32 - Transf./dep. - origem: CAIXA GERAL - destino: C/C | Itaú, ag. 8279, conta 98365</t>
  </si>
  <si>
    <t>Cód. 143 | 322 | Galpão | AV DOM LUIS, 920, MEIRELES - Fortaleza/CE, CEP 60160-230</t>
  </si>
  <si>
    <t>L000922/2020-R.0001</t>
  </si>
  <si>
    <t>Cód. 108 | L000922/2020-R.0001 | Ativo | Saudável | Saudável sem pendência | Aluguel R$ 39.625,58 | 3 meses de aluguéis garantido | Forma repasse Transferência bancária</t>
  </si>
  <si>
    <t>Cód. 232 | 293 | Apartamento | Avenida Francisco Sá, 5450, Apto 03, altos, Barra do Ceará - Fortaleza/CE, CEP 60330-878</t>
  </si>
  <si>
    <t>Cód. 356 | Ativo | Saudável | Saudável sem pendência | Aluguel R$ 600,00 | 3 meses de aluguéis garantido | Forma repasse Transferência bancária</t>
  </si>
  <si>
    <t>Cód. 75 | 161 | Sala | AV ANTONIO SALES, 2187, SL 402, SL 404, J TAVORA - Fortaleza/CE, CEP 60135-101</t>
  </si>
  <si>
    <t>L001091/2022</t>
  </si>
  <si>
    <t>Cód. 193 | L001091/2022 | Ativo | Saudável | Saudável sem pendência | Aluguel R$ 1.172,93 | 3 meses de aluguéis garantido | Forma repasse Transferência bancária</t>
  </si>
  <si>
    <t>Cód. 194 | 235 | QUITINET | AV DUQUE DE CAXIAS, 137, KIT - 414, CENTRO - Fortaleza/CE, CEP 60035-110</t>
  </si>
  <si>
    <t>L001058/2022</t>
  </si>
  <si>
    <t>Cód. 173 | L001058/2022 | Ativo | Saudável | Saudável sem pendência | Aluguel R$ 316,38 | 3 meses de aluguéis garantido | Forma repasse Transferência bancária</t>
  </si>
  <si>
    <t>291,07 - Transf./dep. - origem: CAIXA GERAL - destino: C/C | Itaú, ag. 8279, conta 98365</t>
  </si>
  <si>
    <t>Cód. 236 | 304 | Casa | AV FRANCISCO SA, 5450, CASA 03, B CEARA - Fortaleza/CE, CEP 60310-002</t>
  </si>
  <si>
    <t>L000846/2020-N.0001</t>
  </si>
  <si>
    <t>Cód. 83 | L000846/2020-N.0001 | Ativo | Saudável | Saudável sem pendência | Aluguel R$ 915,05 | 3 meses de aluguéis garantido | Forma repasse Transferência bancária</t>
  </si>
  <si>
    <t>841,85 - Transf./dep. - origem: CAIXA GERAL - destino: C/C | Itaú, ag. 8279, conta 98365</t>
  </si>
  <si>
    <t>Cód. 88 | 177 | VAGA | AV ANTONIO SALES, 2187, VAGA 01/02, J TAVORA - Fortaleza/CE, CEP 60135-101</t>
  </si>
  <si>
    <t>L001066/2022</t>
  </si>
  <si>
    <t>286,46 - Transf./dep. - origem: CAIXA GERAL - destino: C/C | Itaú, ag. 8279, conta 98365</t>
  </si>
  <si>
    <t>Cód. 240 | 328 | Loja | AV FRANCISCO SA, 2707z', Quadra/Lote - A - 2711 - 2717 - 2743, C PAMPLONA - Fortaleza/CE, CEP 60310-000</t>
  </si>
  <si>
    <t>L0127-328/2013-R.0004</t>
  </si>
  <si>
    <t>Cód. 284 | L0127-328/2013-R.0004 | Ativo | Saudável | Saudável sem pendência | Aluguel R$ 17.861,25 | 3 meses de aluguéis garantido | Forma repasse Transferência bancária</t>
  </si>
  <si>
    <t>Cód. 68 | 64 | Sala | AV ANTONIO SALES, 2187, SALA 906, J TAVORA - Fortaleza/CE, CEP 60135-101</t>
  </si>
  <si>
    <t>L000835/2020-N.0001</t>
  </si>
  <si>
    <t>Cód. 80 | L000835/2020-N.0001 | Ativo | Saudável | Saudável sem pendência | Aluguel R$ 917,78 | 3 meses de aluguéis garantido | Forma repasse Transferência bancária</t>
  </si>
  <si>
    <t>Cód. 216 | 292 | Apartamento | AV ENGENHEIRO ALBERTO SA, 1035, APTO 200, PAPICU - Fortaleza/CE, CEP 60175-395</t>
  </si>
  <si>
    <t>Cód. 168 | 284 | QUITINET | AV DUQUE DE CAXIAS, 137, KIT - 206, CENTRO - Fortaleza/CE, CEP 60035-110</t>
  </si>
  <si>
    <t>L000162/2014-N.0005</t>
  </si>
  <si>
    <t>Cód. 13 | L000162/2014-N.0005 | Ativo | Saudável | Saudável sem pendência | Aluguel R$ 643,14 | 3 meses de aluguéis garantido | Forma repasse Transferência bancária</t>
  </si>
  <si>
    <t>591,69 - Transf./dep. - origem: CAIXA GERAL - destino: C/C | Itaú, ag. 8279, conta 98365</t>
  </si>
  <si>
    <t>Cód. 165 | 270 | QUITINET | AV DUQUE DE CAXIAS, 137, KIT - 202, CENTRO - Fortaleza/CE, CEP 60035-110</t>
  </si>
  <si>
    <t>L000620/2018-N.0002</t>
  </si>
  <si>
    <t>Cód. 55 | L000620/2018-N.0002 | Ativo | Saudável | Saudável sem pendência | Aluguel R$ 517,17 | 3 meses de aluguéis garantido | Forma repasse Transferência bancária</t>
  </si>
  <si>
    <t>Cód. 355 | 941 | Loja | AV SANTOS DUMONT, 5040, LOJA 02, PAPICU - Fortaleza/CE, CEP 60190-800</t>
  </si>
  <si>
    <t>L001021/2021</t>
  </si>
  <si>
    <t>2.024,00 - Transf./dep. - origem: CAIXA GERAL - destino: C/C | Itaú, ag. 8279, conta 98365</t>
  </si>
  <si>
    <t>Desconto aluguel - parcela 1/12</t>
  </si>
  <si>
    <t>Cód. 35 | 17 | Sala | AV ANTONIO SALES, 2187, SALA 308, J TAVORA - Fortaleza/CE, CEP 60135-101</t>
  </si>
  <si>
    <t>L000972/2021</t>
  </si>
  <si>
    <t>Cód. 131 | L000972/2021 | Ativo | Saudável | Saudável sem pendência | Aluguel R$ 630,57 | 3 meses de aluguéis garantido | Forma repasse Transferência bancária</t>
  </si>
  <si>
    <t>580,12 - Transf./dep. - origem: CAIXA GERAL - destino: C/C | Itaú, ag. 8279, conta 98365</t>
  </si>
  <si>
    <t>Cód. 197 | 255 | QUITINET | AV DUQUE DE CAXIAS, 137, SALA 403, CENTRO - Fortaleza/CE, CEP 60035-110</t>
  </si>
  <si>
    <t>L001045/2021</t>
  </si>
  <si>
    <t>Cód. 164 | L001045/2021 | Ativo | Saudável | Saudável sem pendência | Aluguel R$ 377,52 | 3 meses de aluguéis garantido | Forma repasse Transferência bancária</t>
  </si>
  <si>
    <t>347,32 - Transf./dep. - origem: CAIXA GERAL - destino: C/C | Itaú, ag. 8279, conta 98365</t>
  </si>
  <si>
    <t>Cód. 243 | 330 | Loja | AV FRANCISCO SA, 5438, B CEARA - Fortaleza/CE, CEP 60310-002</t>
  </si>
  <si>
    <t>Cód. 374 | Ativo | Saudável | Saudável sem pendência | Aluguel R$ 2.000,00 | 2 meses de aluguéis garantido | Forma repasse Transferência bancária</t>
  </si>
  <si>
    <t>1.840,00 - Transf./dep. - origem: CAIXA GERAL - destino: C/C | Itaú, ag. 8279, conta 98365</t>
  </si>
  <si>
    <t>Cód. 234 | 299 | Casa | AV FRANCISCO SA, 5442, 5446 / 5450, B CEARA - Fortaleza/CE, CEP 60310-002</t>
  </si>
  <si>
    <t>Cód. 342 | Ativo | Saudável | Saudável sem pendência | Aluguel R$ 5.806,90 | 3 meses de aluguéis garantido | Forma repasse Transferência bancária</t>
  </si>
  <si>
    <t>Cód. 107 | 1245 | Loja | R BARAO DO RIO BRANCO, 992, /998, CENTRO - Fortaleza/CE, CEP 60025-061</t>
  </si>
  <si>
    <t>L000746/2019-R.0001</t>
  </si>
  <si>
    <t>Cód. 65 | L000746/2019-R.0001 | Ativo | Saudável | Saudável sem pendência | Aluguel R$ 67.585,88 | 3 meses de aluguéis garantido | Forma repasse Transferência bancária</t>
  </si>
  <si>
    <t>Cód. 211 | 927 | Apartamento | AV ENGENHEIRO ALBERTO SA, 215, APTO 201, PAPICU - Fortaleza/CE, CEP 60175-395</t>
  </si>
  <si>
    <t>Cód. 311 | Ativo | Saudável | Saudável sem pendência | Aluguel R$ 700,00 | 3 meses de aluguéis garantido | Forma repasse Transferência bancária</t>
  </si>
  <si>
    <t>Cód. 94 | 178 | VAGA | AV ANTONIO SALES, 2187, VAGA 16, J TAVORA - Fortaleza/CE, CEP 60135-101</t>
  </si>
  <si>
    <t>L001177/2022</t>
  </si>
  <si>
    <t>Cód. 220 | L001177/2022 | Ativo | Saudável | Saudável sem pendência | Aluguel R$ 209,04 | 3 meses de aluguéis garantido | Forma repasse Transferência bancária</t>
  </si>
  <si>
    <t>192,32 - Transf./dep. - origem: CAIXA GERAL - destino: C/C | Itaú, ag. 8279, conta 98365</t>
  </si>
  <si>
    <t>Cód. 210 | 926 | Apartamento | AV ENGENHEIRO ALBERTO SA, 215, APTO 106, PAPICU - Fortaleza/CE, CEP 60175-395</t>
  </si>
  <si>
    <t>L000774/2019-N.0001</t>
  </si>
  <si>
    <t>Cód. 70 | L000774/2019-N.0001 | Ativo | Saudável | Saudável sem pendência | Aluguel R$ 618,28 | 3 meses de aluguéis garantido | Forma repasse Transferência bancária</t>
  </si>
  <si>
    <t>568,82 - Transf./dep. - origem: CAIXA GERAL - destino: C/C | Itaú, ag. 8279, conta 98365</t>
  </si>
  <si>
    <t>Desconto aluguel - parcela 7/12</t>
  </si>
  <si>
    <t>Cód. 8 | L000132/2011-R.0013 | Ativo | Atrasado | Cobrança amigável | Aluguel R$ 24.000,00 | 3 meses de aluguéis garantido | Forma repasse Transferência bancária</t>
  </si>
  <si>
    <t>Taxa intermediação ref. a Aluguel</t>
  </si>
  <si>
    <t>Taxa intermediação</t>
  </si>
  <si>
    <t>1.1.1.2</t>
  </si>
  <si>
    <t>Cód. 217 | 297 | Apartamento | Avenida Engenheiro Alberto Sá, 1035, Apto 300, PAPICU - Fortaleza/CE, CEP 60175-395</t>
  </si>
  <si>
    <t>10.1.3</t>
  </si>
  <si>
    <t>7.1.4</t>
  </si>
  <si>
    <t>Cód. 39 | 23 | Sala | AV ANTONIO SALES, 2187, SALA 406, J TAVORA - Fortaleza/CE, CEP 60135-101</t>
  </si>
  <si>
    <t>Cód. 303 | Ativo | Atrasado | Cobrança amigável | Aluguel R$ 644,12 | 3 meses de aluguéis garantido | Forma repasse Transferência bancária</t>
  </si>
  <si>
    <t>Cód. 2 | L000065/2010-N.0013 | Ativo | Atrasado | Cobrança amigável | Aluguel R$ 4.118,56 | 3 meses de aluguéis garantido | Forma repasse Transferência bancária</t>
  </si>
  <si>
    <t>Cód. 235 | 296 | Casa | Avenida Francisco Sá, 5450, Casa 01, Barra do Ceará - Fortaleza/CE, CEP 60330-878</t>
  </si>
  <si>
    <t>Cód. 417 | Ativo | Saudável | Saudável sem pendência | Aluguel R$ 1.000,00 | 3 meses de aluguéis garantido | Forma repasse Transferência bancária</t>
  </si>
  <si>
    <t>Cód. 168 | L001051/2022 | Ativo | Atrasado | Cobrança amigável | Aluguel R$ 331,14 | 3 meses de aluguéis garantido | Forma repasse Transferência bancária</t>
  </si>
  <si>
    <t>Desconto aluguel - parcela 9/12</t>
  </si>
  <si>
    <t>Cód. 70 | 66 | Sala | Avenida Antônio Sales, 2187, SALA 908, Joaquim Távora - Fortaleza/CE, CEP 60135-101</t>
  </si>
  <si>
    <t>Multa rescisória</t>
  </si>
  <si>
    <t>10.1.10</t>
  </si>
  <si>
    <t>Taxa administração ref. a Multa rescisória</t>
  </si>
  <si>
    <t>Cód. 403 | 276 | Kitnet | Apartamento | Rua Vinte e Cinco de Março, 705, Kit 204, CENTRO - Fortaleza/CE, CEP 60060-120</t>
  </si>
  <si>
    <t>Cód. 419 | Ativo | Saudável | Saudável sem pendência | Aluguel R$ 320,00 | 3 meses de aluguéis garantido | Forma repasse Transferência bancária</t>
  </si>
  <si>
    <t>Cód. 179 | L001066/2022 | Ativo | Atrasado | Cobrança amigável | Aluguel R$ 311,37 | 3 meses de aluguéis garantido | Forma repasse Transferência bancária</t>
  </si>
  <si>
    <t>Código</t>
  </si>
  <si>
    <t>Proprietario</t>
  </si>
  <si>
    <t>Conta Contabil</t>
  </si>
  <si>
    <t>Dif</t>
  </si>
  <si>
    <t>Observação</t>
  </si>
  <si>
    <t xml:space="preserve">TOTAL </t>
  </si>
  <si>
    <t>Classificação</t>
  </si>
  <si>
    <t>ED RB</t>
  </si>
  <si>
    <t>ED NILDA</t>
  </si>
  <si>
    <t>CENSF</t>
  </si>
  <si>
    <t>ED ALBERTO SÁ</t>
  </si>
  <si>
    <t>DIVERSOS</t>
  </si>
  <si>
    <t>DIF</t>
  </si>
  <si>
    <t>Cód. 245 | L001436/2023 | Ativo | Atrasado | Cobrança amigável | Aluguel R$ 400,00 | 3 meses de aluguéis garantido | Forma repasse Transferência bancária</t>
  </si>
  <si>
    <t>Cód. 104 | L000908/2020-N.0001 | Ativo | Saudável | Saudável sem pendência | Aluguel R$ 559,80 | 3 meses de aluguéis garantido | Forma repasse Transferência bancária</t>
  </si>
  <si>
    <t>Cód. 277 | L0127-289/2012-R.0009 | Ativo | Atrasado | Cobrança amigável | Aluguel R$ 4.283,31 | 3 meses de aluguéis garantido | Forma repasse Transferência bancária</t>
  </si>
  <si>
    <t>Cód. 310 | Ativo | Atrasado | Cobrança amigável | Aluguel R$ 357,05 | 3 meses de aluguéis garantido | Forma repasse Transferência bancária</t>
  </si>
  <si>
    <t>Imóvel</t>
  </si>
  <si>
    <t>TOTAL</t>
  </si>
  <si>
    <t>Check</t>
  </si>
  <si>
    <t>Aluguel período 01/12/2024 a 31/12/2024</t>
  </si>
  <si>
    <t>Iptu - parcela 5/5</t>
  </si>
  <si>
    <t>Cód. 351 | Ativo | Atrasado | Cobrança amigável | Aluguel R$ 550,00 | 3 meses de aluguéis garantido | Forma repasse Transferência bancária</t>
  </si>
  <si>
    <t>Aluguel período 05/11/2024 a 04/12/2024</t>
  </si>
  <si>
    <t>Cód. 336 | Ativo | Atrasado | Cobrança amigável | Aluguel R$ 334,46 | 3 meses de aluguéis garantido | Forma repasse Transferência bancária</t>
  </si>
  <si>
    <t>Aluguel período 20/11/2024 a 19/12/2024</t>
  </si>
  <si>
    <t>Cód. 206 | 922 | Apartamento | Avenida Engenheiro Alberto Sá, 215, Apto 102, PAPICU - Fortaleza/CE, CEP 60175-395</t>
  </si>
  <si>
    <t>920,00 - Transf./dep. - origem: CAIXA GERAL - destino: C/C | Itaú, ag. 8279, conta 98365</t>
  </si>
  <si>
    <t>615,69 - Transf./dep. - origem: CAIXA GERAL - destino: C/C | Itaú, ag. 8279, conta 98365</t>
  </si>
  <si>
    <t>Taxa de coleta de resíduos sólidos - parcela 2/2</t>
  </si>
  <si>
    <t>Cód. 420 | Ativo | Atrasado | Cobrança amigável | Aluguel R$ 1.300,00 | 3 meses de aluguéis garantido | Forma repasse Transferência bancária</t>
  </si>
  <si>
    <t>1.196,00 - Transf./dep. - origem: CAIXA GERAL - destino: C/C | Itaú, ag. 8279, conta 98365</t>
  </si>
  <si>
    <t>437,10 - Transf./dep. - origem: CAIXA GERAL - destino: C/C | Itaú, ag. 8279, conta 98365</t>
  </si>
  <si>
    <t>Aluguel período 16/11/2024 a 15/12/2024</t>
  </si>
  <si>
    <t>5.342,35 - Transf./dep. - origem: CAIXA GERAL - destino: C/C | Itaú, ag. 8279, conta 98365</t>
  </si>
  <si>
    <t>598,40 - Transf./dep. - origem: CAIXA GERAL - destino: C/C | Itaú, ag. 8279, conta 98365</t>
  </si>
  <si>
    <t>Cód. 428 | Ativo | Atrasado | Cobrança amigável | Aluguel R$ 650,00 | 3 meses de aluguéis garantido | Forma repasse Transferência bancária</t>
  </si>
  <si>
    <t>Aluguel período 02/12/2024 a 31/12/2024 - Pró-rata (29 dias)</t>
  </si>
  <si>
    <t>578,06 - Transf./dep. - origem: CAIXA GERAL - destino: C/C | Itaú, ag. 8279, conta 98365</t>
  </si>
  <si>
    <t>515,02 - Transf./dep. - origem: CAIXA GERAL - destino: C/C | Itaú, ag. 8279, conta 98365</t>
  </si>
  <si>
    <t>363,60 - Transf./dep. - origem: CAIXA GERAL - destino: C/C | Itaú, ag. 8279, conta 98365</t>
  </si>
  <si>
    <t>628,05 - Transf./dep. - origem: CAIXA GERAL - destino: C/C | Itaú, ag. 8279, conta 98365</t>
  </si>
  <si>
    <t>Cód. 152 | L001021/2021 | Ativo | Saudável | Saudável sem pendência | Aluguel R$ 3.167,40 | 3 meses de aluguéis garantido | Forma repasse Transferência bancária</t>
  </si>
  <si>
    <t>1.079,10 - Transf./dep. - origem: CAIXA GERAL - destino: C/C | Itaú, ag. 8279, conta 98365</t>
  </si>
  <si>
    <t>392,40 - Transf./dep. - origem: CAIXA GERAL - destino: C/C | Itaú, ag. 8279, conta 98365</t>
  </si>
  <si>
    <t>40.621,83 - Transf./dep. - origem: CAIXA GERAL - destino: C/C | Itaú, ag. 8279, conta 98365</t>
  </si>
  <si>
    <t>2.300,00 - Transf./dep. - origem: CAIXA GERAL - destino: C/C | Itaú, ag. 8279, conta 98365</t>
  </si>
  <si>
    <t>8.173,03 - Transf./dep. - origem: CAIXA GERAL - destino: C/C | Itaú, ag. 8279, conta 98365</t>
  </si>
  <si>
    <t>904,22 - Transf./dep. - origem: CAIXA GERAL - destino: C/C | Itaú, ag. 8279, conta 98365</t>
  </si>
  <si>
    <t>Desconto aluguel - parcela 11/11</t>
  </si>
  <si>
    <t>62.179,01 - Transf./dep. - origem: CAIXA GERAL - destino: C/C | Itaú, ag. 8279, conta 98365</t>
  </si>
  <si>
    <t>22.080,00 - Transf./dep. - origem: CAIXA GERAL - destino: C/C | Itaú, ag. 8279, conta 98365</t>
  </si>
  <si>
    <t>9.963,93 - Transf./dep. - origem: CAIXA GERAL - destino: C/C | Itaú, ag. 8279, conta 98365</t>
  </si>
  <si>
    <t>Cód. 116 | L000944/2021 | Ativo | Atrasado | Cobrança amigável | Aluguel R$ 708,06 | 3 meses de aluguéis garantido | Forma repasse Transferência bancária</t>
  </si>
  <si>
    <t>1.217,85 - Transf./dep. - origem: CAIXA GERAL - destino: C/C | Itaú, ag. 8279, conta 98365</t>
  </si>
  <si>
    <t>648,08 - Transf./dep. - origem: CAIXA GERAL - destino: C/C | Itaú, ag. 8279, conta 98365</t>
  </si>
  <si>
    <t>Desconto aluguel - parcela 13/16</t>
  </si>
  <si>
    <t>619,63 - Transf./dep. - origem: CAIXA GERAL - destino: C/C | Itaú, ag. 8279, conta 98365</t>
  </si>
  <si>
    <t>Cód. 57 | L000704/2018-N.0002 | Ativo | Saudável | Saudável sem pendência | Aluguel R$ 646,46 | 3 meses de aluguéis garantido | Forma repasse Transferência bancária</t>
  </si>
  <si>
    <t>511,94 - Transf./dep. - origem: CAIXA GERAL - destino: C/C | Itaú, ag. 8279, conta 98365</t>
  </si>
  <si>
    <t>REF. A DESCONTO DE IGPM - parcela 3/12</t>
  </si>
  <si>
    <t>395,44 - Transf./dep. - origem: CAIXA GERAL - destino: C/C | Itaú, ag. 8279, conta 98365</t>
  </si>
  <si>
    <t>REF A PARCELA 10/12 NO QUAL O SISTEMA PULOU</t>
  </si>
  <si>
    <t>634,00 - Transf./dep. - origem: CAIXA GERAL - destino: C/C | Itaú, ag. 8279, conta 98365</t>
  </si>
  <si>
    <t>844,36 - Transf./dep. - origem: CAIXA GERAL - destino: C/C | Itaú, ag. 8279, conta 98365</t>
  </si>
  <si>
    <t>Cód. 73 | L000797/2019-N.0001 | Ativo | Atrasado | Cobrança amigável | Aluguel R$ 637,68 | 3 meses de aluguéis garantido | Forma repasse Transferência bancária</t>
  </si>
  <si>
    <t>343,34 - Transf./dep. - origem: CAIXA GERAL - destino: C/C | Itaú, ag. 8279, conta 98365</t>
  </si>
  <si>
    <t>475,80 - Transf./dep. - origem: CAIXA GERAL - destino: C/C | Itaú, ag. 8279, conta 98365</t>
  </si>
  <si>
    <t>16.432,35 - Transf./dep. - origem: CAIXA GERAL - destino: C/C | Itaú, ag. 8279, conta 98365</t>
  </si>
  <si>
    <t>REF A MODERNIZAÇÃO DE ELEVADORES - parcela 7/23</t>
  </si>
  <si>
    <t>36.455,53 - Transf./dep. - origem: CAIXA GERAL - destino: C/C | Itaú, ag. 8279, conta 98365</t>
  </si>
  <si>
    <t>Cód. 153 | L001022/2021-R.0001 | Ativo | Atrasado | Cobrança amigável | Aluguel R$ 509,14 | 3 meses de aluguéis garantido | Forma repasse Transferência bancária</t>
  </si>
  <si>
    <t>Cód. 9 | L000134/2011-N.0014 | Ativo | Atrasado | Cobrança amigável | Aluguel R$ 640,56 | 3 meses de aluguéis garantido | Forma repasse Transferência bancária</t>
  </si>
  <si>
    <t>340,92 - Transf./dep. - origem: CAIXA GERAL - destino: C/C | Itaú, ag. 8279, conta 98365</t>
  </si>
  <si>
    <t>Cód. 359 | Ativo | Atrasado | Cobrança amigável | Aluguel R$ 550,00 | 3 meses de aluguéis garantido | Forma repasse Transferência bancária</t>
  </si>
  <si>
    <t>9.851,01 - Transf./dep. - origem: CAIXA GERAL - destino: C/C | Itaú, ag. 8279, conta 98365</t>
  </si>
  <si>
    <t>3.836,77 - Transf./dep. - origem: CAIXA GERAL - destino: C/C | Itaú, ag. 8279, conta 98365</t>
  </si>
  <si>
    <t>Aluguel período 01/12/2024 a 18/12/2024 - Pró-rata (18 dias)</t>
  </si>
  <si>
    <t>859,55 - Transf./dep. - origem: CAIXA GERAL - destino: C/C | Itaú, ag. 8279, conta 98365</t>
  </si>
  <si>
    <t>Rescisão aluguel prazo restante 13 meses e 14 dias</t>
  </si>
  <si>
    <t>1.887,32 - Transf./dep. - origem: CAIXA GERAL - destino: C/C | Itaú, ag. 8279, conta 98365</t>
  </si>
  <si>
    <t>Cód. 432 | Ativo | Saudável | Saudável sem pendência | Aluguel R$ 1.600,00 | 3 meses de aluguéis garantido | Forma repasse Transferência bancária</t>
  </si>
  <si>
    <t>Aluguel período 17/12/2024 a 31/12/2024 - Pró-rata (14 dias)</t>
  </si>
  <si>
    <t>686,94 - Transf./dep. - origem: CAIXA GERAL - destino: C/C | Itaú, ag. 8279, conta 98365</t>
  </si>
  <si>
    <t>Cód. 526 | Prédio | Avenida Senador Virgílio Távora, 2270, Loja, MEIRELES - Fortaleza/CE, CEP 60170-250</t>
  </si>
  <si>
    <t>5.600,00 - Transf./dep. - origem: C/C | Itaú, ag. 8279, conta 98365 - destino: CAIXA GERAL</t>
  </si>
  <si>
    <t>Carência</t>
  </si>
  <si>
    <t>Código do imóvel</t>
  </si>
  <si>
    <t>Proprietário</t>
  </si>
  <si>
    <t>Inquilino</t>
  </si>
  <si>
    <t>Garantia</t>
  </si>
  <si>
    <t>Valor do aluguel</t>
  </si>
  <si>
    <t>Cód. 430 | Ativo | Saudável | Saudável sem pendência | Aluguel R$ 70.000,00 | 3 meses de aluguéis garantido | Forma repasse Transferência bancária</t>
  </si>
  <si>
    <t>REF A TAXA DE ADM DE DESCONTO</t>
  </si>
  <si>
    <t>TAXA EXTRA</t>
  </si>
  <si>
    <t>10.1.20</t>
  </si>
  <si>
    <t>Cód. 301 | Ativo | Saudável | Saudável sem pendência | Aluguel R$ 622,86 | 3 meses de aluguéis garantido | Forma repasse Transferência bancária</t>
  </si>
  <si>
    <t>Cód. 300 | Rescindido | Dificuldade financeira | Saudável | Saudável sem pendência | Aluguel R$ 1.557,15 | 31 meses de aluguéis garantido | Forma repasse Transferência bancária</t>
  </si>
  <si>
    <t>390,00 - Transf./dep. - origem: CAIXA GERAL - destino: C/C | Itaú, ag. 8279, conta 98365</t>
  </si>
  <si>
    <t>Edifício</t>
  </si>
  <si>
    <t>REF A TAXA ADM DE DESCONTO</t>
  </si>
  <si>
    <t>ref a taxa de adm de desconto</t>
  </si>
  <si>
    <t>REF A TX DE ADM</t>
  </si>
  <si>
    <t>Cód. 292 | L0131-044/2012-N.0012 | Ativo | Atrasado | Cobrança amigável | Aluguel R$ 689,13 | 3 meses de aluguéis garantido | Forma repasse Transferência bancária</t>
  </si>
  <si>
    <t>ref a tx de adm de descoonto</t>
  </si>
  <si>
    <t>REF A IRRF DO MES ANTERIOR</t>
  </si>
  <si>
    <t>Repasse Real</t>
  </si>
  <si>
    <t>EDUARDO SILVA BRAGA</t>
  </si>
  <si>
    <t>414.772.783-20</t>
  </si>
  <si>
    <t>Cód. 65 | L000746/2019-R.0001 | Ativo | Saudável | Saudável sem pendência | Aluguel R$ 67.585,88 | 3 meses de aluguéis garantido | Forma repasse Na imobiliária</t>
  </si>
  <si>
    <t>Aluguel período 01/01/2025 a 31/01/2025</t>
  </si>
  <si>
    <t>44.488,89 - Dinheiro - origem: CAIXA GERAL</t>
  </si>
  <si>
    <t>Cód. 277 | L0127-289/2012-R.0009 | Ativo | Saudável | Saudável sem pendência | Aluguel R$ 4.283,31 | 3 meses de aluguéis garantido | Forma repasse Na imobiliária</t>
  </si>
  <si>
    <t>3.940,65 - Dinheiro - origem: CAIXA GERAL</t>
  </si>
  <si>
    <t>Cód. 284 | L0127-328/2013-R.0004 | Ativo | Saudável | Saudável sem pendência | Aluguel R$ 17.861,25 | 3 meses de aluguéis garantido | Forma repasse Na imobiliária</t>
  </si>
  <si>
    <t>12.416,51 - Dinheiro - origem: CAIXA GERAL</t>
  </si>
  <si>
    <t>Cód. 127 | L000967/2021 | Ativo | Saudável | Saudável sem pendência | Aluguel R$ 2.759,16 | 3 meses de aluguéis garantido | Forma repasse Na imobiliária</t>
  </si>
  <si>
    <t>2.538,43 - Dinheiro - origem: CAIXA GERAL</t>
  </si>
  <si>
    <t>GERMANA SILVA BRAGA</t>
  </si>
  <si>
    <t>448.410.433-49</t>
  </si>
  <si>
    <t>12.328,07 - Transf./dep. - origem: CAIXA GERAL - destino: C/C | Itaú, ag. 4097, conta 00928-8</t>
  </si>
  <si>
    <t>3.561,20 - Transf./dep. - origem: CAIXA GERAL - destino: C/C | Itaú, ag. 4097, conta 00928-8</t>
  </si>
  <si>
    <t>10.248,50 - Transf./dep. - origem: CAIXA GERAL - destino: C/C | Itaú, ag. 4097, conta 00928-8</t>
  </si>
  <si>
    <t>1.921,80 - Transf./dep. - origem: CAIXA GERAL - destino: C/C | Itaú, ag. 4097, conta 00928-8</t>
  </si>
  <si>
    <t>6.626,00 - Transf./dep. - origem: CAIXA GERAL - destino: C/C | Itaú, ag. 4097, conta 00928-8</t>
  </si>
  <si>
    <t>2.281,94 - Transf./dep. - origem: CAIXA GERAL - destino: C/C | Itaú, ag. 4097, conta 00928-8</t>
  </si>
  <si>
    <t>8.107,64 - Transf./dep. - origem: CAIXA GERAL - destino: C/C | Itaú, ag. 4097, conta 00928-8</t>
  </si>
  <si>
    <t>Cód. 428 | Ativo | Saudável | Saudável sem pendência | Aluguel R$ 650,00 | 3 meses de aluguéis garantido | Forma repasse Transferência bancária</t>
  </si>
  <si>
    <t>598,00 - Transf./dep. - origem: CAIXA GERAL - destino: C/C | Itaú, ag. 4097, conta 00928-8</t>
  </si>
  <si>
    <t>Cód. 84 | L000849/2020-R.0001 | Ativo | Saudável | Saudável sem pendência | Aluguel R$ 11.430,38 | 3 meses de aluguéis garantido | Forma repasse Transferência bancária</t>
  </si>
  <si>
    <t>9.851,01 - Transf./dep. - origem: CAIXA GERAL - destino: C/C | Itaú, ag. 4097, conta 00928-8</t>
  </si>
  <si>
    <t>552,00 - Transf./dep. - origem: CAIXA GERAL - destino: C/C | Itaú, ag. 4097, conta 00928-8</t>
  </si>
  <si>
    <t>Cód. 308 | Ativo | Saudável | Saudável sem pendência | Aluguel R$ 168,54 | 3 meses de aluguéis garantido | Forma repasse Transferência bancária</t>
  </si>
  <si>
    <t>145,53 - Transf./dep. - origem: CAIXA GERAL - destino: C/C | Itaú, ag. 4097, conta 00928-8</t>
  </si>
  <si>
    <t>24.310,46 - Transf./dep. - origem: CAIXA GERAL - destino: C/C | Itaú, ag. 4097, conta 00928-8</t>
  </si>
  <si>
    <t>Cód. 362 | Ativo | Saudável | Saudável sem pendência | Aluguel R$ 170,80 | 3 meses de aluguéis garantido | Forma repasse Transferência bancária</t>
  </si>
  <si>
    <t>147,20 - Transf./dep. - origem: CAIXA GERAL - destino: C/C | Itaú, ag. 4097, conta 00928-8</t>
  </si>
  <si>
    <t>Cód. 359 | Ativo | Saudável | Saudável sem pendência | Aluguel R$ 587,12 | 3 meses de aluguéis garantido | Forma repasse Transferência bancária</t>
  </si>
  <si>
    <t>506,00 - Transf./dep. - origem: CAIXA GERAL - destino: C/C | Itaú, ag. 4097, conta 00928-8</t>
  </si>
  <si>
    <t>575,52 - Transf./dep. - origem: CAIXA GERAL - destino: C/C | Itaú, ag. 4097, conta 00928-8</t>
  </si>
  <si>
    <t>356,25 - Transf./dep. - origem: CAIXA GERAL - destino: C/C | Itaú, ag. 4097, conta 00928-8</t>
  </si>
  <si>
    <t>573,03 - Transf./dep. - origem: CAIXA GERAL - destino: C/C | Itaú, ag. 4097, conta 00928-8</t>
  </si>
  <si>
    <t>Cód. 303 | Ativo | Saudável | Saudável sem pendência | Aluguel R$ 644,12 | 3 meses de aluguéis garantido | Forma repasse Transferência bancária</t>
  </si>
  <si>
    <t>454,59 - Transf./dep. - origem: CAIXA GERAL - destino: C/C | Itaú, ag. 4097, conta 00928-8</t>
  </si>
  <si>
    <t>1.079,10 - Transf./dep. - origem: CAIXA GERAL - destino: C/C | Itaú, ag. 4097, conta 00928-8</t>
  </si>
  <si>
    <t>Cód. 80 | L000835/2020-N.0001 | Ativo | Saudável | Saudável sem pendência | Aluguel R$ 977,80 | 3 meses de aluguéis garantido | Forma repasse Transferência bancária</t>
  </si>
  <si>
    <t>690,56 - Transf./dep. - origem: CAIXA GERAL - destino: C/C | Itaú, ag. 4097, conta 00928-8</t>
  </si>
  <si>
    <t>515,41 - Transf./dep. - origem: CAIXA GERAL - destino: C/C | Itaú, ag. 4097, conta 00928-8</t>
  </si>
  <si>
    <t>691,36 - Transf./dep. - origem: CAIXA GERAL - destino: C/C | Itaú, ag. 4097, conta 00928-8</t>
  </si>
  <si>
    <t>761,55 - Transf./dep. - origem: CAIXA GERAL - destino: C/C | Itaú, ag. 4097, conta 00928-8</t>
  </si>
  <si>
    <t>192,32 - Transf./dep. - origem: CAIXA GERAL - destino: C/C | Itaú, ag. 4097, conta 00928-8</t>
  </si>
  <si>
    <t>Cód. 179 | L001066/2022 | Ativo | Saudável | Saudável sem pendência | Aluguel R$ 332,39 | 3 meses de aluguéis garantido | Forma repasse Transferência bancária</t>
  </si>
  <si>
    <t>286,46 - Transf./dep. - origem: CAIXA GERAL - destino: C/C | Itaú, ag. 4097, conta 00928-8</t>
  </si>
  <si>
    <t>1.058,00 - Transf./dep. - origem: CAIXA GERAL - destino: C/C | Itaú, ag. 4097, conta 00928-8</t>
  </si>
  <si>
    <t>Cód. 2 | L000065/2010-N.0013 | Ativo | Saudável | Saudável sem pendência | Aluguel R$ 4.118,56 | 3 meses de aluguéis garantido | Forma repasse Transferência bancária</t>
  </si>
  <si>
    <t>2.070,00 - Transf./dep. - origem: CAIXA GERAL - destino: C/C | Itaú, ag. 4097, conta 00928-8</t>
  </si>
  <si>
    <t>Cód. 227 | L001409/2023 | Ativo | Saudável | Saudável sem pendência | Aluguel R$ 640,50 | 3 meses de aluguéis garantido | Forma repasse Transferência bancária</t>
  </si>
  <si>
    <t>576,95 - Transf./dep. - origem: CAIXA GERAL - destino: C/C | Itaú, ag. 4097, conta 00928-8</t>
  </si>
  <si>
    <t>644,00 - Transf./dep. - origem: CAIXA GERAL - destino: C/C | Itaú, ag. 4097, conta 00928-8</t>
  </si>
  <si>
    <t>Cód. 1 | L000062/2010-N.0012 | Ativo | Saudável | Saudável sem pendência | Aluguel R$ 768,11 | 3 meses de aluguéis garantido | Forma repasse Transferência bancária</t>
  </si>
  <si>
    <t>661,98 - Transf./dep. - origem: CAIXA GERAL - destino: C/C | Itaú, ag. 4097, conta 00928-8</t>
  </si>
  <si>
    <t>832,33 - Transf./dep. - origem: CAIXA GERAL - destino: C/C | Itaú, ag. 4097, conta 00928-8</t>
  </si>
  <si>
    <t>580,12 - Transf./dep. - origem: CAIXA GERAL - destino: C/C | Itaú, ag. 4097, conta 00928-8</t>
  </si>
  <si>
    <t>Cód. 116 | L000944/2021 | Ativo | Saudável | Saudável sem pendência | Aluguel R$ 754,37 | 3 meses de aluguéis garantido | Forma repasse Transferência bancária</t>
  </si>
  <si>
    <t>651,42 - Transf./dep. - origem: CAIXA GERAL - destino: C/C | Itaú, ag. 4097, conta 00928-8</t>
  </si>
  <si>
    <t>16.376,00 - Transf./dep. - origem: CAIXA GERAL - destino: C/C | Itaú, ag. 4097, conta 00928-8</t>
  </si>
  <si>
    <t>Cód. 325 | Ativo | Saudável | Saudável sem pendência | Aluguel R$ 700,00 | 3 meses de aluguéis garantido | Forma repasse Transferência bancária</t>
  </si>
  <si>
    <t>586,56 - Transf./dep. - origem: CAIXA GERAL - destino: C/C | Itaú, ag. 4097, conta 00928-8</t>
  </si>
  <si>
    <t>Cód. 71 | L000781/2019-N.0003 | Ativo | Atrasado | Cobrança amigável | Aluguel R$ 517,12 | 3 meses de aluguéis garantido | Forma repasse Transferência bancária</t>
  </si>
  <si>
    <t>475,75 - Transf./dep. - origem: CAIXA GERAL - destino: C/C | Itaú, ag. 4097, conta 00928-8</t>
  </si>
  <si>
    <t>458,33 - Transf./dep. - origem: CAIXA GERAL - destino: C/C | Itaú, ag. 4097, conta 00928-8</t>
  </si>
  <si>
    <t>368,00 - Transf./dep. - origem: CAIXA GERAL - destino: C/C | Itaú, ag. 4097, conta 00928-8</t>
  </si>
  <si>
    <t>619,63 - Transf./dep. - origem: CAIXA GERAL - destino: C/C | Itaú, ag. 4097, conta 00928-8</t>
  </si>
  <si>
    <t>468,41 - Transf./dep. - origem: CAIXA GERAL - destino: C/C | Itaú, ag. 4097, conta 00928-8</t>
  </si>
  <si>
    <t>568,82 - Transf./dep. - origem: CAIXA GERAL - destino: C/C | Itaú, ag. 4097, conta 00928-8</t>
  </si>
  <si>
    <t>598,40 - Transf./dep. - origem: CAIXA GERAL - destino: C/C | Itaú, ag. 4097, conta 00928-8</t>
  </si>
  <si>
    <t>Cód. 174 | L001059/2022 | Ativo | Saudável | Saudável sem pendência | Aluguel R$ 498,58 | 3 meses de aluguéis garantido | Forma repasse Transferência bancária</t>
  </si>
  <si>
    <t>429,69 - Transf./dep. - origem: CAIXA GERAL - destino: C/C | Itaú, ag. 4097, conta 00928-8</t>
  </si>
  <si>
    <t>Cód. 356 | Ativo | Saudável | Saudável sem pendência | Aluguel R$ 639,24 | 3 meses de aluguéis garantido | Forma repasse Transferência bancária</t>
  </si>
  <si>
    <t>920,00 - Transf./dep. - origem: CAIXA GERAL - destino: C/C | Itaú, ag. 4097, conta 00928-8</t>
  </si>
  <si>
    <t>841,85 - Transf./dep. - origem: CAIXA GERAL - destino: C/C | Itaú, ag. 4097, conta 00928-8</t>
  </si>
  <si>
    <t>837,36 - Transf./dep. - origem: CAIXA GERAL - destino: C/C | Itaú, ag. 4097, conta 00928-8</t>
  </si>
  <si>
    <t>803,82 - Transf./dep. - origem: CAIXA GERAL - destino: C/C | Itaú, ag. 4097, conta 00928-8</t>
  </si>
  <si>
    <t>1.003,77 - Transf./dep. - origem: CAIXA GERAL - destino: C/C | Itaú, ag. 4097, conta 00928-8</t>
  </si>
  <si>
    <t>Aluguel período 16/12/2024 a 15/01/2025</t>
  </si>
  <si>
    <t>5.342,35 - Transf./dep. - origem: CAIXA GERAL - destino: C/C | Itaú, ag. 4097, conta 00928-8</t>
  </si>
  <si>
    <t>1.840,00 - Transf./dep. - origem: CAIXA GERAL - destino: C/C | Itaú, ag. 4097, conta 00928-8</t>
  </si>
  <si>
    <t>615,69 - Transf./dep. - origem: CAIXA GERAL - destino: C/C | Itaú, ag. 4097, conta 00928-8</t>
  </si>
  <si>
    <t>Cód. 58 | 52 | Sala | Avenida Antônio Sales, 2187, SALA 708, Dionisio Torres - Fortaleza/CE, CEP 60135-203</t>
  </si>
  <si>
    <t>Cód. 444 | Ativo | Saudável | Saudável sem pendência | Aluguel R$ 650,00 | 3 meses de aluguéis garantido | Forma repasse Transferência bancária</t>
  </si>
  <si>
    <t>19,94 - Transf./dep. - origem: CAIXA GERAL - destino: C/C | Itaú, ag. 4097, conta 00928-8</t>
  </si>
  <si>
    <t>Aluguel período 30/01/2025 a 31/01/2025 - Pró-rata (1 dia)</t>
  </si>
  <si>
    <t>REF A CARÊNCIA</t>
  </si>
  <si>
    <t>REF. A IPTU</t>
  </si>
  <si>
    <t>83,54 - Transf./dep. - origem: C/C | Itaú, ag. 4097, conta 00928-8 - destino: CAIXA GERAL</t>
  </si>
  <si>
    <t>RICARDO SILVA BRAGA</t>
  </si>
  <si>
    <t>317.898.113-68</t>
  </si>
  <si>
    <t>951,28 - Transf./dep. - origem: CAIXA GERAL - destino: C/C | Bradesco, ag. 7737, conta 5537-9</t>
  </si>
  <si>
    <t>343,34 - Transf./dep. - origem: CAIXA GERAL - destino: C/C | Bradesco, ag. 7737, conta 5537-9</t>
  </si>
  <si>
    <t>294,40 - Transf./dep. - origem: CAIXA GERAL - destino: C/C | Bradesco, ag. 7737, conta 5537-9</t>
  </si>
  <si>
    <t>Cód. 336 | Ativo | Saudável | Saudável sem pendência | Aluguel R$ 584,82 | 3 meses de aluguéis garantido | Forma repasse Transferência bancária</t>
  </si>
  <si>
    <t>307,70 - Transf./dep. - origem: CAIXA GERAL - destino: C/C | Bradesco, ag. 7737, conta 5537-9</t>
  </si>
  <si>
    <t>310,83 - Transf./dep. - origem: CAIXA GERAL - destino: C/C | Bradesco, ag. 7737, conta 5537-9</t>
  </si>
  <si>
    <t>437,10 - Transf./dep. - origem: CAIXA GERAL - destino: C/C | Bradesco, ag. 7737, conta 5537-9</t>
  </si>
  <si>
    <t>Aluguel período 20/12/2024 a 19/01/2025</t>
  </si>
  <si>
    <t>383,70 - Transf./dep. - origem: CAIXA GERAL - destino: C/C | Bradesco, ag. 7737, conta 5537-9</t>
  </si>
  <si>
    <t>Cód. 287 | L0130-236/2013-N.0010 | Ativo | Saudável | Saudável sem pendência | Aluguel R$ 482,92 | 3 meses de aluguéis garantido | Forma repasse Na imobiliária</t>
  </si>
  <si>
    <t>444,29 - Dinheiro - origem: CAIXA GERAL</t>
  </si>
  <si>
    <t>Cód. 419 | Ativo | Saudável | Saudável sem pendência | Aluguel R$ 320,00 | 3 meses de aluguéis garantido | Forma repasse Na imobiliária</t>
  </si>
  <si>
    <t>294,40 - Dinheiro - origem: CAIXA GERAL</t>
  </si>
  <si>
    <t>Cód. 130 | L000970/2021-R.0001 | Ativo | Saudável | Saudável sem pendência | Aluguel R$ 459,86 | 3 meses de aluguéis garantido | Forma repasse Na imobiliária</t>
  </si>
  <si>
    <t>423,07 - Dinheiro - origem: CAIXA GERAL</t>
  </si>
  <si>
    <t>Cód. 310 | Ativo | Atrasado | Cobrança amigável | Aluguel R$ 357,05 | 3 meses de aluguéis garantido | Forma repasse Na imobiliária</t>
  </si>
  <si>
    <t>328,49 - Dinheiro - origem: CAIXA GERAL</t>
  </si>
  <si>
    <t>Cód. 245 | L001436/2023 | Ativo | Atrasado | Cobrança amigável | Aluguel R$ 400,00 | 3 meses de aluguéis garantido | Forma repasse Na imobiliária</t>
  </si>
  <si>
    <t>368,00 - Dinheiro - origem: CAIXA GERAL</t>
  </si>
  <si>
    <t>Cód. 173 | L001058/2022 | Ativo | Saudável | Saudável sem pendência | Aluguel R$ 337,07 | 3 meses de aluguéis garantido | Forma repasse Na imobiliária</t>
  </si>
  <si>
    <t>291,07 - Dinheiro - origem: CAIXA GERAL</t>
  </si>
  <si>
    <t>Cód. 17 | L000237/2015-N.0003 | Ativo | Saudável | Saudável sem pendência | Aluguel R$ 963,21 | 3 meses de aluguéis garantido | Forma repasse Na imobiliária</t>
  </si>
  <si>
    <t>768,52 - Dinheiro - origem: CAIXA GERAL</t>
  </si>
  <si>
    <t>Cód. 178 | L001065/2023 | Ativo | Saudável | Saudável sem pendência | Aluguel R$ 319,62 | 3 meses de aluguéis garantido | Forma repasse Na imobiliária</t>
  </si>
  <si>
    <t>276,00 - Dinheiro - origem: CAIXA GERAL</t>
  </si>
  <si>
    <t>Cód. 164 | L001045/2021 | Ativo | Saudável | Saudável sem pendência | Aluguel R$ 402,21 | 3 meses de aluguéis garantido | Forma repasse Na imobiliária</t>
  </si>
  <si>
    <t>347,32 - Dinheiro - origem: CAIXA GERAL</t>
  </si>
  <si>
    <t>Cód. 167 | L001048/2022 | Ativo | Saudável | Saudável sem pendência | Aluguel R$ 408,98 | 3 meses de aluguéis garantido | Forma repasse Na imobiliária</t>
  </si>
  <si>
    <t>353,16 - Dinheiro - origem: CAIXA GERAL</t>
  </si>
  <si>
    <t>Cód. 105 | L000912/2020-N.0001 | Ativo | Saudável | Saudável sem pendência | Aluguel R$ 445,38 | 3 meses de aluguéis garantido | Forma repasse Na imobiliária</t>
  </si>
  <si>
    <t>409,75 - Dinheiro - origem: CAIXA GERAL</t>
  </si>
  <si>
    <t>Cód. 73 | L000797/2019-N.0001 | Ativo | Saudável | Saudável sem pendência | Aluguel R$ 637,68 | 3 meses de aluguéis garantido | Forma repasse Na imobiliária</t>
  </si>
  <si>
    <t>586,67 - Dinheiro - origem: CAIXA GERAL</t>
  </si>
  <si>
    <t>Cód. 192 | L001090/2022 | Ativo | Saudável | Saudável sem pendência | Aluguel R$ 347,62 | 3 meses de aluguéis garantido | Forma repasse Na imobiliária</t>
  </si>
  <si>
    <t>319,81 - Dinheiro - origem: CAIXA GERAL</t>
  </si>
  <si>
    <t>Cód. 289 | L0131-018/2012-N.0012 | Ativo | Saudável | Saudável sem pendência | Aluguel R$ 848,14 | 3 meses de aluguéis garantido | Forma repasse Na imobiliária</t>
  </si>
  <si>
    <t>730,95 - Dinheiro - origem: CAIXA GERAL</t>
  </si>
  <si>
    <t>Cód. 181 | L001071/2022 | Ativo | Saudável | Saudável sem pendência | Aluguel R$ 435,91 | 3 meses de aluguéis garantido | Forma repasse Na imobiliária</t>
  </si>
  <si>
    <t>401,04 - Dinheiro - origem: CAIXA GERAL</t>
  </si>
  <si>
    <t>Cód. 19 | L000258/2015-N.0003 | Ativo | Saudável | Saudável sem pendência | Aluguel R$ 631,05 | 3 meses de aluguéis garantido | Forma repasse Na imobiliária</t>
  </si>
  <si>
    <t>580,57 - Dinheiro - origem: CAIXA GERAL</t>
  </si>
  <si>
    <t>Cód. 288 | L0131-013/2012-N.0012 | Ativo | Saudável | Saudável sem pendência | Aluguel R$ 632,20 | 3 meses de aluguéis garantido | Forma repasse Na imobiliária</t>
  </si>
  <si>
    <t>506,18 - Dinheiro - origem: CAIXA GERAL</t>
  </si>
  <si>
    <t>Cód. 34 | L000390/2018-N.0002 | Ativo | Saudável | Saudável sem pendência | Aluguel R$ 526,73 | 3 meses de aluguéis garantido | Forma repasse Na imobiliária</t>
  </si>
  <si>
    <t>484,59 - Dinheiro - origem: CAIXA GERAL</t>
  </si>
  <si>
    <t>Cód. 432 | Ativo | Saudável | Saudável sem pendência | Aluguel R$ 1.600,00 | 3 meses de aluguéis garantido | Forma repasse Na imobiliária</t>
  </si>
  <si>
    <t>Cód. 420 | Ativo | Saudável | Saudável sem pendência | Aluguel R$ 1.300,00 | 3 meses de aluguéis garantido | Forma repasse Na imobiliária</t>
  </si>
  <si>
    <t>1.196,00 - Dinheiro - origem: CAIXA GERAL</t>
  </si>
  <si>
    <t>Cód. 96 | L000887/2020-N.0001 | Ativo | Saudável | Saudável sem pendência | Aluguel R$ 592,88 | 3 meses de aluguéis garantido | Forma repasse Na imobiliária</t>
  </si>
  <si>
    <t>480,02 - Dinheiro - origem: CAIXA GERAL</t>
  </si>
  <si>
    <t>Cód. 13 | L000162/2014-N.0005 | Ativo | Saudável | Saudável sem pendência | Aluguel R$ 643,14 | 3 meses de aluguéis garantido | Forma repasse Na imobiliária</t>
  </si>
  <si>
    <t>591,69 - Dinheiro - origem: CAIXA GERAL</t>
  </si>
  <si>
    <t>Cód. 63 | L000744/2019-N.0003 | Ativo | Saudável | Saudável sem pendência | Aluguel R$ 651,39 | 3 meses de aluguéis garantido | Forma repasse Na imobiliária</t>
  </si>
  <si>
    <t>561,38 - Dinheiro - origem: CAIXA GERAL</t>
  </si>
  <si>
    <t>Cód. 291 | L0131-040/2012-N.0012 | Ativo | Saudável | Saudável sem pendência | Aluguel R$ 633,42 | 3 meses de aluguéis garantido | Forma repasse Na imobiliária</t>
  </si>
  <si>
    <t>441,99 - Dinheiro - origem: CAIXA GERAL</t>
  </si>
  <si>
    <t>Desconto aluguel - parcela 14/16</t>
  </si>
  <si>
    <t>Cód. 55 | L000620/2018-N.0002 | Ativo | Saudável | Saudável sem pendência | Aluguel R$ 517,17 | 3 meses de aluguéis garantido | Forma repasse Na imobiliária</t>
  </si>
  <si>
    <t>475,80 - Dinheiro - origem: CAIXA GERAL</t>
  </si>
  <si>
    <t>Cód. 135 | L000980/2020-R.0001 | Ativo | Saudável | Saudável sem pendência | Aluguel R$ 426,52 | 3 meses de aluguéis garantido | Forma repasse Na imobiliária</t>
  </si>
  <si>
    <t>392,40 - Dinheiro - origem: CAIXA GERAL</t>
  </si>
  <si>
    <t>Cód. 293 | L0131-051/2012-N.0010 | Ativo | Saudável | Saudável sem pendência | Aluguel R$ 682,66 | 3 meses de aluguéis garantido | Forma repasse Na imobiliária</t>
  </si>
  <si>
    <t>628,05 - Dinheiro - origem: CAIXA GERAL</t>
  </si>
  <si>
    <t>Cód. 18 | L000240/2015-N.0003 | Ativo | Saudável | Saudável sem pendência | Aluguel R$ 963,21 | 3 meses de aluguéis garantido | Forma repasse Na imobiliária</t>
  </si>
  <si>
    <t>545,20 - Dinheiro - origem: CAIXA GERAL</t>
  </si>
  <si>
    <t>Cód. 51 | L000558/2017-N.0003 | Ativo | Saudável | Saudável sem pendência | Aluguel R$ 760,22 | 3 meses de aluguéis garantido | Forma repasse Na imobiliária</t>
  </si>
  <si>
    <t>579,80 - Dinheiro - origem: CAIXA GERAL</t>
  </si>
  <si>
    <t>REF. A DESCONTO DE IGPM - parcela 4/12</t>
  </si>
  <si>
    <t>574,32 - Transf./dep. - origem: CAIXA GERAL - destino: C/C | Bradesco, ag. 7737, conta 5537-9</t>
  </si>
  <si>
    <t>Cód. 398 | Ativo | Saudável | Saudável sem pendência | Aluguel R$ 350,00 | 3 meses de aluguéis garantido | Forma repasse Na imobiliária</t>
  </si>
  <si>
    <t>322,00 - Dinheiro - origem: CAIXA GERAL</t>
  </si>
  <si>
    <t>368,00 - Transf./dep. - origem: CAIXA GERAL - destino: C/C | Bradesco, ag. 7737, conta 5537-9</t>
  </si>
  <si>
    <t>322,00 - Transf./dep. - origem: CAIXA GERAL - destino: C/C | Bradesco, ag. 7737, conta 5537-9</t>
  </si>
  <si>
    <t>Cód. 358 | Ativo | Saudável | Saudável sem pendência | Aluguel R$ 426,16 | 3 meses de aluguéis garantido | Forma repasse Transferência bancária</t>
  </si>
  <si>
    <t>Cód. 354 | Ativo | Saudável | Saudável sem pendência | Aluguel R$ 585,97 | 3 meses de aluguéis garantido | Forma repasse Transferência bancária</t>
  </si>
  <si>
    <t>506,00 - Transf./dep. - origem: CAIXA GERAL - destino: C/C | Bradesco, ag. 7737, conta 5537-9</t>
  </si>
  <si>
    <t>951,91 - Transf./dep. - origem: CAIXA GERAL - destino: C/C | Bradesco, ag. 7737, conta 5537-9</t>
  </si>
  <si>
    <t>1.057,24 - Transf./dep. - origem: CAIXA GERAL - destino: C/C | Bradesco, ag. 7737, conta 5537-9</t>
  </si>
  <si>
    <t>9.963,93 - Transf./dep. - origem: CAIXA GERAL - destino: C/C | Bradesco, ag. 7737, conta 5537-9</t>
  </si>
  <si>
    <t>28.433,99 - Transf./dep. - origem: CAIXA GERAL - destino: C/C | Bradesco, ag. 7737, conta 5537-9</t>
  </si>
  <si>
    <t>40.621,83 - Transf./dep. - origem: CAIXA GERAL - destino: C/C | Bradesco, ag. 7737, conta 5537-9</t>
  </si>
  <si>
    <t>Cód. 92 | L000880/2020-N.0001 | Ativo | Saudável | Saudável sem pendência | Aluguel R$ 18.722,83 | 3 meses de aluguéis garantido | Forma repasse Na imobiliária</t>
  </si>
  <si>
    <t>17.225,00 - Dinheiro - origem: CAIXA GERAL</t>
  </si>
  <si>
    <t>36.455,53 - Transf./dep. - origem: CAIXA GERAL - destino: C/C | Bradesco, ag. 7737, conta 5537-9</t>
  </si>
  <si>
    <t>515,02 - Transf./dep. - origem: CAIXA GERAL - destino: C/C | Bradesco, ag. 7737, conta 5537-9</t>
  </si>
  <si>
    <t>363,60 - Transf./dep. - origem: CAIXA GERAL - destino: C/C | Bradesco, ag. 7737, conta 5537-9</t>
  </si>
  <si>
    <t>401,84 - Transf./dep. - origem: CAIXA GERAL - destino: C/C | Bradesco, ag. 7737, conta 5537-9</t>
  </si>
  <si>
    <t>314,90 - Transf./dep. - origem: CAIXA GERAL - destino: C/C | Bradesco, ag. 7737, conta 5537-9</t>
  </si>
  <si>
    <t>648,08 - Transf./dep. - origem: CAIXA GERAL - destino: C/C | Bradesco, ag. 7737, conta 5537-9</t>
  </si>
  <si>
    <t>304,65 - Dinheiro - origem: CAIXA GERAL</t>
  </si>
  <si>
    <t>511,94 - Transf./dep. - origem: CAIXA GERAL - destino: C/C | Bradesco, ag. 7737, conta 5537-9</t>
  </si>
  <si>
    <t>Cód. 97 | L000892/2020-N.0002 | Ativo | Saudável | Saudável sem pendência | Aluguel R$ 4.097,16 | 3 meses de aluguéis garantido | Forma repasse Na imobiliária</t>
  </si>
  <si>
    <t>3.769,39 - Dinheiro - origem: CAIXA GERAL</t>
  </si>
  <si>
    <t>Cód. 351 | Ativo | Saudável | Saudável sem pendência | Aluguel R$ 585,97 | 3 meses de aluguéis garantido | Forma repasse Transferência bancária</t>
  </si>
  <si>
    <t>Aluguel período 05/12/2024 a 04/01/2025</t>
  </si>
  <si>
    <t>539,09 - Transf./dep. - origem: CAIXA GERAL - destino: C/C | Bradesco, ag. 7737, conta 5537-9</t>
  </si>
  <si>
    <t>REF A MAO DE OBRA DE INSTALAÇÃO DE TOMADA DA GUARITA</t>
  </si>
  <si>
    <t>Reembolso de contas pagas de terceiros</t>
  </si>
  <si>
    <t>7.1.16</t>
  </si>
  <si>
    <t>REF A COMPRA DE MATERIAL PARA INSTALAÇAO DE TOMADA DA GUARITA</t>
  </si>
  <si>
    <t>REF A SERVIÇOS DE REPARO NO TELHADO E CAPOTE DA CADA 01</t>
  </si>
  <si>
    <t>REF A COMPRA DE MNATERIAL DE CONSTRUÇAO PARA SERVICO DO TELHADO CASA 01</t>
  </si>
  <si>
    <t>Cód. 307 | Rescindido | Alugou outro imóvel | Atrasado | Cobrança amigável | Aluguel R$ 669,23 | 3 meses de aluguéis garantido | Forma repasse Transferência bancária</t>
  </si>
  <si>
    <t>1.288,00 - Transf./dep. - origem: CAIXA GERAL - destino: C/C | Itaú, ag. 4097, conta 00928-8</t>
  </si>
  <si>
    <t>386,40 - Transf./dep. - origem: CAIXA GERAL - destino: C/C | Itaú, ag. 4097, conta 00928-8</t>
  </si>
  <si>
    <t>Cód. 292 | L0131-044/2012-N.0012 | Ativo | Saudável | Saudável sem pendência | Aluguel R$ 510,00 | 3 meses de aluguéis garantido | Forma repasse Na imobiliária</t>
  </si>
  <si>
    <t>469,20 - Dinheiro - origem: CAIXA GERAL</t>
  </si>
  <si>
    <t>Unidades Vagas - IPTU</t>
  </si>
  <si>
    <t>SALA  - Avenida Antônio Sales, 2187, SALA 708, Dionisio Torres</t>
  </si>
  <si>
    <t>VAGA | AV ANTONIO SALES, 2187, VAGA 11/12, J TAVORA - Fortaleza/CE</t>
  </si>
  <si>
    <t>SALA | AV ANTONIO SALES, 2187, SL 602, SL 604, J TAVORA</t>
  </si>
  <si>
    <t>R GOVERNADOR SAMPAIO, 167, CENTRO - Fortaleza/CE</t>
  </si>
  <si>
    <t>Fiador</t>
  </si>
  <si>
    <t xml:space="preserve">VALDEMIRO DE SOUSA LIMA JUNIOR </t>
  </si>
  <si>
    <t>MARCAS LIDERES REPRESENTAÇOES LTDA</t>
  </si>
  <si>
    <t>F M DA SILVA VARIEDADES</t>
  </si>
  <si>
    <t>não</t>
  </si>
  <si>
    <t>JOSE POMPEU BRAGA</t>
  </si>
  <si>
    <t xml:space="preserve"> Loja | AV FRANCISCO SA, 3903, 3887, JACARECANGA</t>
  </si>
  <si>
    <t>Loja | AV FRANCISCO SA, 3883, C PAMPLONA</t>
  </si>
  <si>
    <t>Sala | AV ANTONIO SALES, 2187, SALA 406, J TAVORA</t>
  </si>
  <si>
    <t>Sala | R BARBOSA DE FREITAS, 1455, SALAS 201, 202, 203, ALDEOTA</t>
  </si>
  <si>
    <t>S/ Garantia</t>
  </si>
  <si>
    <t>INDUSTRIA TEXTIL OVERHILLS LTDA EPP</t>
  </si>
  <si>
    <t>JAMILE BRAGA DE MENEZES</t>
  </si>
  <si>
    <t>BEAUTY SPA CLINICA DE ESTETICA LTDA</t>
  </si>
  <si>
    <t>Renovação</t>
  </si>
  <si>
    <t>Situação</t>
  </si>
  <si>
    <t>ok</t>
  </si>
  <si>
    <t>Status</t>
  </si>
  <si>
    <t>Proprietarios</t>
  </si>
  <si>
    <t>Unidades Vagas - Condomínio</t>
  </si>
  <si>
    <t>Cód. 88 | L000873/2020-N.0002 | Ativo | Atrasado | Cobrança amigável | Aluguel R$ 751,48 | 3 meses de aluguéis garantido | Forma repasse Transferência bancária</t>
  </si>
  <si>
    <t>Cód. 220 | L001177/2022 | Ativo | Atrasado | Cobrança amigável | Aluguel R$ 209,04 | 3 meses de aluguéis garantido | Forma repasse Transferência bancária</t>
  </si>
  <si>
    <t>Cód. 8 | L000132/2011-R.0013 | Ativo | Saudável | Saudável sem pendência | Aluguel R$ 24.000,00 | 3 meses de aluguéis garantido | Forma repasse Transferência bancária</t>
  </si>
  <si>
    <t>Cód. 31 | L000385/2016-N.0003 | Ativo | Atrasado | Cobrança amigável | Aluguel R$ 1.091,05 | 3 meses de aluguéis garantido | Forma repasse Transferência bancária</t>
  </si>
  <si>
    <t>Cód. 311 | Ativo | Atrasado | Cobrança amigável | Aluguel R$ 700,00 | 3 meses de aluguéis garantido | Forma repasse Transferência bancária</t>
  </si>
  <si>
    <t>Cód. 448 | Ativo | Saudável | Saudável sem pendência | Aluguel R$ 395,00 | 3 meses de aluguéis garantido | Forma repasse Transferência bancária</t>
  </si>
  <si>
    <t>Cód. 447 | Ativo | Saudável | Saudável sem pendência | Aluguel R$ 1.400,00 | 3 meses de aluguéis garantido | Forma repasse Transferência bancária</t>
  </si>
  <si>
    <t>Cód. 309 | Ativo | Atrasado | Cobrança amigável | Aluguel R$ 420,00 | 3 meses de aluguéis garantido | Forma repasse Transferência bancária</t>
  </si>
  <si>
    <t>Cód. 66 | L000751/2019-N.0002 | Ativo | Atrasado | Cobrança amigável | Aluguel R$ 400,00 | 3 meses de aluguéis garantido | Forma repasse Transferência bancária</t>
  </si>
  <si>
    <t>Cód. 168 | L001051/2022 | Ativo | Atrasado | Cobrança amigável | Aluguel R$ 352,80 | 3 meses de aluguéis garantido | Forma repasse Na imobiliária</t>
  </si>
  <si>
    <t>Cód. 57 | L000704/2018-N.0002 | Ativo | Atrasado | Cobrança amigável | Aluguel R$ 646,46 | 3 meses de aluguéis garantido | Forma repasse Transferência bancária</t>
  </si>
  <si>
    <t>Cód. 290 | L0131-039/2012-N.0012 | Ativo | Saudável | Saudável sem pendência | Aluguel R$ 510,00 | 3 meses de aluguéis garantido | Forma repasse Na imobiliária</t>
  </si>
  <si>
    <t>ED. RB</t>
  </si>
  <si>
    <t>ED. NILDA</t>
  </si>
  <si>
    <t>ED. ALBERTO SÁ</t>
  </si>
  <si>
    <t>RUA BARBOSA DE FREITAS</t>
  </si>
  <si>
    <t>Cód. 9 | L000134/2011-N.0014 | Ativo | Saudável | Saudável sem pendência | Aluguel R$ 420,00 | 3 meses de aluguéis garantido | Forma repasse Transferência bancária</t>
  </si>
  <si>
    <t>18.354,00 - Boleto, gerado fora do sistema - Bradesco Stylus</t>
  </si>
  <si>
    <t>IRRF - Lançamento extraordinário</t>
  </si>
  <si>
    <t>Aluguel período 01/02/2025 a 28/02/2025</t>
  </si>
  <si>
    <t>8.173,03 - Transf./dep. - origem: CAIXA GERAL - destino: C/C | Itaú, ag. 4097, conta 00928-8</t>
  </si>
  <si>
    <t>155,06 - Transf./dep. - origem: CAIXA GERAL - destino: C/C | Itaú, ag. 4097, conta 00928-8</t>
  </si>
  <si>
    <t>2.300,00 - Transf./dep. - origem: CAIXA GERAL - destino: C/C | Itaú, ag. 4097, conta 00928-8</t>
  </si>
  <si>
    <t>Cód. 309 | Ativo | Saudável | Saudável sem pendência | Aluguel R$ 420,00 | 3 meses de aluguéis garantido | Forma repasse Transferência bancária</t>
  </si>
  <si>
    <t>13.340,00 - Transf./dep. - origem: CAIXA GERAL - destino: C/C | Itaú, ag. 4097, conta 00928-8</t>
  </si>
  <si>
    <t>22.080,00 - Transf./dep. - origem: CAIXA GERAL - destino: C/C | Itaú, ag. 4097, conta 00928-8</t>
  </si>
  <si>
    <t>694,02 - Transf./dep. - origem: CAIXA GERAL - destino: C/C | Itaú, ag. 4097, conta 00928-8</t>
  </si>
  <si>
    <t>64.400,00 - Transf./dep. - origem: CAIXA GERAL - destino: C/C | Itaú, ag. 4097, conta 00928-8</t>
  </si>
  <si>
    <t>Aluguel período 06/02/2025 a 28/02/2025 - Pró-rata (23 dias)</t>
  </si>
  <si>
    <t>846,40 - Dinheiro - origem: CAIXA GERAL</t>
  </si>
  <si>
    <t>Fornecedor</t>
  </si>
  <si>
    <t>REF A CONDOMINIO PROPORCIONAL - Ref. envolvido 'locatário'</t>
  </si>
  <si>
    <t>REF A IPTU - Ref. envolvido 'locatário'</t>
  </si>
  <si>
    <t>65,21 - Dinheiro - origem: CAIXA GERAL</t>
  </si>
  <si>
    <t>Aluguel período 16/01/2025 a 15/02/2025</t>
  </si>
  <si>
    <t>Cód. 314 | Ativo | Atrasado | Cobrança amigável | Aluguel R$ 17.724,14 | 3 meses de aluguéis garantido | Forma repasse Transferência bancária</t>
  </si>
  <si>
    <t>16.306,21 - Transf./dep. - origem: CAIXA GERAL - destino: C/C | Itaú, ag. 4097, conta 00928-8</t>
  </si>
  <si>
    <t>Cód. 282 | L001118/2022 | Ativo | Atrasado | Cobrança amigável | Aluguel R$ 4.170,40 | 3 meses de aluguéis garantido | Forma repasse Transferência bancária</t>
  </si>
  <si>
    <t>3.836,77 - Transf./dep. - origem: CAIXA GERAL - destino: C/C | Itaú, ag. 4097, conta 00928-8</t>
  </si>
  <si>
    <t>Cód. 31 | L000385/2016-N.0003 | Ativo | Saudável | Saudável sem pendência | Aluguel R$ 1.020,00 | 3 meses de aluguéis garantido | Forma repasse Transferência bancária</t>
  </si>
  <si>
    <t>938,40 - Transf./dep. - origem: CAIXA GERAL - destino: C/C | Itaú, ag. 4097, conta 00928-8</t>
  </si>
  <si>
    <t>REF A DIFERENÇA DE ALGUEL DO MÊS ANTERIOR DEVIDO A NEGOCIAÇÃO</t>
  </si>
  <si>
    <t>157,14 - Transf./dep. - origem: CAIXA GERAL - destino: C/C | Itaú, ag. 4097, conta 00928-8</t>
  </si>
  <si>
    <t>589,26 - Transf./dep. - origem: CAIXA GERAL - destino: C/C | Itaú, ag. 4097, conta 00928-8</t>
  </si>
  <si>
    <t>10.515,95 - Transf./dep. - origem: CAIXA GERAL - destino: C/C | Itaú, ag. 4097, conta 00928-8</t>
  </si>
  <si>
    <t>460,00 - Transf./dep. - origem: CAIXA GERAL - destino: C/C | Itaú, ag. 4097, conta 00928-8</t>
  </si>
  <si>
    <t>2.208,00 - Transf./dep. - origem: CAIXA GERAL - destino: C/C | Itaú, ag. 4097, conta 00928-8</t>
  </si>
  <si>
    <t>458,69 - Transf./dep. - origem: CAIXA GERAL - destino: C/C | Itaú, ag. 4097, conta 00928-8</t>
  </si>
  <si>
    <t>Cód. 120 | L000953/2021 | Ativo | Saudável | Saudável sem pendência | Aluguel R$ 932,70 | 3 meses de aluguéis garantido | Forma repasse Transferência bancária</t>
  </si>
  <si>
    <t>858,08 - Transf./dep. - origem: CAIXA GERAL - destino: C/C | Itaú, ag. 4097, conta 00928-8</t>
  </si>
  <si>
    <t>540,15 - Transf./dep. - origem: CAIXA GERAL - destino: C/C | Itaú, ag. 4097, conta 00928-8</t>
  </si>
  <si>
    <t>363,40 - Transf./dep. - origem: CAIXA GERAL - destino: C/C | Itaú, ag. 4097, conta 00928-8</t>
  </si>
  <si>
    <t>Cód. 356 | Ativo | Atrasado | Cobrança amigável | Aluguel R$ 639,24 | 3 meses de aluguéis garantido | Forma repasse Transferência bancária</t>
  </si>
  <si>
    <t>588,10 - Transf./dep. - origem: CAIXA GERAL - destino: C/C | Itaú, ag. 4097, conta 00928-8</t>
  </si>
  <si>
    <t>Multa</t>
  </si>
  <si>
    <t>Juros</t>
  </si>
  <si>
    <t>305,80 - Transf./dep. - origem: CAIXA GERAL - destino: C/C | Itaú, ag. 4097, conta 00928-8</t>
  </si>
  <si>
    <t>745,78 - Transf./dep. - origem: CAIXA GERAL - destino: C/C | Itaú, ag. 4097, conta 00928-8</t>
  </si>
  <si>
    <t>Cód. 62 | 56 | Sala | Avenida Antônio Sales, 2187, Sala 804, Dionisio Torres - Fortaleza/CE, CEP 60135-203</t>
  </si>
  <si>
    <t>Cód. 456 | Ativo | Atrasado | Cobrança amigável | Aluguel R$ 1.250,00 | 3 meses de aluguéis garantido | Forma repasse Transferência bancária</t>
  </si>
  <si>
    <t>Aluguel período 26/02/2025 a 28/02/2025 - Pró-rata (3 dias)</t>
  </si>
  <si>
    <t>115,00 - Transf./dep. - origem: CAIXA GERAL - destino: C/C | Itaú, ag. 4097, conta 00928-8</t>
  </si>
  <si>
    <t>Cód. 352 | 1125 | Loja | Salão | Avenida Santos Dumont, 5040, ALDEOTA - Fortaleza/CE, CEP 60150-162</t>
  </si>
  <si>
    <t>Aluguel período 03/02/2025 a 28/02/2025 - Pró-rata (26 dias)</t>
  </si>
  <si>
    <t>613,34 - Transf./dep. - origem: C/C | Itaú, ag. 4097, conta 00928-8 - destino: CAIXA GERAL</t>
  </si>
  <si>
    <t>REF A CARENCIA</t>
  </si>
  <si>
    <t>1.758,43 - Transf./dep. - origem: CAIXA GERAL - destino: C/C | Itaú, ag. 4097, conta 00928-8</t>
  </si>
  <si>
    <t>Cód. 210 | 926 | Apartamento | Avenida Engenheiro Alberto Sá, 215, Apto 106, PAPICU - Fortaleza/CE, CEP 60175-395</t>
  </si>
  <si>
    <t>Cód. 34 | L000390/2018-N.0002 | Ativo | Saudável | Saudável sem pendência | Aluguel R$ 562,28 | 3 meses de aluguéis garantido | Forma repasse Na imobiliária</t>
  </si>
  <si>
    <t>517,30 - Dinheiro - origem: CAIXA GERAL</t>
  </si>
  <si>
    <t>Cód. 39 | L000414/2018-N.0003 | Ativo | Atrasado | Cobrança amigável | Aluguel R$ 516,78 | 3 meses de aluguéis garantido | Forma repasse Transferência bancária</t>
  </si>
  <si>
    <t>Cód. 398 | Ativo | Atrasado | Cobrança amigável | Aluguel R$ 350,00 | 3 meses de aluguéis garantido | Forma repasse Na imobiliária</t>
  </si>
  <si>
    <t>Cód. 432 | Ativo | Atrasado | Cobrança amigável | Aluguel R$ 1.600,00 | 3 meses de aluguéis garantido | Forma repasse Na imobiliária</t>
  </si>
  <si>
    <t>1.472,00 - Dinheiro - origem: CAIXA GERAL</t>
  </si>
  <si>
    <t>Cód. 181 | L001071/2022 | Ativo | Saudável | Saudável sem pendência | Aluguel R$ 465,33 | 3 meses de aluguéis garantido | Forma repasse Na imobiliária</t>
  </si>
  <si>
    <t>428,10 - Dinheiro - origem: CAIXA GERAL</t>
  </si>
  <si>
    <t>Cód. 420 | Ativo | Atrasado | Cobrança amigável | Aluguel R$ 1.300,00 | 3 meses de aluguéis garantido | Forma repasse Na imobiliária</t>
  </si>
  <si>
    <t>REF A IRRF DOS MESES DE JAN E FEV QUE NAO FORAM COMPUTADOS</t>
  </si>
  <si>
    <t>Desconto aluguel - parcela 15/16</t>
  </si>
  <si>
    <t>780,29 - Dinheiro - origem: CAIXA GERAL</t>
  </si>
  <si>
    <t>Cód. 191 | L001089/2022-R.0001 | Ativo | Saudável | Saudável sem pendência | Aluguel R$ 373,20 | 3 meses de aluguéis garantido | Forma repasse Transferência bancária</t>
  </si>
  <si>
    <t>Cód. 337 | Ativo | Atrasado | Cobrança amigável | Aluguel R$ 337,86 | 3 meses de aluguéis garantido | Forma repasse Transferência bancária</t>
  </si>
  <si>
    <t>Aluguel período 05/01/2025 a 04/02/2025</t>
  </si>
  <si>
    <t>294,05 - Dinheiro - origem: CAIXA GERAL</t>
  </si>
  <si>
    <t>376,26 - Dinheiro - origem: CAIXA GERAL</t>
  </si>
  <si>
    <t>Cód. 310 | Ativo | Saudável | Saudável sem pendência | Aluguel R$ 357,05 | 3 meses de aluguéis garantido | Forma repasse Na imobiliária</t>
  </si>
  <si>
    <t>Cód. 245 | L001436/2023 | Ativo | Saudável | Saudável sem pendência | Aluguel R$ 400,00 | 3 meses de aluguéis garantido | Forma repasse Na imobiliária</t>
  </si>
  <si>
    <t>Aluguel período 20/01/2025 a 19/02/2025</t>
  </si>
  <si>
    <t>Cód. 168 | L001051/2022 | Ativo | Saudável | Saudável sem pendência | Aluguel R$ 352,80 | 3 meses de aluguéis garantido | Forma repasse Na imobiliária</t>
  </si>
  <si>
    <t>324,58 - Dinheiro - origem: CAIXA GERAL</t>
  </si>
  <si>
    <t>Cód. 51 | L000558/2017-N.0003 | Ativo | Atrasado | Cobrança amigável | Aluguel R$ 760,22 | 3 meses de aluguéis garantido | Forma repasse Na imobiliária</t>
  </si>
  <si>
    <t>REF. A DESCONTO DE IGPM - parcela 5/12</t>
  </si>
  <si>
    <t>Cód. 126 | L000965/2021 | Ativo | Atrasado | Cobrança amigável | Aluguel R$ 1.034,68 | 3 meses de aluguéis garantido | Forma repasse Transferência bancária</t>
  </si>
  <si>
    <t>599,28 - Dinheiro - origem: CAIXA GERAL</t>
  </si>
  <si>
    <t>545,45 - Dinheiro - origem: CAIXA GERAL</t>
  </si>
  <si>
    <t>392,07 - Transf./dep. - origem: CAIXA GERAL - destino: C/C | Bradesco, ag. 7737, conta 5537-9</t>
  </si>
  <si>
    <t>Cód. 419 | Ativo | Atrasado | Cobrança amigável | Aluguel R$ 320,00 | 3 meses de aluguéis garantido | Forma repasse Na imobiliária</t>
  </si>
  <si>
    <t>538,03 - Transf./dep. - origem: CAIXA GERAL - destino: C/C | Bradesco, ag. 7737, conta 5537-9</t>
  </si>
  <si>
    <t>310,10 - Dinheiro - origem: CAIXA GERAL</t>
  </si>
  <si>
    <t>Cód. 169 | 247 | Kitnet | Avenida Duque de Caxias, 137, Kit 207, CENTRO - Fortaleza/CE, CEP 60035-110</t>
  </si>
  <si>
    <t>Cód. 451 | Ativo | Saudável | Saudável sem pendência | Aluguel R$ 350,00 | 3 meses de aluguéis garantido</t>
  </si>
  <si>
    <t>REF A IPTU - parcela 1/2 - Ref. envolvido 'locatário'</t>
  </si>
  <si>
    <t>28,62 - Transf./dep. - origem: CAIXA GERAL - destino: C/C | Bradesco, ag. 7737, conta 5537-9</t>
  </si>
  <si>
    <t>Cód. 451 | Ativo | Saudável | Saudável sem pendência | Aluguel R$ 350,00 | 3 meses de aluguéis garantido | Forma repasse Transferência bancária</t>
  </si>
  <si>
    <t>Aluguel período 14/02/2025 a 28/02/2025 - Pró-rata (15 dias)</t>
  </si>
  <si>
    <t>161,00 - Transf./dep. - origem: CAIXA GERAL - destino: C/C | Bradesco, ag. 7737, conta 5537-9</t>
  </si>
  <si>
    <t>REF A COND DE FEVEREIRO</t>
  </si>
  <si>
    <t>7.1.3</t>
  </si>
  <si>
    <t>Cód. 547 | Loja | Avenida Duque de Caxias, 137, Loja Térreo, CENTRO - Fortaleza/CE, CEP 60035-111</t>
  </si>
  <si>
    <t>Cód. 441 | Ativo | Saudável | Saudável sem pendência | Aluguel R$ 6.000,00 | 3 meses de aluguéis garantido | Forma repasse Transferência bancária</t>
  </si>
  <si>
    <t>5.520,00 - Transf./dep. - origem: CAIXA GERAL - destino: C/C | Bradesco, ag. 7737, conta 5537-9</t>
  </si>
  <si>
    <t>370,03 - Dinheiro - origem: CAIXA GERAL</t>
  </si>
  <si>
    <t>Cód. 449 | Ativo | Saudável | Saudável sem pendência | Aluguel R$ 1.200,00 | 3 meses de aluguéis garantido</t>
  </si>
  <si>
    <t>Cód. 442 | Ativo | Saudável | Saudável sem pendência | Aluguel R$ 5.000,00 | 3 meses de aluguéis garantido</t>
  </si>
  <si>
    <t>Cód. 417 | Ativo | Atrasado | Cobrança amigável | Aluguel R$ 1.000,00 | 3 meses de aluguéis garantido | Forma repasse Transferência bancária</t>
  </si>
  <si>
    <t>Cód. 70 | L000774/2019-N.0001 | Ativo | Atrasado | Cobrança amigável | Aluguel R$ 618,28 | 3 meses de aluguéis garantido | Forma repasse Transferência bancária</t>
  </si>
  <si>
    <t>Cód. 174 | L001059/2022 | Ativo | Atrasado | Cobrança amigável | Aluguel R$ 498,58 | 3 meses de aluguéis garantido | Forma repasse Transferência bancária</t>
  </si>
  <si>
    <t>Cód. 179 | L001066/2022 | Ativo | Atrasado | Cobrança amigável | Aluguel R$ 332,39 | 3 meses de aluguéis garantido | Forma repasse Transferência bancária</t>
  </si>
  <si>
    <t>Cód. 9 | L000134/2011-N.0014 | Ativo | Atrasado | Cobrança amigável | Aluguel R$ 420,00 | 3 meses de aluguéis garantido | Forma repasse Transferência bancária</t>
  </si>
  <si>
    <t>Cód. 449 | Ativo | Saudável | Saudável sem pendência | Aluguel R$ 1.200,00 | 3 meses de aluguéis garantido | Forma repasse Na imobiliária</t>
  </si>
  <si>
    <t>Cód. 442 | Ativo | Saudável | Saudável sem pendência | Aluguel R$ 5.000,00 | 3 meses de aluguéis garantido | Forma repasse Transferência bancária</t>
  </si>
  <si>
    <t>Cód. 459 | Ativo | Atrasado | Cobrança amigável | Aluguel R$ 500,00 | 3 meses de aluguéis garantido | Forma repasse Transferência bancária</t>
  </si>
  <si>
    <t>Cód. 458 | Ativo | Atrasado | Cobrança amigável | Aluguel R$ 2.400,00 | 3 meses de aluguéis garantido | Forma repasse Transferência bancária</t>
  </si>
  <si>
    <t>Cód. 1 | L000062/2010-N.0012 | Ativo | Atrasado | Cobrança amigável | Aluguel R$ 719,54 | 3 meses de aluguéis garantido | Forma repasse Transferência bancária</t>
  </si>
  <si>
    <t xml:space="preserve">GERMANA SILVA BRAGA </t>
  </si>
  <si>
    <t xml:space="preserve">IONE DE LIMA FELIZ </t>
  </si>
  <si>
    <t>AV ANTONIO SALES, 2187, SL 701, SL 703, SL 705, J TAVORA</t>
  </si>
  <si>
    <t>FIADOR</t>
  </si>
  <si>
    <t>RENOVAÇÃO</t>
  </si>
  <si>
    <t xml:space="preserve">NÃO </t>
  </si>
  <si>
    <t xml:space="preserve">RFB PANIFICADORA LTDA </t>
  </si>
  <si>
    <t>NÃO</t>
  </si>
  <si>
    <t xml:space="preserve">RICARDO SILVA BRAGA </t>
  </si>
  <si>
    <t>TORTELE ALIMENTOS LTDA</t>
  </si>
  <si>
    <t>AV ANTONIO SALES, 2187, VAGA 05/06, J TAVORA</t>
  </si>
  <si>
    <t xml:space="preserve">Avenida Duque de Caxias, 137, Loja Térreo, CENTRO </t>
  </si>
  <si>
    <t>Avenida Santos Dumont, 5040, ALDEOTA - Fortaleza/CE, CEP 60150-162</t>
  </si>
  <si>
    <t xml:space="preserve">Avenida Duque de Caxias, 137, Kit 207, CENTRO </t>
  </si>
  <si>
    <t>RAISSA BRAGA MOREIRA</t>
  </si>
  <si>
    <t>CAUCAO</t>
  </si>
  <si>
    <t>CONT NOVO</t>
  </si>
  <si>
    <t>EDUARDO BUSSON DE ARAUJO</t>
  </si>
  <si>
    <t>AV ANTONIO SALES, 2187, SALA 406, J TAVORA</t>
  </si>
  <si>
    <t>Avenida Antônio Sales, 2187, Sala 804, Dionisio Torres</t>
  </si>
  <si>
    <t>STELLA MARIS NOGUEIRA PACHECO</t>
  </si>
  <si>
    <t>NOVO CONTR</t>
  </si>
  <si>
    <t xml:space="preserve">AV ANTONIO SALES, 2187, VAGA 05/06, J TAVORA </t>
  </si>
  <si>
    <t xml:space="preserve">AV ANTONIO SALES, 2187, SL 701, SL 703, SL 705, J TAVORA </t>
  </si>
  <si>
    <t>GERMANA SILVA</t>
  </si>
  <si>
    <t>IONE DE LIMA</t>
  </si>
  <si>
    <t>Cód. 127 | L000967/2021 | Ativo | Saudável | Saudável sem pendência | Aluguel R$ 2.996,17 | 3 meses de aluguéis garantido | Forma repasse Na imobiliária</t>
  </si>
  <si>
    <t>Aluguel período 01/03/2025 a 31/03/2025</t>
  </si>
  <si>
    <t>Cód. 284 | L0127-328/2013-R.0004 | Ativo | Atrasado | Cobrança amigável | Aluguel R$ 17.861,25 | 3 meses de aluguéis garantido | Forma repasse Na imobiliária</t>
  </si>
  <si>
    <t>Cód. 65 | L000746/2019-R.0001 | Ativo | Saudável | Saudável sem pendência | Aluguel R$ 73.290,13 | 3 meses de aluguéis garantido | Forma repasse Na imobiliária</t>
  </si>
  <si>
    <t>48.168,13 - Dinheiro - origem: CAIXA GERAL</t>
  </si>
  <si>
    <t>Cód. 116 | L000944/2021 | Ativo | Atrasado | Cobrança amigável | Aluguel R$ 754,37 | 3 meses de aluguéis garantido | Forma repasse Transferência bancária</t>
  </si>
  <si>
    <t>Cód. 308 | Ativo | Atrasado | Cobrança amigável | Aluguel R$ 168,54 | 3 meses de aluguéis garantido | Forma repasse Transferência bancária</t>
  </si>
  <si>
    <t>Cód. 280 | L0127-305/2012-N.0012 | Ativo | Atrasado | Cobrança amigável | Aluguel R$ 988,35 | 3 meses de aluguéis garantido | Forma repasse Transferência bancária</t>
  </si>
  <si>
    <t>Cód. 12 | L000159/2011-N.0012 | Ativo | Atrasado | Cobrança amigável | Aluguel R$ 1.353,78 | 3 meses de aluguéis garantido | Forma repasse Transferência bancária</t>
  </si>
  <si>
    <t>Cód. 395 | Ativo | Atrasado | Cobrança amigável | Aluguel R$ 14.500,00 | 3 meses de aluguéis garantido | Forma repasse Transferência bancária</t>
  </si>
  <si>
    <t>referente a manutenção do Telhado - parcela 1/14</t>
  </si>
  <si>
    <t>Cód. 261 | L002000/2022 | Ativo | Atrasado | Cobrança amigável | Aluguel R$ 400,00 | 3 meses de aluguéis garantido | Forma repasse Transferência bancária</t>
  </si>
  <si>
    <t>Cód. 76 | L000803/2019-N.0001 | Ativo | Atrasado | Cobrança amigável | Aluguel R$ 827,77 | 3 meses de aluguéis garantido | Forma repasse Transferência bancária</t>
  </si>
  <si>
    <t>Cód. 93 | L000882/2020-N.0001 | Ativo | Atrasado | Cobrança amigável | Aluguel R$ 3.005,94 | 3 meses de aluguéis garantido | Forma repasse Transferência bancária</t>
  </si>
  <si>
    <t>Cód. 152 | L001021/2021 | Ativo | Atrasado | Cobrança amigável | Aluguel R$ 3.167,40 | 3 meses de aluguéis garantido | Forma repasse Transferência bancária</t>
  </si>
  <si>
    <t>Cód. 26 | L000347/2016-N.0001 | Ativo | Atrasado | Cobrança amigável | Aluguel R$ 8.883,73 | 3 meses de aluguéis garantido | Forma repasse Transferência bancária</t>
  </si>
  <si>
    <t>Cód. 7 | L000105/2010-N.0019 | Ativo | Saudável | Saudável sem pendência | Aluguel R$ 28.694,27 | 3 meses de aluguéis garantido | Forma repasse Transferência bancária</t>
  </si>
  <si>
    <t>Cód. 374 | Ativo | Atrasado | Cobrança amigável | Aluguel R$ 2.171,80 | 2 meses de aluguéis garantido | Forma repasse Transferência bancária</t>
  </si>
  <si>
    <t>Aluguel período 16/02/2025 a 15/03/2025</t>
  </si>
  <si>
    <t>Cód. 309 | Ativo | Atrasado | Cobrança amigável | Aluguel R$ 456,08 | 3 meses de aluguéis garantido | Forma repasse Transferência bancária</t>
  </si>
  <si>
    <t>Cód. 449 | Ativo | Atrasado | Cobrança amigável | Aluguel R$ 1.200,00 | 3 meses de aluguéis garantido | Forma repasse Na imobiliária</t>
  </si>
  <si>
    <t>4.600,00 - Transf./dep. - origem: C/C | Itaú, ag. 4097, conta 00928-8 - destino: CAIXA GERAL</t>
  </si>
  <si>
    <t>Cód. 31 | L000385/2016-N.0003 | Ativo | Atrasado | Cobrança amigável | Aluguel R$ 1.020,00 | 3 meses de aluguéis garantido | Forma repasse Transferência bancária</t>
  </si>
  <si>
    <t>Cód. 456 | Ativo | Saudável | Saudável sem pendência | Aluguel R$ 1.250,00 | 3 meses de aluguéis garantido | Forma repasse Transferência bancária</t>
  </si>
  <si>
    <t>Cód. 4 | L000075/2010-N.0013 | Ativo | Saudável | Saudável sem pendência | Aluguel R$ 1.435,47 | 3 meses de aluguéis garantido | Forma repasse Transferência bancária</t>
  </si>
  <si>
    <t>935,11 - Transf./dep. - origem: CAIXA GERAL - destino: C/C | Itaú, ag. 4097, conta 00928-8</t>
  </si>
  <si>
    <t>Cód. 83 | L000846/2020-N.0001 | Ativo | Saudável | Saudável sem pendência | Aluguel R$ 992,28 | 3 meses de aluguéis garantido | Forma repasse Transferência bancária</t>
  </si>
  <si>
    <t>912,90 - Transf./dep. - origem: CAIXA GERAL - destino: C/C | Itaú, ag. 4097, conta 00928-8</t>
  </si>
  <si>
    <t>Cód. 183 | L001075/2022 | Ativo | Saudável | Saudável sem pendência | Aluguel R$ 607,51 | 3 meses de aluguéis garantido | Forma repasse Transferência bancária</t>
  </si>
  <si>
    <t>558,91 - Transf./dep. - origem: CAIXA GERAL - destino: C/C | Itaú, ag. 4097, conta 00928-8</t>
  </si>
  <si>
    <t>Cód. 306 | Ativo | Saudável | Saudável sem pendência | Aluguel R$ 419,91 | 3 meses de aluguéis garantido | Forma repasse Transferência bancária</t>
  </si>
  <si>
    <t>386,32 - Transf./dep. - origem: CAIXA GERAL - destino: C/C | Itaú, ag. 4097, conta 00928-8</t>
  </si>
  <si>
    <t>Cód. 70 | L000774/2019-N.0001 | Rescindido | Insatisfeito com o imóvel | Saudável | Saudável sem pendência | Aluguel R$ 618,28 | 3 meses de aluguéis garantido | Forma repasse Transferência bancária</t>
  </si>
  <si>
    <t>Aluguel período 01/03/2025 a 14/03/2025 - Pró-rata (14 dias)</t>
  </si>
  <si>
    <t>265,45 - Transf./dep. - origem: CAIXA GERAL - destino: C/C | Itaú, ag. 4097, conta 00928-8</t>
  </si>
  <si>
    <t>Cód. 66 | 60 | Sala | Avenida Antônio Sales, 2187, Sala 808, Dionisio Torres - Fortaleza/CE, CEP 60135-203</t>
  </si>
  <si>
    <t>Cód. 464 | Ativo | Saudável | Saudável sem pendência | Aluguel R$ 800,00 | 3 meses de aluguéis garantido | Forma repasse Transferência bancária</t>
  </si>
  <si>
    <t>Aluguel período 17/03/2025 a 31/03/2025 - Pró-rata (14 dias)</t>
  </si>
  <si>
    <t>629,09 - Transf./dep. - origem: CAIXA GERAL - destino: C/C | Itaú, ag. 4097, conta 00928-8</t>
  </si>
  <si>
    <t>Cód. 551 | 296 - C | Casa | Avenida Francisco Sá, 5450, Casa 2, Barra do Ceará - Fortaleza/CE, CEP 60330-878</t>
  </si>
  <si>
    <t>Cód. 446 | Ativo | Saudável | Saudável sem pendência | Aluguel R$ 600,00 | 3 meses de aluguéis garantido | Forma repasse Transferência bancária</t>
  </si>
  <si>
    <t>Cód. 38 | 22 | Sala | Avenida Antônio Sales, 2187, SALA 405, Joaquim Távora - Fortaleza/CE, CEP 60135-101</t>
  </si>
  <si>
    <t>Cód. 455 | Ativo | Atrasado | Cobrança amigável | Aluguel R$ 1.250,00 | 3 meses de aluguéis garantido | Forma repasse Transferência bancária</t>
  </si>
  <si>
    <t>Aluguel período 26/03/2025 a 31/03/2025 - Pró-rata (5 dias)</t>
  </si>
  <si>
    <t>191,66 - Transf./dep. - origem: CAIXA GERAL - destino: C/C | Itaú, ag. 4097, conta 00928-8</t>
  </si>
  <si>
    <t>Cód. 455 | Ativo | Atrasado | Cobrança amigável | Aluguel R$ 1.250,00 | 3 meses de aluguéis garantido</t>
  </si>
  <si>
    <t>REF. A PROPORCIONAL DE CONDOMINIO - Ref. envolvido 'locatário'</t>
  </si>
  <si>
    <t>REF. A IPTU - Ref. envolvido 'locatário'</t>
  </si>
  <si>
    <t>16,46 - Transf./dep. - origem: CAIXA GERAL - destino: C/C | Itaú, ag. 4097, conta 00928-8</t>
  </si>
  <si>
    <t>Cód. 130 | L000970/2021-R.0001 | Ativo | Atrasado | Cobrança amigável | Aluguel R$ 499,36 | 3 meses de aluguéis garantido | Forma repasse Na imobiliária</t>
  </si>
  <si>
    <t>Cód. 17 | L000237/2015-N.0003 | Ativo | Atrasado | Cobrança amigável | Aluguel R$ 963,21 | 3 meses de aluguéis garantido | Forma repasse Na imobiliária</t>
  </si>
  <si>
    <t>REF. A DESCONTO DE IGPM - parcela 6/12</t>
  </si>
  <si>
    <t>Cód. 126 | L000965/2021 | Ativo | Saudável | Saudável sem pendência | Aluguel R$ 1.123,56 | 3 meses de aluguéis garantido | Forma repasse Transferência bancária</t>
  </si>
  <si>
    <t>Cód. 313 | Ativo | Atrasado | Cobrança amigável | Aluguel R$ 30.906,51 | 3 meses de aluguéis garantido | Forma repasse Transferência bancária</t>
  </si>
  <si>
    <t>Cód. 283 | L0127-326/2012-R.0011 | Ativo | Atrasado | Cobrança amigável | Aluguel R$ 44.154,16 | 3 meses de aluguéis garantido | Forma repasse Transferência bancária</t>
  </si>
  <si>
    <t>Cód. 92 | L000880/2020-N.0001 | Ativo | Atrasado | Cobrança amigável | Aluguel R$ 18.722,83 | 3 meses de aluguéis garantido | Forma repasse Na imobiliária</t>
  </si>
  <si>
    <t>Cód. 108 | L000922/2020-R.0001 | Ativo | Atrasado | Cobrança amigável | Aluguel R$ 39.625,58 | 3 meses de aluguéis garantido | Forma repasse Transferência bancária</t>
  </si>
  <si>
    <t>Aluguel período 20/02/2025 a 19/03/2025</t>
  </si>
  <si>
    <t>Cód. 336 | Ativo | Atrasado | Cobrança amigável | Aluguel R$ 584,82 | 3 meses de aluguéis garantido | Forma repasse Transferência bancária</t>
  </si>
  <si>
    <t>Cód. 354 | Ativo | Atrasado | Cobrança amigável | Aluguel R$ 585,97 | 3 meses de aluguéis garantido | Forma repasse Transferência bancária</t>
  </si>
  <si>
    <t>Cód. 41 | L000424/2018-N.0001 | Ativo | Atrasado | Cobrança amigável | Aluguel R$ 624,26 | 3 meses de aluguéis garantido | Forma repasse Transferência bancária</t>
  </si>
  <si>
    <t>Aluguel período 05/02/2025 a 04/03/2025</t>
  </si>
  <si>
    <t>Cód. 388 | Ativo | Atrasado | Cobrança amigável | Aluguel R$ 350,00 | Aluguel garantido | Forma repasse Transferência bancária</t>
  </si>
  <si>
    <t>Cód. 291 | L0131-040/2012-N.0012 | Ativo | Saudável | Saudável sem pendência | Aluguel R$ 687,83 | 3 meses de aluguéis garantido | Forma repasse Na imobiliária</t>
  </si>
  <si>
    <t>Desconto aluguel - parcela 16/16</t>
  </si>
  <si>
    <t>Cód. 96 | L000887/2020-N.0001 | Ativo | Atrasado | Cobrança amigável | Aluguel R$ 592,88 | 3 meses de aluguéis garantido | Forma repasse Na imobiliária</t>
  </si>
  <si>
    <t>Cód. 289 | L0131-018/2012-N.0012 | Ativo | Atrasado | Cobrança amigável | Aluguel R$ 848,14 | 3 meses de aluguéis garantido | Forma repasse Na imobiliária</t>
  </si>
  <si>
    <t>Cód. 73 | L000797/2019-N.0001 | Ativo | Saudável | Saudável sem pendência | Aluguel R$ 692,46 | 3 meses de aluguéis garantido | Forma repasse Na imobiliária</t>
  </si>
  <si>
    <t>REF A IPTU - parcela 2/2 - Ref. envolvido 'locatário'</t>
  </si>
  <si>
    <t>3.510,30 - Dinheiro - origem: CAIXA GERAL</t>
  </si>
  <si>
    <t>Cód. 196 | 228 | Kitnet | Avenida Duque de Caxias, 137, Kit 306, CENTRO - Fortaleza/CE, CEP 60035-111</t>
  </si>
  <si>
    <t>Cód. 461 | Ativo | Saudável | Saudável sem pendência | Aluguel R$ 270,00 | Aluguel garantido | Forma repasse Transferência bancária</t>
  </si>
  <si>
    <t>248,40 - Transf./dep. - origem: CAIXA GERAL - destino: C/C | Bradesco, ag. 7737, conta 5537-9</t>
  </si>
  <si>
    <t>Cód. 463 | Ativo | Atrasado | Cobrança amigável | Aluguel R$ 510,00 | 3 meses de aluguéis garantido | Forma repasse Transferência bancária</t>
  </si>
  <si>
    <t>469,20 - Transf./dep. - origem: CAIXA GERAL - destino: C/C | Bradesco, ag. 7737, conta 5537-9</t>
  </si>
  <si>
    <t>Cód. 104 | L000908/2020-N.0001 | Ativo | Saudável | Saudável sem pendência | Aluguel R$ 607,05 | 3 meses de aluguéis garantido | Forma repasse Transferência bancária</t>
  </si>
  <si>
    <t>558,49 - Transf./dep. - origem: CAIXA GERAL - destino: C/C | Bradesco, ag. 7737, conta 5537-9</t>
  </si>
  <si>
    <t>Cód. 281 | L0127-313/2013-R.0003 | Ativo | Atrasado | Cobrança amigável | Aluguel R$ 11.744,44 | 3 meses de aluguéis garantido | Forma repasse Transferência bancária</t>
  </si>
  <si>
    <t>10.804,88 - Transf./dep. - origem: CAIXA GERAL - destino: C/C | Bradesco, ag. 7737, conta 5537-9</t>
  </si>
  <si>
    <t>Cód. 370 | Ativo | Saudável | Saudável sem pendência | Aluguel R$ 379,54 | 3 meses de aluguéis garantido | Forma repasse Transferência bancária</t>
  </si>
  <si>
    <t>349,18 - Transf./dep. - origem: CAIXA GERAL - destino: C/C | Bradesco, ag. 7737, conta 5537-9</t>
  </si>
  <si>
    <t>Cód. 461 | Ativo | Saudável | Saudável sem pendência | Aluguel R$ 270,00 | Aluguel garantido</t>
  </si>
  <si>
    <t>Cód. 173 | 317 | Kitnet | Apartamento | Avenida Duque de Caxias, 137, Kit 212, CENTRO - Fortaleza/CE, CEP 60035-111</t>
  </si>
  <si>
    <t>Aluguel período 14/03/2025 a 31/03/2025 - Pró-rata (17 dias)</t>
  </si>
  <si>
    <t>383,96 - Transf./dep. - origem: CAIXA GERAL - destino: C/C | Bradesco, ag. 7737, conta 5537-9</t>
  </si>
  <si>
    <t>Cód. 188 | 259 | Kitnet | Apartamento | AV DUQUE DE CAXIAS, 137, Kit 404, CENTRO - Fortaleza/CE, CEP 60035-110</t>
  </si>
  <si>
    <t>174,09 - Transf./dep. - origem: CAIXA GERAL - destino: C/C | Bradesco, ag. 7737, conta 5537-9</t>
  </si>
  <si>
    <t>Seguro Incêndio</t>
  </si>
  <si>
    <t xml:space="preserve">Avenida Antônio Sales, 2187, SALA 405, Joaquim Távora - Fortaleza/CE, CEP </t>
  </si>
  <si>
    <t>JOSEANA LIMA DOS SANTOS SOARES</t>
  </si>
  <si>
    <t>Não</t>
  </si>
  <si>
    <t xml:space="preserve">AV DUQUE DE CAXIAS, 137, Kit 404, CENTRO - Fortaleza/CE, CEP 60035-110 </t>
  </si>
  <si>
    <t>CARLA MARIA LIMA DE OLIVEIRA</t>
  </si>
  <si>
    <t>Caução</t>
  </si>
  <si>
    <t xml:space="preserve">Avenida Duque de Caxias, 137, Kit 306, CENTRO - Fortaleza/CE, CEP 60035-111 </t>
  </si>
  <si>
    <t>IRACEMA DE SA SAMPAIO</t>
  </si>
  <si>
    <t xml:space="preserve"> Avenida Francisco Sá, 5450, Casa 2, Barra do Ceará - Fortaleza/CE, CEP 60330-878 </t>
  </si>
  <si>
    <t>DUDAS BURGER INDUSTRIA E COMERCIO DE PANIFICAÇÃO LTDA</t>
  </si>
  <si>
    <t>Avenida Antônio Sales, 2187, Sala 808, Dionisio Torres - Fortaleza/CE, CEP 60135-203</t>
  </si>
  <si>
    <t>RAFAEL LACERDA FARIAS</t>
  </si>
  <si>
    <t xml:space="preserve">AV DUQUE DE CAXIAS, 137, KIT - 301, CENTRO - Fortaleza/CE, CEP 60035-110 </t>
  </si>
  <si>
    <t>MARIA IRENE LOPES</t>
  </si>
  <si>
    <t>Avenida Engenheiro Alberto Sá, 215, Apto 106</t>
  </si>
  <si>
    <t>VICTOR CRUZ CAMPELO</t>
  </si>
  <si>
    <t>Valor repassado - Mar.25</t>
  </si>
  <si>
    <t>Elevadores - CENSF 3/15</t>
  </si>
  <si>
    <t>Avenida Duque de Caxias, 137, Kit 212, CENTRO - Fortaleza/CE, CEP 60035-111</t>
  </si>
  <si>
    <t>-</t>
  </si>
  <si>
    <t>Novos contratos</t>
  </si>
  <si>
    <t>Nova locação Fev.25</t>
  </si>
  <si>
    <t>Cód. 465 | Ativo | Saudável | Saudável sem pendência | Aluguel R$ 350,00 | 3 meses de aluguéis garantido | Forma repasse Transferência bancária</t>
  </si>
  <si>
    <t>REF A COMPRA DE MATERIAL</t>
  </si>
  <si>
    <t>Fundo de reserva / obra</t>
  </si>
  <si>
    <t>7.1.15</t>
  </si>
  <si>
    <t>REF A PINTURA KIT 404 E 405</t>
  </si>
  <si>
    <t>REF A FECHAMENTO DE UMA PORTA DO KIT 404 E 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</si>
</sst>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_-* #,##0_-;\-* #,##0_-;_-* &quot;-&quot;??_-;_-@_-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i/>
      <sz val="10"/>
      <color theme="1"/>
      <name val="Calibri"/>
      <family val="2"/>
    </font>
    <font>
      <i/>
      <sz val="10"/>
      <name val="Calibri"/>
      <family val="2"/>
    </font>
    <font>
      <u/>
      <sz val="10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18" fillId="35" borderId="22" xfId="0" applyFont="1" applyFill="1" applyBorder="1" applyAlignment="1">
      <alignment horizontal="center"/>
    </xf>
    <xf numFmtId="17" fontId="18" fillId="35" borderId="22" xfId="0" applyNumberFormat="1" applyFont="1" applyFill="1" applyBorder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center"/>
    </xf>
    <xf numFmtId="0" fontId="19" fillId="0" borderId="23" xfId="0" applyFont="1" applyBorder="1"/>
    <xf numFmtId="164" fontId="19" fillId="0" borderId="23" xfId="0" applyNumberFormat="1" applyFont="1" applyBorder="1"/>
    <xf numFmtId="0" fontId="19" fillId="0" borderId="11" xfId="0" applyFont="1" applyBorder="1"/>
    <xf numFmtId="164" fontId="19" fillId="0" borderId="11" xfId="0" applyNumberFormat="1" applyFont="1" applyBorder="1"/>
    <xf numFmtId="43" fontId="19" fillId="0" borderId="0" xfId="1" applyFont="1" applyFill="1" applyBorder="1"/>
    <xf numFmtId="0" fontId="20" fillId="0" borderId="0" xfId="0" applyFont="1"/>
    <xf numFmtId="43" fontId="20" fillId="0" borderId="0" xfId="0" applyNumberFormat="1" applyFont="1"/>
    <xf numFmtId="0" fontId="19" fillId="0" borderId="10" xfId="0" applyFont="1" applyBorder="1"/>
    <xf numFmtId="0" fontId="19" fillId="0" borderId="20" xfId="0" applyFont="1" applyBorder="1"/>
    <xf numFmtId="0" fontId="20" fillId="0" borderId="13" xfId="0" applyFont="1" applyBorder="1"/>
    <xf numFmtId="164" fontId="20" fillId="0" borderId="13" xfId="0" applyNumberFormat="1" applyFont="1" applyBorder="1"/>
    <xf numFmtId="0" fontId="19" fillId="0" borderId="15" xfId="0" applyFont="1" applyBorder="1"/>
    <xf numFmtId="0" fontId="21" fillId="0" borderId="15" xfId="0" applyFont="1" applyBorder="1" applyAlignment="1">
      <alignment horizontal="right"/>
    </xf>
    <xf numFmtId="164" fontId="19" fillId="0" borderId="15" xfId="0" applyNumberFormat="1" applyFont="1" applyBorder="1"/>
    <xf numFmtId="0" fontId="18" fillId="35" borderId="25" xfId="0" applyFont="1" applyFill="1" applyBorder="1" applyAlignment="1">
      <alignment horizontal="left"/>
    </xf>
    <xf numFmtId="0" fontId="20" fillId="0" borderId="13" xfId="0" applyFont="1" applyBorder="1" applyAlignment="1">
      <alignment horizontal="right"/>
    </xf>
    <xf numFmtId="43" fontId="19" fillId="0" borderId="13" xfId="1" applyFont="1" applyFill="1" applyBorder="1"/>
    <xf numFmtId="44" fontId="19" fillId="0" borderId="0" xfId="43" applyFont="1"/>
    <xf numFmtId="43" fontId="19" fillId="0" borderId="26" xfId="1" applyFont="1" applyFill="1" applyBorder="1"/>
    <xf numFmtId="43" fontId="20" fillId="0" borderId="0" xfId="1" applyFont="1" applyFill="1" applyBorder="1"/>
    <xf numFmtId="43" fontId="19" fillId="0" borderId="0" xfId="1" applyFont="1"/>
    <xf numFmtId="0" fontId="18" fillId="35" borderId="25" xfId="0" applyFont="1" applyFill="1" applyBorder="1" applyAlignment="1">
      <alignment horizontal="right"/>
    </xf>
    <xf numFmtId="0" fontId="19" fillId="0" borderId="13" xfId="0" applyFont="1" applyBorder="1"/>
    <xf numFmtId="164" fontId="19" fillId="0" borderId="0" xfId="0" applyNumberFormat="1" applyFont="1"/>
    <xf numFmtId="0" fontId="18" fillId="35" borderId="25" xfId="0" applyFont="1" applyFill="1" applyBorder="1" applyAlignment="1">
      <alignment horizontal="center"/>
    </xf>
    <xf numFmtId="164" fontId="19" fillId="0" borderId="24" xfId="0" applyNumberFormat="1" applyFont="1" applyBorder="1"/>
    <xf numFmtId="0" fontId="22" fillId="0" borderId="0" xfId="0" applyFont="1" applyAlignment="1">
      <alignment horizontal="right"/>
    </xf>
    <xf numFmtId="165" fontId="19" fillId="0" borderId="0" xfId="1" applyNumberFormat="1" applyFont="1"/>
    <xf numFmtId="0" fontId="20" fillId="33" borderId="0" xfId="0" applyFont="1" applyFill="1" applyAlignment="1">
      <alignment horizontal="center"/>
    </xf>
    <xf numFmtId="17" fontId="20" fillId="33" borderId="0" xfId="0" applyNumberFormat="1" applyFont="1" applyFill="1" applyAlignment="1">
      <alignment horizontal="center"/>
    </xf>
    <xf numFmtId="0" fontId="20" fillId="0" borderId="0" xfId="0" applyFont="1" applyAlignment="1">
      <alignment horizontal="center"/>
    </xf>
    <xf numFmtId="43" fontId="20" fillId="0" borderId="11" xfId="0" applyNumberFormat="1" applyFont="1" applyBorder="1" applyAlignment="1">
      <alignment horizontal="center"/>
    </xf>
    <xf numFmtId="43" fontId="19" fillId="0" borderId="11" xfId="1" applyFont="1" applyBorder="1"/>
    <xf numFmtId="43" fontId="19" fillId="0" borderId="11" xfId="0" applyNumberFormat="1" applyFont="1" applyBorder="1"/>
    <xf numFmtId="43" fontId="19" fillId="0" borderId="14" xfId="1" applyFont="1" applyBorder="1"/>
    <xf numFmtId="43" fontId="20" fillId="0" borderId="13" xfId="0" applyNumberFormat="1" applyFont="1" applyBorder="1"/>
    <xf numFmtId="43" fontId="21" fillId="0" borderId="15" xfId="0" applyNumberFormat="1" applyFont="1" applyBorder="1"/>
    <xf numFmtId="43" fontId="19" fillId="0" borderId="11" xfId="1" applyFont="1" applyFill="1" applyBorder="1"/>
    <xf numFmtId="43" fontId="19" fillId="0" borderId="15" xfId="0" applyNumberFormat="1" applyFont="1" applyBorder="1"/>
    <xf numFmtId="43" fontId="19" fillId="0" borderId="0" xfId="1" applyFont="1" applyBorder="1"/>
    <xf numFmtId="43" fontId="19" fillId="0" borderId="0" xfId="0" applyNumberFormat="1" applyFont="1"/>
    <xf numFmtId="0" fontId="19" fillId="0" borderId="12" xfId="0" applyFont="1" applyBorder="1"/>
    <xf numFmtId="43" fontId="20" fillId="0" borderId="15" xfId="0" applyNumberFormat="1" applyFont="1" applyBorder="1"/>
    <xf numFmtId="0" fontId="20" fillId="0" borderId="15" xfId="0" applyFont="1" applyBorder="1"/>
    <xf numFmtId="17" fontId="20" fillId="0" borderId="0" xfId="0" applyNumberFormat="1" applyFont="1" applyAlignment="1">
      <alignment horizontal="left"/>
    </xf>
    <xf numFmtId="0" fontId="18" fillId="35" borderId="19" xfId="0" applyFont="1" applyFill="1" applyBorder="1"/>
    <xf numFmtId="0" fontId="18" fillId="35" borderId="21" xfId="0" applyFont="1" applyFill="1" applyBorder="1"/>
    <xf numFmtId="0" fontId="20" fillId="34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43" fontId="20" fillId="34" borderId="10" xfId="1" applyFont="1" applyFill="1" applyBorder="1" applyAlignment="1">
      <alignment horizontal="center" vertical="center"/>
    </xf>
    <xf numFmtId="0" fontId="19" fillId="34" borderId="10" xfId="0" applyFont="1" applyFill="1" applyBorder="1"/>
    <xf numFmtId="22" fontId="19" fillId="0" borderId="10" xfId="0" applyNumberFormat="1" applyFont="1" applyBorder="1"/>
    <xf numFmtId="14" fontId="19" fillId="0" borderId="10" xfId="0" applyNumberFormat="1" applyFont="1" applyBorder="1"/>
    <xf numFmtId="43" fontId="19" fillId="34" borderId="10" xfId="1" applyFont="1" applyFill="1" applyBorder="1"/>
    <xf numFmtId="0" fontId="19" fillId="34" borderId="0" xfId="0" applyFont="1" applyFill="1"/>
    <xf numFmtId="43" fontId="20" fillId="0" borderId="10" xfId="1" applyFont="1" applyBorder="1" applyAlignment="1">
      <alignment horizontal="center" vertical="center"/>
    </xf>
    <xf numFmtId="43" fontId="19" fillId="0" borderId="10" xfId="1" applyFont="1" applyBorder="1"/>
    <xf numFmtId="43" fontId="19" fillId="0" borderId="10" xfId="1" applyFont="1" applyFill="1" applyBorder="1"/>
    <xf numFmtId="0" fontId="20" fillId="36" borderId="16" xfId="0" applyFont="1" applyFill="1" applyBorder="1"/>
    <xf numFmtId="164" fontId="20" fillId="36" borderId="17" xfId="0" applyNumberFormat="1" applyFont="1" applyFill="1" applyBorder="1"/>
    <xf numFmtId="164" fontId="20" fillId="36" borderId="18" xfId="0" applyNumberFormat="1" applyFont="1" applyFill="1" applyBorder="1"/>
    <xf numFmtId="4" fontId="19" fillId="0" borderId="23" xfId="0" applyNumberFormat="1" applyFont="1" applyBorder="1"/>
    <xf numFmtId="0" fontId="19" fillId="0" borderId="10" xfId="0" applyFont="1" applyBorder="1" applyAlignment="1">
      <alignment wrapText="1"/>
    </xf>
    <xf numFmtId="0" fontId="19" fillId="0" borderId="2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37" borderId="10" xfId="0" applyFont="1" applyFill="1" applyBorder="1" applyAlignment="1">
      <alignment horizontal="center" vertical="center"/>
    </xf>
    <xf numFmtId="0" fontId="19" fillId="37" borderId="10" xfId="0" applyFont="1" applyFill="1" applyBorder="1"/>
    <xf numFmtId="0" fontId="19" fillId="37" borderId="0" xfId="0" applyFont="1" applyFill="1"/>
    <xf numFmtId="165" fontId="20" fillId="0" borderId="15" xfId="0" applyNumberFormat="1" applyFont="1" applyBorder="1"/>
    <xf numFmtId="4" fontId="19" fillId="34" borderId="10" xfId="0" applyNumberFormat="1" applyFont="1" applyFill="1" applyBorder="1"/>
    <xf numFmtId="0" fontId="19" fillId="0" borderId="27" xfId="0" applyFont="1" applyBorder="1"/>
    <xf numFmtId="0" fontId="20" fillId="34" borderId="20" xfId="0" applyFont="1" applyFill="1" applyBorder="1" applyAlignment="1">
      <alignment horizontal="center" vertical="center"/>
    </xf>
    <xf numFmtId="0" fontId="23" fillId="0" borderId="0" xfId="0" applyFont="1"/>
    <xf numFmtId="0" fontId="19" fillId="36" borderId="10" xfId="0" applyFont="1" applyFill="1" applyBorder="1"/>
    <xf numFmtId="164" fontId="19" fillId="0" borderId="11" xfId="0" applyNumberFormat="1" applyFont="1" applyBorder="1" applyAlignment="1">
      <alignment horizontal="center"/>
    </xf>
    <xf numFmtId="0" fontId="19" fillId="36" borderId="10" xfId="0" quotePrefix="1" applyFont="1" applyFill="1" applyBorder="1"/>
    <xf numFmtId="0" fontId="19" fillId="36" borderId="10" xfId="0" applyFont="1" applyFill="1" applyBorder="1" applyAlignment="1">
      <alignment wrapText="1"/>
    </xf>
    <xf numFmtId="0" fontId="19" fillId="34" borderId="11" xfId="0" applyFont="1" applyFill="1" applyBorder="1"/>
    <xf numFmtId="43" fontId="19" fillId="34" borderId="13" xfId="1" applyFont="1" applyFill="1" applyBorder="1"/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43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8FD2C-1735-4F21-99A2-83674406DF4F}">
  <dimension ref="A1:AD348"/>
  <sheetViews>
    <sheetView showGridLines="0" topLeftCell="E1" zoomScaleNormal="100" workbookViewId="0">
      <selection activeCell="L3" sqref="L3"/>
    </sheetView>
  </sheetViews>
  <sheetFormatPr defaultRowHeight="12.75" x14ac:dyDescent="0.2"/>
  <cols>
    <col min="1" max="1" width="13.140625" style="60" bestFit="1" customWidth="1"/>
    <col min="2" max="2" width="14.85546875" style="3" bestFit="1" customWidth="1"/>
    <col min="3" max="3" width="18" style="3" bestFit="1" customWidth="1"/>
    <col min="4" max="4" width="19.140625" style="3" bestFit="1" customWidth="1"/>
    <col min="5" max="5" width="14" style="3" bestFit="1" customWidth="1"/>
    <col min="6" max="6" width="15.42578125" style="3" bestFit="1" customWidth="1"/>
    <col min="7" max="7" width="14.42578125" style="3" bestFit="1" customWidth="1"/>
    <col min="8" max="8" width="19.7109375" style="3" bestFit="1" customWidth="1"/>
    <col min="9" max="9" width="14" style="3" bestFit="1" customWidth="1"/>
    <col min="10" max="10" width="13.85546875" style="3" bestFit="1" customWidth="1"/>
    <col min="11" max="11" width="74.42578125" style="3" customWidth="1"/>
    <col min="12" max="12" width="15.7109375" style="3" bestFit="1" customWidth="1"/>
    <col min="13" max="13" width="22.5703125" style="3" bestFit="1" customWidth="1"/>
    <col min="14" max="14" width="102" style="3" customWidth="1"/>
    <col min="15" max="15" width="15.85546875" style="3" bestFit="1" customWidth="1"/>
    <col min="16" max="16" width="16.28515625" style="3" bestFit="1" customWidth="1"/>
    <col min="17" max="17" width="15.28515625" style="3" bestFit="1" customWidth="1"/>
    <col min="18" max="18" width="24" style="3" bestFit="1" customWidth="1"/>
    <col min="19" max="19" width="22.28515625" style="3" bestFit="1" customWidth="1"/>
    <col min="20" max="20" width="10.7109375" style="3" bestFit="1" customWidth="1"/>
    <col min="21" max="21" width="4.85546875" style="3" bestFit="1" customWidth="1"/>
    <col min="22" max="22" width="54.7109375" style="3" bestFit="1" customWidth="1"/>
    <col min="23" max="23" width="32" style="3" bestFit="1" customWidth="1"/>
    <col min="24" max="24" width="15.28515625" style="3" bestFit="1" customWidth="1"/>
    <col min="25" max="25" width="25" style="3" bestFit="1" customWidth="1"/>
    <col min="26" max="26" width="12.7109375" style="3" bestFit="1" customWidth="1"/>
    <col min="27" max="27" width="80.5703125" style="3" bestFit="1" customWidth="1"/>
    <col min="28" max="28" width="15.85546875" style="3" bestFit="1" customWidth="1"/>
    <col min="29" max="29" width="15.140625" style="3" bestFit="1" customWidth="1"/>
    <col min="30" max="30" width="18.5703125" style="3" bestFit="1" customWidth="1"/>
    <col min="31" max="16384" width="9.140625" style="3"/>
  </cols>
  <sheetData>
    <row r="1" spans="1:30" x14ac:dyDescent="0.2">
      <c r="A1" s="52" t="s">
        <v>496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4</v>
      </c>
      <c r="G1" s="53" t="s">
        <v>5</v>
      </c>
      <c r="H1" s="53" t="s">
        <v>6</v>
      </c>
      <c r="I1" s="53" t="s">
        <v>7</v>
      </c>
      <c r="J1" s="53" t="s">
        <v>8</v>
      </c>
      <c r="K1" s="53" t="s">
        <v>9</v>
      </c>
      <c r="L1" s="53" t="s">
        <v>10</v>
      </c>
      <c r="M1" s="53" t="s">
        <v>11</v>
      </c>
      <c r="N1" s="53" t="s">
        <v>12</v>
      </c>
      <c r="O1" s="53" t="s">
        <v>13</v>
      </c>
      <c r="P1" s="54" t="s">
        <v>14</v>
      </c>
      <c r="Q1" s="53" t="s">
        <v>15</v>
      </c>
      <c r="R1" s="54" t="s">
        <v>16</v>
      </c>
      <c r="S1" s="53" t="s">
        <v>17</v>
      </c>
      <c r="T1" s="61" t="s">
        <v>18</v>
      </c>
      <c r="U1" s="53" t="s">
        <v>19</v>
      </c>
      <c r="V1" s="53" t="s">
        <v>20</v>
      </c>
      <c r="W1" s="53" t="s">
        <v>21</v>
      </c>
      <c r="X1" s="53" t="s">
        <v>22</v>
      </c>
      <c r="Y1" s="53" t="s">
        <v>23</v>
      </c>
      <c r="Z1" s="53" t="s">
        <v>24</v>
      </c>
      <c r="AA1" s="53" t="s">
        <v>25</v>
      </c>
      <c r="AB1" s="53" t="s">
        <v>26</v>
      </c>
      <c r="AC1" s="53" t="s">
        <v>27</v>
      </c>
      <c r="AD1" s="53" t="s">
        <v>28</v>
      </c>
    </row>
    <row r="2" spans="1:30" x14ac:dyDescent="0.2">
      <c r="A2" s="56" t="s">
        <v>499</v>
      </c>
      <c r="B2" s="12">
        <v>509221</v>
      </c>
      <c r="C2" s="12">
        <v>100163</v>
      </c>
      <c r="D2" s="12"/>
      <c r="E2" s="12">
        <v>2</v>
      </c>
      <c r="F2" s="12" t="s">
        <v>29</v>
      </c>
      <c r="G2" s="12">
        <v>3201</v>
      </c>
      <c r="H2" s="12" t="s">
        <v>608</v>
      </c>
      <c r="I2" s="12" t="s">
        <v>30</v>
      </c>
      <c r="J2" s="12">
        <v>46</v>
      </c>
      <c r="K2" s="12" t="s">
        <v>331</v>
      </c>
      <c r="L2" s="12">
        <v>392</v>
      </c>
      <c r="M2" s="12"/>
      <c r="N2" s="12" t="s">
        <v>332</v>
      </c>
      <c r="O2" s="57">
        <v>45545.40347222222</v>
      </c>
      <c r="P2" s="58">
        <v>45667</v>
      </c>
      <c r="Q2" s="12"/>
      <c r="R2" s="58">
        <v>45652</v>
      </c>
      <c r="S2" s="12"/>
      <c r="T2" s="62">
        <v>-650</v>
      </c>
      <c r="U2" s="12" t="s">
        <v>34</v>
      </c>
      <c r="V2" s="12" t="s">
        <v>510</v>
      </c>
      <c r="W2" s="12" t="s">
        <v>35</v>
      </c>
      <c r="X2" s="12" t="s">
        <v>36</v>
      </c>
      <c r="Y2" s="12"/>
      <c r="Z2" s="12"/>
      <c r="AA2" s="12" t="s">
        <v>136</v>
      </c>
      <c r="AB2" s="12"/>
      <c r="AC2" s="12">
        <v>7119</v>
      </c>
      <c r="AD2" s="12" t="s">
        <v>38</v>
      </c>
    </row>
    <row r="3" spans="1:30" x14ac:dyDescent="0.2">
      <c r="A3" s="56" t="s">
        <v>499</v>
      </c>
      <c r="B3" s="12">
        <v>509253</v>
      </c>
      <c r="C3" s="12">
        <v>100163</v>
      </c>
      <c r="D3" s="12"/>
      <c r="E3" s="12">
        <v>2</v>
      </c>
      <c r="F3" s="12" t="s">
        <v>29</v>
      </c>
      <c r="G3" s="12">
        <v>3201</v>
      </c>
      <c r="H3" s="12" t="s">
        <v>608</v>
      </c>
      <c r="I3" s="12" t="s">
        <v>30</v>
      </c>
      <c r="J3" s="12">
        <v>46</v>
      </c>
      <c r="K3" s="12" t="s">
        <v>331</v>
      </c>
      <c r="L3" s="12">
        <v>392</v>
      </c>
      <c r="M3" s="12"/>
      <c r="N3" s="12" t="s">
        <v>332</v>
      </c>
      <c r="O3" s="57">
        <v>45545.40347222222</v>
      </c>
      <c r="P3" s="58">
        <v>45667</v>
      </c>
      <c r="Q3" s="12"/>
      <c r="R3" s="58">
        <v>45652</v>
      </c>
      <c r="S3" s="12"/>
      <c r="T3" s="62">
        <v>52</v>
      </c>
      <c r="U3" s="12" t="s">
        <v>39</v>
      </c>
      <c r="V3" s="12" t="s">
        <v>40</v>
      </c>
      <c r="W3" s="12" t="s">
        <v>41</v>
      </c>
      <c r="X3" s="12" t="s">
        <v>42</v>
      </c>
      <c r="Y3" s="12"/>
      <c r="Z3" s="12"/>
      <c r="AA3" s="12" t="s">
        <v>136</v>
      </c>
      <c r="AB3" s="12"/>
      <c r="AC3" s="12">
        <v>7119</v>
      </c>
      <c r="AD3" s="12" t="s">
        <v>38</v>
      </c>
    </row>
    <row r="4" spans="1:30" x14ac:dyDescent="0.2">
      <c r="A4" s="56" t="s">
        <v>497</v>
      </c>
      <c r="B4" s="12">
        <v>509543</v>
      </c>
      <c r="C4" s="12">
        <v>100238</v>
      </c>
      <c r="D4" s="12"/>
      <c r="E4" s="12">
        <v>2</v>
      </c>
      <c r="F4" s="12" t="s">
        <v>29</v>
      </c>
      <c r="G4" s="12">
        <v>7720</v>
      </c>
      <c r="H4" s="12" t="s">
        <v>685</v>
      </c>
      <c r="I4" s="12" t="s">
        <v>30</v>
      </c>
      <c r="J4" s="12">
        <v>171</v>
      </c>
      <c r="K4" s="12" t="s">
        <v>191</v>
      </c>
      <c r="L4" s="12">
        <v>354</v>
      </c>
      <c r="M4" s="12"/>
      <c r="N4" s="12" t="s">
        <v>192</v>
      </c>
      <c r="O4" s="57">
        <v>45545.410416666666</v>
      </c>
      <c r="P4" s="58">
        <v>45667</v>
      </c>
      <c r="Q4" s="12"/>
      <c r="R4" s="58">
        <v>45663</v>
      </c>
      <c r="S4" s="12"/>
      <c r="T4" s="62">
        <v>-550</v>
      </c>
      <c r="U4" s="12" t="s">
        <v>34</v>
      </c>
      <c r="V4" s="12" t="s">
        <v>510</v>
      </c>
      <c r="W4" s="12" t="s">
        <v>35</v>
      </c>
      <c r="X4" s="12" t="s">
        <v>36</v>
      </c>
      <c r="Y4" s="12"/>
      <c r="Z4" s="12"/>
      <c r="AA4" s="12" t="s">
        <v>193</v>
      </c>
      <c r="AB4" s="12"/>
      <c r="AC4" s="12">
        <v>7119</v>
      </c>
      <c r="AD4" s="12" t="s">
        <v>38</v>
      </c>
    </row>
    <row r="5" spans="1:30" x14ac:dyDescent="0.2">
      <c r="A5" s="56" t="s">
        <v>497</v>
      </c>
      <c r="B5" s="12">
        <v>509570</v>
      </c>
      <c r="C5" s="12">
        <v>100238</v>
      </c>
      <c r="D5" s="12"/>
      <c r="E5" s="12">
        <v>2</v>
      </c>
      <c r="F5" s="12" t="s">
        <v>29</v>
      </c>
      <c r="G5" s="12">
        <v>7720</v>
      </c>
      <c r="H5" s="12" t="s">
        <v>685</v>
      </c>
      <c r="I5" s="12" t="s">
        <v>30</v>
      </c>
      <c r="J5" s="12">
        <v>171</v>
      </c>
      <c r="K5" s="12" t="s">
        <v>191</v>
      </c>
      <c r="L5" s="12">
        <v>354</v>
      </c>
      <c r="M5" s="12"/>
      <c r="N5" s="12" t="s">
        <v>192</v>
      </c>
      <c r="O5" s="57">
        <v>45545.410416666666</v>
      </c>
      <c r="P5" s="58">
        <v>45667</v>
      </c>
      <c r="Q5" s="12"/>
      <c r="R5" s="58">
        <v>45663</v>
      </c>
      <c r="S5" s="12"/>
      <c r="T5" s="62">
        <v>44</v>
      </c>
      <c r="U5" s="12" t="s">
        <v>39</v>
      </c>
      <c r="V5" s="12" t="s">
        <v>40</v>
      </c>
      <c r="W5" s="12" t="s">
        <v>41</v>
      </c>
      <c r="X5" s="12" t="s">
        <v>42</v>
      </c>
      <c r="Y5" s="12"/>
      <c r="Z5" s="12"/>
      <c r="AA5" s="12" t="s">
        <v>193</v>
      </c>
      <c r="AB5" s="12"/>
      <c r="AC5" s="12">
        <v>7119</v>
      </c>
      <c r="AD5" s="12" t="s">
        <v>38</v>
      </c>
    </row>
    <row r="6" spans="1:30" x14ac:dyDescent="0.2">
      <c r="A6" s="56" t="s">
        <v>501</v>
      </c>
      <c r="B6" s="12">
        <v>510542</v>
      </c>
      <c r="C6" s="12">
        <v>100435</v>
      </c>
      <c r="D6" s="12"/>
      <c r="E6" s="12">
        <v>2</v>
      </c>
      <c r="F6" s="12" t="s">
        <v>29</v>
      </c>
      <c r="G6" s="12">
        <v>3201</v>
      </c>
      <c r="H6" s="12" t="s">
        <v>608</v>
      </c>
      <c r="I6" s="12" t="s">
        <v>30</v>
      </c>
      <c r="J6" s="12">
        <v>243</v>
      </c>
      <c r="K6" s="12" t="s">
        <v>450</v>
      </c>
      <c r="L6" s="12">
        <v>374</v>
      </c>
      <c r="M6" s="12"/>
      <c r="N6" s="12" t="s">
        <v>451</v>
      </c>
      <c r="O6" s="57">
        <v>45545.418055555558</v>
      </c>
      <c r="P6" s="58">
        <v>45667</v>
      </c>
      <c r="Q6" s="12"/>
      <c r="R6" s="58">
        <v>45664</v>
      </c>
      <c r="S6" s="12"/>
      <c r="T6" s="62">
        <v>-2000</v>
      </c>
      <c r="U6" s="12" t="s">
        <v>34</v>
      </c>
      <c r="V6" s="12" t="s">
        <v>510</v>
      </c>
      <c r="W6" s="12" t="s">
        <v>35</v>
      </c>
      <c r="X6" s="12" t="s">
        <v>36</v>
      </c>
      <c r="Y6" s="12"/>
      <c r="Z6" s="12"/>
      <c r="AA6" s="12" t="s">
        <v>452</v>
      </c>
      <c r="AB6" s="12"/>
      <c r="AC6" s="12">
        <v>7119</v>
      </c>
      <c r="AD6" s="12" t="s">
        <v>38</v>
      </c>
    </row>
    <row r="7" spans="1:30" x14ac:dyDescent="0.2">
      <c r="A7" s="56" t="s">
        <v>501</v>
      </c>
      <c r="B7" s="12">
        <v>510565</v>
      </c>
      <c r="C7" s="12">
        <v>100435</v>
      </c>
      <c r="D7" s="12"/>
      <c r="E7" s="12">
        <v>2</v>
      </c>
      <c r="F7" s="12" t="s">
        <v>29</v>
      </c>
      <c r="G7" s="12">
        <v>3201</v>
      </c>
      <c r="H7" s="12" t="s">
        <v>608</v>
      </c>
      <c r="I7" s="12" t="s">
        <v>30</v>
      </c>
      <c r="J7" s="12">
        <v>243</v>
      </c>
      <c r="K7" s="12" t="s">
        <v>450</v>
      </c>
      <c r="L7" s="12">
        <v>374</v>
      </c>
      <c r="M7" s="12"/>
      <c r="N7" s="12" t="s">
        <v>451</v>
      </c>
      <c r="O7" s="57">
        <v>45545.418055555558</v>
      </c>
      <c r="P7" s="58">
        <v>45667</v>
      </c>
      <c r="Q7" s="12"/>
      <c r="R7" s="58">
        <v>45664</v>
      </c>
      <c r="S7" s="12"/>
      <c r="T7" s="62">
        <v>160</v>
      </c>
      <c r="U7" s="12" t="s">
        <v>39</v>
      </c>
      <c r="V7" s="12" t="s">
        <v>40</v>
      </c>
      <c r="W7" s="12" t="s">
        <v>41</v>
      </c>
      <c r="X7" s="12" t="s">
        <v>42</v>
      </c>
      <c r="Y7" s="12"/>
      <c r="Z7" s="12"/>
      <c r="AA7" s="12" t="s">
        <v>452</v>
      </c>
      <c r="AB7" s="12"/>
      <c r="AC7" s="12">
        <v>7119</v>
      </c>
      <c r="AD7" s="12" t="s">
        <v>38</v>
      </c>
    </row>
    <row r="8" spans="1:30" x14ac:dyDescent="0.2">
      <c r="A8" s="56" t="s">
        <v>497</v>
      </c>
      <c r="B8" s="12">
        <v>518288</v>
      </c>
      <c r="C8" s="12">
        <v>102000</v>
      </c>
      <c r="D8" s="12"/>
      <c r="E8" s="12">
        <v>2</v>
      </c>
      <c r="F8" s="12" t="s">
        <v>29</v>
      </c>
      <c r="G8" s="12">
        <v>7720</v>
      </c>
      <c r="H8" s="12" t="s">
        <v>685</v>
      </c>
      <c r="I8" s="12" t="s">
        <v>30</v>
      </c>
      <c r="J8" s="12">
        <v>178</v>
      </c>
      <c r="K8" s="12" t="s">
        <v>385</v>
      </c>
      <c r="L8" s="12">
        <v>358</v>
      </c>
      <c r="M8" s="12"/>
      <c r="N8" s="12" t="s">
        <v>386</v>
      </c>
      <c r="O8" s="57">
        <v>45551.375694444447</v>
      </c>
      <c r="P8" s="58">
        <v>45667</v>
      </c>
      <c r="Q8" s="12"/>
      <c r="R8" s="58">
        <v>45652</v>
      </c>
      <c r="S8" s="12"/>
      <c r="T8" s="62">
        <v>-400</v>
      </c>
      <c r="U8" s="12" t="s">
        <v>34</v>
      </c>
      <c r="V8" s="12" t="s">
        <v>510</v>
      </c>
      <c r="W8" s="12" t="s">
        <v>35</v>
      </c>
      <c r="X8" s="12" t="s">
        <v>36</v>
      </c>
      <c r="Y8" s="12"/>
      <c r="Z8" s="12"/>
      <c r="AA8" s="12" t="s">
        <v>95</v>
      </c>
      <c r="AB8" s="12"/>
      <c r="AC8" s="12">
        <v>7119</v>
      </c>
      <c r="AD8" s="12" t="s">
        <v>38</v>
      </c>
    </row>
    <row r="9" spans="1:30" x14ac:dyDescent="0.2">
      <c r="A9" s="56" t="s">
        <v>497</v>
      </c>
      <c r="B9" s="12">
        <v>518313</v>
      </c>
      <c r="C9" s="12">
        <v>102000</v>
      </c>
      <c r="D9" s="12"/>
      <c r="E9" s="12">
        <v>2</v>
      </c>
      <c r="F9" s="12" t="s">
        <v>29</v>
      </c>
      <c r="G9" s="12">
        <v>7720</v>
      </c>
      <c r="H9" s="12" t="s">
        <v>685</v>
      </c>
      <c r="I9" s="12" t="s">
        <v>30</v>
      </c>
      <c r="J9" s="12">
        <v>178</v>
      </c>
      <c r="K9" s="12" t="s">
        <v>385</v>
      </c>
      <c r="L9" s="12">
        <v>358</v>
      </c>
      <c r="M9" s="12"/>
      <c r="N9" s="12" t="s">
        <v>386</v>
      </c>
      <c r="O9" s="57">
        <v>45551.375694444447</v>
      </c>
      <c r="P9" s="58">
        <v>45667</v>
      </c>
      <c r="Q9" s="12"/>
      <c r="R9" s="58">
        <v>45652</v>
      </c>
      <c r="S9" s="12"/>
      <c r="T9" s="62">
        <v>32</v>
      </c>
      <c r="U9" s="12" t="s">
        <v>39</v>
      </c>
      <c r="V9" s="12" t="s">
        <v>40</v>
      </c>
      <c r="W9" s="12" t="s">
        <v>41</v>
      </c>
      <c r="X9" s="12" t="s">
        <v>42</v>
      </c>
      <c r="Y9" s="12"/>
      <c r="Z9" s="12"/>
      <c r="AA9" s="12" t="s">
        <v>95</v>
      </c>
      <c r="AB9" s="12"/>
      <c r="AC9" s="12">
        <v>7119</v>
      </c>
      <c r="AD9" s="12" t="s">
        <v>38</v>
      </c>
    </row>
    <row r="10" spans="1:30" x14ac:dyDescent="0.2">
      <c r="A10" s="56" t="s">
        <v>499</v>
      </c>
      <c r="B10" s="12">
        <v>518382</v>
      </c>
      <c r="C10" s="12">
        <v>102025</v>
      </c>
      <c r="D10" s="12"/>
      <c r="E10" s="12">
        <v>2</v>
      </c>
      <c r="F10" s="12" t="s">
        <v>29</v>
      </c>
      <c r="G10" s="12">
        <v>3201</v>
      </c>
      <c r="H10" s="12" t="s">
        <v>608</v>
      </c>
      <c r="I10" s="12" t="s">
        <v>30</v>
      </c>
      <c r="J10" s="12">
        <v>93</v>
      </c>
      <c r="K10" s="12" t="s">
        <v>220</v>
      </c>
      <c r="L10" s="12">
        <v>362</v>
      </c>
      <c r="M10" s="12"/>
      <c r="N10" s="12" t="s">
        <v>221</v>
      </c>
      <c r="O10" s="57">
        <v>45551.381249999999</v>
      </c>
      <c r="P10" s="58">
        <v>45667</v>
      </c>
      <c r="Q10" s="12"/>
      <c r="R10" s="58">
        <v>45644</v>
      </c>
      <c r="S10" s="12"/>
      <c r="T10" s="62">
        <v>-160</v>
      </c>
      <c r="U10" s="12" t="s">
        <v>34</v>
      </c>
      <c r="V10" s="12" t="s">
        <v>510</v>
      </c>
      <c r="W10" s="12" t="s">
        <v>35</v>
      </c>
      <c r="X10" s="12" t="s">
        <v>36</v>
      </c>
      <c r="Y10" s="12"/>
      <c r="Z10" s="12"/>
      <c r="AA10" s="12" t="s">
        <v>222</v>
      </c>
      <c r="AB10" s="12"/>
      <c r="AC10" s="12">
        <v>7119</v>
      </c>
      <c r="AD10" s="12" t="s">
        <v>38</v>
      </c>
    </row>
    <row r="11" spans="1:30" x14ac:dyDescent="0.2">
      <c r="A11" s="56" t="s">
        <v>499</v>
      </c>
      <c r="B11" s="12">
        <v>518407</v>
      </c>
      <c r="C11" s="12">
        <v>102025</v>
      </c>
      <c r="D11" s="12"/>
      <c r="E11" s="12">
        <v>2</v>
      </c>
      <c r="F11" s="12" t="s">
        <v>29</v>
      </c>
      <c r="G11" s="12">
        <v>3201</v>
      </c>
      <c r="H11" s="12" t="s">
        <v>608</v>
      </c>
      <c r="I11" s="12" t="s">
        <v>30</v>
      </c>
      <c r="J11" s="12">
        <v>93</v>
      </c>
      <c r="K11" s="12" t="s">
        <v>220</v>
      </c>
      <c r="L11" s="12">
        <v>362</v>
      </c>
      <c r="M11" s="12"/>
      <c r="N11" s="12" t="s">
        <v>221</v>
      </c>
      <c r="O11" s="57">
        <v>45551.381249999999</v>
      </c>
      <c r="P11" s="58">
        <v>45667</v>
      </c>
      <c r="Q11" s="12"/>
      <c r="R11" s="58">
        <v>45644</v>
      </c>
      <c r="S11" s="12"/>
      <c r="T11" s="62">
        <v>12.8</v>
      </c>
      <c r="U11" s="12" t="s">
        <v>39</v>
      </c>
      <c r="V11" s="12" t="s">
        <v>40</v>
      </c>
      <c r="W11" s="12" t="s">
        <v>41</v>
      </c>
      <c r="X11" s="12" t="s">
        <v>42</v>
      </c>
      <c r="Y11" s="12"/>
      <c r="Z11" s="12"/>
      <c r="AA11" s="12" t="s">
        <v>222</v>
      </c>
      <c r="AB11" s="12"/>
      <c r="AC11" s="12">
        <v>7119</v>
      </c>
      <c r="AD11" s="12" t="s">
        <v>38</v>
      </c>
    </row>
    <row r="12" spans="1:30" x14ac:dyDescent="0.2">
      <c r="A12" s="56" t="s">
        <v>499</v>
      </c>
      <c r="B12" s="12">
        <v>518486</v>
      </c>
      <c r="C12" s="12">
        <v>102051</v>
      </c>
      <c r="D12" s="12"/>
      <c r="E12" s="12">
        <v>2</v>
      </c>
      <c r="F12" s="12" t="s">
        <v>29</v>
      </c>
      <c r="G12" s="12">
        <v>3201</v>
      </c>
      <c r="H12" s="12" t="s">
        <v>608</v>
      </c>
      <c r="I12" s="12" t="s">
        <v>30</v>
      </c>
      <c r="J12" s="12">
        <v>50</v>
      </c>
      <c r="K12" s="12" t="s">
        <v>185</v>
      </c>
      <c r="L12" s="12">
        <v>385</v>
      </c>
      <c r="M12" s="12"/>
      <c r="N12" s="12" t="s">
        <v>186</v>
      </c>
      <c r="O12" s="57">
        <v>45551.384722222225</v>
      </c>
      <c r="P12" s="58">
        <v>45667</v>
      </c>
      <c r="Q12" s="12"/>
      <c r="R12" s="58">
        <v>45652</v>
      </c>
      <c r="S12" s="12"/>
      <c r="T12" s="62">
        <v>-600</v>
      </c>
      <c r="U12" s="12" t="s">
        <v>34</v>
      </c>
      <c r="V12" s="12" t="s">
        <v>510</v>
      </c>
      <c r="W12" s="12" t="s">
        <v>35</v>
      </c>
      <c r="X12" s="12" t="s">
        <v>36</v>
      </c>
      <c r="Y12" s="12"/>
      <c r="Z12" s="12"/>
      <c r="AA12" s="12" t="s">
        <v>187</v>
      </c>
      <c r="AB12" s="12"/>
      <c r="AC12" s="12">
        <v>7119</v>
      </c>
      <c r="AD12" s="12" t="s">
        <v>38</v>
      </c>
    </row>
    <row r="13" spans="1:30" x14ac:dyDescent="0.2">
      <c r="A13" s="56" t="s">
        <v>499</v>
      </c>
      <c r="B13" s="12">
        <v>518511</v>
      </c>
      <c r="C13" s="12">
        <v>102051</v>
      </c>
      <c r="D13" s="12"/>
      <c r="E13" s="12">
        <v>2</v>
      </c>
      <c r="F13" s="12" t="s">
        <v>29</v>
      </c>
      <c r="G13" s="12">
        <v>3201</v>
      </c>
      <c r="H13" s="12" t="s">
        <v>608</v>
      </c>
      <c r="I13" s="12" t="s">
        <v>30</v>
      </c>
      <c r="J13" s="12">
        <v>50</v>
      </c>
      <c r="K13" s="12" t="s">
        <v>185</v>
      </c>
      <c r="L13" s="12">
        <v>385</v>
      </c>
      <c r="M13" s="12"/>
      <c r="N13" s="12" t="s">
        <v>186</v>
      </c>
      <c r="O13" s="57">
        <v>45551.384722222225</v>
      </c>
      <c r="P13" s="58">
        <v>45667</v>
      </c>
      <c r="Q13" s="12"/>
      <c r="R13" s="58">
        <v>45652</v>
      </c>
      <c r="S13" s="12"/>
      <c r="T13" s="62">
        <v>48</v>
      </c>
      <c r="U13" s="12" t="s">
        <v>39</v>
      </c>
      <c r="V13" s="12" t="s">
        <v>40</v>
      </c>
      <c r="W13" s="12" t="s">
        <v>41</v>
      </c>
      <c r="X13" s="12" t="s">
        <v>42</v>
      </c>
      <c r="Y13" s="12"/>
      <c r="Z13" s="12"/>
      <c r="AA13" s="12" t="s">
        <v>187</v>
      </c>
      <c r="AB13" s="12"/>
      <c r="AC13" s="12">
        <v>7119</v>
      </c>
      <c r="AD13" s="12" t="s">
        <v>38</v>
      </c>
    </row>
    <row r="14" spans="1:30" x14ac:dyDescent="0.2">
      <c r="A14" s="56" t="s">
        <v>501</v>
      </c>
      <c r="B14" s="12">
        <v>518591</v>
      </c>
      <c r="C14" s="12">
        <v>102078</v>
      </c>
      <c r="D14" s="12"/>
      <c r="E14" s="12">
        <v>2</v>
      </c>
      <c r="F14" s="12" t="s">
        <v>29</v>
      </c>
      <c r="G14" s="12">
        <v>3201</v>
      </c>
      <c r="H14" s="12" t="s">
        <v>608</v>
      </c>
      <c r="I14" s="12" t="s">
        <v>30</v>
      </c>
      <c r="J14" s="12">
        <v>232</v>
      </c>
      <c r="K14" s="12" t="s">
        <v>408</v>
      </c>
      <c r="L14" s="12">
        <v>356</v>
      </c>
      <c r="M14" s="12"/>
      <c r="N14" s="12" t="s">
        <v>409</v>
      </c>
      <c r="O14" s="57">
        <v>45551.386805555558</v>
      </c>
      <c r="P14" s="58">
        <v>45667</v>
      </c>
      <c r="Q14" s="12"/>
      <c r="R14" s="58">
        <v>45652</v>
      </c>
      <c r="S14" s="12"/>
      <c r="T14" s="62">
        <v>-600</v>
      </c>
      <c r="U14" s="12" t="s">
        <v>34</v>
      </c>
      <c r="V14" s="12" t="s">
        <v>510</v>
      </c>
      <c r="W14" s="12" t="s">
        <v>35</v>
      </c>
      <c r="X14" s="12" t="s">
        <v>36</v>
      </c>
      <c r="Y14" s="12"/>
      <c r="Z14" s="12"/>
      <c r="AA14" s="12" t="s">
        <v>187</v>
      </c>
      <c r="AB14" s="12"/>
      <c r="AC14" s="12">
        <v>7119</v>
      </c>
      <c r="AD14" s="12" t="s">
        <v>38</v>
      </c>
    </row>
    <row r="15" spans="1:30" x14ac:dyDescent="0.2">
      <c r="A15" s="56" t="s">
        <v>501</v>
      </c>
      <c r="B15" s="12">
        <v>518616</v>
      </c>
      <c r="C15" s="12">
        <v>102078</v>
      </c>
      <c r="D15" s="12"/>
      <c r="E15" s="12">
        <v>2</v>
      </c>
      <c r="F15" s="12" t="s">
        <v>29</v>
      </c>
      <c r="G15" s="12">
        <v>3201</v>
      </c>
      <c r="H15" s="12" t="s">
        <v>608</v>
      </c>
      <c r="I15" s="12" t="s">
        <v>30</v>
      </c>
      <c r="J15" s="12">
        <v>232</v>
      </c>
      <c r="K15" s="12" t="s">
        <v>408</v>
      </c>
      <c r="L15" s="12">
        <v>356</v>
      </c>
      <c r="M15" s="12"/>
      <c r="N15" s="12" t="s">
        <v>409</v>
      </c>
      <c r="O15" s="57">
        <v>45551.386805555558</v>
      </c>
      <c r="P15" s="58">
        <v>45667</v>
      </c>
      <c r="Q15" s="12"/>
      <c r="R15" s="58">
        <v>45652</v>
      </c>
      <c r="S15" s="12"/>
      <c r="T15" s="62">
        <v>48</v>
      </c>
      <c r="U15" s="12" t="s">
        <v>39</v>
      </c>
      <c r="V15" s="12" t="s">
        <v>40</v>
      </c>
      <c r="W15" s="12" t="s">
        <v>41</v>
      </c>
      <c r="X15" s="12" t="s">
        <v>42</v>
      </c>
      <c r="Y15" s="12"/>
      <c r="Z15" s="12"/>
      <c r="AA15" s="12" t="s">
        <v>187</v>
      </c>
      <c r="AB15" s="12"/>
      <c r="AC15" s="12">
        <v>7119</v>
      </c>
      <c r="AD15" s="12" t="s">
        <v>38</v>
      </c>
    </row>
    <row r="16" spans="1:30" x14ac:dyDescent="0.2">
      <c r="A16" s="56" t="s">
        <v>499</v>
      </c>
      <c r="B16" s="12">
        <v>518729</v>
      </c>
      <c r="C16" s="12">
        <v>102111</v>
      </c>
      <c r="D16" s="12"/>
      <c r="E16" s="12">
        <v>2</v>
      </c>
      <c r="F16" s="12" t="s">
        <v>29</v>
      </c>
      <c r="G16" s="12">
        <v>3201</v>
      </c>
      <c r="H16" s="12" t="s">
        <v>608</v>
      </c>
      <c r="I16" s="12" t="s">
        <v>30</v>
      </c>
      <c r="J16" s="12">
        <v>39</v>
      </c>
      <c r="K16" s="12" t="s">
        <v>476</v>
      </c>
      <c r="L16" s="12">
        <v>301</v>
      </c>
      <c r="M16" s="12"/>
      <c r="N16" s="12" t="s">
        <v>586</v>
      </c>
      <c r="O16" s="57">
        <v>45551.388194444444</v>
      </c>
      <c r="P16" s="58">
        <v>45667</v>
      </c>
      <c r="Q16" s="12"/>
      <c r="R16" s="58">
        <v>45657</v>
      </c>
      <c r="S16" s="12"/>
      <c r="T16" s="62">
        <v>-622.86</v>
      </c>
      <c r="U16" s="12" t="s">
        <v>34</v>
      </c>
      <c r="V16" s="12" t="s">
        <v>510</v>
      </c>
      <c r="W16" s="12" t="s">
        <v>35</v>
      </c>
      <c r="X16" s="12" t="s">
        <v>36</v>
      </c>
      <c r="Y16" s="12"/>
      <c r="Z16" s="12"/>
      <c r="AA16" s="12"/>
      <c r="AB16" s="12"/>
      <c r="AC16" s="12">
        <v>7119</v>
      </c>
      <c r="AD16" s="12" t="s">
        <v>38</v>
      </c>
    </row>
    <row r="17" spans="1:30" x14ac:dyDescent="0.2">
      <c r="A17" s="56" t="s">
        <v>499</v>
      </c>
      <c r="B17" s="12">
        <v>518731</v>
      </c>
      <c r="C17" s="12">
        <v>102111</v>
      </c>
      <c r="D17" s="12"/>
      <c r="E17" s="12">
        <v>2</v>
      </c>
      <c r="F17" s="12" t="s">
        <v>29</v>
      </c>
      <c r="G17" s="12">
        <v>3201</v>
      </c>
      <c r="H17" s="12" t="s">
        <v>608</v>
      </c>
      <c r="I17" s="12" t="s">
        <v>30</v>
      </c>
      <c r="J17" s="12">
        <v>39</v>
      </c>
      <c r="K17" s="12" t="s">
        <v>476</v>
      </c>
      <c r="L17" s="12">
        <v>301</v>
      </c>
      <c r="M17" s="12"/>
      <c r="N17" s="12" t="s">
        <v>586</v>
      </c>
      <c r="O17" s="57">
        <v>45551.388194444444</v>
      </c>
      <c r="P17" s="58">
        <v>45667</v>
      </c>
      <c r="Q17" s="12"/>
      <c r="R17" s="58">
        <v>45657</v>
      </c>
      <c r="S17" s="12"/>
      <c r="T17" s="62">
        <v>622.86</v>
      </c>
      <c r="U17" s="12" t="s">
        <v>39</v>
      </c>
      <c r="V17" s="12" t="s">
        <v>54</v>
      </c>
      <c r="W17" s="12" t="s">
        <v>54</v>
      </c>
      <c r="X17" s="12" t="s">
        <v>55</v>
      </c>
      <c r="Y17" s="12"/>
      <c r="Z17" s="12"/>
      <c r="AA17" s="12"/>
      <c r="AB17" s="12"/>
      <c r="AC17" s="12">
        <v>7119</v>
      </c>
      <c r="AD17" s="12" t="s">
        <v>38</v>
      </c>
    </row>
    <row r="18" spans="1:30" x14ac:dyDescent="0.2">
      <c r="A18" s="56" t="s">
        <v>499</v>
      </c>
      <c r="B18" s="12">
        <v>518774</v>
      </c>
      <c r="C18" s="12">
        <v>102111</v>
      </c>
      <c r="D18" s="12"/>
      <c r="E18" s="12">
        <v>2</v>
      </c>
      <c r="F18" s="12" t="s">
        <v>29</v>
      </c>
      <c r="G18" s="12">
        <v>3201</v>
      </c>
      <c r="H18" s="12" t="s">
        <v>608</v>
      </c>
      <c r="I18" s="12" t="s">
        <v>30</v>
      </c>
      <c r="J18" s="12">
        <v>39</v>
      </c>
      <c r="K18" s="12" t="s">
        <v>476</v>
      </c>
      <c r="L18" s="12">
        <v>301</v>
      </c>
      <c r="M18" s="12"/>
      <c r="N18" s="12" t="s">
        <v>586</v>
      </c>
      <c r="O18" s="57">
        <v>45551.388194444444</v>
      </c>
      <c r="P18" s="58">
        <v>45667</v>
      </c>
      <c r="Q18" s="12"/>
      <c r="R18" s="58">
        <v>45657</v>
      </c>
      <c r="S18" s="12"/>
      <c r="T18" s="62">
        <v>49.83</v>
      </c>
      <c r="U18" s="12" t="s">
        <v>39</v>
      </c>
      <c r="V18" s="12" t="s">
        <v>40</v>
      </c>
      <c r="W18" s="12" t="s">
        <v>41</v>
      </c>
      <c r="X18" s="12" t="s">
        <v>42</v>
      </c>
      <c r="Y18" s="12"/>
      <c r="Z18" s="12"/>
      <c r="AA18" s="12"/>
      <c r="AB18" s="12"/>
      <c r="AC18" s="12">
        <v>7119</v>
      </c>
      <c r="AD18" s="12" t="s">
        <v>38</v>
      </c>
    </row>
    <row r="19" spans="1:30" x14ac:dyDescent="0.2">
      <c r="A19" s="56" t="s">
        <v>499</v>
      </c>
      <c r="B19" s="12">
        <v>518775</v>
      </c>
      <c r="C19" s="12">
        <v>102111</v>
      </c>
      <c r="D19" s="12"/>
      <c r="E19" s="12">
        <v>2</v>
      </c>
      <c r="F19" s="12" t="s">
        <v>29</v>
      </c>
      <c r="G19" s="12">
        <v>3201</v>
      </c>
      <c r="H19" s="12" t="s">
        <v>608</v>
      </c>
      <c r="I19" s="12" t="s">
        <v>30</v>
      </c>
      <c r="J19" s="12">
        <v>39</v>
      </c>
      <c r="K19" s="12" t="s">
        <v>476</v>
      </c>
      <c r="L19" s="12">
        <v>301</v>
      </c>
      <c r="M19" s="12"/>
      <c r="N19" s="12" t="s">
        <v>586</v>
      </c>
      <c r="O19" s="57">
        <v>45551.388194444444</v>
      </c>
      <c r="P19" s="58">
        <v>45667</v>
      </c>
      <c r="Q19" s="12"/>
      <c r="R19" s="58">
        <v>45657</v>
      </c>
      <c r="S19" s="12"/>
      <c r="T19" s="62">
        <v>-49.83</v>
      </c>
      <c r="U19" s="12" t="s">
        <v>39</v>
      </c>
      <c r="V19" s="12" t="s">
        <v>56</v>
      </c>
      <c r="W19" s="12" t="s">
        <v>41</v>
      </c>
      <c r="X19" s="12" t="s">
        <v>42</v>
      </c>
      <c r="Y19" s="12"/>
      <c r="Z19" s="12"/>
      <c r="AA19" s="12"/>
      <c r="AB19" s="12"/>
      <c r="AC19" s="12">
        <v>7119</v>
      </c>
      <c r="AD19" s="12" t="s">
        <v>38</v>
      </c>
    </row>
    <row r="20" spans="1:30" x14ac:dyDescent="0.2">
      <c r="A20" s="56" t="s">
        <v>497</v>
      </c>
      <c r="B20" s="12">
        <v>519117</v>
      </c>
      <c r="C20" s="12">
        <v>102184</v>
      </c>
      <c r="D20" s="12"/>
      <c r="E20" s="12">
        <v>2</v>
      </c>
      <c r="F20" s="12" t="s">
        <v>29</v>
      </c>
      <c r="G20" s="12">
        <v>7720</v>
      </c>
      <c r="H20" s="12" t="s">
        <v>685</v>
      </c>
      <c r="I20" s="12" t="s">
        <v>30</v>
      </c>
      <c r="J20" s="12">
        <v>161</v>
      </c>
      <c r="K20" s="12" t="s">
        <v>115</v>
      </c>
      <c r="L20" s="12">
        <v>398</v>
      </c>
      <c r="M20" s="12"/>
      <c r="N20" s="12" t="s">
        <v>116</v>
      </c>
      <c r="O20" s="57">
        <v>45551.395833333336</v>
      </c>
      <c r="P20" s="58">
        <v>45667</v>
      </c>
      <c r="Q20" s="12"/>
      <c r="R20" s="58">
        <v>45659</v>
      </c>
      <c r="S20" s="12"/>
      <c r="T20" s="62">
        <v>-350</v>
      </c>
      <c r="U20" s="12" t="s">
        <v>34</v>
      </c>
      <c r="V20" s="12" t="s">
        <v>510</v>
      </c>
      <c r="W20" s="12" t="s">
        <v>35</v>
      </c>
      <c r="X20" s="12" t="s">
        <v>36</v>
      </c>
      <c r="Y20" s="12"/>
      <c r="Z20" s="12"/>
      <c r="AA20" s="12" t="s">
        <v>117</v>
      </c>
      <c r="AB20" s="12"/>
      <c r="AC20" s="12">
        <v>7119</v>
      </c>
      <c r="AD20" s="12" t="s">
        <v>38</v>
      </c>
    </row>
    <row r="21" spans="1:30" x14ac:dyDescent="0.2">
      <c r="A21" s="56" t="s">
        <v>497</v>
      </c>
      <c r="B21" s="12">
        <v>519146</v>
      </c>
      <c r="C21" s="12">
        <v>102184</v>
      </c>
      <c r="D21" s="12"/>
      <c r="E21" s="12">
        <v>2</v>
      </c>
      <c r="F21" s="12" t="s">
        <v>29</v>
      </c>
      <c r="G21" s="12">
        <v>7720</v>
      </c>
      <c r="H21" s="12" t="s">
        <v>685</v>
      </c>
      <c r="I21" s="12" t="s">
        <v>30</v>
      </c>
      <c r="J21" s="12">
        <v>161</v>
      </c>
      <c r="K21" s="12" t="s">
        <v>115</v>
      </c>
      <c r="L21" s="12">
        <v>398</v>
      </c>
      <c r="M21" s="12"/>
      <c r="N21" s="12" t="s">
        <v>116</v>
      </c>
      <c r="O21" s="57">
        <v>45551.395833333336</v>
      </c>
      <c r="P21" s="58">
        <v>45667</v>
      </c>
      <c r="Q21" s="12"/>
      <c r="R21" s="58">
        <v>45659</v>
      </c>
      <c r="S21" s="12"/>
      <c r="T21" s="62">
        <v>28</v>
      </c>
      <c r="U21" s="12" t="s">
        <v>39</v>
      </c>
      <c r="V21" s="12" t="s">
        <v>40</v>
      </c>
      <c r="W21" s="12" t="s">
        <v>41</v>
      </c>
      <c r="X21" s="12" t="s">
        <v>42</v>
      </c>
      <c r="Y21" s="12"/>
      <c r="Z21" s="12"/>
      <c r="AA21" s="12" t="s">
        <v>117</v>
      </c>
      <c r="AB21" s="12"/>
      <c r="AC21" s="12">
        <v>7119</v>
      </c>
      <c r="AD21" s="12" t="s">
        <v>38</v>
      </c>
    </row>
    <row r="22" spans="1:30" x14ac:dyDescent="0.2">
      <c r="A22" s="56" t="s">
        <v>499</v>
      </c>
      <c r="B22" s="12">
        <v>519909</v>
      </c>
      <c r="C22" s="12">
        <v>102259</v>
      </c>
      <c r="D22" s="12"/>
      <c r="E22" s="12">
        <v>2</v>
      </c>
      <c r="F22" s="12" t="s">
        <v>29</v>
      </c>
      <c r="G22" s="12">
        <v>3201</v>
      </c>
      <c r="H22" s="12" t="s">
        <v>608</v>
      </c>
      <c r="I22" s="12" t="s">
        <v>30</v>
      </c>
      <c r="J22" s="12">
        <v>31</v>
      </c>
      <c r="K22" s="12" t="s">
        <v>310</v>
      </c>
      <c r="L22" s="12">
        <v>410</v>
      </c>
      <c r="M22" s="12"/>
      <c r="N22" s="12" t="s">
        <v>311</v>
      </c>
      <c r="O22" s="57">
        <v>45551.660416666666</v>
      </c>
      <c r="P22" s="58">
        <v>45667</v>
      </c>
      <c r="Q22" s="12"/>
      <c r="R22" s="58">
        <v>45660</v>
      </c>
      <c r="S22" s="12"/>
      <c r="T22" s="62">
        <v>-650</v>
      </c>
      <c r="U22" s="12" t="s">
        <v>34</v>
      </c>
      <c r="V22" s="12" t="s">
        <v>510</v>
      </c>
      <c r="W22" s="12" t="s">
        <v>35</v>
      </c>
      <c r="X22" s="12" t="s">
        <v>36</v>
      </c>
      <c r="Y22" s="12"/>
      <c r="Z22" s="12"/>
      <c r="AA22" s="12" t="s">
        <v>136</v>
      </c>
      <c r="AB22" s="12"/>
      <c r="AC22" s="12">
        <v>7119</v>
      </c>
      <c r="AD22" s="12" t="s">
        <v>38</v>
      </c>
    </row>
    <row r="23" spans="1:30" x14ac:dyDescent="0.2">
      <c r="A23" s="56" t="s">
        <v>499</v>
      </c>
      <c r="B23" s="12">
        <v>519943</v>
      </c>
      <c r="C23" s="12">
        <v>102259</v>
      </c>
      <c r="D23" s="12"/>
      <c r="E23" s="12">
        <v>2</v>
      </c>
      <c r="F23" s="12" t="s">
        <v>29</v>
      </c>
      <c r="G23" s="12">
        <v>3201</v>
      </c>
      <c r="H23" s="12" t="s">
        <v>608</v>
      </c>
      <c r="I23" s="12" t="s">
        <v>30</v>
      </c>
      <c r="J23" s="12">
        <v>31</v>
      </c>
      <c r="K23" s="12" t="s">
        <v>310</v>
      </c>
      <c r="L23" s="12">
        <v>410</v>
      </c>
      <c r="M23" s="12"/>
      <c r="N23" s="12" t="s">
        <v>311</v>
      </c>
      <c r="O23" s="57">
        <v>45551.660416666666</v>
      </c>
      <c r="P23" s="58">
        <v>45667</v>
      </c>
      <c r="Q23" s="12"/>
      <c r="R23" s="58">
        <v>45660</v>
      </c>
      <c r="S23" s="12"/>
      <c r="T23" s="62">
        <v>52</v>
      </c>
      <c r="U23" s="12" t="s">
        <v>39</v>
      </c>
      <c r="V23" s="12" t="s">
        <v>40</v>
      </c>
      <c r="W23" s="12" t="s">
        <v>41</v>
      </c>
      <c r="X23" s="12" t="s">
        <v>42</v>
      </c>
      <c r="Y23" s="12"/>
      <c r="Z23" s="12"/>
      <c r="AA23" s="12" t="s">
        <v>136</v>
      </c>
      <c r="AB23" s="12"/>
      <c r="AC23" s="12">
        <v>7119</v>
      </c>
      <c r="AD23" s="12" t="s">
        <v>38</v>
      </c>
    </row>
    <row r="24" spans="1:30" x14ac:dyDescent="0.2">
      <c r="A24" s="56" t="s">
        <v>498</v>
      </c>
      <c r="B24" s="12">
        <v>520223</v>
      </c>
      <c r="C24" s="12">
        <v>102319</v>
      </c>
      <c r="D24" s="12"/>
      <c r="E24" s="12">
        <v>2</v>
      </c>
      <c r="F24" s="12" t="s">
        <v>29</v>
      </c>
      <c r="G24" s="12">
        <v>7720</v>
      </c>
      <c r="H24" s="12" t="s">
        <v>685</v>
      </c>
      <c r="I24" s="12" t="s">
        <v>30</v>
      </c>
      <c r="J24" s="12">
        <v>411</v>
      </c>
      <c r="K24" s="12" t="s">
        <v>312</v>
      </c>
      <c r="L24" s="12">
        <v>397</v>
      </c>
      <c r="M24" s="12"/>
      <c r="N24" s="12" t="s">
        <v>313</v>
      </c>
      <c r="O24" s="57">
        <v>45551.680555555555</v>
      </c>
      <c r="P24" s="58">
        <v>45667</v>
      </c>
      <c r="Q24" s="12"/>
      <c r="R24" s="58">
        <v>45663</v>
      </c>
      <c r="S24" s="12"/>
      <c r="T24" s="62">
        <v>-45.04</v>
      </c>
      <c r="U24" s="12" t="s">
        <v>34</v>
      </c>
      <c r="V24" s="12" t="s">
        <v>511</v>
      </c>
      <c r="W24" s="12" t="s">
        <v>138</v>
      </c>
      <c r="X24" s="12" t="s">
        <v>139</v>
      </c>
      <c r="Y24" s="12"/>
      <c r="Z24" s="12"/>
      <c r="AA24" s="12" t="s">
        <v>314</v>
      </c>
      <c r="AB24" s="12"/>
      <c r="AC24" s="12">
        <v>7119</v>
      </c>
      <c r="AD24" s="12" t="s">
        <v>38</v>
      </c>
    </row>
    <row r="25" spans="1:30" x14ac:dyDescent="0.2">
      <c r="A25" s="56" t="s">
        <v>498</v>
      </c>
      <c r="B25" s="12">
        <v>520200</v>
      </c>
      <c r="C25" s="12">
        <v>102320</v>
      </c>
      <c r="D25" s="12"/>
      <c r="E25" s="12">
        <v>2</v>
      </c>
      <c r="F25" s="12" t="s">
        <v>29</v>
      </c>
      <c r="G25" s="12">
        <v>7720</v>
      </c>
      <c r="H25" s="12" t="s">
        <v>685</v>
      </c>
      <c r="I25" s="12" t="s">
        <v>30</v>
      </c>
      <c r="J25" s="12">
        <v>411</v>
      </c>
      <c r="K25" s="12" t="s">
        <v>312</v>
      </c>
      <c r="L25" s="12">
        <v>397</v>
      </c>
      <c r="M25" s="12"/>
      <c r="N25" s="12" t="s">
        <v>313</v>
      </c>
      <c r="O25" s="57">
        <v>45551.680555555555</v>
      </c>
      <c r="P25" s="58">
        <v>45667</v>
      </c>
      <c r="Q25" s="12"/>
      <c r="R25" s="58">
        <v>45663</v>
      </c>
      <c r="S25" s="12"/>
      <c r="T25" s="62">
        <v>-320</v>
      </c>
      <c r="U25" s="12" t="s">
        <v>34</v>
      </c>
      <c r="V25" s="12" t="s">
        <v>510</v>
      </c>
      <c r="W25" s="12" t="s">
        <v>35</v>
      </c>
      <c r="X25" s="12" t="s">
        <v>36</v>
      </c>
      <c r="Y25" s="12"/>
      <c r="Z25" s="12"/>
      <c r="AA25" s="12" t="s">
        <v>315</v>
      </c>
      <c r="AB25" s="12"/>
      <c r="AC25" s="12">
        <v>7119</v>
      </c>
      <c r="AD25" s="12" t="s">
        <v>38</v>
      </c>
    </row>
    <row r="26" spans="1:30" x14ac:dyDescent="0.2">
      <c r="A26" s="56" t="s">
        <v>498</v>
      </c>
      <c r="B26" s="12">
        <v>520224</v>
      </c>
      <c r="C26" s="12">
        <v>102320</v>
      </c>
      <c r="D26" s="12"/>
      <c r="E26" s="12">
        <v>2</v>
      </c>
      <c r="F26" s="12" t="s">
        <v>29</v>
      </c>
      <c r="G26" s="12">
        <v>7720</v>
      </c>
      <c r="H26" s="12" t="s">
        <v>685</v>
      </c>
      <c r="I26" s="12" t="s">
        <v>30</v>
      </c>
      <c r="J26" s="12">
        <v>411</v>
      </c>
      <c r="K26" s="12" t="s">
        <v>312</v>
      </c>
      <c r="L26" s="12">
        <v>397</v>
      </c>
      <c r="M26" s="12"/>
      <c r="N26" s="12" t="s">
        <v>313</v>
      </c>
      <c r="O26" s="57">
        <v>45551.680555555555</v>
      </c>
      <c r="P26" s="58">
        <v>45667</v>
      </c>
      <c r="Q26" s="12"/>
      <c r="R26" s="58">
        <v>45663</v>
      </c>
      <c r="S26" s="12"/>
      <c r="T26" s="62">
        <v>25.6</v>
      </c>
      <c r="U26" s="12" t="s">
        <v>39</v>
      </c>
      <c r="V26" s="12" t="s">
        <v>40</v>
      </c>
      <c r="W26" s="12" t="s">
        <v>41</v>
      </c>
      <c r="X26" s="12" t="s">
        <v>42</v>
      </c>
      <c r="Y26" s="12"/>
      <c r="Z26" s="12"/>
      <c r="AA26" s="12" t="s">
        <v>315</v>
      </c>
      <c r="AB26" s="12"/>
      <c r="AC26" s="12">
        <v>7119</v>
      </c>
      <c r="AD26" s="12" t="s">
        <v>38</v>
      </c>
    </row>
    <row r="27" spans="1:30" x14ac:dyDescent="0.2">
      <c r="A27" s="56" t="s">
        <v>497</v>
      </c>
      <c r="B27" s="12">
        <v>520407</v>
      </c>
      <c r="C27" s="12">
        <v>102373</v>
      </c>
      <c r="D27" s="12"/>
      <c r="E27" s="12">
        <v>2</v>
      </c>
      <c r="F27" s="12" t="s">
        <v>29</v>
      </c>
      <c r="G27" s="12">
        <v>7720</v>
      </c>
      <c r="H27" s="12" t="s">
        <v>685</v>
      </c>
      <c r="I27" s="12" t="s">
        <v>30</v>
      </c>
      <c r="J27" s="12">
        <v>179</v>
      </c>
      <c r="K27" s="12" t="s">
        <v>297</v>
      </c>
      <c r="L27" s="12">
        <v>351</v>
      </c>
      <c r="M27" s="12"/>
      <c r="N27" s="12" t="s">
        <v>512</v>
      </c>
      <c r="O27" s="57">
        <v>45551.681250000001</v>
      </c>
      <c r="P27" s="58">
        <v>45667</v>
      </c>
      <c r="Q27" s="12"/>
      <c r="R27" s="58"/>
      <c r="S27" s="12"/>
      <c r="T27" s="62">
        <v>-550</v>
      </c>
      <c r="U27" s="12" t="s">
        <v>34</v>
      </c>
      <c r="V27" s="12" t="s">
        <v>513</v>
      </c>
      <c r="W27" s="12" t="s">
        <v>35</v>
      </c>
      <c r="X27" s="12" t="s">
        <v>36</v>
      </c>
      <c r="Y27" s="12"/>
      <c r="Z27" s="12"/>
      <c r="AA27" s="12" t="s">
        <v>193</v>
      </c>
      <c r="AB27" s="12"/>
      <c r="AC27" s="12">
        <v>7119</v>
      </c>
      <c r="AD27" s="12" t="s">
        <v>38</v>
      </c>
    </row>
    <row r="28" spans="1:30" x14ac:dyDescent="0.2">
      <c r="A28" s="56" t="s">
        <v>497</v>
      </c>
      <c r="B28" s="12">
        <v>520430</v>
      </c>
      <c r="C28" s="12">
        <v>102373</v>
      </c>
      <c r="D28" s="12"/>
      <c r="E28" s="12">
        <v>2</v>
      </c>
      <c r="F28" s="12" t="s">
        <v>29</v>
      </c>
      <c r="G28" s="12">
        <v>7720</v>
      </c>
      <c r="H28" s="12" t="s">
        <v>685</v>
      </c>
      <c r="I28" s="12" t="s">
        <v>30</v>
      </c>
      <c r="J28" s="12">
        <v>179</v>
      </c>
      <c r="K28" s="12" t="s">
        <v>297</v>
      </c>
      <c r="L28" s="12">
        <v>351</v>
      </c>
      <c r="M28" s="12"/>
      <c r="N28" s="12" t="s">
        <v>512</v>
      </c>
      <c r="O28" s="57">
        <v>45551.681250000001</v>
      </c>
      <c r="P28" s="58">
        <v>45667</v>
      </c>
      <c r="Q28" s="12"/>
      <c r="R28" s="58"/>
      <c r="S28" s="12"/>
      <c r="T28" s="62">
        <v>44</v>
      </c>
      <c r="U28" s="12" t="s">
        <v>39</v>
      </c>
      <c r="V28" s="12" t="s">
        <v>40</v>
      </c>
      <c r="W28" s="12" t="s">
        <v>41</v>
      </c>
      <c r="X28" s="12" t="s">
        <v>42</v>
      </c>
      <c r="Y28" s="12"/>
      <c r="Z28" s="12"/>
      <c r="AA28" s="12" t="s">
        <v>193</v>
      </c>
      <c r="AB28" s="12"/>
      <c r="AC28" s="12">
        <v>7119</v>
      </c>
      <c r="AD28" s="12" t="s">
        <v>38</v>
      </c>
    </row>
    <row r="29" spans="1:30" x14ac:dyDescent="0.2">
      <c r="A29" s="56" t="s">
        <v>497</v>
      </c>
      <c r="B29" s="12">
        <v>520447</v>
      </c>
      <c r="C29" s="12">
        <v>102386</v>
      </c>
      <c r="D29" s="12"/>
      <c r="E29" s="12">
        <v>2</v>
      </c>
      <c r="F29" s="12" t="s">
        <v>29</v>
      </c>
      <c r="G29" s="12">
        <v>7720</v>
      </c>
      <c r="H29" s="12" t="s">
        <v>685</v>
      </c>
      <c r="I29" s="12" t="s">
        <v>30</v>
      </c>
      <c r="J29" s="12">
        <v>202</v>
      </c>
      <c r="K29" s="12" t="s">
        <v>144</v>
      </c>
      <c r="L29" s="12">
        <v>370</v>
      </c>
      <c r="M29" s="12"/>
      <c r="N29" s="12" t="s">
        <v>145</v>
      </c>
      <c r="O29" s="57">
        <v>45551.681250000001</v>
      </c>
      <c r="P29" s="58">
        <v>45667</v>
      </c>
      <c r="Q29" s="12"/>
      <c r="R29" s="58">
        <v>45663</v>
      </c>
      <c r="S29" s="12"/>
      <c r="T29" s="62">
        <v>-350</v>
      </c>
      <c r="U29" s="12" t="s">
        <v>34</v>
      </c>
      <c r="V29" s="12" t="s">
        <v>510</v>
      </c>
      <c r="W29" s="12" t="s">
        <v>35</v>
      </c>
      <c r="X29" s="12" t="s">
        <v>36</v>
      </c>
      <c r="Y29" s="12"/>
      <c r="Z29" s="12"/>
      <c r="AA29" s="12" t="s">
        <v>117</v>
      </c>
      <c r="AB29" s="12"/>
      <c r="AC29" s="12">
        <v>7119</v>
      </c>
      <c r="AD29" s="12" t="s">
        <v>38</v>
      </c>
    </row>
    <row r="30" spans="1:30" x14ac:dyDescent="0.2">
      <c r="A30" s="56" t="s">
        <v>497</v>
      </c>
      <c r="B30" s="12">
        <v>520470</v>
      </c>
      <c r="C30" s="12">
        <v>102386</v>
      </c>
      <c r="D30" s="12"/>
      <c r="E30" s="12">
        <v>2</v>
      </c>
      <c r="F30" s="12" t="s">
        <v>29</v>
      </c>
      <c r="G30" s="12">
        <v>7720</v>
      </c>
      <c r="H30" s="12" t="s">
        <v>685</v>
      </c>
      <c r="I30" s="12" t="s">
        <v>30</v>
      </c>
      <c r="J30" s="12">
        <v>202</v>
      </c>
      <c r="K30" s="12" t="s">
        <v>144</v>
      </c>
      <c r="L30" s="12">
        <v>370</v>
      </c>
      <c r="M30" s="12"/>
      <c r="N30" s="12" t="s">
        <v>145</v>
      </c>
      <c r="O30" s="57">
        <v>45551.681250000001</v>
      </c>
      <c r="P30" s="58">
        <v>45667</v>
      </c>
      <c r="Q30" s="12"/>
      <c r="R30" s="58">
        <v>45663</v>
      </c>
      <c r="S30" s="12"/>
      <c r="T30" s="62">
        <v>28</v>
      </c>
      <c r="U30" s="12" t="s">
        <v>39</v>
      </c>
      <c r="V30" s="12" t="s">
        <v>40</v>
      </c>
      <c r="W30" s="12" t="s">
        <v>41</v>
      </c>
      <c r="X30" s="12" t="s">
        <v>42</v>
      </c>
      <c r="Y30" s="12"/>
      <c r="Z30" s="12"/>
      <c r="AA30" s="12" t="s">
        <v>117</v>
      </c>
      <c r="AB30" s="12"/>
      <c r="AC30" s="12">
        <v>7119</v>
      </c>
      <c r="AD30" s="12" t="s">
        <v>38</v>
      </c>
    </row>
    <row r="31" spans="1:30" x14ac:dyDescent="0.2">
      <c r="A31" s="56" t="s">
        <v>501</v>
      </c>
      <c r="B31" s="12">
        <v>520602</v>
      </c>
      <c r="C31" s="12">
        <v>102421</v>
      </c>
      <c r="D31" s="12"/>
      <c r="E31" s="12">
        <v>2</v>
      </c>
      <c r="F31" s="12" t="s">
        <v>29</v>
      </c>
      <c r="G31" s="12">
        <v>3201</v>
      </c>
      <c r="H31" s="12" t="s">
        <v>608</v>
      </c>
      <c r="I31" s="12" t="s">
        <v>30</v>
      </c>
      <c r="J31" s="12">
        <v>222</v>
      </c>
      <c r="K31" s="12" t="s">
        <v>174</v>
      </c>
      <c r="L31" s="12">
        <v>314</v>
      </c>
      <c r="M31" s="12"/>
      <c r="N31" s="12" t="s">
        <v>175</v>
      </c>
      <c r="O31" s="57">
        <v>45551.686111111114</v>
      </c>
      <c r="P31" s="58">
        <v>45667</v>
      </c>
      <c r="Q31" s="12"/>
      <c r="R31" s="58">
        <v>45656</v>
      </c>
      <c r="S31" s="12"/>
      <c r="T31" s="62">
        <v>-17724.14</v>
      </c>
      <c r="U31" s="12" t="s">
        <v>34</v>
      </c>
      <c r="V31" s="12" t="s">
        <v>510</v>
      </c>
      <c r="W31" s="12" t="s">
        <v>35</v>
      </c>
      <c r="X31" s="12" t="s">
        <v>36</v>
      </c>
      <c r="Y31" s="12"/>
      <c r="Z31" s="12"/>
      <c r="AA31" s="12" t="s">
        <v>176</v>
      </c>
      <c r="AB31" s="12"/>
      <c r="AC31" s="12">
        <v>7119</v>
      </c>
      <c r="AD31" s="12" t="s">
        <v>38</v>
      </c>
    </row>
    <row r="32" spans="1:30" x14ac:dyDescent="0.2">
      <c r="A32" s="56" t="s">
        <v>501</v>
      </c>
      <c r="B32" s="12">
        <v>520625</v>
      </c>
      <c r="C32" s="12">
        <v>102421</v>
      </c>
      <c r="D32" s="12"/>
      <c r="E32" s="12">
        <v>2</v>
      </c>
      <c r="F32" s="12" t="s">
        <v>29</v>
      </c>
      <c r="G32" s="12">
        <v>3201</v>
      </c>
      <c r="H32" s="12" t="s">
        <v>608</v>
      </c>
      <c r="I32" s="12" t="s">
        <v>30</v>
      </c>
      <c r="J32" s="12">
        <v>222</v>
      </c>
      <c r="K32" s="12" t="s">
        <v>174</v>
      </c>
      <c r="L32" s="12">
        <v>314</v>
      </c>
      <c r="M32" s="12"/>
      <c r="N32" s="12" t="s">
        <v>175</v>
      </c>
      <c r="O32" s="57">
        <v>45551.686111111114</v>
      </c>
      <c r="P32" s="58">
        <v>45667</v>
      </c>
      <c r="Q32" s="12"/>
      <c r="R32" s="58">
        <v>45656</v>
      </c>
      <c r="S32" s="12"/>
      <c r="T32" s="62">
        <v>1417.93</v>
      </c>
      <c r="U32" s="12" t="s">
        <v>39</v>
      </c>
      <c r="V32" s="12" t="s">
        <v>40</v>
      </c>
      <c r="W32" s="12" t="s">
        <v>41</v>
      </c>
      <c r="X32" s="12" t="s">
        <v>42</v>
      </c>
      <c r="Y32" s="12"/>
      <c r="Z32" s="12"/>
      <c r="AA32" s="12" t="s">
        <v>176</v>
      </c>
      <c r="AB32" s="12"/>
      <c r="AC32" s="12">
        <v>7119</v>
      </c>
      <c r="AD32" s="12" t="s">
        <v>38</v>
      </c>
    </row>
    <row r="33" spans="1:30" x14ac:dyDescent="0.2">
      <c r="A33" s="56" t="s">
        <v>501</v>
      </c>
      <c r="B33" s="12">
        <v>520647</v>
      </c>
      <c r="C33" s="12">
        <v>102421</v>
      </c>
      <c r="D33" s="12"/>
      <c r="E33" s="12">
        <v>2</v>
      </c>
      <c r="F33" s="12" t="s">
        <v>29</v>
      </c>
      <c r="G33" s="12">
        <v>3201</v>
      </c>
      <c r="H33" s="12" t="s">
        <v>608</v>
      </c>
      <c r="I33" s="12" t="s">
        <v>30</v>
      </c>
      <c r="J33" s="12">
        <v>222</v>
      </c>
      <c r="K33" s="12" t="s">
        <v>174</v>
      </c>
      <c r="L33" s="12">
        <v>314</v>
      </c>
      <c r="M33" s="12"/>
      <c r="N33" s="12" t="s">
        <v>175</v>
      </c>
      <c r="O33" s="57">
        <v>45551.686111111114</v>
      </c>
      <c r="P33" s="58">
        <v>45667</v>
      </c>
      <c r="Q33" s="12"/>
      <c r="R33" s="58">
        <v>45656</v>
      </c>
      <c r="S33" s="12"/>
      <c r="T33" s="62">
        <v>3978.14</v>
      </c>
      <c r="U33" s="12" t="s">
        <v>39</v>
      </c>
      <c r="V33" s="12" t="s">
        <v>46</v>
      </c>
      <c r="W33" s="12" t="s">
        <v>47</v>
      </c>
      <c r="X33" s="12" t="s">
        <v>48</v>
      </c>
      <c r="Y33" s="12"/>
      <c r="Z33" s="12"/>
      <c r="AA33" s="12" t="s">
        <v>176</v>
      </c>
      <c r="AB33" s="12"/>
      <c r="AC33" s="12">
        <v>7119</v>
      </c>
      <c r="AD33" s="12" t="s">
        <v>38</v>
      </c>
    </row>
    <row r="34" spans="1:30" x14ac:dyDescent="0.2">
      <c r="A34" s="56" t="s">
        <v>501</v>
      </c>
      <c r="B34" s="12">
        <v>522225</v>
      </c>
      <c r="C34" s="12">
        <v>102732</v>
      </c>
      <c r="D34" s="12"/>
      <c r="E34" s="12">
        <v>2</v>
      </c>
      <c r="F34" s="12" t="s">
        <v>29</v>
      </c>
      <c r="G34" s="12">
        <v>3201</v>
      </c>
      <c r="H34" s="12" t="s">
        <v>608</v>
      </c>
      <c r="I34" s="12" t="s">
        <v>30</v>
      </c>
      <c r="J34" s="12">
        <v>351</v>
      </c>
      <c r="K34" s="12" t="s">
        <v>118</v>
      </c>
      <c r="L34" s="12">
        <v>395</v>
      </c>
      <c r="M34" s="12"/>
      <c r="N34" s="12" t="s">
        <v>119</v>
      </c>
      <c r="O34" s="57">
        <v>45552.427777777775</v>
      </c>
      <c r="P34" s="58">
        <v>45667</v>
      </c>
      <c r="Q34" s="12"/>
      <c r="R34" s="58">
        <v>45663</v>
      </c>
      <c r="S34" s="12"/>
      <c r="T34" s="62">
        <v>-14500</v>
      </c>
      <c r="U34" s="12" t="s">
        <v>34</v>
      </c>
      <c r="V34" s="12" t="s">
        <v>510</v>
      </c>
      <c r="W34" s="12" t="s">
        <v>35</v>
      </c>
      <c r="X34" s="12" t="s">
        <v>36</v>
      </c>
      <c r="Y34" s="12"/>
      <c r="Z34" s="12"/>
      <c r="AA34" s="12" t="s">
        <v>120</v>
      </c>
      <c r="AB34" s="12"/>
      <c r="AC34" s="12">
        <v>7119</v>
      </c>
      <c r="AD34" s="12" t="s">
        <v>38</v>
      </c>
    </row>
    <row r="35" spans="1:30" x14ac:dyDescent="0.2">
      <c r="A35" s="56" t="s">
        <v>501</v>
      </c>
      <c r="B35" s="12">
        <v>522249</v>
      </c>
      <c r="C35" s="12">
        <v>102732</v>
      </c>
      <c r="D35" s="12"/>
      <c r="E35" s="12">
        <v>2</v>
      </c>
      <c r="F35" s="12" t="s">
        <v>29</v>
      </c>
      <c r="G35" s="12">
        <v>3201</v>
      </c>
      <c r="H35" s="12" t="s">
        <v>608</v>
      </c>
      <c r="I35" s="12" t="s">
        <v>30</v>
      </c>
      <c r="J35" s="12">
        <v>351</v>
      </c>
      <c r="K35" s="12" t="s">
        <v>118</v>
      </c>
      <c r="L35" s="12">
        <v>395</v>
      </c>
      <c r="M35" s="12"/>
      <c r="N35" s="12" t="s">
        <v>119</v>
      </c>
      <c r="O35" s="57">
        <v>45552.427777777775</v>
      </c>
      <c r="P35" s="58">
        <v>45667</v>
      </c>
      <c r="Q35" s="12"/>
      <c r="R35" s="58">
        <v>45663</v>
      </c>
      <c r="S35" s="12"/>
      <c r="T35" s="62">
        <v>1160</v>
      </c>
      <c r="U35" s="12" t="s">
        <v>39</v>
      </c>
      <c r="V35" s="12" t="s">
        <v>40</v>
      </c>
      <c r="W35" s="12" t="s">
        <v>41</v>
      </c>
      <c r="X35" s="12" t="s">
        <v>42</v>
      </c>
      <c r="Y35" s="12"/>
      <c r="Z35" s="12"/>
      <c r="AA35" s="12" t="s">
        <v>120</v>
      </c>
      <c r="AB35" s="12"/>
      <c r="AC35" s="12">
        <v>7119</v>
      </c>
      <c r="AD35" s="12" t="s">
        <v>38</v>
      </c>
    </row>
    <row r="36" spans="1:30" x14ac:dyDescent="0.2">
      <c r="A36" s="56" t="s">
        <v>501</v>
      </c>
      <c r="B36" s="12">
        <v>522262</v>
      </c>
      <c r="C36" s="12">
        <v>102732</v>
      </c>
      <c r="D36" s="12"/>
      <c r="E36" s="12">
        <v>2</v>
      </c>
      <c r="F36" s="12" t="s">
        <v>29</v>
      </c>
      <c r="G36" s="12">
        <v>3201</v>
      </c>
      <c r="H36" s="12" t="s">
        <v>608</v>
      </c>
      <c r="I36" s="12" t="s">
        <v>30</v>
      </c>
      <c r="J36" s="12">
        <v>351</v>
      </c>
      <c r="K36" s="12" t="s">
        <v>118</v>
      </c>
      <c r="L36" s="12">
        <v>395</v>
      </c>
      <c r="M36" s="12"/>
      <c r="N36" s="12" t="s">
        <v>119</v>
      </c>
      <c r="O36" s="57">
        <v>45552.427777777775</v>
      </c>
      <c r="P36" s="58">
        <v>45667</v>
      </c>
      <c r="Q36" s="12"/>
      <c r="R36" s="58">
        <v>45663</v>
      </c>
      <c r="S36" s="12"/>
      <c r="T36" s="62">
        <v>3091.5</v>
      </c>
      <c r="U36" s="12" t="s">
        <v>39</v>
      </c>
      <c r="V36" s="12" t="s">
        <v>46</v>
      </c>
      <c r="W36" s="12" t="s">
        <v>47</v>
      </c>
      <c r="X36" s="12" t="s">
        <v>48</v>
      </c>
      <c r="Y36" s="12"/>
      <c r="Z36" s="12"/>
      <c r="AA36" s="12" t="s">
        <v>120</v>
      </c>
      <c r="AB36" s="12"/>
      <c r="AC36" s="12">
        <v>7119</v>
      </c>
      <c r="AD36" s="12" t="s">
        <v>38</v>
      </c>
    </row>
    <row r="37" spans="1:30" x14ac:dyDescent="0.2">
      <c r="A37" s="56" t="s">
        <v>499</v>
      </c>
      <c r="B37" s="12">
        <v>523910</v>
      </c>
      <c r="C37" s="12">
        <v>103024</v>
      </c>
      <c r="D37" s="12"/>
      <c r="E37" s="12">
        <v>2</v>
      </c>
      <c r="F37" s="12" t="s">
        <v>29</v>
      </c>
      <c r="G37" s="12">
        <v>3201</v>
      </c>
      <c r="H37" s="12" t="s">
        <v>608</v>
      </c>
      <c r="I37" s="12" t="s">
        <v>30</v>
      </c>
      <c r="J37" s="12">
        <v>49</v>
      </c>
      <c r="K37" s="12" t="s">
        <v>134</v>
      </c>
      <c r="L37" s="12">
        <v>416</v>
      </c>
      <c r="M37" s="12"/>
      <c r="N37" s="12" t="s">
        <v>135</v>
      </c>
      <c r="O37" s="57">
        <v>45553.655555555553</v>
      </c>
      <c r="P37" s="58">
        <v>45667</v>
      </c>
      <c r="Q37" s="12"/>
      <c r="R37" s="58">
        <v>45652</v>
      </c>
      <c r="S37" s="12"/>
      <c r="T37" s="62">
        <v>-650</v>
      </c>
      <c r="U37" s="12" t="s">
        <v>34</v>
      </c>
      <c r="V37" s="12" t="s">
        <v>510</v>
      </c>
      <c r="W37" s="12" t="s">
        <v>35</v>
      </c>
      <c r="X37" s="12" t="s">
        <v>36</v>
      </c>
      <c r="Y37" s="12"/>
      <c r="Z37" s="12"/>
      <c r="AA37" s="12" t="s">
        <v>136</v>
      </c>
      <c r="AB37" s="12"/>
      <c r="AC37" s="12">
        <v>7119</v>
      </c>
      <c r="AD37" s="12" t="s">
        <v>38</v>
      </c>
    </row>
    <row r="38" spans="1:30" x14ac:dyDescent="0.2">
      <c r="A38" s="56" t="s">
        <v>499</v>
      </c>
      <c r="B38" s="12">
        <v>523936</v>
      </c>
      <c r="C38" s="12">
        <v>103024</v>
      </c>
      <c r="D38" s="12"/>
      <c r="E38" s="12">
        <v>2</v>
      </c>
      <c r="F38" s="12" t="s">
        <v>29</v>
      </c>
      <c r="G38" s="12">
        <v>3201</v>
      </c>
      <c r="H38" s="12" t="s">
        <v>608</v>
      </c>
      <c r="I38" s="12" t="s">
        <v>30</v>
      </c>
      <c r="J38" s="12">
        <v>49</v>
      </c>
      <c r="K38" s="12" t="s">
        <v>134</v>
      </c>
      <c r="L38" s="12">
        <v>416</v>
      </c>
      <c r="M38" s="12"/>
      <c r="N38" s="12" t="s">
        <v>135</v>
      </c>
      <c r="O38" s="57">
        <v>45553.655555555553</v>
      </c>
      <c r="P38" s="58">
        <v>45667</v>
      </c>
      <c r="Q38" s="12"/>
      <c r="R38" s="58">
        <v>45652</v>
      </c>
      <c r="S38" s="12"/>
      <c r="T38" s="62">
        <v>52</v>
      </c>
      <c r="U38" s="12" t="s">
        <v>39</v>
      </c>
      <c r="V38" s="12" t="s">
        <v>40</v>
      </c>
      <c r="W38" s="12" t="s">
        <v>41</v>
      </c>
      <c r="X38" s="12" t="s">
        <v>42</v>
      </c>
      <c r="Y38" s="12"/>
      <c r="Z38" s="12"/>
      <c r="AA38" s="12" t="s">
        <v>136</v>
      </c>
      <c r="AB38" s="12"/>
      <c r="AC38" s="12">
        <v>7119</v>
      </c>
      <c r="AD38" s="12" t="s">
        <v>38</v>
      </c>
    </row>
    <row r="39" spans="1:30" x14ac:dyDescent="0.2">
      <c r="A39" s="56" t="s">
        <v>499</v>
      </c>
      <c r="B39" s="12">
        <v>525757</v>
      </c>
      <c r="C39" s="12">
        <v>103327</v>
      </c>
      <c r="D39" s="12"/>
      <c r="E39" s="12">
        <v>2</v>
      </c>
      <c r="F39" s="12" t="s">
        <v>29</v>
      </c>
      <c r="G39" s="12">
        <v>3201</v>
      </c>
      <c r="H39" s="12" t="s">
        <v>608</v>
      </c>
      <c r="I39" s="12" t="s">
        <v>30</v>
      </c>
      <c r="J39" s="12">
        <v>64</v>
      </c>
      <c r="K39" s="12" t="s">
        <v>158</v>
      </c>
      <c r="L39" s="12">
        <v>319</v>
      </c>
      <c r="M39" s="12"/>
      <c r="N39" s="12" t="s">
        <v>159</v>
      </c>
      <c r="O39" s="57">
        <v>45536</v>
      </c>
      <c r="P39" s="58">
        <v>45667</v>
      </c>
      <c r="Q39" s="12"/>
      <c r="R39" s="58">
        <v>45656</v>
      </c>
      <c r="S39" s="12"/>
      <c r="T39" s="62">
        <v>-625.55999999999995</v>
      </c>
      <c r="U39" s="12" t="s">
        <v>34</v>
      </c>
      <c r="V39" s="12" t="s">
        <v>510</v>
      </c>
      <c r="W39" s="12" t="s">
        <v>35</v>
      </c>
      <c r="X39" s="12" t="s">
        <v>36</v>
      </c>
      <c r="Y39" s="12"/>
      <c r="Z39" s="12"/>
      <c r="AA39" s="12" t="s">
        <v>160</v>
      </c>
      <c r="AB39" s="12"/>
      <c r="AC39" s="12">
        <v>7119</v>
      </c>
      <c r="AD39" s="12" t="s">
        <v>38</v>
      </c>
    </row>
    <row r="40" spans="1:30" x14ac:dyDescent="0.2">
      <c r="A40" s="56" t="s">
        <v>499</v>
      </c>
      <c r="B40" s="12">
        <v>525795</v>
      </c>
      <c r="C40" s="12">
        <v>103327</v>
      </c>
      <c r="D40" s="12"/>
      <c r="E40" s="12">
        <v>2</v>
      </c>
      <c r="F40" s="12" t="s">
        <v>29</v>
      </c>
      <c r="G40" s="12">
        <v>3201</v>
      </c>
      <c r="H40" s="12" t="s">
        <v>608</v>
      </c>
      <c r="I40" s="12" t="s">
        <v>30</v>
      </c>
      <c r="J40" s="12">
        <v>64</v>
      </c>
      <c r="K40" s="12" t="s">
        <v>158</v>
      </c>
      <c r="L40" s="12">
        <v>319</v>
      </c>
      <c r="M40" s="12"/>
      <c r="N40" s="12" t="s">
        <v>159</v>
      </c>
      <c r="O40" s="57">
        <v>45536</v>
      </c>
      <c r="P40" s="58">
        <v>45667</v>
      </c>
      <c r="Q40" s="12"/>
      <c r="R40" s="58">
        <v>45656</v>
      </c>
      <c r="S40" s="12"/>
      <c r="T40" s="62">
        <v>50.04</v>
      </c>
      <c r="U40" s="12" t="s">
        <v>39</v>
      </c>
      <c r="V40" s="12" t="s">
        <v>40</v>
      </c>
      <c r="W40" s="12" t="s">
        <v>41</v>
      </c>
      <c r="X40" s="12" t="s">
        <v>42</v>
      </c>
      <c r="Y40" s="12"/>
      <c r="Z40" s="12"/>
      <c r="AA40" s="12" t="s">
        <v>160</v>
      </c>
      <c r="AB40" s="12"/>
      <c r="AC40" s="12">
        <v>7119</v>
      </c>
      <c r="AD40" s="12" t="s">
        <v>38</v>
      </c>
    </row>
    <row r="41" spans="1:30" x14ac:dyDescent="0.2">
      <c r="A41" s="56" t="s">
        <v>499</v>
      </c>
      <c r="B41" s="12">
        <v>532541</v>
      </c>
      <c r="C41" s="12">
        <v>104343</v>
      </c>
      <c r="D41" s="12"/>
      <c r="E41" s="12">
        <v>2</v>
      </c>
      <c r="F41" s="12" t="s">
        <v>29</v>
      </c>
      <c r="G41" s="12">
        <v>3201</v>
      </c>
      <c r="H41" s="12" t="s">
        <v>608</v>
      </c>
      <c r="I41" s="12" t="s">
        <v>30</v>
      </c>
      <c r="J41" s="12">
        <v>86</v>
      </c>
      <c r="K41" s="12" t="s">
        <v>68</v>
      </c>
      <c r="L41" s="12">
        <v>308</v>
      </c>
      <c r="M41" s="12"/>
      <c r="N41" s="12" t="s">
        <v>69</v>
      </c>
      <c r="O41" s="57">
        <v>45563.4</v>
      </c>
      <c r="P41" s="58">
        <v>45667</v>
      </c>
      <c r="Q41" s="12"/>
      <c r="R41" s="58">
        <v>45659</v>
      </c>
      <c r="S41" s="12"/>
      <c r="T41" s="62">
        <v>-158.19</v>
      </c>
      <c r="U41" s="12" t="s">
        <v>34</v>
      </c>
      <c r="V41" s="12" t="s">
        <v>510</v>
      </c>
      <c r="W41" s="12" t="s">
        <v>35</v>
      </c>
      <c r="X41" s="12" t="s">
        <v>36</v>
      </c>
      <c r="Y41" s="12"/>
      <c r="Z41" s="12"/>
      <c r="AA41" s="12" t="s">
        <v>70</v>
      </c>
      <c r="AB41" s="12"/>
      <c r="AC41" s="12">
        <v>7119</v>
      </c>
      <c r="AD41" s="12" t="s">
        <v>38</v>
      </c>
    </row>
    <row r="42" spans="1:30" x14ac:dyDescent="0.2">
      <c r="A42" s="56" t="s">
        <v>499</v>
      </c>
      <c r="B42" s="12">
        <v>532564</v>
      </c>
      <c r="C42" s="12">
        <v>104343</v>
      </c>
      <c r="D42" s="12"/>
      <c r="E42" s="12">
        <v>2</v>
      </c>
      <c r="F42" s="12" t="s">
        <v>29</v>
      </c>
      <c r="G42" s="12">
        <v>3201</v>
      </c>
      <c r="H42" s="12" t="s">
        <v>608</v>
      </c>
      <c r="I42" s="12" t="s">
        <v>30</v>
      </c>
      <c r="J42" s="12">
        <v>86</v>
      </c>
      <c r="K42" s="12" t="s">
        <v>68</v>
      </c>
      <c r="L42" s="12">
        <v>308</v>
      </c>
      <c r="M42" s="12"/>
      <c r="N42" s="12" t="s">
        <v>69</v>
      </c>
      <c r="O42" s="57">
        <v>45563.4</v>
      </c>
      <c r="P42" s="58">
        <v>45667</v>
      </c>
      <c r="Q42" s="12"/>
      <c r="R42" s="58">
        <v>45659</v>
      </c>
      <c r="S42" s="12"/>
      <c r="T42" s="62">
        <v>12.66</v>
      </c>
      <c r="U42" s="12" t="s">
        <v>39</v>
      </c>
      <c r="V42" s="12" t="s">
        <v>40</v>
      </c>
      <c r="W42" s="12" t="s">
        <v>41</v>
      </c>
      <c r="X42" s="12" t="s">
        <v>42</v>
      </c>
      <c r="Y42" s="12"/>
      <c r="Z42" s="12"/>
      <c r="AA42" s="12" t="s">
        <v>70</v>
      </c>
      <c r="AB42" s="12"/>
      <c r="AC42" s="12">
        <v>7119</v>
      </c>
      <c r="AD42" s="12" t="s">
        <v>38</v>
      </c>
    </row>
    <row r="43" spans="1:30" x14ac:dyDescent="0.2">
      <c r="A43" s="56" t="s">
        <v>499</v>
      </c>
      <c r="B43" s="12">
        <v>533810</v>
      </c>
      <c r="C43" s="12">
        <v>104579</v>
      </c>
      <c r="D43" s="12"/>
      <c r="E43" s="12">
        <v>2</v>
      </c>
      <c r="F43" s="12" t="s">
        <v>29</v>
      </c>
      <c r="G43" s="12">
        <v>3201</v>
      </c>
      <c r="H43" s="12" t="s">
        <v>608</v>
      </c>
      <c r="I43" s="12" t="s">
        <v>30</v>
      </c>
      <c r="J43" s="12">
        <v>90</v>
      </c>
      <c r="K43" s="12" t="s">
        <v>109</v>
      </c>
      <c r="L43" s="12">
        <v>309</v>
      </c>
      <c r="M43" s="12"/>
      <c r="N43" s="12" t="s">
        <v>110</v>
      </c>
      <c r="O43" s="57">
        <v>45563.408333333333</v>
      </c>
      <c r="P43" s="58">
        <v>45667</v>
      </c>
      <c r="Q43" s="12"/>
      <c r="R43" s="58">
        <v>45663</v>
      </c>
      <c r="S43" s="12"/>
      <c r="T43" s="62">
        <v>-678.68</v>
      </c>
      <c r="U43" s="12" t="s">
        <v>34</v>
      </c>
      <c r="V43" s="12" t="s">
        <v>510</v>
      </c>
      <c r="W43" s="12" t="s">
        <v>35</v>
      </c>
      <c r="X43" s="12" t="s">
        <v>36</v>
      </c>
      <c r="Y43" s="12"/>
      <c r="Z43" s="12"/>
      <c r="AA43" s="12" t="s">
        <v>111</v>
      </c>
      <c r="AB43" s="12"/>
      <c r="AC43" s="12">
        <v>7119</v>
      </c>
      <c r="AD43" s="12" t="s">
        <v>38</v>
      </c>
    </row>
    <row r="44" spans="1:30" x14ac:dyDescent="0.2">
      <c r="A44" s="56" t="s">
        <v>499</v>
      </c>
      <c r="B44" s="12">
        <v>533836</v>
      </c>
      <c r="C44" s="12">
        <v>104579</v>
      </c>
      <c r="D44" s="12"/>
      <c r="E44" s="12">
        <v>2</v>
      </c>
      <c r="F44" s="12" t="s">
        <v>29</v>
      </c>
      <c r="G44" s="12">
        <v>3201</v>
      </c>
      <c r="H44" s="12" t="s">
        <v>608</v>
      </c>
      <c r="I44" s="12" t="s">
        <v>30</v>
      </c>
      <c r="J44" s="12">
        <v>90</v>
      </c>
      <c r="K44" s="12" t="s">
        <v>109</v>
      </c>
      <c r="L44" s="12">
        <v>309</v>
      </c>
      <c r="M44" s="12"/>
      <c r="N44" s="12" t="s">
        <v>110</v>
      </c>
      <c r="O44" s="57">
        <v>45563.408333333333</v>
      </c>
      <c r="P44" s="58">
        <v>45667</v>
      </c>
      <c r="Q44" s="12"/>
      <c r="R44" s="58">
        <v>45663</v>
      </c>
      <c r="S44" s="12"/>
      <c r="T44" s="62">
        <v>54.29</v>
      </c>
      <c r="U44" s="12" t="s">
        <v>39</v>
      </c>
      <c r="V44" s="12" t="s">
        <v>40</v>
      </c>
      <c r="W44" s="12" t="s">
        <v>41</v>
      </c>
      <c r="X44" s="12" t="s">
        <v>42</v>
      </c>
      <c r="Y44" s="12"/>
      <c r="Z44" s="12"/>
      <c r="AA44" s="12" t="s">
        <v>111</v>
      </c>
      <c r="AB44" s="12"/>
      <c r="AC44" s="12">
        <v>7119</v>
      </c>
      <c r="AD44" s="12" t="s">
        <v>38</v>
      </c>
    </row>
    <row r="45" spans="1:30" x14ac:dyDescent="0.2">
      <c r="A45" s="56" t="s">
        <v>499</v>
      </c>
      <c r="B45" s="12">
        <v>546323</v>
      </c>
      <c r="C45" s="12">
        <v>104579</v>
      </c>
      <c r="D45" s="12"/>
      <c r="E45" s="12">
        <v>2</v>
      </c>
      <c r="F45" s="12" t="s">
        <v>29</v>
      </c>
      <c r="G45" s="12">
        <v>3201</v>
      </c>
      <c r="H45" s="12" t="s">
        <v>608</v>
      </c>
      <c r="I45" s="12" t="s">
        <v>30</v>
      </c>
      <c r="J45" s="12">
        <v>90</v>
      </c>
      <c r="K45" s="12" t="s">
        <v>109</v>
      </c>
      <c r="L45" s="12">
        <v>309</v>
      </c>
      <c r="M45" s="12"/>
      <c r="N45" s="12" t="s">
        <v>110</v>
      </c>
      <c r="O45" s="57">
        <v>45563.408333333333</v>
      </c>
      <c r="P45" s="58">
        <v>45667</v>
      </c>
      <c r="Q45" s="12"/>
      <c r="R45" s="58">
        <v>45663</v>
      </c>
      <c r="S45" s="12"/>
      <c r="T45" s="62">
        <v>278.61</v>
      </c>
      <c r="U45" s="12" t="s">
        <v>39</v>
      </c>
      <c r="V45" s="12" t="s">
        <v>86</v>
      </c>
      <c r="W45" s="12" t="s">
        <v>54</v>
      </c>
      <c r="X45" s="12" t="s">
        <v>55</v>
      </c>
      <c r="Y45" s="12"/>
      <c r="Z45" s="12"/>
      <c r="AA45" s="12" t="s">
        <v>111</v>
      </c>
      <c r="AB45" s="12"/>
      <c r="AC45" s="12">
        <v>7119</v>
      </c>
      <c r="AD45" s="12" t="s">
        <v>38</v>
      </c>
    </row>
    <row r="46" spans="1:30" x14ac:dyDescent="0.2">
      <c r="A46" s="56" t="s">
        <v>499</v>
      </c>
      <c r="B46" s="12">
        <v>546326</v>
      </c>
      <c r="C46" s="12">
        <v>104579</v>
      </c>
      <c r="D46" s="12"/>
      <c r="E46" s="12">
        <v>2</v>
      </c>
      <c r="F46" s="12" t="s">
        <v>29</v>
      </c>
      <c r="G46" s="12">
        <v>3201</v>
      </c>
      <c r="H46" s="12" t="s">
        <v>608</v>
      </c>
      <c r="I46" s="12" t="s">
        <v>30</v>
      </c>
      <c r="J46" s="12">
        <v>90</v>
      </c>
      <c r="K46" s="12" t="s">
        <v>109</v>
      </c>
      <c r="L46" s="12">
        <v>309</v>
      </c>
      <c r="M46" s="12"/>
      <c r="N46" s="12" t="s">
        <v>110</v>
      </c>
      <c r="O46" s="57">
        <v>45563.408333333333</v>
      </c>
      <c r="P46" s="58">
        <v>45667</v>
      </c>
      <c r="Q46" s="12"/>
      <c r="R46" s="58">
        <v>45663</v>
      </c>
      <c r="S46" s="12"/>
      <c r="T46" s="62">
        <v>-22.29</v>
      </c>
      <c r="U46" s="12" t="s">
        <v>39</v>
      </c>
      <c r="V46" s="12" t="s">
        <v>56</v>
      </c>
      <c r="W46" s="12" t="s">
        <v>41</v>
      </c>
      <c r="X46" s="12" t="s">
        <v>42</v>
      </c>
      <c r="Y46" s="12"/>
      <c r="Z46" s="12"/>
      <c r="AA46" s="12" t="s">
        <v>111</v>
      </c>
      <c r="AB46" s="12"/>
      <c r="AC46" s="12">
        <v>7119</v>
      </c>
      <c r="AD46" s="12" t="s">
        <v>38</v>
      </c>
    </row>
    <row r="47" spans="1:30" x14ac:dyDescent="0.2">
      <c r="A47" s="56" t="s">
        <v>499</v>
      </c>
      <c r="B47" s="12">
        <v>536557</v>
      </c>
      <c r="C47" s="12">
        <v>105135</v>
      </c>
      <c r="D47" s="12"/>
      <c r="E47" s="12">
        <v>2</v>
      </c>
      <c r="F47" s="12" t="s">
        <v>29</v>
      </c>
      <c r="G47" s="12">
        <v>3201</v>
      </c>
      <c r="H47" s="12" t="s">
        <v>608</v>
      </c>
      <c r="I47" s="12" t="s">
        <v>30</v>
      </c>
      <c r="J47" s="12">
        <v>89</v>
      </c>
      <c r="K47" s="12" t="s">
        <v>252</v>
      </c>
      <c r="L47" s="12">
        <v>303</v>
      </c>
      <c r="M47" s="12"/>
      <c r="N47" s="12" t="s">
        <v>477</v>
      </c>
      <c r="O47" s="57">
        <v>45563.443055555559</v>
      </c>
      <c r="P47" s="58">
        <v>45667</v>
      </c>
      <c r="Q47" s="12"/>
      <c r="R47" s="58"/>
      <c r="S47" s="12"/>
      <c r="T47" s="62">
        <v>-644.12</v>
      </c>
      <c r="U47" s="12" t="s">
        <v>34</v>
      </c>
      <c r="V47" s="12" t="s">
        <v>510</v>
      </c>
      <c r="W47" s="12" t="s">
        <v>35</v>
      </c>
      <c r="X47" s="12" t="s">
        <v>36</v>
      </c>
      <c r="Y47" s="12"/>
      <c r="Z47" s="12"/>
      <c r="AA47" s="12" t="s">
        <v>253</v>
      </c>
      <c r="AB47" s="12"/>
      <c r="AC47" s="12">
        <v>7119</v>
      </c>
      <c r="AD47" s="12" t="s">
        <v>38</v>
      </c>
    </row>
    <row r="48" spans="1:30" x14ac:dyDescent="0.2">
      <c r="A48" s="56" t="s">
        <v>499</v>
      </c>
      <c r="B48" s="12">
        <v>536580</v>
      </c>
      <c r="C48" s="12">
        <v>105135</v>
      </c>
      <c r="D48" s="12"/>
      <c r="E48" s="12">
        <v>2</v>
      </c>
      <c r="F48" s="12" t="s">
        <v>29</v>
      </c>
      <c r="G48" s="12">
        <v>3201</v>
      </c>
      <c r="H48" s="12" t="s">
        <v>608</v>
      </c>
      <c r="I48" s="12" t="s">
        <v>30</v>
      </c>
      <c r="J48" s="12">
        <v>89</v>
      </c>
      <c r="K48" s="12" t="s">
        <v>252</v>
      </c>
      <c r="L48" s="12">
        <v>303</v>
      </c>
      <c r="M48" s="12"/>
      <c r="N48" s="12" t="s">
        <v>477</v>
      </c>
      <c r="O48" s="57">
        <v>45563.443055555559</v>
      </c>
      <c r="P48" s="58">
        <v>45667</v>
      </c>
      <c r="Q48" s="12"/>
      <c r="R48" s="58"/>
      <c r="S48" s="12"/>
      <c r="T48" s="62">
        <v>51.53</v>
      </c>
      <c r="U48" s="12" t="s">
        <v>39</v>
      </c>
      <c r="V48" s="12" t="s">
        <v>40</v>
      </c>
      <c r="W48" s="12" t="s">
        <v>41</v>
      </c>
      <c r="X48" s="12" t="s">
        <v>42</v>
      </c>
      <c r="Y48" s="12"/>
      <c r="Z48" s="12"/>
      <c r="AA48" s="12" t="s">
        <v>253</v>
      </c>
      <c r="AB48" s="12"/>
      <c r="AC48" s="12">
        <v>7119</v>
      </c>
      <c r="AD48" s="12" t="s">
        <v>38</v>
      </c>
    </row>
    <row r="49" spans="1:30" x14ac:dyDescent="0.2">
      <c r="A49" s="56" t="s">
        <v>499</v>
      </c>
      <c r="B49" s="12">
        <v>597780</v>
      </c>
      <c r="C49" s="12">
        <v>105135</v>
      </c>
      <c r="D49" s="12"/>
      <c r="E49" s="12">
        <v>2</v>
      </c>
      <c r="F49" s="12" t="s">
        <v>29</v>
      </c>
      <c r="G49" s="12">
        <v>3201</v>
      </c>
      <c r="H49" s="12" t="s">
        <v>608</v>
      </c>
      <c r="I49" s="12" t="s">
        <v>30</v>
      </c>
      <c r="J49" s="12">
        <v>89</v>
      </c>
      <c r="K49" s="12" t="s">
        <v>252</v>
      </c>
      <c r="L49" s="12">
        <v>303</v>
      </c>
      <c r="M49" s="12"/>
      <c r="N49" s="12" t="s">
        <v>477</v>
      </c>
      <c r="O49" s="57">
        <v>45563.443055555559</v>
      </c>
      <c r="P49" s="58">
        <v>45667</v>
      </c>
      <c r="Q49" s="12"/>
      <c r="R49" s="58"/>
      <c r="S49" s="12"/>
      <c r="T49" s="62">
        <v>150</v>
      </c>
      <c r="U49" s="12" t="s">
        <v>39</v>
      </c>
      <c r="V49" s="12" t="s">
        <v>154</v>
      </c>
      <c r="W49" s="12" t="s">
        <v>54</v>
      </c>
      <c r="X49" s="12" t="s">
        <v>55</v>
      </c>
      <c r="Y49" s="12"/>
      <c r="Z49" s="12"/>
      <c r="AA49" s="12" t="s">
        <v>253</v>
      </c>
      <c r="AB49" s="12"/>
      <c r="AC49" s="12">
        <v>7119</v>
      </c>
      <c r="AD49" s="12" t="s">
        <v>38</v>
      </c>
    </row>
    <row r="50" spans="1:30" x14ac:dyDescent="0.2">
      <c r="A50" s="56" t="s">
        <v>499</v>
      </c>
      <c r="B50" s="12">
        <v>597797</v>
      </c>
      <c r="C50" s="12">
        <v>105135</v>
      </c>
      <c r="D50" s="12"/>
      <c r="E50" s="12">
        <v>2</v>
      </c>
      <c r="F50" s="12" t="s">
        <v>29</v>
      </c>
      <c r="G50" s="12">
        <v>3201</v>
      </c>
      <c r="H50" s="12" t="s">
        <v>608</v>
      </c>
      <c r="I50" s="12" t="s">
        <v>30</v>
      </c>
      <c r="J50" s="12">
        <v>89</v>
      </c>
      <c r="K50" s="12" t="s">
        <v>252</v>
      </c>
      <c r="L50" s="12">
        <v>303</v>
      </c>
      <c r="M50" s="12"/>
      <c r="N50" s="12" t="s">
        <v>477</v>
      </c>
      <c r="O50" s="57">
        <v>45563.443055555559</v>
      </c>
      <c r="P50" s="58">
        <v>45667</v>
      </c>
      <c r="Q50" s="12"/>
      <c r="R50" s="58"/>
      <c r="S50" s="12"/>
      <c r="T50" s="62">
        <v>-12</v>
      </c>
      <c r="U50" s="12" t="s">
        <v>39</v>
      </c>
      <c r="V50" s="12" t="s">
        <v>56</v>
      </c>
      <c r="W50" s="12" t="s">
        <v>41</v>
      </c>
      <c r="X50" s="12" t="s">
        <v>42</v>
      </c>
      <c r="Y50" s="12"/>
      <c r="Z50" s="12"/>
      <c r="AA50" s="12" t="s">
        <v>253</v>
      </c>
      <c r="AB50" s="12"/>
      <c r="AC50" s="12">
        <v>7119</v>
      </c>
      <c r="AD50" s="12" t="s">
        <v>38</v>
      </c>
    </row>
    <row r="51" spans="1:30" x14ac:dyDescent="0.2">
      <c r="A51" s="56" t="s">
        <v>499</v>
      </c>
      <c r="B51" s="12">
        <v>537507</v>
      </c>
      <c r="C51" s="12">
        <v>105354</v>
      </c>
      <c r="D51" s="12"/>
      <c r="E51" s="12">
        <v>2</v>
      </c>
      <c r="F51" s="12" t="s">
        <v>29</v>
      </c>
      <c r="G51" s="12">
        <v>3201</v>
      </c>
      <c r="H51" s="12" t="s">
        <v>608</v>
      </c>
      <c r="I51" s="12" t="s">
        <v>30</v>
      </c>
      <c r="J51" s="12">
        <v>95</v>
      </c>
      <c r="K51" s="12" t="s">
        <v>287</v>
      </c>
      <c r="L51" s="12">
        <v>306</v>
      </c>
      <c r="M51" s="12"/>
      <c r="N51" s="12" t="s">
        <v>288</v>
      </c>
      <c r="O51" s="57">
        <v>45563.45</v>
      </c>
      <c r="P51" s="58">
        <v>45667</v>
      </c>
      <c r="Q51" s="12"/>
      <c r="R51" s="58">
        <v>45660</v>
      </c>
      <c r="S51" s="12"/>
      <c r="T51" s="62">
        <v>-387.23</v>
      </c>
      <c r="U51" s="12" t="s">
        <v>34</v>
      </c>
      <c r="V51" s="12" t="s">
        <v>510</v>
      </c>
      <c r="W51" s="12" t="s">
        <v>35</v>
      </c>
      <c r="X51" s="12" t="s">
        <v>36</v>
      </c>
      <c r="Y51" s="12"/>
      <c r="Z51" s="12"/>
      <c r="AA51" s="12" t="s">
        <v>289</v>
      </c>
      <c r="AB51" s="12"/>
      <c r="AC51" s="12">
        <v>7119</v>
      </c>
      <c r="AD51" s="12" t="s">
        <v>38</v>
      </c>
    </row>
    <row r="52" spans="1:30" x14ac:dyDescent="0.2">
      <c r="A52" s="56" t="s">
        <v>499</v>
      </c>
      <c r="B52" s="12">
        <v>537530</v>
      </c>
      <c r="C52" s="12">
        <v>105354</v>
      </c>
      <c r="D52" s="12"/>
      <c r="E52" s="12">
        <v>2</v>
      </c>
      <c r="F52" s="12" t="s">
        <v>29</v>
      </c>
      <c r="G52" s="12">
        <v>3201</v>
      </c>
      <c r="H52" s="12" t="s">
        <v>608</v>
      </c>
      <c r="I52" s="12" t="s">
        <v>30</v>
      </c>
      <c r="J52" s="12">
        <v>95</v>
      </c>
      <c r="K52" s="12" t="s">
        <v>287</v>
      </c>
      <c r="L52" s="12">
        <v>306</v>
      </c>
      <c r="M52" s="12"/>
      <c r="N52" s="12" t="s">
        <v>288</v>
      </c>
      <c r="O52" s="57">
        <v>45563.45</v>
      </c>
      <c r="P52" s="58">
        <v>45667</v>
      </c>
      <c r="Q52" s="12"/>
      <c r="R52" s="58">
        <v>45660</v>
      </c>
      <c r="S52" s="12"/>
      <c r="T52" s="62">
        <v>30.98</v>
      </c>
      <c r="U52" s="12" t="s">
        <v>39</v>
      </c>
      <c r="V52" s="12" t="s">
        <v>40</v>
      </c>
      <c r="W52" s="12" t="s">
        <v>41</v>
      </c>
      <c r="X52" s="12" t="s">
        <v>42</v>
      </c>
      <c r="Y52" s="12"/>
      <c r="Z52" s="12"/>
      <c r="AA52" s="12" t="s">
        <v>289</v>
      </c>
      <c r="AB52" s="12"/>
      <c r="AC52" s="12">
        <v>7119</v>
      </c>
      <c r="AD52" s="12" t="s">
        <v>38</v>
      </c>
    </row>
    <row r="53" spans="1:30" x14ac:dyDescent="0.2">
      <c r="A53" s="56" t="s">
        <v>498</v>
      </c>
      <c r="B53" s="12">
        <v>540881</v>
      </c>
      <c r="C53" s="12">
        <v>105730</v>
      </c>
      <c r="D53" s="12"/>
      <c r="E53" s="12">
        <v>2</v>
      </c>
      <c r="F53" s="12" t="s">
        <v>29</v>
      </c>
      <c r="G53" s="12">
        <v>7720</v>
      </c>
      <c r="H53" s="12" t="s">
        <v>685</v>
      </c>
      <c r="I53" s="12" t="s">
        <v>30</v>
      </c>
      <c r="J53" s="12">
        <v>405</v>
      </c>
      <c r="K53" s="12" t="s">
        <v>393</v>
      </c>
      <c r="L53" s="12">
        <v>336</v>
      </c>
      <c r="M53" s="12"/>
      <c r="N53" s="12" t="s">
        <v>514</v>
      </c>
      <c r="O53" s="57">
        <v>45597</v>
      </c>
      <c r="P53" s="58">
        <v>45667</v>
      </c>
      <c r="Q53" s="12"/>
      <c r="R53" s="58"/>
      <c r="S53" s="12"/>
      <c r="T53" s="62">
        <v>-334.46</v>
      </c>
      <c r="U53" s="12" t="s">
        <v>34</v>
      </c>
      <c r="V53" s="12" t="s">
        <v>510</v>
      </c>
      <c r="W53" s="12" t="s">
        <v>35</v>
      </c>
      <c r="X53" s="12" t="s">
        <v>36</v>
      </c>
      <c r="Y53" s="12"/>
      <c r="Z53" s="12"/>
      <c r="AA53" s="12" t="s">
        <v>394</v>
      </c>
      <c r="AB53" s="12"/>
      <c r="AC53" s="12">
        <v>7119</v>
      </c>
      <c r="AD53" s="12" t="s">
        <v>38</v>
      </c>
    </row>
    <row r="54" spans="1:30" x14ac:dyDescent="0.2">
      <c r="A54" s="56" t="s">
        <v>498</v>
      </c>
      <c r="B54" s="12">
        <v>540924</v>
      </c>
      <c r="C54" s="12">
        <v>105730</v>
      </c>
      <c r="D54" s="12"/>
      <c r="E54" s="12">
        <v>2</v>
      </c>
      <c r="F54" s="12" t="s">
        <v>29</v>
      </c>
      <c r="G54" s="12">
        <v>7720</v>
      </c>
      <c r="H54" s="12" t="s">
        <v>685</v>
      </c>
      <c r="I54" s="12" t="s">
        <v>30</v>
      </c>
      <c r="J54" s="12">
        <v>405</v>
      </c>
      <c r="K54" s="12" t="s">
        <v>393</v>
      </c>
      <c r="L54" s="12">
        <v>336</v>
      </c>
      <c r="M54" s="12"/>
      <c r="N54" s="12" t="s">
        <v>514</v>
      </c>
      <c r="O54" s="57">
        <v>45597</v>
      </c>
      <c r="P54" s="58">
        <v>45667</v>
      </c>
      <c r="Q54" s="12"/>
      <c r="R54" s="58"/>
      <c r="S54" s="12"/>
      <c r="T54" s="62">
        <v>26.76</v>
      </c>
      <c r="U54" s="12" t="s">
        <v>39</v>
      </c>
      <c r="V54" s="12" t="s">
        <v>40</v>
      </c>
      <c r="W54" s="12" t="s">
        <v>41</v>
      </c>
      <c r="X54" s="12" t="s">
        <v>42</v>
      </c>
      <c r="Y54" s="12"/>
      <c r="Z54" s="12"/>
      <c r="AA54" s="12" t="s">
        <v>394</v>
      </c>
      <c r="AB54" s="12"/>
      <c r="AC54" s="12">
        <v>7119</v>
      </c>
      <c r="AD54" s="12" t="s">
        <v>38</v>
      </c>
    </row>
    <row r="55" spans="1:30" x14ac:dyDescent="0.2">
      <c r="A55" s="56" t="s">
        <v>501</v>
      </c>
      <c r="B55" s="12">
        <v>541610</v>
      </c>
      <c r="C55" s="12">
        <v>105803</v>
      </c>
      <c r="D55" s="12"/>
      <c r="E55" s="12">
        <v>2</v>
      </c>
      <c r="F55" s="12" t="s">
        <v>29</v>
      </c>
      <c r="G55" s="12">
        <v>7720</v>
      </c>
      <c r="H55" s="12" t="s">
        <v>685</v>
      </c>
      <c r="I55" s="12" t="s">
        <v>30</v>
      </c>
      <c r="J55" s="12">
        <v>383</v>
      </c>
      <c r="K55" s="12" t="s">
        <v>242</v>
      </c>
      <c r="L55" s="12">
        <v>313</v>
      </c>
      <c r="M55" s="12"/>
      <c r="N55" s="12" t="s">
        <v>243</v>
      </c>
      <c r="O55" s="57">
        <v>45597</v>
      </c>
      <c r="P55" s="58">
        <v>45667</v>
      </c>
      <c r="Q55" s="12"/>
      <c r="R55" s="58">
        <v>45663</v>
      </c>
      <c r="S55" s="12"/>
      <c r="T55" s="62">
        <v>-30906.51</v>
      </c>
      <c r="U55" s="12" t="s">
        <v>34</v>
      </c>
      <c r="V55" s="12" t="s">
        <v>510</v>
      </c>
      <c r="W55" s="12" t="s">
        <v>35</v>
      </c>
      <c r="X55" s="12" t="s">
        <v>36</v>
      </c>
      <c r="Y55" s="12"/>
      <c r="Z55" s="12"/>
      <c r="AA55" s="12" t="s">
        <v>244</v>
      </c>
      <c r="AB55" s="12"/>
      <c r="AC55" s="12">
        <v>7119</v>
      </c>
      <c r="AD55" s="12" t="s">
        <v>38</v>
      </c>
    </row>
    <row r="56" spans="1:30" x14ac:dyDescent="0.2">
      <c r="A56" s="56" t="s">
        <v>501</v>
      </c>
      <c r="B56" s="12">
        <v>541633</v>
      </c>
      <c r="C56" s="12">
        <v>105803</v>
      </c>
      <c r="D56" s="12"/>
      <c r="E56" s="12">
        <v>2</v>
      </c>
      <c r="F56" s="12" t="s">
        <v>29</v>
      </c>
      <c r="G56" s="12">
        <v>7720</v>
      </c>
      <c r="H56" s="12" t="s">
        <v>685</v>
      </c>
      <c r="I56" s="12" t="s">
        <v>30</v>
      </c>
      <c r="J56" s="12">
        <v>383</v>
      </c>
      <c r="K56" s="12" t="s">
        <v>242</v>
      </c>
      <c r="L56" s="12">
        <v>313</v>
      </c>
      <c r="M56" s="12"/>
      <c r="N56" s="12" t="s">
        <v>243</v>
      </c>
      <c r="O56" s="57">
        <v>45597</v>
      </c>
      <c r="P56" s="58">
        <v>45667</v>
      </c>
      <c r="Q56" s="12"/>
      <c r="R56" s="58">
        <v>45663</v>
      </c>
      <c r="S56" s="12"/>
      <c r="T56" s="62">
        <v>2472.52</v>
      </c>
      <c r="U56" s="12" t="s">
        <v>39</v>
      </c>
      <c r="V56" s="12" t="s">
        <v>40</v>
      </c>
      <c r="W56" s="12" t="s">
        <v>41</v>
      </c>
      <c r="X56" s="12" t="s">
        <v>42</v>
      </c>
      <c r="Y56" s="12"/>
      <c r="Z56" s="12"/>
      <c r="AA56" s="12" t="s">
        <v>244</v>
      </c>
      <c r="AB56" s="12"/>
      <c r="AC56" s="12">
        <v>7119</v>
      </c>
      <c r="AD56" s="12" t="s">
        <v>38</v>
      </c>
    </row>
    <row r="57" spans="1:30" x14ac:dyDescent="0.2">
      <c r="A57" s="56" t="s">
        <v>501</v>
      </c>
      <c r="B57" s="12">
        <v>541655</v>
      </c>
      <c r="C57" s="12">
        <v>105803</v>
      </c>
      <c r="D57" s="12"/>
      <c r="E57" s="12">
        <v>2</v>
      </c>
      <c r="F57" s="12" t="s">
        <v>29</v>
      </c>
      <c r="G57" s="12">
        <v>7720</v>
      </c>
      <c r="H57" s="12" t="s">
        <v>685</v>
      </c>
      <c r="I57" s="12" t="s">
        <v>30</v>
      </c>
      <c r="J57" s="12">
        <v>383</v>
      </c>
      <c r="K57" s="12" t="s">
        <v>242</v>
      </c>
      <c r="L57" s="12">
        <v>313</v>
      </c>
      <c r="M57" s="12"/>
      <c r="N57" s="12" t="s">
        <v>243</v>
      </c>
      <c r="O57" s="57">
        <v>45597</v>
      </c>
      <c r="P57" s="58">
        <v>45667</v>
      </c>
      <c r="Q57" s="12"/>
      <c r="R57" s="58">
        <v>45663</v>
      </c>
      <c r="S57" s="12"/>
      <c r="T57" s="62">
        <v>7603.29</v>
      </c>
      <c r="U57" s="12" t="s">
        <v>39</v>
      </c>
      <c r="V57" s="12" t="s">
        <v>46</v>
      </c>
      <c r="W57" s="12" t="s">
        <v>47</v>
      </c>
      <c r="X57" s="12" t="s">
        <v>48</v>
      </c>
      <c r="Y57" s="12"/>
      <c r="Z57" s="12"/>
      <c r="AA57" s="12" t="s">
        <v>244</v>
      </c>
      <c r="AB57" s="12"/>
      <c r="AC57" s="12">
        <v>7119</v>
      </c>
      <c r="AD57" s="12" t="s">
        <v>38</v>
      </c>
    </row>
    <row r="58" spans="1:30" x14ac:dyDescent="0.2">
      <c r="A58" s="56" t="s">
        <v>497</v>
      </c>
      <c r="B58" s="12">
        <v>544869</v>
      </c>
      <c r="C58" s="12">
        <v>106522</v>
      </c>
      <c r="D58" s="12"/>
      <c r="E58" s="12">
        <v>2</v>
      </c>
      <c r="F58" s="12" t="s">
        <v>29</v>
      </c>
      <c r="G58" s="12">
        <v>7720</v>
      </c>
      <c r="H58" s="12" t="s">
        <v>685</v>
      </c>
      <c r="I58" s="12" t="s">
        <v>30</v>
      </c>
      <c r="J58" s="12">
        <v>200</v>
      </c>
      <c r="K58" s="12" t="s">
        <v>401</v>
      </c>
      <c r="L58" s="12">
        <v>41</v>
      </c>
      <c r="M58" s="12" t="s">
        <v>402</v>
      </c>
      <c r="N58" s="12" t="s">
        <v>403</v>
      </c>
      <c r="O58" s="57">
        <v>45567.456250000003</v>
      </c>
      <c r="P58" s="58">
        <v>45667</v>
      </c>
      <c r="Q58" s="12"/>
      <c r="R58" s="58">
        <v>45663</v>
      </c>
      <c r="S58" s="12"/>
      <c r="T58" s="62">
        <v>-624.26</v>
      </c>
      <c r="U58" s="12" t="s">
        <v>34</v>
      </c>
      <c r="V58" s="12" t="s">
        <v>510</v>
      </c>
      <c r="W58" s="12" t="s">
        <v>35</v>
      </c>
      <c r="X58" s="12" t="s">
        <v>36</v>
      </c>
      <c r="Y58" s="12"/>
      <c r="Z58" s="12"/>
      <c r="AA58" s="12" t="s">
        <v>404</v>
      </c>
      <c r="AB58" s="12"/>
      <c r="AC58" s="12">
        <v>7119</v>
      </c>
      <c r="AD58" s="12" t="s">
        <v>38</v>
      </c>
    </row>
    <row r="59" spans="1:30" x14ac:dyDescent="0.2">
      <c r="A59" s="56" t="s">
        <v>497</v>
      </c>
      <c r="B59" s="12">
        <v>544897</v>
      </c>
      <c r="C59" s="12">
        <v>106522</v>
      </c>
      <c r="D59" s="12"/>
      <c r="E59" s="12">
        <v>2</v>
      </c>
      <c r="F59" s="12" t="s">
        <v>29</v>
      </c>
      <c r="G59" s="12">
        <v>7720</v>
      </c>
      <c r="H59" s="12" t="s">
        <v>685</v>
      </c>
      <c r="I59" s="12" t="s">
        <v>30</v>
      </c>
      <c r="J59" s="12">
        <v>200</v>
      </c>
      <c r="K59" s="12" t="s">
        <v>401</v>
      </c>
      <c r="L59" s="12">
        <v>41</v>
      </c>
      <c r="M59" s="12" t="s">
        <v>402</v>
      </c>
      <c r="N59" s="12" t="s">
        <v>403</v>
      </c>
      <c r="O59" s="57">
        <v>45567.456250000003</v>
      </c>
      <c r="P59" s="58">
        <v>45667</v>
      </c>
      <c r="Q59" s="12"/>
      <c r="R59" s="58">
        <v>45663</v>
      </c>
      <c r="S59" s="12"/>
      <c r="T59" s="62">
        <v>49.94</v>
      </c>
      <c r="U59" s="12" t="s">
        <v>39</v>
      </c>
      <c r="V59" s="12" t="s">
        <v>40</v>
      </c>
      <c r="W59" s="12" t="s">
        <v>41</v>
      </c>
      <c r="X59" s="12" t="s">
        <v>42</v>
      </c>
      <c r="Y59" s="12"/>
      <c r="Z59" s="12"/>
      <c r="AA59" s="12" t="s">
        <v>404</v>
      </c>
      <c r="AB59" s="12"/>
      <c r="AC59" s="12">
        <v>7119</v>
      </c>
      <c r="AD59" s="12" t="s">
        <v>38</v>
      </c>
    </row>
    <row r="60" spans="1:30" x14ac:dyDescent="0.2">
      <c r="A60" s="56" t="s">
        <v>497</v>
      </c>
      <c r="B60" s="12">
        <v>545902</v>
      </c>
      <c r="C60" s="12">
        <v>106704</v>
      </c>
      <c r="D60" s="12"/>
      <c r="E60" s="12">
        <v>2</v>
      </c>
      <c r="F60" s="12" t="s">
        <v>29</v>
      </c>
      <c r="G60" s="12">
        <v>7720</v>
      </c>
      <c r="H60" s="12" t="s">
        <v>685</v>
      </c>
      <c r="I60" s="12" t="s">
        <v>30</v>
      </c>
      <c r="J60" s="12">
        <v>162</v>
      </c>
      <c r="K60" s="12" t="s">
        <v>203</v>
      </c>
      <c r="L60" s="12">
        <v>396</v>
      </c>
      <c r="M60" s="12"/>
      <c r="N60" s="12" t="s">
        <v>204</v>
      </c>
      <c r="O60" s="57">
        <v>45567.554166666669</v>
      </c>
      <c r="P60" s="58">
        <v>45667</v>
      </c>
      <c r="Q60" s="12"/>
      <c r="R60" s="58">
        <v>45659</v>
      </c>
      <c r="S60" s="12"/>
      <c r="T60" s="62">
        <v>-400</v>
      </c>
      <c r="U60" s="12" t="s">
        <v>34</v>
      </c>
      <c r="V60" s="12" t="s">
        <v>510</v>
      </c>
      <c r="W60" s="12" t="s">
        <v>35</v>
      </c>
      <c r="X60" s="12" t="s">
        <v>36</v>
      </c>
      <c r="Y60" s="12"/>
      <c r="Z60" s="12"/>
      <c r="AA60" s="12" t="s">
        <v>95</v>
      </c>
      <c r="AB60" s="12"/>
      <c r="AC60" s="12">
        <v>7119</v>
      </c>
      <c r="AD60" s="12" t="s">
        <v>38</v>
      </c>
    </row>
    <row r="61" spans="1:30" x14ac:dyDescent="0.2">
      <c r="A61" s="56" t="s">
        <v>497</v>
      </c>
      <c r="B61" s="12">
        <v>545929</v>
      </c>
      <c r="C61" s="12">
        <v>106704</v>
      </c>
      <c r="D61" s="12"/>
      <c r="E61" s="12">
        <v>2</v>
      </c>
      <c r="F61" s="12" t="s">
        <v>29</v>
      </c>
      <c r="G61" s="12">
        <v>7720</v>
      </c>
      <c r="H61" s="12" t="s">
        <v>685</v>
      </c>
      <c r="I61" s="12" t="s">
        <v>30</v>
      </c>
      <c r="J61" s="12">
        <v>162</v>
      </c>
      <c r="K61" s="12" t="s">
        <v>203</v>
      </c>
      <c r="L61" s="12">
        <v>396</v>
      </c>
      <c r="M61" s="12"/>
      <c r="N61" s="12" t="s">
        <v>204</v>
      </c>
      <c r="O61" s="57">
        <v>45567.554166666669</v>
      </c>
      <c r="P61" s="58">
        <v>45667</v>
      </c>
      <c r="Q61" s="12"/>
      <c r="R61" s="58">
        <v>45659</v>
      </c>
      <c r="S61" s="12"/>
      <c r="T61" s="62">
        <v>32</v>
      </c>
      <c r="U61" s="12" t="s">
        <v>39</v>
      </c>
      <c r="V61" s="12" t="s">
        <v>40</v>
      </c>
      <c r="W61" s="12" t="s">
        <v>41</v>
      </c>
      <c r="X61" s="12" t="s">
        <v>42</v>
      </c>
      <c r="Y61" s="12"/>
      <c r="Z61" s="12"/>
      <c r="AA61" s="12" t="s">
        <v>95</v>
      </c>
      <c r="AB61" s="12"/>
      <c r="AC61" s="12">
        <v>7119</v>
      </c>
      <c r="AD61" s="12" t="s">
        <v>38</v>
      </c>
    </row>
    <row r="62" spans="1:30" x14ac:dyDescent="0.2">
      <c r="A62" s="56" t="s">
        <v>500</v>
      </c>
      <c r="B62" s="12">
        <v>545968</v>
      </c>
      <c r="C62" s="12">
        <v>106718</v>
      </c>
      <c r="D62" s="12"/>
      <c r="E62" s="12">
        <v>2</v>
      </c>
      <c r="F62" s="12" t="s">
        <v>29</v>
      </c>
      <c r="G62" s="12">
        <v>3201</v>
      </c>
      <c r="H62" s="12" t="s">
        <v>608</v>
      </c>
      <c r="I62" s="12" t="s">
        <v>30</v>
      </c>
      <c r="J62" s="12">
        <v>212</v>
      </c>
      <c r="K62" s="12" t="s">
        <v>61</v>
      </c>
      <c r="L62" s="12">
        <v>400</v>
      </c>
      <c r="M62" s="12"/>
      <c r="N62" s="12" t="s">
        <v>62</v>
      </c>
      <c r="O62" s="57">
        <v>45567.556250000001</v>
      </c>
      <c r="P62" s="58">
        <v>45667</v>
      </c>
      <c r="Q62" s="12"/>
      <c r="R62" s="58">
        <v>45656</v>
      </c>
      <c r="S62" s="12"/>
      <c r="T62" s="62">
        <v>-700</v>
      </c>
      <c r="U62" s="12" t="s">
        <v>34</v>
      </c>
      <c r="V62" s="12" t="s">
        <v>510</v>
      </c>
      <c r="W62" s="12" t="s">
        <v>35</v>
      </c>
      <c r="X62" s="12" t="s">
        <v>36</v>
      </c>
      <c r="Y62" s="12"/>
      <c r="Z62" s="12"/>
      <c r="AA62" s="12" t="s">
        <v>63</v>
      </c>
      <c r="AB62" s="12"/>
      <c r="AC62" s="12">
        <v>7119</v>
      </c>
      <c r="AD62" s="12" t="s">
        <v>38</v>
      </c>
    </row>
    <row r="63" spans="1:30" x14ac:dyDescent="0.2">
      <c r="A63" s="56" t="s">
        <v>500</v>
      </c>
      <c r="B63" s="12">
        <v>546001</v>
      </c>
      <c r="C63" s="12">
        <v>106718</v>
      </c>
      <c r="D63" s="12"/>
      <c r="E63" s="12">
        <v>2</v>
      </c>
      <c r="F63" s="12" t="s">
        <v>29</v>
      </c>
      <c r="G63" s="12">
        <v>3201</v>
      </c>
      <c r="H63" s="12" t="s">
        <v>608</v>
      </c>
      <c r="I63" s="12" t="s">
        <v>30</v>
      </c>
      <c r="J63" s="12">
        <v>212</v>
      </c>
      <c r="K63" s="12" t="s">
        <v>61</v>
      </c>
      <c r="L63" s="12">
        <v>400</v>
      </c>
      <c r="M63" s="12"/>
      <c r="N63" s="12" t="s">
        <v>62</v>
      </c>
      <c r="O63" s="57">
        <v>45567.556250000001</v>
      </c>
      <c r="P63" s="58">
        <v>45667</v>
      </c>
      <c r="Q63" s="12"/>
      <c r="R63" s="58">
        <v>45656</v>
      </c>
      <c r="S63" s="12"/>
      <c r="T63" s="62">
        <v>56</v>
      </c>
      <c r="U63" s="12" t="s">
        <v>39</v>
      </c>
      <c r="V63" s="12" t="s">
        <v>40</v>
      </c>
      <c r="W63" s="12" t="s">
        <v>41</v>
      </c>
      <c r="X63" s="12" t="s">
        <v>42</v>
      </c>
      <c r="Y63" s="12"/>
      <c r="Z63" s="12"/>
      <c r="AA63" s="12" t="s">
        <v>63</v>
      </c>
      <c r="AB63" s="12"/>
      <c r="AC63" s="12">
        <v>7119</v>
      </c>
      <c r="AD63" s="12" t="s">
        <v>38</v>
      </c>
    </row>
    <row r="64" spans="1:30" x14ac:dyDescent="0.2">
      <c r="A64" s="56" t="s">
        <v>498</v>
      </c>
      <c r="B64" s="12">
        <v>548829</v>
      </c>
      <c r="C64" s="12">
        <v>107347</v>
      </c>
      <c r="D64" s="12"/>
      <c r="E64" s="12">
        <v>2</v>
      </c>
      <c r="F64" s="12" t="s">
        <v>29</v>
      </c>
      <c r="G64" s="12">
        <v>7720</v>
      </c>
      <c r="H64" s="12" t="s">
        <v>685</v>
      </c>
      <c r="I64" s="12" t="s">
        <v>30</v>
      </c>
      <c r="J64" s="12">
        <v>396</v>
      </c>
      <c r="K64" s="12" t="s">
        <v>324</v>
      </c>
      <c r="L64" s="12">
        <v>315</v>
      </c>
      <c r="M64" s="12"/>
      <c r="N64" s="12" t="s">
        <v>325</v>
      </c>
      <c r="O64" s="57">
        <v>45627</v>
      </c>
      <c r="P64" s="58">
        <v>45667</v>
      </c>
      <c r="Q64" s="12"/>
      <c r="R64" s="58">
        <v>45660</v>
      </c>
      <c r="S64" s="12"/>
      <c r="T64" s="62">
        <v>-417.07</v>
      </c>
      <c r="U64" s="12" t="s">
        <v>34</v>
      </c>
      <c r="V64" s="12" t="s">
        <v>515</v>
      </c>
      <c r="W64" s="12" t="s">
        <v>35</v>
      </c>
      <c r="X64" s="12" t="s">
        <v>36</v>
      </c>
      <c r="Y64" s="12"/>
      <c r="Z64" s="12"/>
      <c r="AA64" s="12" t="s">
        <v>326</v>
      </c>
      <c r="AB64" s="12"/>
      <c r="AC64" s="12">
        <v>7119</v>
      </c>
      <c r="AD64" s="12" t="s">
        <v>38</v>
      </c>
    </row>
    <row r="65" spans="1:30" x14ac:dyDescent="0.2">
      <c r="A65" s="56" t="s">
        <v>498</v>
      </c>
      <c r="B65" s="12">
        <v>548853</v>
      </c>
      <c r="C65" s="12">
        <v>107347</v>
      </c>
      <c r="D65" s="12"/>
      <c r="E65" s="12">
        <v>2</v>
      </c>
      <c r="F65" s="12" t="s">
        <v>29</v>
      </c>
      <c r="G65" s="12">
        <v>7720</v>
      </c>
      <c r="H65" s="12" t="s">
        <v>685</v>
      </c>
      <c r="I65" s="12" t="s">
        <v>30</v>
      </c>
      <c r="J65" s="12">
        <v>396</v>
      </c>
      <c r="K65" s="12" t="s">
        <v>324</v>
      </c>
      <c r="L65" s="12">
        <v>315</v>
      </c>
      <c r="M65" s="12"/>
      <c r="N65" s="12" t="s">
        <v>325</v>
      </c>
      <c r="O65" s="57">
        <v>45627</v>
      </c>
      <c r="P65" s="58">
        <v>45667</v>
      </c>
      <c r="Q65" s="12"/>
      <c r="R65" s="58">
        <v>45660</v>
      </c>
      <c r="S65" s="12"/>
      <c r="T65" s="62">
        <v>33.369999999999997</v>
      </c>
      <c r="U65" s="12" t="s">
        <v>39</v>
      </c>
      <c r="V65" s="12" t="s">
        <v>40</v>
      </c>
      <c r="W65" s="12" t="s">
        <v>41</v>
      </c>
      <c r="X65" s="12" t="s">
        <v>42</v>
      </c>
      <c r="Y65" s="12"/>
      <c r="Z65" s="12"/>
      <c r="AA65" s="12" t="s">
        <v>326</v>
      </c>
      <c r="AB65" s="12"/>
      <c r="AC65" s="12">
        <v>7119</v>
      </c>
      <c r="AD65" s="12" t="s">
        <v>38</v>
      </c>
    </row>
    <row r="66" spans="1:30" x14ac:dyDescent="0.2">
      <c r="A66" s="56" t="s">
        <v>500</v>
      </c>
      <c r="B66" s="12">
        <v>548891</v>
      </c>
      <c r="C66" s="12">
        <v>107360</v>
      </c>
      <c r="D66" s="12"/>
      <c r="E66" s="12">
        <v>2</v>
      </c>
      <c r="F66" s="12" t="s">
        <v>29</v>
      </c>
      <c r="G66" s="12">
        <v>3201</v>
      </c>
      <c r="H66" s="12" t="s">
        <v>608</v>
      </c>
      <c r="I66" s="12" t="s">
        <v>30</v>
      </c>
      <c r="J66" s="12">
        <v>206</v>
      </c>
      <c r="K66" s="12" t="s">
        <v>516</v>
      </c>
      <c r="L66" s="12">
        <v>325</v>
      </c>
      <c r="M66" s="12"/>
      <c r="N66" s="12" t="s">
        <v>258</v>
      </c>
      <c r="O66" s="57">
        <v>45597</v>
      </c>
      <c r="P66" s="58">
        <v>45667</v>
      </c>
      <c r="Q66" s="12"/>
      <c r="R66" s="58">
        <v>45645</v>
      </c>
      <c r="S66" s="12"/>
      <c r="T66" s="62">
        <v>-637.57000000000005</v>
      </c>
      <c r="U66" s="12" t="s">
        <v>34</v>
      </c>
      <c r="V66" s="12" t="s">
        <v>510</v>
      </c>
      <c r="W66" s="12" t="s">
        <v>35</v>
      </c>
      <c r="X66" s="12" t="s">
        <v>36</v>
      </c>
      <c r="Y66" s="12"/>
      <c r="Z66" s="12"/>
      <c r="AA66" s="12" t="s">
        <v>259</v>
      </c>
      <c r="AB66" s="12"/>
      <c r="AC66" s="12">
        <v>7119</v>
      </c>
      <c r="AD66" s="12" t="s">
        <v>38</v>
      </c>
    </row>
    <row r="67" spans="1:30" x14ac:dyDescent="0.2">
      <c r="A67" s="56" t="s">
        <v>500</v>
      </c>
      <c r="B67" s="12">
        <v>548931</v>
      </c>
      <c r="C67" s="12">
        <v>107360</v>
      </c>
      <c r="D67" s="12"/>
      <c r="E67" s="12">
        <v>2</v>
      </c>
      <c r="F67" s="12" t="s">
        <v>29</v>
      </c>
      <c r="G67" s="12">
        <v>3201</v>
      </c>
      <c r="H67" s="12" t="s">
        <v>608</v>
      </c>
      <c r="I67" s="12" t="s">
        <v>30</v>
      </c>
      <c r="J67" s="12">
        <v>206</v>
      </c>
      <c r="K67" s="12" t="s">
        <v>516</v>
      </c>
      <c r="L67" s="12">
        <v>325</v>
      </c>
      <c r="M67" s="12"/>
      <c r="N67" s="12" t="s">
        <v>258</v>
      </c>
      <c r="O67" s="57">
        <v>45597</v>
      </c>
      <c r="P67" s="58">
        <v>45667</v>
      </c>
      <c r="Q67" s="12"/>
      <c r="R67" s="58">
        <v>45645</v>
      </c>
      <c r="S67" s="12"/>
      <c r="T67" s="62">
        <v>51.01</v>
      </c>
      <c r="U67" s="12" t="s">
        <v>39</v>
      </c>
      <c r="V67" s="12" t="s">
        <v>40</v>
      </c>
      <c r="W67" s="12" t="s">
        <v>41</v>
      </c>
      <c r="X67" s="12" t="s">
        <v>42</v>
      </c>
      <c r="Y67" s="12"/>
      <c r="Z67" s="12"/>
      <c r="AA67" s="12" t="s">
        <v>259</v>
      </c>
      <c r="AB67" s="12"/>
      <c r="AC67" s="12">
        <v>7119</v>
      </c>
      <c r="AD67" s="12" t="s">
        <v>38</v>
      </c>
    </row>
    <row r="68" spans="1:30" x14ac:dyDescent="0.2">
      <c r="A68" s="56" t="s">
        <v>501</v>
      </c>
      <c r="B68" s="12">
        <v>549527</v>
      </c>
      <c r="C68" s="12">
        <v>107503</v>
      </c>
      <c r="D68" s="12"/>
      <c r="E68" s="12">
        <v>2</v>
      </c>
      <c r="F68" s="12" t="s">
        <v>29</v>
      </c>
      <c r="G68" s="12">
        <v>3201</v>
      </c>
      <c r="H68" s="12" t="s">
        <v>608</v>
      </c>
      <c r="I68" s="12" t="s">
        <v>30</v>
      </c>
      <c r="J68" s="12">
        <v>235</v>
      </c>
      <c r="K68" s="12" t="s">
        <v>479</v>
      </c>
      <c r="L68" s="12">
        <v>417</v>
      </c>
      <c r="M68" s="12"/>
      <c r="N68" s="12" t="s">
        <v>480</v>
      </c>
      <c r="O68" s="57">
        <v>45572.551388888889</v>
      </c>
      <c r="P68" s="58">
        <v>45667</v>
      </c>
      <c r="Q68" s="12"/>
      <c r="R68" s="58">
        <v>45663</v>
      </c>
      <c r="S68" s="12"/>
      <c r="T68" s="62">
        <v>-1000</v>
      </c>
      <c r="U68" s="12" t="s">
        <v>34</v>
      </c>
      <c r="V68" s="12" t="s">
        <v>510</v>
      </c>
      <c r="W68" s="12" t="s">
        <v>35</v>
      </c>
      <c r="X68" s="12" t="s">
        <v>36</v>
      </c>
      <c r="Y68" s="12"/>
      <c r="Z68" s="12"/>
      <c r="AA68" s="12" t="s">
        <v>517</v>
      </c>
      <c r="AB68" s="12"/>
      <c r="AC68" s="12">
        <v>7119</v>
      </c>
      <c r="AD68" s="12" t="s">
        <v>38</v>
      </c>
    </row>
    <row r="69" spans="1:30" x14ac:dyDescent="0.2">
      <c r="A69" s="56" t="s">
        <v>501</v>
      </c>
      <c r="B69" s="12">
        <v>549551</v>
      </c>
      <c r="C69" s="12">
        <v>107503</v>
      </c>
      <c r="D69" s="12"/>
      <c r="E69" s="12">
        <v>2</v>
      </c>
      <c r="F69" s="12" t="s">
        <v>29</v>
      </c>
      <c r="G69" s="12">
        <v>3201</v>
      </c>
      <c r="H69" s="12" t="s">
        <v>608</v>
      </c>
      <c r="I69" s="12" t="s">
        <v>30</v>
      </c>
      <c r="J69" s="12">
        <v>235</v>
      </c>
      <c r="K69" s="12" t="s">
        <v>479</v>
      </c>
      <c r="L69" s="12">
        <v>417</v>
      </c>
      <c r="M69" s="12"/>
      <c r="N69" s="12" t="s">
        <v>480</v>
      </c>
      <c r="O69" s="57">
        <v>45572.551388888889</v>
      </c>
      <c r="P69" s="58">
        <v>45667</v>
      </c>
      <c r="Q69" s="12"/>
      <c r="R69" s="58">
        <v>45663</v>
      </c>
      <c r="S69" s="12"/>
      <c r="T69" s="62">
        <v>80</v>
      </c>
      <c r="U69" s="12" t="s">
        <v>39</v>
      </c>
      <c r="V69" s="12" t="s">
        <v>40</v>
      </c>
      <c r="W69" s="12" t="s">
        <v>41</v>
      </c>
      <c r="X69" s="12" t="s">
        <v>42</v>
      </c>
      <c r="Y69" s="12"/>
      <c r="Z69" s="12"/>
      <c r="AA69" s="12" t="s">
        <v>517</v>
      </c>
      <c r="AB69" s="12"/>
      <c r="AC69" s="12">
        <v>7119</v>
      </c>
      <c r="AD69" s="12" t="s">
        <v>38</v>
      </c>
    </row>
    <row r="70" spans="1:30" x14ac:dyDescent="0.2">
      <c r="A70" s="56" t="s">
        <v>497</v>
      </c>
      <c r="B70" s="12">
        <v>561024</v>
      </c>
      <c r="C70" s="12">
        <v>109145</v>
      </c>
      <c r="D70" s="12"/>
      <c r="E70" s="12">
        <v>2</v>
      </c>
      <c r="F70" s="12" t="s">
        <v>29</v>
      </c>
      <c r="G70" s="12">
        <v>7720</v>
      </c>
      <c r="H70" s="12" t="s">
        <v>685</v>
      </c>
      <c r="I70" s="12" t="s">
        <v>30</v>
      </c>
      <c r="J70" s="12">
        <v>203</v>
      </c>
      <c r="K70" s="12" t="s">
        <v>322</v>
      </c>
      <c r="L70" s="12">
        <v>310</v>
      </c>
      <c r="M70" s="12"/>
      <c r="N70" s="12" t="s">
        <v>506</v>
      </c>
      <c r="O70" s="57">
        <v>45581.536805555559</v>
      </c>
      <c r="P70" s="58">
        <v>45667</v>
      </c>
      <c r="Q70" s="12"/>
      <c r="R70" s="58"/>
      <c r="S70" s="12"/>
      <c r="T70" s="62">
        <v>-357.05</v>
      </c>
      <c r="U70" s="12" t="s">
        <v>34</v>
      </c>
      <c r="V70" s="12" t="s">
        <v>510</v>
      </c>
      <c r="W70" s="12" t="s">
        <v>35</v>
      </c>
      <c r="X70" s="12" t="s">
        <v>36</v>
      </c>
      <c r="Y70" s="12"/>
      <c r="Z70" s="12"/>
      <c r="AA70" s="12" t="s">
        <v>323</v>
      </c>
      <c r="AB70" s="12"/>
      <c r="AC70" s="12">
        <v>7119</v>
      </c>
      <c r="AD70" s="12" t="s">
        <v>38</v>
      </c>
    </row>
    <row r="71" spans="1:30" x14ac:dyDescent="0.2">
      <c r="A71" s="56" t="s">
        <v>497</v>
      </c>
      <c r="B71" s="12">
        <v>561053</v>
      </c>
      <c r="C71" s="12">
        <v>109145</v>
      </c>
      <c r="D71" s="12"/>
      <c r="E71" s="12">
        <v>2</v>
      </c>
      <c r="F71" s="12" t="s">
        <v>29</v>
      </c>
      <c r="G71" s="12">
        <v>7720</v>
      </c>
      <c r="H71" s="12" t="s">
        <v>685</v>
      </c>
      <c r="I71" s="12" t="s">
        <v>30</v>
      </c>
      <c r="J71" s="12">
        <v>203</v>
      </c>
      <c r="K71" s="12" t="s">
        <v>322</v>
      </c>
      <c r="L71" s="12">
        <v>310</v>
      </c>
      <c r="M71" s="12"/>
      <c r="N71" s="12" t="s">
        <v>506</v>
      </c>
      <c r="O71" s="57">
        <v>45581.536805555559</v>
      </c>
      <c r="P71" s="58">
        <v>45667</v>
      </c>
      <c r="Q71" s="12"/>
      <c r="R71" s="58"/>
      <c r="S71" s="12"/>
      <c r="T71" s="62">
        <v>28.56</v>
      </c>
      <c r="U71" s="12" t="s">
        <v>39</v>
      </c>
      <c r="V71" s="12" t="s">
        <v>40</v>
      </c>
      <c r="W71" s="12" t="s">
        <v>41</v>
      </c>
      <c r="X71" s="12" t="s">
        <v>42</v>
      </c>
      <c r="Y71" s="12"/>
      <c r="Z71" s="12"/>
      <c r="AA71" s="12" t="s">
        <v>323</v>
      </c>
      <c r="AB71" s="12"/>
      <c r="AC71" s="12">
        <v>7119</v>
      </c>
      <c r="AD71" s="12" t="s">
        <v>38</v>
      </c>
    </row>
    <row r="72" spans="1:30" x14ac:dyDescent="0.2">
      <c r="A72" s="56" t="s">
        <v>499</v>
      </c>
      <c r="B72" s="12">
        <v>561808</v>
      </c>
      <c r="C72" s="12">
        <v>109287</v>
      </c>
      <c r="D72" s="12"/>
      <c r="E72" s="12">
        <v>2</v>
      </c>
      <c r="F72" s="12" t="s">
        <v>29</v>
      </c>
      <c r="G72" s="12">
        <v>3201</v>
      </c>
      <c r="H72" s="12" t="s">
        <v>608</v>
      </c>
      <c r="I72" s="12" t="s">
        <v>30</v>
      </c>
      <c r="J72" s="12">
        <v>92</v>
      </c>
      <c r="K72" s="12" t="s">
        <v>357</v>
      </c>
      <c r="L72" s="12">
        <v>307</v>
      </c>
      <c r="M72" s="12"/>
      <c r="N72" s="12" t="s">
        <v>358</v>
      </c>
      <c r="O72" s="57">
        <v>45581.542361111111</v>
      </c>
      <c r="P72" s="58">
        <v>45667</v>
      </c>
      <c r="Q72" s="12"/>
      <c r="R72" s="58">
        <v>45653</v>
      </c>
      <c r="S72" s="12"/>
      <c r="T72" s="62">
        <v>-669.23</v>
      </c>
      <c r="U72" s="12" t="s">
        <v>34</v>
      </c>
      <c r="V72" s="12" t="s">
        <v>510</v>
      </c>
      <c r="W72" s="12" t="s">
        <v>35</v>
      </c>
      <c r="X72" s="12" t="s">
        <v>36</v>
      </c>
      <c r="Y72" s="12"/>
      <c r="Z72" s="12"/>
      <c r="AA72" s="12" t="s">
        <v>518</v>
      </c>
      <c r="AB72" s="12"/>
      <c r="AC72" s="12">
        <v>7119</v>
      </c>
      <c r="AD72" s="12" t="s">
        <v>38</v>
      </c>
    </row>
    <row r="73" spans="1:30" x14ac:dyDescent="0.2">
      <c r="A73" s="56" t="s">
        <v>499</v>
      </c>
      <c r="B73" s="12">
        <v>561836</v>
      </c>
      <c r="C73" s="12">
        <v>109287</v>
      </c>
      <c r="D73" s="12"/>
      <c r="E73" s="12">
        <v>2</v>
      </c>
      <c r="F73" s="12" t="s">
        <v>29</v>
      </c>
      <c r="G73" s="12">
        <v>3201</v>
      </c>
      <c r="H73" s="12" t="s">
        <v>608</v>
      </c>
      <c r="I73" s="12" t="s">
        <v>30</v>
      </c>
      <c r="J73" s="12">
        <v>92</v>
      </c>
      <c r="K73" s="12" t="s">
        <v>357</v>
      </c>
      <c r="L73" s="12">
        <v>307</v>
      </c>
      <c r="M73" s="12"/>
      <c r="N73" s="12" t="s">
        <v>358</v>
      </c>
      <c r="O73" s="57">
        <v>45581.542361111111</v>
      </c>
      <c r="P73" s="58">
        <v>45667</v>
      </c>
      <c r="Q73" s="12"/>
      <c r="R73" s="58">
        <v>45653</v>
      </c>
      <c r="S73" s="12"/>
      <c r="T73" s="62">
        <v>53.54</v>
      </c>
      <c r="U73" s="12" t="s">
        <v>39</v>
      </c>
      <c r="V73" s="12" t="s">
        <v>40</v>
      </c>
      <c r="W73" s="12" t="s">
        <v>41</v>
      </c>
      <c r="X73" s="12" t="s">
        <v>42</v>
      </c>
      <c r="Y73" s="12"/>
      <c r="Z73" s="12"/>
      <c r="AA73" s="12" t="s">
        <v>518</v>
      </c>
      <c r="AB73" s="12"/>
      <c r="AC73" s="12">
        <v>7119</v>
      </c>
      <c r="AD73" s="12" t="s">
        <v>38</v>
      </c>
    </row>
    <row r="74" spans="1:30" x14ac:dyDescent="0.2">
      <c r="A74" s="56" t="s">
        <v>499</v>
      </c>
      <c r="B74" s="12">
        <v>568261</v>
      </c>
      <c r="C74" s="12">
        <v>109287</v>
      </c>
      <c r="D74" s="12"/>
      <c r="E74" s="12">
        <v>2</v>
      </c>
      <c r="F74" s="12" t="s">
        <v>29</v>
      </c>
      <c r="G74" s="12">
        <v>3201</v>
      </c>
      <c r="H74" s="12" t="s">
        <v>608</v>
      </c>
      <c r="I74" s="12" t="s">
        <v>30</v>
      </c>
      <c r="J74" s="12">
        <v>92</v>
      </c>
      <c r="K74" s="12" t="s">
        <v>357</v>
      </c>
      <c r="L74" s="12">
        <v>307</v>
      </c>
      <c r="M74" s="12"/>
      <c r="N74" s="12" t="s">
        <v>358</v>
      </c>
      <c r="O74" s="57">
        <v>45581.542361111111</v>
      </c>
      <c r="P74" s="58">
        <v>45667</v>
      </c>
      <c r="Q74" s="12"/>
      <c r="R74" s="58">
        <v>45653</v>
      </c>
      <c r="S74" s="12"/>
      <c r="T74" s="62">
        <v>279.23</v>
      </c>
      <c r="U74" s="12" t="s">
        <v>39</v>
      </c>
      <c r="V74" s="12" t="s">
        <v>86</v>
      </c>
      <c r="W74" s="12" t="s">
        <v>54</v>
      </c>
      <c r="X74" s="12" t="s">
        <v>55</v>
      </c>
      <c r="Y74" s="12"/>
      <c r="Z74" s="12"/>
      <c r="AA74" s="12" t="s">
        <v>518</v>
      </c>
      <c r="AB74" s="12"/>
      <c r="AC74" s="12">
        <v>7119</v>
      </c>
      <c r="AD74" s="12" t="s">
        <v>38</v>
      </c>
    </row>
    <row r="75" spans="1:30" x14ac:dyDescent="0.2">
      <c r="A75" s="56" t="s">
        <v>499</v>
      </c>
      <c r="B75" s="12">
        <v>568264</v>
      </c>
      <c r="C75" s="12">
        <v>109287</v>
      </c>
      <c r="D75" s="12"/>
      <c r="E75" s="12">
        <v>2</v>
      </c>
      <c r="F75" s="12" t="s">
        <v>29</v>
      </c>
      <c r="G75" s="12">
        <v>3201</v>
      </c>
      <c r="H75" s="12" t="s">
        <v>608</v>
      </c>
      <c r="I75" s="12" t="s">
        <v>30</v>
      </c>
      <c r="J75" s="12">
        <v>92</v>
      </c>
      <c r="K75" s="12" t="s">
        <v>357</v>
      </c>
      <c r="L75" s="12">
        <v>307</v>
      </c>
      <c r="M75" s="12"/>
      <c r="N75" s="12" t="s">
        <v>358</v>
      </c>
      <c r="O75" s="57">
        <v>45581.542361111111</v>
      </c>
      <c r="P75" s="58">
        <v>45667</v>
      </c>
      <c r="Q75" s="12"/>
      <c r="R75" s="58">
        <v>45653</v>
      </c>
      <c r="S75" s="12"/>
      <c r="T75" s="62">
        <v>-22.34</v>
      </c>
      <c r="U75" s="12" t="s">
        <v>39</v>
      </c>
      <c r="V75" s="12" t="s">
        <v>56</v>
      </c>
      <c r="W75" s="12" t="s">
        <v>41</v>
      </c>
      <c r="X75" s="12" t="s">
        <v>42</v>
      </c>
      <c r="Y75" s="12"/>
      <c r="Z75" s="12"/>
      <c r="AA75" s="12" t="s">
        <v>518</v>
      </c>
      <c r="AB75" s="12"/>
      <c r="AC75" s="12">
        <v>7119</v>
      </c>
      <c r="AD75" s="12" t="s">
        <v>38</v>
      </c>
    </row>
    <row r="76" spans="1:30" x14ac:dyDescent="0.2">
      <c r="A76" s="56" t="s">
        <v>500</v>
      </c>
      <c r="B76" s="12">
        <v>567135</v>
      </c>
      <c r="C76" s="12">
        <v>110071</v>
      </c>
      <c r="D76" s="12"/>
      <c r="E76" s="12">
        <v>2</v>
      </c>
      <c r="F76" s="12" t="s">
        <v>29</v>
      </c>
      <c r="G76" s="12">
        <v>3201</v>
      </c>
      <c r="H76" s="12" t="s">
        <v>608</v>
      </c>
      <c r="I76" s="12" t="s">
        <v>30</v>
      </c>
      <c r="J76" s="12">
        <v>211</v>
      </c>
      <c r="K76" s="12" t="s">
        <v>458</v>
      </c>
      <c r="L76" s="12">
        <v>311</v>
      </c>
      <c r="M76" s="12"/>
      <c r="N76" s="12" t="s">
        <v>459</v>
      </c>
      <c r="O76" s="57">
        <v>45581.57916666667</v>
      </c>
      <c r="P76" s="58">
        <v>45667</v>
      </c>
      <c r="Q76" s="12"/>
      <c r="R76" s="58">
        <v>45663</v>
      </c>
      <c r="S76" s="12"/>
      <c r="T76" s="62">
        <v>-700</v>
      </c>
      <c r="U76" s="12" t="s">
        <v>34</v>
      </c>
      <c r="V76" s="12" t="s">
        <v>510</v>
      </c>
      <c r="W76" s="12" t="s">
        <v>35</v>
      </c>
      <c r="X76" s="12" t="s">
        <v>36</v>
      </c>
      <c r="Y76" s="12"/>
      <c r="Z76" s="12"/>
      <c r="AA76" s="12" t="s">
        <v>63</v>
      </c>
      <c r="AB76" s="12"/>
      <c r="AC76" s="12">
        <v>7119</v>
      </c>
      <c r="AD76" s="12" t="s">
        <v>38</v>
      </c>
    </row>
    <row r="77" spans="1:30" x14ac:dyDescent="0.2">
      <c r="A77" s="56" t="s">
        <v>500</v>
      </c>
      <c r="B77" s="12">
        <v>567166</v>
      </c>
      <c r="C77" s="12">
        <v>110071</v>
      </c>
      <c r="D77" s="12"/>
      <c r="E77" s="12">
        <v>2</v>
      </c>
      <c r="F77" s="12" t="s">
        <v>29</v>
      </c>
      <c r="G77" s="12">
        <v>3201</v>
      </c>
      <c r="H77" s="12" t="s">
        <v>608</v>
      </c>
      <c r="I77" s="12" t="s">
        <v>30</v>
      </c>
      <c r="J77" s="12">
        <v>211</v>
      </c>
      <c r="K77" s="12" t="s">
        <v>458</v>
      </c>
      <c r="L77" s="12">
        <v>311</v>
      </c>
      <c r="M77" s="12"/>
      <c r="N77" s="12" t="s">
        <v>459</v>
      </c>
      <c r="O77" s="57">
        <v>45581.57916666667</v>
      </c>
      <c r="P77" s="58">
        <v>45667</v>
      </c>
      <c r="Q77" s="12"/>
      <c r="R77" s="58">
        <v>45663</v>
      </c>
      <c r="S77" s="12"/>
      <c r="T77" s="62">
        <v>56</v>
      </c>
      <c r="U77" s="12" t="s">
        <v>39</v>
      </c>
      <c r="V77" s="12" t="s">
        <v>40</v>
      </c>
      <c r="W77" s="12" t="s">
        <v>41</v>
      </c>
      <c r="X77" s="12" t="s">
        <v>42</v>
      </c>
      <c r="Y77" s="12"/>
      <c r="Z77" s="12"/>
      <c r="AA77" s="12" t="s">
        <v>63</v>
      </c>
      <c r="AB77" s="12"/>
      <c r="AC77" s="12">
        <v>7119</v>
      </c>
      <c r="AD77" s="12" t="s">
        <v>38</v>
      </c>
    </row>
    <row r="78" spans="1:30" x14ac:dyDescent="0.2">
      <c r="A78" s="56" t="s">
        <v>498</v>
      </c>
      <c r="B78" s="12">
        <v>568891</v>
      </c>
      <c r="C78" s="12">
        <v>110444</v>
      </c>
      <c r="D78" s="12"/>
      <c r="E78" s="12">
        <v>2</v>
      </c>
      <c r="F78" s="12" t="s">
        <v>29</v>
      </c>
      <c r="G78" s="12">
        <v>7720</v>
      </c>
      <c r="H78" s="12" t="s">
        <v>685</v>
      </c>
      <c r="I78" s="12" t="s">
        <v>30</v>
      </c>
      <c r="J78" s="12">
        <v>403</v>
      </c>
      <c r="K78" s="12" t="s">
        <v>487</v>
      </c>
      <c r="L78" s="12">
        <v>419</v>
      </c>
      <c r="M78" s="12"/>
      <c r="N78" s="12" t="s">
        <v>488</v>
      </c>
      <c r="O78" s="57">
        <v>45586.376388888886</v>
      </c>
      <c r="P78" s="58">
        <v>45667</v>
      </c>
      <c r="Q78" s="12"/>
      <c r="R78" s="58">
        <v>45664</v>
      </c>
      <c r="S78" s="12"/>
      <c r="T78" s="62">
        <v>-320</v>
      </c>
      <c r="U78" s="12" t="s">
        <v>34</v>
      </c>
      <c r="V78" s="12" t="s">
        <v>510</v>
      </c>
      <c r="W78" s="12" t="s">
        <v>35</v>
      </c>
      <c r="X78" s="12" t="s">
        <v>36</v>
      </c>
      <c r="Y78" s="12"/>
      <c r="Z78" s="12"/>
      <c r="AA78" s="12" t="s">
        <v>315</v>
      </c>
      <c r="AB78" s="12"/>
      <c r="AC78" s="12">
        <v>7119</v>
      </c>
      <c r="AD78" s="12" t="s">
        <v>38</v>
      </c>
    </row>
    <row r="79" spans="1:30" x14ac:dyDescent="0.2">
      <c r="A79" s="56" t="s">
        <v>498</v>
      </c>
      <c r="B79" s="12">
        <v>568917</v>
      </c>
      <c r="C79" s="12">
        <v>110444</v>
      </c>
      <c r="D79" s="12"/>
      <c r="E79" s="12">
        <v>2</v>
      </c>
      <c r="F79" s="12" t="s">
        <v>29</v>
      </c>
      <c r="G79" s="12">
        <v>7720</v>
      </c>
      <c r="H79" s="12" t="s">
        <v>685</v>
      </c>
      <c r="I79" s="12" t="s">
        <v>30</v>
      </c>
      <c r="J79" s="12">
        <v>403</v>
      </c>
      <c r="K79" s="12" t="s">
        <v>487</v>
      </c>
      <c r="L79" s="12">
        <v>419</v>
      </c>
      <c r="M79" s="12"/>
      <c r="N79" s="12" t="s">
        <v>488</v>
      </c>
      <c r="O79" s="57">
        <v>45586.376388888886</v>
      </c>
      <c r="P79" s="58">
        <v>45667</v>
      </c>
      <c r="Q79" s="12"/>
      <c r="R79" s="58">
        <v>45664</v>
      </c>
      <c r="S79" s="12"/>
      <c r="T79" s="62">
        <v>25.6</v>
      </c>
      <c r="U79" s="12" t="s">
        <v>39</v>
      </c>
      <c r="V79" s="12" t="s">
        <v>40</v>
      </c>
      <c r="W79" s="12" t="s">
        <v>41</v>
      </c>
      <c r="X79" s="12" t="s">
        <v>42</v>
      </c>
      <c r="Y79" s="12"/>
      <c r="Z79" s="12"/>
      <c r="AA79" s="12" t="s">
        <v>315</v>
      </c>
      <c r="AB79" s="12"/>
      <c r="AC79" s="12">
        <v>7119</v>
      </c>
      <c r="AD79" s="12" t="s">
        <v>38</v>
      </c>
    </row>
    <row r="80" spans="1:30" x14ac:dyDescent="0.2">
      <c r="A80" s="56" t="s">
        <v>498</v>
      </c>
      <c r="B80" s="12">
        <v>569369</v>
      </c>
      <c r="C80" s="12">
        <v>110444</v>
      </c>
      <c r="D80" s="12"/>
      <c r="E80" s="12">
        <v>2</v>
      </c>
      <c r="F80" s="12" t="s">
        <v>29</v>
      </c>
      <c r="G80" s="12">
        <v>7720</v>
      </c>
      <c r="H80" s="12" t="s">
        <v>685</v>
      </c>
      <c r="I80" s="12" t="s">
        <v>30</v>
      </c>
      <c r="J80" s="12">
        <v>403</v>
      </c>
      <c r="K80" s="12" t="s">
        <v>487</v>
      </c>
      <c r="L80" s="12">
        <v>419</v>
      </c>
      <c r="M80" s="12"/>
      <c r="N80" s="12" t="s">
        <v>488</v>
      </c>
      <c r="O80" s="57">
        <v>45586.376388888886</v>
      </c>
      <c r="P80" s="58">
        <v>45667</v>
      </c>
      <c r="Q80" s="12"/>
      <c r="R80" s="58">
        <v>45664</v>
      </c>
      <c r="S80" s="12"/>
      <c r="T80" s="62">
        <v>-14.6</v>
      </c>
      <c r="U80" s="12" t="s">
        <v>34</v>
      </c>
      <c r="V80" s="12" t="s">
        <v>137</v>
      </c>
      <c r="W80" s="12" t="s">
        <v>138</v>
      </c>
      <c r="X80" s="12" t="s">
        <v>139</v>
      </c>
      <c r="Y80" s="12"/>
      <c r="Z80" s="12"/>
      <c r="AA80" s="12" t="s">
        <v>315</v>
      </c>
      <c r="AB80" s="12"/>
      <c r="AC80" s="12">
        <v>7119</v>
      </c>
      <c r="AD80" s="12" t="s">
        <v>38</v>
      </c>
    </row>
    <row r="81" spans="1:30" x14ac:dyDescent="0.2">
      <c r="A81" s="56" t="s">
        <v>498</v>
      </c>
      <c r="B81" s="12">
        <v>569374</v>
      </c>
      <c r="C81" s="12">
        <v>110444</v>
      </c>
      <c r="D81" s="12"/>
      <c r="E81" s="12">
        <v>2</v>
      </c>
      <c r="F81" s="12" t="s">
        <v>29</v>
      </c>
      <c r="G81" s="12">
        <v>7720</v>
      </c>
      <c r="H81" s="12" t="s">
        <v>685</v>
      </c>
      <c r="I81" s="12" t="s">
        <v>30</v>
      </c>
      <c r="J81" s="12">
        <v>403</v>
      </c>
      <c r="K81" s="12" t="s">
        <v>487</v>
      </c>
      <c r="L81" s="12">
        <v>419</v>
      </c>
      <c r="M81" s="12"/>
      <c r="N81" s="12" t="s">
        <v>488</v>
      </c>
      <c r="O81" s="57">
        <v>45586.376388888886</v>
      </c>
      <c r="P81" s="58">
        <v>45667</v>
      </c>
      <c r="Q81" s="12"/>
      <c r="R81" s="58">
        <v>45664</v>
      </c>
      <c r="S81" s="12"/>
      <c r="T81" s="62">
        <v>-24.57</v>
      </c>
      <c r="U81" s="12" t="s">
        <v>34</v>
      </c>
      <c r="V81" s="12" t="s">
        <v>519</v>
      </c>
      <c r="W81" s="12" t="s">
        <v>81</v>
      </c>
      <c r="X81" s="12" t="s">
        <v>82</v>
      </c>
      <c r="Y81" s="12"/>
      <c r="Z81" s="12"/>
      <c r="AA81" s="12" t="s">
        <v>315</v>
      </c>
      <c r="AB81" s="12"/>
      <c r="AC81" s="12">
        <v>7119</v>
      </c>
      <c r="AD81" s="12" t="s">
        <v>38</v>
      </c>
    </row>
    <row r="82" spans="1:30" x14ac:dyDescent="0.2">
      <c r="A82" s="56" t="s">
        <v>499</v>
      </c>
      <c r="B82" s="12">
        <v>569788</v>
      </c>
      <c r="C82" s="12">
        <v>110597</v>
      </c>
      <c r="D82" s="12"/>
      <c r="E82" s="12">
        <v>2</v>
      </c>
      <c r="F82" s="12" t="s">
        <v>29</v>
      </c>
      <c r="G82" s="12">
        <v>3201</v>
      </c>
      <c r="H82" s="12" t="s">
        <v>608</v>
      </c>
      <c r="I82" s="12" t="s">
        <v>30</v>
      </c>
      <c r="J82" s="12">
        <v>42</v>
      </c>
      <c r="K82" s="12" t="s">
        <v>226</v>
      </c>
      <c r="L82" s="12">
        <v>304</v>
      </c>
      <c r="M82" s="12"/>
      <c r="N82" s="12" t="s">
        <v>227</v>
      </c>
      <c r="O82" s="57">
        <v>45593.724999999999</v>
      </c>
      <c r="P82" s="58">
        <v>45667</v>
      </c>
      <c r="Q82" s="12"/>
      <c r="R82" s="58">
        <v>45663</v>
      </c>
      <c r="S82" s="12"/>
      <c r="T82" s="62">
        <v>-622.86</v>
      </c>
      <c r="U82" s="12" t="s">
        <v>34</v>
      </c>
      <c r="V82" s="12" t="s">
        <v>510</v>
      </c>
      <c r="W82" s="12" t="s">
        <v>35</v>
      </c>
      <c r="X82" s="12" t="s">
        <v>36</v>
      </c>
      <c r="Y82" s="12"/>
      <c r="Z82" s="12"/>
      <c r="AA82" s="12" t="s">
        <v>228</v>
      </c>
      <c r="AB82" s="12"/>
      <c r="AC82" s="12">
        <v>7119</v>
      </c>
      <c r="AD82" s="12" t="s">
        <v>38</v>
      </c>
    </row>
    <row r="83" spans="1:30" x14ac:dyDescent="0.2">
      <c r="A83" s="56" t="s">
        <v>499</v>
      </c>
      <c r="B83" s="12">
        <v>569810</v>
      </c>
      <c r="C83" s="12">
        <v>110597</v>
      </c>
      <c r="D83" s="12"/>
      <c r="E83" s="12">
        <v>2</v>
      </c>
      <c r="F83" s="12" t="s">
        <v>29</v>
      </c>
      <c r="G83" s="12">
        <v>3201</v>
      </c>
      <c r="H83" s="12" t="s">
        <v>608</v>
      </c>
      <c r="I83" s="12" t="s">
        <v>30</v>
      </c>
      <c r="J83" s="12">
        <v>42</v>
      </c>
      <c r="K83" s="12" t="s">
        <v>226</v>
      </c>
      <c r="L83" s="12">
        <v>304</v>
      </c>
      <c r="M83" s="12"/>
      <c r="N83" s="12" t="s">
        <v>227</v>
      </c>
      <c r="O83" s="57">
        <v>45593.724999999999</v>
      </c>
      <c r="P83" s="58">
        <v>45667</v>
      </c>
      <c r="Q83" s="12"/>
      <c r="R83" s="58">
        <v>45663</v>
      </c>
      <c r="S83" s="12"/>
      <c r="T83" s="62">
        <v>49.83</v>
      </c>
      <c r="U83" s="12" t="s">
        <v>39</v>
      </c>
      <c r="V83" s="12" t="s">
        <v>40</v>
      </c>
      <c r="W83" s="12" t="s">
        <v>41</v>
      </c>
      <c r="X83" s="12" t="s">
        <v>42</v>
      </c>
      <c r="Y83" s="12"/>
      <c r="Z83" s="12"/>
      <c r="AA83" s="12" t="s">
        <v>228</v>
      </c>
      <c r="AB83" s="12"/>
      <c r="AC83" s="12">
        <v>7119</v>
      </c>
      <c r="AD83" s="12" t="s">
        <v>38</v>
      </c>
    </row>
    <row r="84" spans="1:30" x14ac:dyDescent="0.2">
      <c r="A84" s="56" t="s">
        <v>501</v>
      </c>
      <c r="B84" s="12">
        <v>571919</v>
      </c>
      <c r="C84" s="12">
        <v>110917</v>
      </c>
      <c r="D84" s="12"/>
      <c r="E84" s="12">
        <v>2</v>
      </c>
      <c r="F84" s="12" t="s">
        <v>29</v>
      </c>
      <c r="G84" s="12">
        <v>7720</v>
      </c>
      <c r="H84" s="12" t="s">
        <v>685</v>
      </c>
      <c r="I84" s="12" t="s">
        <v>30</v>
      </c>
      <c r="J84" s="12">
        <v>217</v>
      </c>
      <c r="K84" s="12" t="s">
        <v>473</v>
      </c>
      <c r="L84" s="12">
        <v>420</v>
      </c>
      <c r="M84" s="12"/>
      <c r="N84" s="12" t="s">
        <v>520</v>
      </c>
      <c r="O84" s="57">
        <v>45597.532638888886</v>
      </c>
      <c r="P84" s="58">
        <v>45667</v>
      </c>
      <c r="Q84" s="12"/>
      <c r="R84" s="58"/>
      <c r="S84" s="12"/>
      <c r="T84" s="62">
        <v>-1300</v>
      </c>
      <c r="U84" s="12" t="s">
        <v>34</v>
      </c>
      <c r="V84" s="12" t="s">
        <v>510</v>
      </c>
      <c r="W84" s="12" t="s">
        <v>35</v>
      </c>
      <c r="X84" s="12" t="s">
        <v>36</v>
      </c>
      <c r="Y84" s="12"/>
      <c r="Z84" s="12"/>
      <c r="AA84" s="12" t="s">
        <v>521</v>
      </c>
      <c r="AB84" s="12"/>
      <c r="AC84" s="12">
        <v>7119</v>
      </c>
      <c r="AD84" s="12" t="s">
        <v>38</v>
      </c>
    </row>
    <row r="85" spans="1:30" x14ac:dyDescent="0.2">
      <c r="A85" s="56" t="s">
        <v>501</v>
      </c>
      <c r="B85" s="12">
        <v>571947</v>
      </c>
      <c r="C85" s="12">
        <v>110917</v>
      </c>
      <c r="D85" s="12"/>
      <c r="E85" s="12">
        <v>2</v>
      </c>
      <c r="F85" s="12" t="s">
        <v>29</v>
      </c>
      <c r="G85" s="12">
        <v>7720</v>
      </c>
      <c r="H85" s="12" t="s">
        <v>685</v>
      </c>
      <c r="I85" s="12" t="s">
        <v>30</v>
      </c>
      <c r="J85" s="12">
        <v>217</v>
      </c>
      <c r="K85" s="12" t="s">
        <v>473</v>
      </c>
      <c r="L85" s="12">
        <v>420</v>
      </c>
      <c r="M85" s="12"/>
      <c r="N85" s="12" t="s">
        <v>520</v>
      </c>
      <c r="O85" s="57">
        <v>45597.532638888886</v>
      </c>
      <c r="P85" s="58">
        <v>45667</v>
      </c>
      <c r="Q85" s="12"/>
      <c r="R85" s="58"/>
      <c r="S85" s="12"/>
      <c r="T85" s="62">
        <v>104</v>
      </c>
      <c r="U85" s="12" t="s">
        <v>39</v>
      </c>
      <c r="V85" s="12" t="s">
        <v>40</v>
      </c>
      <c r="W85" s="12" t="s">
        <v>41</v>
      </c>
      <c r="X85" s="12" t="s">
        <v>42</v>
      </c>
      <c r="Y85" s="12"/>
      <c r="Z85" s="12"/>
      <c r="AA85" s="12" t="s">
        <v>521</v>
      </c>
      <c r="AB85" s="12"/>
      <c r="AC85" s="12">
        <v>7119</v>
      </c>
      <c r="AD85" s="12" t="s">
        <v>38</v>
      </c>
    </row>
    <row r="86" spans="1:30" x14ac:dyDescent="0.2">
      <c r="A86" s="56" t="s">
        <v>498</v>
      </c>
      <c r="B86" s="12">
        <v>572475</v>
      </c>
      <c r="C86" s="12">
        <v>111019</v>
      </c>
      <c r="D86" s="12"/>
      <c r="E86" s="12">
        <v>2</v>
      </c>
      <c r="F86" s="12" t="s">
        <v>29</v>
      </c>
      <c r="G86" s="12">
        <v>7720</v>
      </c>
      <c r="H86" s="12" t="s">
        <v>685</v>
      </c>
      <c r="I86" s="12" t="s">
        <v>30</v>
      </c>
      <c r="J86" s="12">
        <v>406</v>
      </c>
      <c r="K86" s="12" t="s">
        <v>387</v>
      </c>
      <c r="L86" s="12">
        <v>335</v>
      </c>
      <c r="M86" s="12"/>
      <c r="N86" s="12" t="s">
        <v>388</v>
      </c>
      <c r="O86" s="57">
        <v>45597</v>
      </c>
      <c r="P86" s="58">
        <v>45667</v>
      </c>
      <c r="Q86" s="12"/>
      <c r="R86" s="58">
        <v>45649</v>
      </c>
      <c r="S86" s="12"/>
      <c r="T86" s="62">
        <v>-475.11</v>
      </c>
      <c r="U86" s="12" t="s">
        <v>34</v>
      </c>
      <c r="V86" s="12" t="s">
        <v>510</v>
      </c>
      <c r="W86" s="12" t="s">
        <v>35</v>
      </c>
      <c r="X86" s="12" t="s">
        <v>36</v>
      </c>
      <c r="Y86" s="12"/>
      <c r="Z86" s="12"/>
      <c r="AA86" s="12" t="s">
        <v>522</v>
      </c>
      <c r="AB86" s="12"/>
      <c r="AC86" s="12">
        <v>7119</v>
      </c>
      <c r="AD86" s="12" t="s">
        <v>38</v>
      </c>
    </row>
    <row r="87" spans="1:30" x14ac:dyDescent="0.2">
      <c r="A87" s="56" t="s">
        <v>498</v>
      </c>
      <c r="B87" s="12">
        <v>572515</v>
      </c>
      <c r="C87" s="12">
        <v>111019</v>
      </c>
      <c r="D87" s="12"/>
      <c r="E87" s="12">
        <v>2</v>
      </c>
      <c r="F87" s="12" t="s">
        <v>29</v>
      </c>
      <c r="G87" s="12">
        <v>7720</v>
      </c>
      <c r="H87" s="12" t="s">
        <v>685</v>
      </c>
      <c r="I87" s="12" t="s">
        <v>30</v>
      </c>
      <c r="J87" s="12">
        <v>406</v>
      </c>
      <c r="K87" s="12" t="s">
        <v>387</v>
      </c>
      <c r="L87" s="12">
        <v>335</v>
      </c>
      <c r="M87" s="12"/>
      <c r="N87" s="12" t="s">
        <v>388</v>
      </c>
      <c r="O87" s="57">
        <v>45597</v>
      </c>
      <c r="P87" s="58">
        <v>45667</v>
      </c>
      <c r="Q87" s="12"/>
      <c r="R87" s="58">
        <v>45649</v>
      </c>
      <c r="S87" s="12"/>
      <c r="T87" s="62">
        <v>38.01</v>
      </c>
      <c r="U87" s="12" t="s">
        <v>39</v>
      </c>
      <c r="V87" s="12" t="s">
        <v>40</v>
      </c>
      <c r="W87" s="12" t="s">
        <v>41</v>
      </c>
      <c r="X87" s="12" t="s">
        <v>42</v>
      </c>
      <c r="Y87" s="12"/>
      <c r="Z87" s="12"/>
      <c r="AA87" s="12" t="s">
        <v>522</v>
      </c>
      <c r="AB87" s="12"/>
      <c r="AC87" s="12">
        <v>7119</v>
      </c>
      <c r="AD87" s="12" t="s">
        <v>38</v>
      </c>
    </row>
    <row r="88" spans="1:30" x14ac:dyDescent="0.2">
      <c r="A88" s="56" t="s">
        <v>498</v>
      </c>
      <c r="B88" s="12">
        <v>572556</v>
      </c>
      <c r="C88" s="12">
        <v>111038</v>
      </c>
      <c r="D88" s="12"/>
      <c r="E88" s="12">
        <v>2</v>
      </c>
      <c r="F88" s="12" t="s">
        <v>29</v>
      </c>
      <c r="G88" s="12">
        <v>7720</v>
      </c>
      <c r="H88" s="12" t="s">
        <v>685</v>
      </c>
      <c r="I88" s="12" t="s">
        <v>30</v>
      </c>
      <c r="J88" s="12">
        <v>407</v>
      </c>
      <c r="K88" s="12" t="s">
        <v>294</v>
      </c>
      <c r="L88" s="12">
        <v>337</v>
      </c>
      <c r="M88" s="12"/>
      <c r="N88" s="12" t="s">
        <v>295</v>
      </c>
      <c r="O88" s="57">
        <v>45627</v>
      </c>
      <c r="P88" s="58">
        <v>45667</v>
      </c>
      <c r="Q88" s="12"/>
      <c r="R88" s="58">
        <v>45659</v>
      </c>
      <c r="S88" s="12"/>
      <c r="T88" s="62">
        <v>-337.86</v>
      </c>
      <c r="U88" s="12" t="s">
        <v>34</v>
      </c>
      <c r="V88" s="12" t="s">
        <v>510</v>
      </c>
      <c r="W88" s="12" t="s">
        <v>35</v>
      </c>
      <c r="X88" s="12" t="s">
        <v>36</v>
      </c>
      <c r="Y88" s="12"/>
      <c r="Z88" s="12"/>
      <c r="AA88" s="12" t="s">
        <v>296</v>
      </c>
      <c r="AB88" s="12"/>
      <c r="AC88" s="12">
        <v>7119</v>
      </c>
      <c r="AD88" s="12" t="s">
        <v>38</v>
      </c>
    </row>
    <row r="89" spans="1:30" x14ac:dyDescent="0.2">
      <c r="A89" s="56" t="s">
        <v>498</v>
      </c>
      <c r="B89" s="12">
        <v>572592</v>
      </c>
      <c r="C89" s="12">
        <v>111038</v>
      </c>
      <c r="D89" s="12"/>
      <c r="E89" s="12">
        <v>2</v>
      </c>
      <c r="F89" s="12" t="s">
        <v>29</v>
      </c>
      <c r="G89" s="12">
        <v>7720</v>
      </c>
      <c r="H89" s="12" t="s">
        <v>685</v>
      </c>
      <c r="I89" s="12" t="s">
        <v>30</v>
      </c>
      <c r="J89" s="12">
        <v>407</v>
      </c>
      <c r="K89" s="12" t="s">
        <v>294</v>
      </c>
      <c r="L89" s="12">
        <v>337</v>
      </c>
      <c r="M89" s="12"/>
      <c r="N89" s="12" t="s">
        <v>295</v>
      </c>
      <c r="O89" s="57">
        <v>45627</v>
      </c>
      <c r="P89" s="58">
        <v>45667</v>
      </c>
      <c r="Q89" s="12"/>
      <c r="R89" s="58">
        <v>45659</v>
      </c>
      <c r="S89" s="12"/>
      <c r="T89" s="62">
        <v>27.03</v>
      </c>
      <c r="U89" s="12" t="s">
        <v>39</v>
      </c>
      <c r="V89" s="12" t="s">
        <v>40</v>
      </c>
      <c r="W89" s="12" t="s">
        <v>41</v>
      </c>
      <c r="X89" s="12" t="s">
        <v>42</v>
      </c>
      <c r="Y89" s="12"/>
      <c r="Z89" s="12"/>
      <c r="AA89" s="12" t="s">
        <v>296</v>
      </c>
      <c r="AB89" s="12"/>
      <c r="AC89" s="12">
        <v>7119</v>
      </c>
      <c r="AD89" s="12" t="s">
        <v>38</v>
      </c>
    </row>
    <row r="90" spans="1:30" x14ac:dyDescent="0.2">
      <c r="A90" s="56" t="s">
        <v>501</v>
      </c>
      <c r="B90" s="12">
        <v>573173</v>
      </c>
      <c r="C90" s="12">
        <v>111136</v>
      </c>
      <c r="D90" s="12"/>
      <c r="E90" s="12">
        <v>2</v>
      </c>
      <c r="F90" s="12" t="s">
        <v>29</v>
      </c>
      <c r="G90" s="12">
        <v>3201</v>
      </c>
      <c r="H90" s="12" t="s">
        <v>608</v>
      </c>
      <c r="I90" s="12" t="s">
        <v>30</v>
      </c>
      <c r="J90" s="12">
        <v>234</v>
      </c>
      <c r="K90" s="12" t="s">
        <v>453</v>
      </c>
      <c r="L90" s="12">
        <v>342</v>
      </c>
      <c r="M90" s="12"/>
      <c r="N90" s="12" t="s">
        <v>454</v>
      </c>
      <c r="O90" s="57">
        <v>45627</v>
      </c>
      <c r="P90" s="58">
        <v>45667</v>
      </c>
      <c r="Q90" s="12"/>
      <c r="R90" s="58">
        <v>45656</v>
      </c>
      <c r="S90" s="12"/>
      <c r="T90" s="62">
        <v>-5806.9</v>
      </c>
      <c r="U90" s="12" t="s">
        <v>34</v>
      </c>
      <c r="V90" s="12" t="s">
        <v>523</v>
      </c>
      <c r="W90" s="12" t="s">
        <v>35</v>
      </c>
      <c r="X90" s="12" t="s">
        <v>36</v>
      </c>
      <c r="Y90" s="12"/>
      <c r="Z90" s="12"/>
      <c r="AA90" s="12" t="s">
        <v>524</v>
      </c>
      <c r="AB90" s="12"/>
      <c r="AC90" s="12">
        <v>7119</v>
      </c>
      <c r="AD90" s="12" t="s">
        <v>38</v>
      </c>
    </row>
    <row r="91" spans="1:30" x14ac:dyDescent="0.2">
      <c r="A91" s="56" t="s">
        <v>501</v>
      </c>
      <c r="B91" s="12">
        <v>573215</v>
      </c>
      <c r="C91" s="12">
        <v>111136</v>
      </c>
      <c r="D91" s="12"/>
      <c r="E91" s="12">
        <v>2</v>
      </c>
      <c r="F91" s="12" t="s">
        <v>29</v>
      </c>
      <c r="G91" s="12">
        <v>3201</v>
      </c>
      <c r="H91" s="12" t="s">
        <v>608</v>
      </c>
      <c r="I91" s="12" t="s">
        <v>30</v>
      </c>
      <c r="J91" s="12">
        <v>234</v>
      </c>
      <c r="K91" s="12" t="s">
        <v>453</v>
      </c>
      <c r="L91" s="12">
        <v>342</v>
      </c>
      <c r="M91" s="12"/>
      <c r="N91" s="12" t="s">
        <v>454</v>
      </c>
      <c r="O91" s="57">
        <v>45627</v>
      </c>
      <c r="P91" s="58">
        <v>45667</v>
      </c>
      <c r="Q91" s="12"/>
      <c r="R91" s="58">
        <v>45656</v>
      </c>
      <c r="S91" s="12"/>
      <c r="T91" s="62">
        <v>464.55</v>
      </c>
      <c r="U91" s="12" t="s">
        <v>39</v>
      </c>
      <c r="V91" s="12" t="s">
        <v>40</v>
      </c>
      <c r="W91" s="12" t="s">
        <v>41</v>
      </c>
      <c r="X91" s="12" t="s">
        <v>42</v>
      </c>
      <c r="Y91" s="12"/>
      <c r="Z91" s="12"/>
      <c r="AA91" s="12" t="s">
        <v>524</v>
      </c>
      <c r="AB91" s="12"/>
      <c r="AC91" s="12">
        <v>7119</v>
      </c>
      <c r="AD91" s="12" t="s">
        <v>38</v>
      </c>
    </row>
    <row r="92" spans="1:30" x14ac:dyDescent="0.2">
      <c r="A92" s="56" t="s">
        <v>500</v>
      </c>
      <c r="B92" s="12">
        <v>583792</v>
      </c>
      <c r="C92" s="12">
        <v>113437</v>
      </c>
      <c r="D92" s="12"/>
      <c r="E92" s="12">
        <v>2</v>
      </c>
      <c r="F92" s="12" t="s">
        <v>29</v>
      </c>
      <c r="G92" s="12">
        <v>3201</v>
      </c>
      <c r="H92" s="12" t="s">
        <v>608</v>
      </c>
      <c r="I92" s="12" t="s">
        <v>30</v>
      </c>
      <c r="J92" s="12">
        <v>214</v>
      </c>
      <c r="K92" s="12" t="s">
        <v>165</v>
      </c>
      <c r="L92" s="12">
        <v>349</v>
      </c>
      <c r="M92" s="12"/>
      <c r="N92" s="12" t="s">
        <v>166</v>
      </c>
      <c r="O92" s="57">
        <v>45658</v>
      </c>
      <c r="P92" s="58">
        <v>45667</v>
      </c>
      <c r="Q92" s="12"/>
      <c r="R92" s="58">
        <v>45656</v>
      </c>
      <c r="S92" s="12"/>
      <c r="T92" s="62">
        <v>-650.44000000000005</v>
      </c>
      <c r="U92" s="12" t="s">
        <v>34</v>
      </c>
      <c r="V92" s="12" t="s">
        <v>510</v>
      </c>
      <c r="W92" s="12" t="s">
        <v>35</v>
      </c>
      <c r="X92" s="12" t="s">
        <v>36</v>
      </c>
      <c r="Y92" s="12"/>
      <c r="Z92" s="12"/>
      <c r="AA92" s="12" t="s">
        <v>525</v>
      </c>
      <c r="AB92" s="12"/>
      <c r="AC92" s="12">
        <v>7119</v>
      </c>
      <c r="AD92" s="12" t="s">
        <v>38</v>
      </c>
    </row>
    <row r="93" spans="1:30" x14ac:dyDescent="0.2">
      <c r="A93" s="56" t="s">
        <v>500</v>
      </c>
      <c r="B93" s="12">
        <v>583829</v>
      </c>
      <c r="C93" s="12">
        <v>113437</v>
      </c>
      <c r="D93" s="12"/>
      <c r="E93" s="12">
        <v>2</v>
      </c>
      <c r="F93" s="12" t="s">
        <v>29</v>
      </c>
      <c r="G93" s="12">
        <v>3201</v>
      </c>
      <c r="H93" s="12" t="s">
        <v>608</v>
      </c>
      <c r="I93" s="12" t="s">
        <v>30</v>
      </c>
      <c r="J93" s="12">
        <v>214</v>
      </c>
      <c r="K93" s="12" t="s">
        <v>165</v>
      </c>
      <c r="L93" s="12">
        <v>349</v>
      </c>
      <c r="M93" s="12"/>
      <c r="N93" s="12" t="s">
        <v>166</v>
      </c>
      <c r="O93" s="57">
        <v>45658</v>
      </c>
      <c r="P93" s="58">
        <v>45667</v>
      </c>
      <c r="Q93" s="12"/>
      <c r="R93" s="58">
        <v>45656</v>
      </c>
      <c r="S93" s="12"/>
      <c r="T93" s="62">
        <v>52.04</v>
      </c>
      <c r="U93" s="12" t="s">
        <v>39</v>
      </c>
      <c r="V93" s="12" t="s">
        <v>40</v>
      </c>
      <c r="W93" s="12" t="s">
        <v>41</v>
      </c>
      <c r="X93" s="12" t="s">
        <v>42</v>
      </c>
      <c r="Y93" s="12"/>
      <c r="Z93" s="12"/>
      <c r="AA93" s="12" t="s">
        <v>525</v>
      </c>
      <c r="AB93" s="12"/>
      <c r="AC93" s="12">
        <v>7119</v>
      </c>
      <c r="AD93" s="12" t="s">
        <v>38</v>
      </c>
    </row>
    <row r="94" spans="1:30" x14ac:dyDescent="0.2">
      <c r="A94" s="56" t="s">
        <v>499</v>
      </c>
      <c r="B94" s="12">
        <v>584577</v>
      </c>
      <c r="C94" s="12">
        <v>113537</v>
      </c>
      <c r="D94" s="12"/>
      <c r="E94" s="12">
        <v>2</v>
      </c>
      <c r="F94" s="12" t="s">
        <v>29</v>
      </c>
      <c r="G94" s="12">
        <v>3201</v>
      </c>
      <c r="H94" s="12" t="s">
        <v>608</v>
      </c>
      <c r="I94" s="12" t="s">
        <v>30</v>
      </c>
      <c r="J94" s="12">
        <v>70</v>
      </c>
      <c r="K94" s="12" t="s">
        <v>483</v>
      </c>
      <c r="L94" s="12">
        <v>428</v>
      </c>
      <c r="M94" s="12"/>
      <c r="N94" s="12" t="s">
        <v>526</v>
      </c>
      <c r="O94" s="57">
        <v>45630.665972222225</v>
      </c>
      <c r="P94" s="58">
        <v>45667</v>
      </c>
      <c r="Q94" s="12"/>
      <c r="R94" s="58"/>
      <c r="S94" s="12"/>
      <c r="T94" s="62">
        <v>-628.33000000000004</v>
      </c>
      <c r="U94" s="12" t="s">
        <v>34</v>
      </c>
      <c r="V94" s="12" t="s">
        <v>527</v>
      </c>
      <c r="W94" s="12" t="s">
        <v>35</v>
      </c>
      <c r="X94" s="12" t="s">
        <v>36</v>
      </c>
      <c r="Y94" s="12"/>
      <c r="Z94" s="12"/>
      <c r="AA94" s="12" t="s">
        <v>528</v>
      </c>
      <c r="AB94" s="12"/>
      <c r="AC94" s="12">
        <v>7119</v>
      </c>
      <c r="AD94" s="12" t="s">
        <v>38</v>
      </c>
    </row>
    <row r="95" spans="1:30" x14ac:dyDescent="0.2">
      <c r="A95" s="56" t="s">
        <v>499</v>
      </c>
      <c r="B95" s="12">
        <v>584600</v>
      </c>
      <c r="C95" s="12">
        <v>113537</v>
      </c>
      <c r="D95" s="12"/>
      <c r="E95" s="12">
        <v>2</v>
      </c>
      <c r="F95" s="12" t="s">
        <v>29</v>
      </c>
      <c r="G95" s="12">
        <v>3201</v>
      </c>
      <c r="H95" s="12" t="s">
        <v>608</v>
      </c>
      <c r="I95" s="12" t="s">
        <v>30</v>
      </c>
      <c r="J95" s="12">
        <v>70</v>
      </c>
      <c r="K95" s="12" t="s">
        <v>483</v>
      </c>
      <c r="L95" s="12">
        <v>428</v>
      </c>
      <c r="M95" s="12"/>
      <c r="N95" s="12" t="s">
        <v>526</v>
      </c>
      <c r="O95" s="57">
        <v>45630.665972222225</v>
      </c>
      <c r="P95" s="58">
        <v>45667</v>
      </c>
      <c r="Q95" s="12"/>
      <c r="R95" s="58"/>
      <c r="S95" s="12"/>
      <c r="T95" s="62">
        <v>50.27</v>
      </c>
      <c r="U95" s="12" t="s">
        <v>39</v>
      </c>
      <c r="V95" s="12" t="s">
        <v>40</v>
      </c>
      <c r="W95" s="12" t="s">
        <v>41</v>
      </c>
      <c r="X95" s="12" t="s">
        <v>42</v>
      </c>
      <c r="Y95" s="12"/>
      <c r="Z95" s="12"/>
      <c r="AA95" s="12" t="s">
        <v>528</v>
      </c>
      <c r="AB95" s="12"/>
      <c r="AC95" s="12">
        <v>7119</v>
      </c>
      <c r="AD95" s="12" t="s">
        <v>38</v>
      </c>
    </row>
    <row r="96" spans="1:30" x14ac:dyDescent="0.2">
      <c r="A96" s="56" t="s">
        <v>499</v>
      </c>
      <c r="B96" s="12">
        <v>584779</v>
      </c>
      <c r="C96" s="12">
        <v>113537</v>
      </c>
      <c r="D96" s="12"/>
      <c r="E96" s="12">
        <v>2</v>
      </c>
      <c r="F96" s="12" t="s">
        <v>29</v>
      </c>
      <c r="G96" s="12">
        <v>3201</v>
      </c>
      <c r="H96" s="12" t="s">
        <v>608</v>
      </c>
      <c r="I96" s="12" t="s">
        <v>30</v>
      </c>
      <c r="J96" s="12">
        <v>70</v>
      </c>
      <c r="K96" s="12" t="s">
        <v>483</v>
      </c>
      <c r="L96" s="12">
        <v>428</v>
      </c>
      <c r="M96" s="12"/>
      <c r="N96" s="12" t="s">
        <v>526</v>
      </c>
      <c r="O96" s="57">
        <v>45630.665972222225</v>
      </c>
      <c r="P96" s="58">
        <v>45667</v>
      </c>
      <c r="Q96" s="12"/>
      <c r="R96" s="58"/>
      <c r="S96" s="12"/>
      <c r="T96" s="62">
        <v>650</v>
      </c>
      <c r="U96" s="12" t="s">
        <v>39</v>
      </c>
      <c r="V96" s="12" t="s">
        <v>54</v>
      </c>
      <c r="W96" s="12" t="s">
        <v>54</v>
      </c>
      <c r="X96" s="12" t="s">
        <v>55</v>
      </c>
      <c r="Y96" s="12"/>
      <c r="Z96" s="12"/>
      <c r="AA96" s="12" t="s">
        <v>528</v>
      </c>
      <c r="AB96" s="12"/>
      <c r="AC96" s="12">
        <v>7119</v>
      </c>
      <c r="AD96" s="12" t="s">
        <v>38</v>
      </c>
    </row>
    <row r="97" spans="1:30" x14ac:dyDescent="0.2">
      <c r="A97" s="56" t="s">
        <v>499</v>
      </c>
      <c r="B97" s="12">
        <v>602413</v>
      </c>
      <c r="C97" s="12">
        <v>113537</v>
      </c>
      <c r="D97" s="12"/>
      <c r="E97" s="12">
        <v>2</v>
      </c>
      <c r="F97" s="12" t="s">
        <v>29</v>
      </c>
      <c r="G97" s="12">
        <v>3201</v>
      </c>
      <c r="H97" s="12" t="s">
        <v>608</v>
      </c>
      <c r="I97" s="12" t="s">
        <v>30</v>
      </c>
      <c r="J97" s="12">
        <v>70</v>
      </c>
      <c r="K97" s="12" t="s">
        <v>483</v>
      </c>
      <c r="L97" s="12">
        <v>428</v>
      </c>
      <c r="M97" s="12"/>
      <c r="N97" s="12" t="s">
        <v>526</v>
      </c>
      <c r="O97" s="57">
        <v>45630.665972222225</v>
      </c>
      <c r="P97" s="58">
        <v>45667</v>
      </c>
      <c r="Q97" s="12"/>
      <c r="R97" s="58"/>
      <c r="S97" s="12"/>
      <c r="T97" s="63">
        <v>-50.27</v>
      </c>
      <c r="U97" s="12" t="s">
        <v>34</v>
      </c>
      <c r="V97" s="12" t="s">
        <v>590</v>
      </c>
      <c r="W97" s="12" t="s">
        <v>584</v>
      </c>
      <c r="X97" s="12" t="s">
        <v>585</v>
      </c>
      <c r="Y97" s="12"/>
      <c r="Z97" s="12"/>
      <c r="AA97" s="12" t="s">
        <v>528</v>
      </c>
      <c r="AB97" s="12"/>
      <c r="AC97" s="12">
        <v>7119</v>
      </c>
      <c r="AD97" s="12" t="s">
        <v>38</v>
      </c>
    </row>
    <row r="98" spans="1:30" x14ac:dyDescent="0.2">
      <c r="A98" s="56" t="s">
        <v>498</v>
      </c>
      <c r="B98" s="12">
        <v>584781</v>
      </c>
      <c r="C98" s="12">
        <v>113574</v>
      </c>
      <c r="D98" s="12"/>
      <c r="E98" s="12">
        <v>2</v>
      </c>
      <c r="F98" s="12" t="s">
        <v>29</v>
      </c>
      <c r="G98" s="12">
        <v>7720</v>
      </c>
      <c r="H98" s="12" t="s">
        <v>685</v>
      </c>
      <c r="I98" s="12" t="s">
        <v>30</v>
      </c>
      <c r="J98" s="12">
        <v>413</v>
      </c>
      <c r="K98" s="12" t="s">
        <v>205</v>
      </c>
      <c r="L98" s="12">
        <v>104</v>
      </c>
      <c r="M98" s="12" t="s">
        <v>206</v>
      </c>
      <c r="N98" s="12" t="s">
        <v>504</v>
      </c>
      <c r="O98" s="57">
        <v>45631.4375</v>
      </c>
      <c r="P98" s="58">
        <v>45667</v>
      </c>
      <c r="Q98" s="12"/>
      <c r="R98" s="58">
        <v>45652</v>
      </c>
      <c r="S98" s="12"/>
      <c r="T98" s="62">
        <v>-559.79999999999995</v>
      </c>
      <c r="U98" s="12" t="s">
        <v>34</v>
      </c>
      <c r="V98" s="12" t="s">
        <v>510</v>
      </c>
      <c r="W98" s="12" t="s">
        <v>35</v>
      </c>
      <c r="X98" s="12" t="s">
        <v>36</v>
      </c>
      <c r="Y98" s="12"/>
      <c r="Z98" s="12"/>
      <c r="AA98" s="12" t="s">
        <v>529</v>
      </c>
      <c r="AB98" s="12"/>
      <c r="AC98" s="12">
        <v>7119</v>
      </c>
      <c r="AD98" s="12" t="s">
        <v>38</v>
      </c>
    </row>
    <row r="99" spans="1:30" x14ac:dyDescent="0.2">
      <c r="A99" s="56" t="s">
        <v>498</v>
      </c>
      <c r="B99" s="12">
        <v>584806</v>
      </c>
      <c r="C99" s="12">
        <v>113574</v>
      </c>
      <c r="D99" s="12"/>
      <c r="E99" s="12">
        <v>2</v>
      </c>
      <c r="F99" s="12" t="s">
        <v>29</v>
      </c>
      <c r="G99" s="12">
        <v>7720</v>
      </c>
      <c r="H99" s="12" t="s">
        <v>685</v>
      </c>
      <c r="I99" s="12" t="s">
        <v>30</v>
      </c>
      <c r="J99" s="12">
        <v>413</v>
      </c>
      <c r="K99" s="12" t="s">
        <v>205</v>
      </c>
      <c r="L99" s="12">
        <v>104</v>
      </c>
      <c r="M99" s="12" t="s">
        <v>206</v>
      </c>
      <c r="N99" s="12" t="s">
        <v>504</v>
      </c>
      <c r="O99" s="57">
        <v>45631.4375</v>
      </c>
      <c r="P99" s="58">
        <v>45667</v>
      </c>
      <c r="Q99" s="12"/>
      <c r="R99" s="58">
        <v>45652</v>
      </c>
      <c r="S99" s="12"/>
      <c r="T99" s="62">
        <v>44.78</v>
      </c>
      <c r="U99" s="12" t="s">
        <v>39</v>
      </c>
      <c r="V99" s="12" t="s">
        <v>40</v>
      </c>
      <c r="W99" s="12" t="s">
        <v>41</v>
      </c>
      <c r="X99" s="12" t="s">
        <v>42</v>
      </c>
      <c r="Y99" s="12"/>
      <c r="Z99" s="12"/>
      <c r="AA99" s="12" t="s">
        <v>529</v>
      </c>
      <c r="AB99" s="12"/>
      <c r="AC99" s="12">
        <v>7119</v>
      </c>
      <c r="AD99" s="12" t="s">
        <v>38</v>
      </c>
    </row>
    <row r="100" spans="1:30" x14ac:dyDescent="0.2">
      <c r="A100" s="56" t="s">
        <v>499</v>
      </c>
      <c r="B100" s="12">
        <v>585137</v>
      </c>
      <c r="C100" s="12">
        <v>113617</v>
      </c>
      <c r="D100" s="12"/>
      <c r="E100" s="12">
        <v>2</v>
      </c>
      <c r="F100" s="12" t="s">
        <v>29</v>
      </c>
      <c r="G100" s="12">
        <v>3201</v>
      </c>
      <c r="H100" s="12" t="s">
        <v>608</v>
      </c>
      <c r="I100" s="12" t="s">
        <v>30</v>
      </c>
      <c r="J100" s="12">
        <v>48</v>
      </c>
      <c r="K100" s="12" t="s">
        <v>181</v>
      </c>
      <c r="L100" s="12">
        <v>1</v>
      </c>
      <c r="M100" s="12" t="s">
        <v>182</v>
      </c>
      <c r="N100" s="12" t="s">
        <v>183</v>
      </c>
      <c r="O100" s="57">
        <v>45631.55972222222</v>
      </c>
      <c r="P100" s="58">
        <v>45667</v>
      </c>
      <c r="Q100" s="12"/>
      <c r="R100" s="58">
        <v>45663</v>
      </c>
      <c r="S100" s="12"/>
      <c r="T100" s="62">
        <v>-719.54</v>
      </c>
      <c r="U100" s="12" t="s">
        <v>34</v>
      </c>
      <c r="V100" s="12" t="s">
        <v>510</v>
      </c>
      <c r="W100" s="12" t="s">
        <v>35</v>
      </c>
      <c r="X100" s="12" t="s">
        <v>36</v>
      </c>
      <c r="Y100" s="12"/>
      <c r="Z100" s="12"/>
      <c r="AA100" s="12" t="s">
        <v>184</v>
      </c>
      <c r="AB100" s="12"/>
      <c r="AC100" s="12">
        <v>7119</v>
      </c>
      <c r="AD100" s="12" t="s">
        <v>38</v>
      </c>
    </row>
    <row r="101" spans="1:30" x14ac:dyDescent="0.2">
      <c r="A101" s="56" t="s">
        <v>499</v>
      </c>
      <c r="B101" s="12">
        <v>585160</v>
      </c>
      <c r="C101" s="12">
        <v>113617</v>
      </c>
      <c r="D101" s="12"/>
      <c r="E101" s="12">
        <v>2</v>
      </c>
      <c r="F101" s="12" t="s">
        <v>29</v>
      </c>
      <c r="G101" s="12">
        <v>3201</v>
      </c>
      <c r="H101" s="12" t="s">
        <v>608</v>
      </c>
      <c r="I101" s="12" t="s">
        <v>30</v>
      </c>
      <c r="J101" s="12">
        <v>48</v>
      </c>
      <c r="K101" s="12" t="s">
        <v>181</v>
      </c>
      <c r="L101" s="12">
        <v>1</v>
      </c>
      <c r="M101" s="12" t="s">
        <v>182</v>
      </c>
      <c r="N101" s="12" t="s">
        <v>183</v>
      </c>
      <c r="O101" s="57">
        <v>45631.55972222222</v>
      </c>
      <c r="P101" s="58">
        <v>45667</v>
      </c>
      <c r="Q101" s="12"/>
      <c r="R101" s="58">
        <v>45663</v>
      </c>
      <c r="S101" s="12"/>
      <c r="T101" s="62">
        <v>57.56</v>
      </c>
      <c r="U101" s="12" t="s">
        <v>39</v>
      </c>
      <c r="V101" s="12" t="s">
        <v>40</v>
      </c>
      <c r="W101" s="12" t="s">
        <v>41</v>
      </c>
      <c r="X101" s="12" t="s">
        <v>42</v>
      </c>
      <c r="Y101" s="12"/>
      <c r="Z101" s="12"/>
      <c r="AA101" s="12" t="s">
        <v>184</v>
      </c>
      <c r="AB101" s="12"/>
      <c r="AC101" s="12">
        <v>7119</v>
      </c>
      <c r="AD101" s="12" t="s">
        <v>38</v>
      </c>
    </row>
    <row r="102" spans="1:30" x14ac:dyDescent="0.2">
      <c r="A102" s="56" t="s">
        <v>497</v>
      </c>
      <c r="B102" s="12">
        <v>585200</v>
      </c>
      <c r="C102" s="12">
        <v>113629</v>
      </c>
      <c r="D102" s="12"/>
      <c r="E102" s="12">
        <v>2</v>
      </c>
      <c r="F102" s="12" t="s">
        <v>29</v>
      </c>
      <c r="G102" s="12">
        <v>7720</v>
      </c>
      <c r="H102" s="12" t="s">
        <v>685</v>
      </c>
      <c r="I102" s="12" t="s">
        <v>30</v>
      </c>
      <c r="J102" s="12">
        <v>182</v>
      </c>
      <c r="K102" s="12" t="s">
        <v>146</v>
      </c>
      <c r="L102" s="12">
        <v>181</v>
      </c>
      <c r="M102" s="12" t="s">
        <v>147</v>
      </c>
      <c r="N102" s="12" t="s">
        <v>148</v>
      </c>
      <c r="O102" s="57">
        <v>45631.55972222222</v>
      </c>
      <c r="P102" s="58">
        <v>45667</v>
      </c>
      <c r="Q102" s="12"/>
      <c r="R102" s="58">
        <v>45665</v>
      </c>
      <c r="S102" s="12"/>
      <c r="T102" s="62">
        <v>-435.91</v>
      </c>
      <c r="U102" s="12" t="s">
        <v>34</v>
      </c>
      <c r="V102" s="12" t="s">
        <v>510</v>
      </c>
      <c r="W102" s="12" t="s">
        <v>35</v>
      </c>
      <c r="X102" s="12" t="s">
        <v>36</v>
      </c>
      <c r="Y102" s="12"/>
      <c r="Z102" s="12"/>
      <c r="AA102" s="12" t="s">
        <v>149</v>
      </c>
      <c r="AB102" s="12"/>
      <c r="AC102" s="12">
        <v>7119</v>
      </c>
      <c r="AD102" s="12" t="s">
        <v>38</v>
      </c>
    </row>
    <row r="103" spans="1:30" x14ac:dyDescent="0.2">
      <c r="A103" s="56" t="s">
        <v>497</v>
      </c>
      <c r="B103" s="12">
        <v>585223</v>
      </c>
      <c r="C103" s="12">
        <v>113629</v>
      </c>
      <c r="D103" s="12"/>
      <c r="E103" s="12">
        <v>2</v>
      </c>
      <c r="F103" s="12" t="s">
        <v>29</v>
      </c>
      <c r="G103" s="12">
        <v>7720</v>
      </c>
      <c r="H103" s="12" t="s">
        <v>685</v>
      </c>
      <c r="I103" s="12" t="s">
        <v>30</v>
      </c>
      <c r="J103" s="12">
        <v>182</v>
      </c>
      <c r="K103" s="12" t="s">
        <v>146</v>
      </c>
      <c r="L103" s="12">
        <v>181</v>
      </c>
      <c r="M103" s="12" t="s">
        <v>147</v>
      </c>
      <c r="N103" s="12" t="s">
        <v>148</v>
      </c>
      <c r="O103" s="57">
        <v>45631.55972222222</v>
      </c>
      <c r="P103" s="58">
        <v>45667</v>
      </c>
      <c r="Q103" s="12"/>
      <c r="R103" s="58">
        <v>45665</v>
      </c>
      <c r="S103" s="12"/>
      <c r="T103" s="62">
        <v>34.869999999999997</v>
      </c>
      <c r="U103" s="12" t="s">
        <v>39</v>
      </c>
      <c r="V103" s="12" t="s">
        <v>40</v>
      </c>
      <c r="W103" s="12" t="s">
        <v>41</v>
      </c>
      <c r="X103" s="12" t="s">
        <v>42</v>
      </c>
      <c r="Y103" s="12"/>
      <c r="Z103" s="12"/>
      <c r="AA103" s="12" t="s">
        <v>149</v>
      </c>
      <c r="AB103" s="12"/>
      <c r="AC103" s="12">
        <v>7119</v>
      </c>
      <c r="AD103" s="12" t="s">
        <v>38</v>
      </c>
    </row>
    <row r="104" spans="1:30" x14ac:dyDescent="0.2">
      <c r="A104" s="56" t="s">
        <v>498</v>
      </c>
      <c r="B104" s="12">
        <v>585260</v>
      </c>
      <c r="C104" s="12">
        <v>113641</v>
      </c>
      <c r="D104" s="12"/>
      <c r="E104" s="12">
        <v>2</v>
      </c>
      <c r="F104" s="12" t="s">
        <v>29</v>
      </c>
      <c r="G104" s="12">
        <v>7720</v>
      </c>
      <c r="H104" s="12" t="s">
        <v>685</v>
      </c>
      <c r="I104" s="12" t="s">
        <v>30</v>
      </c>
      <c r="J104" s="12">
        <v>401</v>
      </c>
      <c r="K104" s="12" t="s">
        <v>260</v>
      </c>
      <c r="L104" s="12">
        <v>159</v>
      </c>
      <c r="M104" s="12" t="s">
        <v>261</v>
      </c>
      <c r="N104" s="12" t="s">
        <v>262</v>
      </c>
      <c r="O104" s="57">
        <v>45631.560416666667</v>
      </c>
      <c r="P104" s="58">
        <v>45667</v>
      </c>
      <c r="Q104" s="12"/>
      <c r="R104" s="58">
        <v>45659</v>
      </c>
      <c r="S104" s="12"/>
      <c r="T104" s="62">
        <v>-395.22</v>
      </c>
      <c r="U104" s="12" t="s">
        <v>34</v>
      </c>
      <c r="V104" s="12" t="s">
        <v>510</v>
      </c>
      <c r="W104" s="12" t="s">
        <v>35</v>
      </c>
      <c r="X104" s="12" t="s">
        <v>36</v>
      </c>
      <c r="Y104" s="12"/>
      <c r="Z104" s="12"/>
      <c r="AA104" s="12" t="s">
        <v>530</v>
      </c>
      <c r="AB104" s="12"/>
      <c r="AC104" s="12">
        <v>7119</v>
      </c>
      <c r="AD104" s="12" t="s">
        <v>38</v>
      </c>
    </row>
    <row r="105" spans="1:30" x14ac:dyDescent="0.2">
      <c r="A105" s="56" t="s">
        <v>498</v>
      </c>
      <c r="B105" s="12">
        <v>585285</v>
      </c>
      <c r="C105" s="12">
        <v>113641</v>
      </c>
      <c r="D105" s="12"/>
      <c r="E105" s="12">
        <v>2</v>
      </c>
      <c r="F105" s="12" t="s">
        <v>29</v>
      </c>
      <c r="G105" s="12">
        <v>7720</v>
      </c>
      <c r="H105" s="12" t="s">
        <v>685</v>
      </c>
      <c r="I105" s="12" t="s">
        <v>30</v>
      </c>
      <c r="J105" s="12">
        <v>401</v>
      </c>
      <c r="K105" s="12" t="s">
        <v>260</v>
      </c>
      <c r="L105" s="12">
        <v>159</v>
      </c>
      <c r="M105" s="12" t="s">
        <v>261</v>
      </c>
      <c r="N105" s="12" t="s">
        <v>262</v>
      </c>
      <c r="O105" s="57">
        <v>45631.560416666667</v>
      </c>
      <c r="P105" s="58">
        <v>45667</v>
      </c>
      <c r="Q105" s="12"/>
      <c r="R105" s="58">
        <v>45659</v>
      </c>
      <c r="S105" s="12"/>
      <c r="T105" s="62">
        <v>31.62</v>
      </c>
      <c r="U105" s="12" t="s">
        <v>39</v>
      </c>
      <c r="V105" s="12" t="s">
        <v>40</v>
      </c>
      <c r="W105" s="12" t="s">
        <v>41</v>
      </c>
      <c r="X105" s="12" t="s">
        <v>42</v>
      </c>
      <c r="Y105" s="12"/>
      <c r="Z105" s="12"/>
      <c r="AA105" s="12" t="s">
        <v>530</v>
      </c>
      <c r="AB105" s="12"/>
      <c r="AC105" s="12">
        <v>7119</v>
      </c>
      <c r="AD105" s="12" t="s">
        <v>38</v>
      </c>
    </row>
    <row r="106" spans="1:30" x14ac:dyDescent="0.2">
      <c r="A106" s="56" t="s">
        <v>497</v>
      </c>
      <c r="B106" s="12">
        <v>585329</v>
      </c>
      <c r="C106" s="12">
        <v>113654</v>
      </c>
      <c r="D106" s="12"/>
      <c r="E106" s="12">
        <v>2</v>
      </c>
      <c r="F106" s="12" t="s">
        <v>29</v>
      </c>
      <c r="G106" s="12">
        <v>7720</v>
      </c>
      <c r="H106" s="12" t="s">
        <v>685</v>
      </c>
      <c r="I106" s="12" t="s">
        <v>30</v>
      </c>
      <c r="J106" s="12">
        <v>198</v>
      </c>
      <c r="K106" s="12" t="s">
        <v>171</v>
      </c>
      <c r="L106" s="12">
        <v>293</v>
      </c>
      <c r="M106" s="12" t="s">
        <v>172</v>
      </c>
      <c r="N106" s="12" t="s">
        <v>173</v>
      </c>
      <c r="O106" s="57">
        <v>45631.560416666667</v>
      </c>
      <c r="P106" s="58">
        <v>45667</v>
      </c>
      <c r="Q106" s="12"/>
      <c r="R106" s="58">
        <v>45659</v>
      </c>
      <c r="S106" s="12"/>
      <c r="T106" s="62">
        <v>-682.66</v>
      </c>
      <c r="U106" s="12" t="s">
        <v>34</v>
      </c>
      <c r="V106" s="12" t="s">
        <v>510</v>
      </c>
      <c r="W106" s="12" t="s">
        <v>35</v>
      </c>
      <c r="X106" s="12" t="s">
        <v>36</v>
      </c>
      <c r="Y106" s="12"/>
      <c r="Z106" s="12"/>
      <c r="AA106" s="12" t="s">
        <v>531</v>
      </c>
      <c r="AB106" s="12"/>
      <c r="AC106" s="12">
        <v>7119</v>
      </c>
      <c r="AD106" s="12" t="s">
        <v>38</v>
      </c>
    </row>
    <row r="107" spans="1:30" x14ac:dyDescent="0.2">
      <c r="A107" s="56" t="s">
        <v>497</v>
      </c>
      <c r="B107" s="12">
        <v>585354</v>
      </c>
      <c r="C107" s="12">
        <v>113654</v>
      </c>
      <c r="D107" s="12"/>
      <c r="E107" s="12">
        <v>2</v>
      </c>
      <c r="F107" s="12" t="s">
        <v>29</v>
      </c>
      <c r="G107" s="12">
        <v>7720</v>
      </c>
      <c r="H107" s="12" t="s">
        <v>685</v>
      </c>
      <c r="I107" s="12" t="s">
        <v>30</v>
      </c>
      <c r="J107" s="12">
        <v>198</v>
      </c>
      <c r="K107" s="12" t="s">
        <v>171</v>
      </c>
      <c r="L107" s="12">
        <v>293</v>
      </c>
      <c r="M107" s="12" t="s">
        <v>172</v>
      </c>
      <c r="N107" s="12" t="s">
        <v>173</v>
      </c>
      <c r="O107" s="57">
        <v>45631.560416666667</v>
      </c>
      <c r="P107" s="58">
        <v>45667</v>
      </c>
      <c r="Q107" s="12"/>
      <c r="R107" s="58">
        <v>45659</v>
      </c>
      <c r="S107" s="12"/>
      <c r="T107" s="62">
        <v>54.61</v>
      </c>
      <c r="U107" s="12" t="s">
        <v>39</v>
      </c>
      <c r="V107" s="12" t="s">
        <v>40</v>
      </c>
      <c r="W107" s="12" t="s">
        <v>41</v>
      </c>
      <c r="X107" s="12" t="s">
        <v>42</v>
      </c>
      <c r="Y107" s="12"/>
      <c r="Z107" s="12"/>
      <c r="AA107" s="12" t="s">
        <v>531</v>
      </c>
      <c r="AB107" s="12"/>
      <c r="AC107" s="12">
        <v>7119</v>
      </c>
      <c r="AD107" s="12" t="s">
        <v>38</v>
      </c>
    </row>
    <row r="108" spans="1:30" x14ac:dyDescent="0.2">
      <c r="A108" s="56" t="s">
        <v>501</v>
      </c>
      <c r="B108" s="12">
        <v>585474</v>
      </c>
      <c r="C108" s="12">
        <v>113680</v>
      </c>
      <c r="D108" s="12"/>
      <c r="E108" s="12">
        <v>2</v>
      </c>
      <c r="F108" s="12" t="s">
        <v>29</v>
      </c>
      <c r="G108" s="12">
        <v>3201</v>
      </c>
      <c r="H108" s="12" t="s">
        <v>608</v>
      </c>
      <c r="I108" s="12" t="s">
        <v>30</v>
      </c>
      <c r="J108" s="12">
        <v>355</v>
      </c>
      <c r="K108" s="12" t="s">
        <v>438</v>
      </c>
      <c r="L108" s="12">
        <v>152</v>
      </c>
      <c r="M108" s="12" t="s">
        <v>439</v>
      </c>
      <c r="N108" s="12" t="s">
        <v>532</v>
      </c>
      <c r="O108" s="57">
        <v>45631.561111111114</v>
      </c>
      <c r="P108" s="58">
        <v>45667</v>
      </c>
      <c r="Q108" s="12"/>
      <c r="R108" s="58">
        <v>45660</v>
      </c>
      <c r="S108" s="12"/>
      <c r="T108" s="62">
        <v>-3167.4</v>
      </c>
      <c r="U108" s="12" t="s">
        <v>34</v>
      </c>
      <c r="V108" s="12" t="s">
        <v>510</v>
      </c>
      <c r="W108" s="12" t="s">
        <v>35</v>
      </c>
      <c r="X108" s="12" t="s">
        <v>36</v>
      </c>
      <c r="Y108" s="12"/>
      <c r="Z108" s="12"/>
      <c r="AA108" s="12" t="s">
        <v>440</v>
      </c>
      <c r="AB108" s="12"/>
      <c r="AC108" s="12">
        <v>7119</v>
      </c>
      <c r="AD108" s="12" t="s">
        <v>38</v>
      </c>
    </row>
    <row r="109" spans="1:30" x14ac:dyDescent="0.2">
      <c r="A109" s="56" t="s">
        <v>501</v>
      </c>
      <c r="B109" s="12">
        <v>585523</v>
      </c>
      <c r="C109" s="12">
        <v>113680</v>
      </c>
      <c r="D109" s="12"/>
      <c r="E109" s="12">
        <v>2</v>
      </c>
      <c r="F109" s="12" t="s">
        <v>29</v>
      </c>
      <c r="G109" s="12">
        <v>3201</v>
      </c>
      <c r="H109" s="12" t="s">
        <v>608</v>
      </c>
      <c r="I109" s="12" t="s">
        <v>30</v>
      </c>
      <c r="J109" s="12">
        <v>355</v>
      </c>
      <c r="K109" s="12" t="s">
        <v>438</v>
      </c>
      <c r="L109" s="12">
        <v>152</v>
      </c>
      <c r="M109" s="12" t="s">
        <v>439</v>
      </c>
      <c r="N109" s="12" t="s">
        <v>532</v>
      </c>
      <c r="O109" s="57">
        <v>45631.561111111114</v>
      </c>
      <c r="P109" s="58">
        <v>45667</v>
      </c>
      <c r="Q109" s="12"/>
      <c r="R109" s="58">
        <v>45660</v>
      </c>
      <c r="S109" s="12"/>
      <c r="T109" s="62">
        <v>253.39</v>
      </c>
      <c r="U109" s="12" t="s">
        <v>39</v>
      </c>
      <c r="V109" s="12" t="s">
        <v>40</v>
      </c>
      <c r="W109" s="12" t="s">
        <v>41</v>
      </c>
      <c r="X109" s="12" t="s">
        <v>42</v>
      </c>
      <c r="Y109" s="12"/>
      <c r="Z109" s="12"/>
      <c r="AA109" s="12" t="s">
        <v>440</v>
      </c>
      <c r="AB109" s="12"/>
      <c r="AC109" s="12">
        <v>7119</v>
      </c>
      <c r="AD109" s="12" t="s">
        <v>38</v>
      </c>
    </row>
    <row r="110" spans="1:30" x14ac:dyDescent="0.2">
      <c r="A110" s="56" t="s">
        <v>501</v>
      </c>
      <c r="B110" s="12">
        <v>592381</v>
      </c>
      <c r="C110" s="12">
        <v>113680</v>
      </c>
      <c r="D110" s="12"/>
      <c r="E110" s="12">
        <v>2</v>
      </c>
      <c r="F110" s="12" t="s">
        <v>29</v>
      </c>
      <c r="G110" s="12">
        <v>3201</v>
      </c>
      <c r="H110" s="12" t="s">
        <v>608</v>
      </c>
      <c r="I110" s="12" t="s">
        <v>30</v>
      </c>
      <c r="J110" s="12">
        <v>355</v>
      </c>
      <c r="K110" s="12" t="s">
        <v>438</v>
      </c>
      <c r="L110" s="12">
        <v>152</v>
      </c>
      <c r="M110" s="12" t="s">
        <v>439</v>
      </c>
      <c r="N110" s="12" t="s">
        <v>532</v>
      </c>
      <c r="O110" s="57">
        <v>45631.561111111114</v>
      </c>
      <c r="P110" s="58">
        <v>45667</v>
      </c>
      <c r="Q110" s="12"/>
      <c r="R110" s="58">
        <v>45660</v>
      </c>
      <c r="S110" s="12"/>
      <c r="T110" s="62">
        <v>1067.4000000000001</v>
      </c>
      <c r="U110" s="12" t="s">
        <v>39</v>
      </c>
      <c r="V110" s="12" t="s">
        <v>103</v>
      </c>
      <c r="W110" s="12" t="s">
        <v>54</v>
      </c>
      <c r="X110" s="12" t="s">
        <v>55</v>
      </c>
      <c r="Y110" s="12"/>
      <c r="Z110" s="12"/>
      <c r="AA110" s="12" t="s">
        <v>440</v>
      </c>
      <c r="AB110" s="12"/>
      <c r="AC110" s="12">
        <v>7119</v>
      </c>
      <c r="AD110" s="12" t="s">
        <v>38</v>
      </c>
    </row>
    <row r="111" spans="1:30" x14ac:dyDescent="0.2">
      <c r="A111" s="56" t="s">
        <v>501</v>
      </c>
      <c r="B111" s="12">
        <v>592403</v>
      </c>
      <c r="C111" s="12">
        <v>113680</v>
      </c>
      <c r="D111" s="12"/>
      <c r="E111" s="12">
        <v>2</v>
      </c>
      <c r="F111" s="12" t="s">
        <v>29</v>
      </c>
      <c r="G111" s="12">
        <v>3201</v>
      </c>
      <c r="H111" s="12" t="s">
        <v>608</v>
      </c>
      <c r="I111" s="12" t="s">
        <v>30</v>
      </c>
      <c r="J111" s="12">
        <v>355</v>
      </c>
      <c r="K111" s="12" t="s">
        <v>438</v>
      </c>
      <c r="L111" s="12">
        <v>152</v>
      </c>
      <c r="M111" s="12" t="s">
        <v>439</v>
      </c>
      <c r="N111" s="12" t="s">
        <v>532</v>
      </c>
      <c r="O111" s="57">
        <v>45631.561111111114</v>
      </c>
      <c r="P111" s="58">
        <v>45667</v>
      </c>
      <c r="Q111" s="12"/>
      <c r="R111" s="58">
        <v>45660</v>
      </c>
      <c r="S111" s="12"/>
      <c r="T111" s="62">
        <v>-85.39</v>
      </c>
      <c r="U111" s="12" t="s">
        <v>39</v>
      </c>
      <c r="V111" s="12" t="s">
        <v>56</v>
      </c>
      <c r="W111" s="12" t="s">
        <v>41</v>
      </c>
      <c r="X111" s="12" t="s">
        <v>42</v>
      </c>
      <c r="Y111" s="12"/>
      <c r="Z111" s="12"/>
      <c r="AA111" s="12" t="s">
        <v>440</v>
      </c>
      <c r="AB111" s="12"/>
      <c r="AC111" s="12">
        <v>7119</v>
      </c>
      <c r="AD111" s="12" t="s">
        <v>38</v>
      </c>
    </row>
    <row r="112" spans="1:30" x14ac:dyDescent="0.2">
      <c r="A112" s="56" t="s">
        <v>499</v>
      </c>
      <c r="B112" s="12">
        <v>585561</v>
      </c>
      <c r="C112" s="12">
        <v>113692</v>
      </c>
      <c r="D112" s="12"/>
      <c r="E112" s="12">
        <v>2</v>
      </c>
      <c r="F112" s="12" t="s">
        <v>29</v>
      </c>
      <c r="G112" s="12">
        <v>3201</v>
      </c>
      <c r="H112" s="12" t="s">
        <v>608</v>
      </c>
      <c r="I112" s="12" t="s">
        <v>30</v>
      </c>
      <c r="J112" s="12">
        <v>75</v>
      </c>
      <c r="K112" s="12" t="s">
        <v>410</v>
      </c>
      <c r="L112" s="12">
        <v>193</v>
      </c>
      <c r="M112" s="12" t="s">
        <v>411</v>
      </c>
      <c r="N112" s="12" t="s">
        <v>412</v>
      </c>
      <c r="O112" s="57">
        <v>45631.563194444447</v>
      </c>
      <c r="P112" s="58">
        <v>45667</v>
      </c>
      <c r="Q112" s="12"/>
      <c r="R112" s="58">
        <v>45659</v>
      </c>
      <c r="S112" s="12"/>
      <c r="T112" s="62">
        <v>-1172.93</v>
      </c>
      <c r="U112" s="12" t="s">
        <v>34</v>
      </c>
      <c r="V112" s="12" t="s">
        <v>510</v>
      </c>
      <c r="W112" s="12" t="s">
        <v>35</v>
      </c>
      <c r="X112" s="12" t="s">
        <v>36</v>
      </c>
      <c r="Y112" s="12"/>
      <c r="Z112" s="12"/>
      <c r="AA112" s="12" t="s">
        <v>533</v>
      </c>
      <c r="AB112" s="12"/>
      <c r="AC112" s="12">
        <v>7119</v>
      </c>
      <c r="AD112" s="12" t="s">
        <v>38</v>
      </c>
    </row>
    <row r="113" spans="1:30" x14ac:dyDescent="0.2">
      <c r="A113" s="56" t="s">
        <v>499</v>
      </c>
      <c r="B113" s="12">
        <v>585586</v>
      </c>
      <c r="C113" s="12">
        <v>113692</v>
      </c>
      <c r="D113" s="12"/>
      <c r="E113" s="12">
        <v>2</v>
      </c>
      <c r="F113" s="12" t="s">
        <v>29</v>
      </c>
      <c r="G113" s="12">
        <v>3201</v>
      </c>
      <c r="H113" s="12" t="s">
        <v>608</v>
      </c>
      <c r="I113" s="12" t="s">
        <v>30</v>
      </c>
      <c r="J113" s="12">
        <v>75</v>
      </c>
      <c r="K113" s="12" t="s">
        <v>410</v>
      </c>
      <c r="L113" s="12">
        <v>193</v>
      </c>
      <c r="M113" s="12" t="s">
        <v>411</v>
      </c>
      <c r="N113" s="12" t="s">
        <v>412</v>
      </c>
      <c r="O113" s="57">
        <v>45631.563194444447</v>
      </c>
      <c r="P113" s="58">
        <v>45667</v>
      </c>
      <c r="Q113" s="12"/>
      <c r="R113" s="58">
        <v>45659</v>
      </c>
      <c r="S113" s="12"/>
      <c r="T113" s="62">
        <v>93.83</v>
      </c>
      <c r="U113" s="12" t="s">
        <v>39</v>
      </c>
      <c r="V113" s="12" t="s">
        <v>40</v>
      </c>
      <c r="W113" s="12" t="s">
        <v>41</v>
      </c>
      <c r="X113" s="12" t="s">
        <v>42</v>
      </c>
      <c r="Y113" s="12"/>
      <c r="Z113" s="12"/>
      <c r="AA113" s="12" t="s">
        <v>533</v>
      </c>
      <c r="AB113" s="12"/>
      <c r="AC113" s="12">
        <v>7119</v>
      </c>
      <c r="AD113" s="12" t="s">
        <v>38</v>
      </c>
    </row>
    <row r="114" spans="1:30" x14ac:dyDescent="0.2">
      <c r="A114" s="56" t="s">
        <v>497</v>
      </c>
      <c r="B114" s="12">
        <v>585628</v>
      </c>
      <c r="C114" s="12">
        <v>113705</v>
      </c>
      <c r="D114" s="12"/>
      <c r="E114" s="12">
        <v>2</v>
      </c>
      <c r="F114" s="12" t="s">
        <v>29</v>
      </c>
      <c r="G114" s="12">
        <v>7720</v>
      </c>
      <c r="H114" s="12" t="s">
        <v>685</v>
      </c>
      <c r="I114" s="12" t="s">
        <v>30</v>
      </c>
      <c r="J114" s="12">
        <v>160</v>
      </c>
      <c r="K114" s="12" t="s">
        <v>233</v>
      </c>
      <c r="L114" s="12">
        <v>135</v>
      </c>
      <c r="M114" s="12" t="s">
        <v>234</v>
      </c>
      <c r="N114" s="12" t="s">
        <v>235</v>
      </c>
      <c r="O114" s="57">
        <v>45631.563194444447</v>
      </c>
      <c r="P114" s="58">
        <v>45667</v>
      </c>
      <c r="Q114" s="12"/>
      <c r="R114" s="58">
        <v>45645</v>
      </c>
      <c r="S114" s="12"/>
      <c r="T114" s="62">
        <v>-426.52</v>
      </c>
      <c r="U114" s="12" t="s">
        <v>34</v>
      </c>
      <c r="V114" s="12" t="s">
        <v>510</v>
      </c>
      <c r="W114" s="12" t="s">
        <v>35</v>
      </c>
      <c r="X114" s="12" t="s">
        <v>36</v>
      </c>
      <c r="Y114" s="12"/>
      <c r="Z114" s="12"/>
      <c r="AA114" s="12" t="s">
        <v>534</v>
      </c>
      <c r="AB114" s="12"/>
      <c r="AC114" s="12">
        <v>7119</v>
      </c>
      <c r="AD114" s="12" t="s">
        <v>38</v>
      </c>
    </row>
    <row r="115" spans="1:30" x14ac:dyDescent="0.2">
      <c r="A115" s="56" t="s">
        <v>497</v>
      </c>
      <c r="B115" s="12">
        <v>585653</v>
      </c>
      <c r="C115" s="12">
        <v>113705</v>
      </c>
      <c r="D115" s="12"/>
      <c r="E115" s="12">
        <v>2</v>
      </c>
      <c r="F115" s="12" t="s">
        <v>29</v>
      </c>
      <c r="G115" s="12">
        <v>7720</v>
      </c>
      <c r="H115" s="12" t="s">
        <v>685</v>
      </c>
      <c r="I115" s="12" t="s">
        <v>30</v>
      </c>
      <c r="J115" s="12">
        <v>160</v>
      </c>
      <c r="K115" s="12" t="s">
        <v>233</v>
      </c>
      <c r="L115" s="12">
        <v>135</v>
      </c>
      <c r="M115" s="12" t="s">
        <v>234</v>
      </c>
      <c r="N115" s="12" t="s">
        <v>235</v>
      </c>
      <c r="O115" s="57">
        <v>45631.563194444447</v>
      </c>
      <c r="P115" s="58">
        <v>45667</v>
      </c>
      <c r="Q115" s="12"/>
      <c r="R115" s="58">
        <v>45645</v>
      </c>
      <c r="S115" s="12"/>
      <c r="T115" s="62">
        <v>34.119999999999997</v>
      </c>
      <c r="U115" s="12" t="s">
        <v>39</v>
      </c>
      <c r="V115" s="12" t="s">
        <v>40</v>
      </c>
      <c r="W115" s="12" t="s">
        <v>41</v>
      </c>
      <c r="X115" s="12" t="s">
        <v>42</v>
      </c>
      <c r="Y115" s="12"/>
      <c r="Z115" s="12"/>
      <c r="AA115" s="12" t="s">
        <v>534</v>
      </c>
      <c r="AB115" s="12"/>
      <c r="AC115" s="12">
        <v>7119</v>
      </c>
      <c r="AD115" s="12" t="s">
        <v>38</v>
      </c>
    </row>
    <row r="116" spans="1:30" x14ac:dyDescent="0.2">
      <c r="A116" s="56" t="s">
        <v>498</v>
      </c>
      <c r="B116" s="12">
        <v>585697</v>
      </c>
      <c r="C116" s="12">
        <v>113718</v>
      </c>
      <c r="D116" s="12"/>
      <c r="E116" s="12">
        <v>2</v>
      </c>
      <c r="F116" s="12" t="s">
        <v>29</v>
      </c>
      <c r="G116" s="12">
        <v>7720</v>
      </c>
      <c r="H116" s="12" t="s">
        <v>685</v>
      </c>
      <c r="I116" s="12" t="s">
        <v>30</v>
      </c>
      <c r="J116" s="12">
        <v>395</v>
      </c>
      <c r="K116" s="12" t="s">
        <v>327</v>
      </c>
      <c r="L116" s="12">
        <v>112</v>
      </c>
      <c r="M116" s="12" t="s">
        <v>328</v>
      </c>
      <c r="N116" s="12" t="s">
        <v>329</v>
      </c>
      <c r="O116" s="57">
        <v>45631.563888888886</v>
      </c>
      <c r="P116" s="58">
        <v>45667</v>
      </c>
      <c r="Q116" s="12"/>
      <c r="R116" s="58">
        <v>45660</v>
      </c>
      <c r="S116" s="12"/>
      <c r="T116" s="62">
        <v>-342.28</v>
      </c>
      <c r="U116" s="12" t="s">
        <v>34</v>
      </c>
      <c r="V116" s="12" t="s">
        <v>510</v>
      </c>
      <c r="W116" s="12" t="s">
        <v>35</v>
      </c>
      <c r="X116" s="12" t="s">
        <v>36</v>
      </c>
      <c r="Y116" s="12"/>
      <c r="Z116" s="12"/>
      <c r="AA116" s="12" t="s">
        <v>330</v>
      </c>
      <c r="AB116" s="12"/>
      <c r="AC116" s="12">
        <v>7119</v>
      </c>
      <c r="AD116" s="12" t="s">
        <v>38</v>
      </c>
    </row>
    <row r="117" spans="1:30" x14ac:dyDescent="0.2">
      <c r="A117" s="56" t="s">
        <v>498</v>
      </c>
      <c r="B117" s="12">
        <v>585720</v>
      </c>
      <c r="C117" s="12">
        <v>113718</v>
      </c>
      <c r="D117" s="12"/>
      <c r="E117" s="12">
        <v>2</v>
      </c>
      <c r="F117" s="12" t="s">
        <v>29</v>
      </c>
      <c r="G117" s="12">
        <v>7720</v>
      </c>
      <c r="H117" s="12" t="s">
        <v>685</v>
      </c>
      <c r="I117" s="12" t="s">
        <v>30</v>
      </c>
      <c r="J117" s="12">
        <v>395</v>
      </c>
      <c r="K117" s="12" t="s">
        <v>327</v>
      </c>
      <c r="L117" s="12">
        <v>112</v>
      </c>
      <c r="M117" s="12" t="s">
        <v>328</v>
      </c>
      <c r="N117" s="12" t="s">
        <v>329</v>
      </c>
      <c r="O117" s="57">
        <v>45631.563888888886</v>
      </c>
      <c r="P117" s="58">
        <v>45667</v>
      </c>
      <c r="Q117" s="12"/>
      <c r="R117" s="58">
        <v>45660</v>
      </c>
      <c r="S117" s="12"/>
      <c r="T117" s="62">
        <v>27.38</v>
      </c>
      <c r="U117" s="12" t="s">
        <v>39</v>
      </c>
      <c r="V117" s="12" t="s">
        <v>40</v>
      </c>
      <c r="W117" s="12" t="s">
        <v>41</v>
      </c>
      <c r="X117" s="12" t="s">
        <v>42</v>
      </c>
      <c r="Y117" s="12"/>
      <c r="Z117" s="12"/>
      <c r="AA117" s="12" t="s">
        <v>330</v>
      </c>
      <c r="AB117" s="12"/>
      <c r="AC117" s="12">
        <v>7119</v>
      </c>
      <c r="AD117" s="12" t="s">
        <v>38</v>
      </c>
    </row>
    <row r="118" spans="1:30" x14ac:dyDescent="0.2">
      <c r="A118" s="56" t="s">
        <v>501</v>
      </c>
      <c r="B118" s="12">
        <v>585758</v>
      </c>
      <c r="C118" s="12">
        <v>113730</v>
      </c>
      <c r="D118" s="12"/>
      <c r="E118" s="12">
        <v>2</v>
      </c>
      <c r="F118" s="12" t="s">
        <v>29</v>
      </c>
      <c r="G118" s="12">
        <v>7720</v>
      </c>
      <c r="H118" s="12" t="s">
        <v>685</v>
      </c>
      <c r="I118" s="12" t="s">
        <v>30</v>
      </c>
      <c r="J118" s="12">
        <v>335</v>
      </c>
      <c r="K118" s="12" t="s">
        <v>239</v>
      </c>
      <c r="L118" s="12">
        <v>283</v>
      </c>
      <c r="M118" s="12" t="s">
        <v>240</v>
      </c>
      <c r="N118" s="12" t="s">
        <v>241</v>
      </c>
      <c r="O118" s="57">
        <v>45631.564583333333</v>
      </c>
      <c r="P118" s="58">
        <v>45667</v>
      </c>
      <c r="Q118" s="12"/>
      <c r="R118" s="58">
        <v>45663</v>
      </c>
      <c r="S118" s="12"/>
      <c r="T118" s="62">
        <v>-44154.16</v>
      </c>
      <c r="U118" s="12" t="s">
        <v>34</v>
      </c>
      <c r="V118" s="12" t="s">
        <v>510</v>
      </c>
      <c r="W118" s="12" t="s">
        <v>35</v>
      </c>
      <c r="X118" s="12" t="s">
        <v>36</v>
      </c>
      <c r="Y118" s="12"/>
      <c r="Z118" s="12"/>
      <c r="AA118" s="12" t="s">
        <v>535</v>
      </c>
      <c r="AB118" s="12"/>
      <c r="AC118" s="12">
        <v>7119</v>
      </c>
      <c r="AD118" s="12" t="s">
        <v>38</v>
      </c>
    </row>
    <row r="119" spans="1:30" x14ac:dyDescent="0.2">
      <c r="A119" s="56" t="s">
        <v>501</v>
      </c>
      <c r="B119" s="12">
        <v>585781</v>
      </c>
      <c r="C119" s="12">
        <v>113730</v>
      </c>
      <c r="D119" s="12"/>
      <c r="E119" s="12">
        <v>2</v>
      </c>
      <c r="F119" s="12" t="s">
        <v>29</v>
      </c>
      <c r="G119" s="12">
        <v>7720</v>
      </c>
      <c r="H119" s="12" t="s">
        <v>685</v>
      </c>
      <c r="I119" s="12" t="s">
        <v>30</v>
      </c>
      <c r="J119" s="12">
        <v>335</v>
      </c>
      <c r="K119" s="12" t="s">
        <v>239</v>
      </c>
      <c r="L119" s="12">
        <v>283</v>
      </c>
      <c r="M119" s="12" t="s">
        <v>240</v>
      </c>
      <c r="N119" s="12" t="s">
        <v>241</v>
      </c>
      <c r="O119" s="57">
        <v>45631.564583333333</v>
      </c>
      <c r="P119" s="58">
        <v>45667</v>
      </c>
      <c r="Q119" s="12"/>
      <c r="R119" s="58">
        <v>45663</v>
      </c>
      <c r="S119" s="12"/>
      <c r="T119" s="62">
        <v>3532.33</v>
      </c>
      <c r="U119" s="12" t="s">
        <v>39</v>
      </c>
      <c r="V119" s="12" t="s">
        <v>40</v>
      </c>
      <c r="W119" s="12" t="s">
        <v>41</v>
      </c>
      <c r="X119" s="12" t="s">
        <v>42</v>
      </c>
      <c r="Y119" s="12"/>
      <c r="Z119" s="12"/>
      <c r="AA119" s="12" t="s">
        <v>535</v>
      </c>
      <c r="AB119" s="12"/>
      <c r="AC119" s="12">
        <v>7119</v>
      </c>
      <c r="AD119" s="12" t="s">
        <v>38</v>
      </c>
    </row>
    <row r="120" spans="1:30" x14ac:dyDescent="0.2">
      <c r="A120" s="56" t="s">
        <v>501</v>
      </c>
      <c r="B120" s="12">
        <v>585805</v>
      </c>
      <c r="C120" s="12">
        <v>113730</v>
      </c>
      <c r="D120" s="12"/>
      <c r="E120" s="12">
        <v>2</v>
      </c>
      <c r="F120" s="12" t="s">
        <v>29</v>
      </c>
      <c r="G120" s="12">
        <v>7720</v>
      </c>
      <c r="H120" s="12" t="s">
        <v>685</v>
      </c>
      <c r="I120" s="12" t="s">
        <v>30</v>
      </c>
      <c r="J120" s="12">
        <v>335</v>
      </c>
      <c r="K120" s="12" t="s">
        <v>239</v>
      </c>
      <c r="L120" s="12">
        <v>283</v>
      </c>
      <c r="M120" s="12" t="s">
        <v>240</v>
      </c>
      <c r="N120" s="12" t="s">
        <v>241</v>
      </c>
      <c r="O120" s="57">
        <v>45631.564583333333</v>
      </c>
      <c r="P120" s="58">
        <v>45667</v>
      </c>
      <c r="Q120" s="12"/>
      <c r="R120" s="58">
        <v>45663</v>
      </c>
      <c r="S120" s="12"/>
      <c r="T120" s="62">
        <v>11246.39</v>
      </c>
      <c r="U120" s="12" t="s">
        <v>39</v>
      </c>
      <c r="V120" s="12" t="s">
        <v>46</v>
      </c>
      <c r="W120" s="12" t="s">
        <v>47</v>
      </c>
      <c r="X120" s="12" t="s">
        <v>48</v>
      </c>
      <c r="Y120" s="12"/>
      <c r="Z120" s="12"/>
      <c r="AA120" s="12" t="s">
        <v>535</v>
      </c>
      <c r="AB120" s="12"/>
      <c r="AC120" s="12">
        <v>7119</v>
      </c>
      <c r="AD120" s="12" t="s">
        <v>38</v>
      </c>
    </row>
    <row r="121" spans="1:30" x14ac:dyDescent="0.2">
      <c r="A121" s="56" t="s">
        <v>500</v>
      </c>
      <c r="B121" s="12">
        <v>585830</v>
      </c>
      <c r="C121" s="12">
        <v>113742</v>
      </c>
      <c r="D121" s="12"/>
      <c r="E121" s="12">
        <v>2</v>
      </c>
      <c r="F121" s="12" t="s">
        <v>29</v>
      </c>
      <c r="G121" s="12">
        <v>3201</v>
      </c>
      <c r="H121" s="12" t="s">
        <v>608</v>
      </c>
      <c r="I121" s="12" t="s">
        <v>30</v>
      </c>
      <c r="J121" s="12">
        <v>213</v>
      </c>
      <c r="K121" s="12" t="s">
        <v>267</v>
      </c>
      <c r="L121" s="12">
        <v>138</v>
      </c>
      <c r="M121" s="12" t="s">
        <v>268</v>
      </c>
      <c r="N121" s="12" t="s">
        <v>269</v>
      </c>
      <c r="O121" s="57">
        <v>45631.56527777778</v>
      </c>
      <c r="P121" s="58">
        <v>45667</v>
      </c>
      <c r="Q121" s="12"/>
      <c r="R121" s="58">
        <v>45656</v>
      </c>
      <c r="S121" s="12"/>
      <c r="T121" s="62">
        <v>-498.19</v>
      </c>
      <c r="U121" s="12" t="s">
        <v>34</v>
      </c>
      <c r="V121" s="12" t="s">
        <v>510</v>
      </c>
      <c r="W121" s="12" t="s">
        <v>35</v>
      </c>
      <c r="X121" s="12" t="s">
        <v>36</v>
      </c>
      <c r="Y121" s="12"/>
      <c r="Z121" s="12"/>
      <c r="AA121" s="12" t="s">
        <v>270</v>
      </c>
      <c r="AB121" s="12"/>
      <c r="AC121" s="12">
        <v>7119</v>
      </c>
      <c r="AD121" s="12" t="s">
        <v>38</v>
      </c>
    </row>
    <row r="122" spans="1:30" x14ac:dyDescent="0.2">
      <c r="A122" s="56" t="s">
        <v>500</v>
      </c>
      <c r="B122" s="12">
        <v>585855</v>
      </c>
      <c r="C122" s="12">
        <v>113742</v>
      </c>
      <c r="D122" s="12"/>
      <c r="E122" s="12">
        <v>2</v>
      </c>
      <c r="F122" s="12" t="s">
        <v>29</v>
      </c>
      <c r="G122" s="12">
        <v>3201</v>
      </c>
      <c r="H122" s="12" t="s">
        <v>608</v>
      </c>
      <c r="I122" s="12" t="s">
        <v>30</v>
      </c>
      <c r="J122" s="12">
        <v>213</v>
      </c>
      <c r="K122" s="12" t="s">
        <v>267</v>
      </c>
      <c r="L122" s="12">
        <v>138</v>
      </c>
      <c r="M122" s="12" t="s">
        <v>268</v>
      </c>
      <c r="N122" s="12" t="s">
        <v>269</v>
      </c>
      <c r="O122" s="57">
        <v>45631.56527777778</v>
      </c>
      <c r="P122" s="58">
        <v>45667</v>
      </c>
      <c r="Q122" s="12"/>
      <c r="R122" s="58">
        <v>45656</v>
      </c>
      <c r="S122" s="12"/>
      <c r="T122" s="62">
        <v>39.86</v>
      </c>
      <c r="U122" s="12" t="s">
        <v>39</v>
      </c>
      <c r="V122" s="12" t="s">
        <v>40</v>
      </c>
      <c r="W122" s="12" t="s">
        <v>41</v>
      </c>
      <c r="X122" s="12" t="s">
        <v>42</v>
      </c>
      <c r="Y122" s="12"/>
      <c r="Z122" s="12"/>
      <c r="AA122" s="12" t="s">
        <v>270</v>
      </c>
      <c r="AB122" s="12"/>
      <c r="AC122" s="12">
        <v>7119</v>
      </c>
      <c r="AD122" s="12" t="s">
        <v>38</v>
      </c>
    </row>
    <row r="123" spans="1:30" x14ac:dyDescent="0.2">
      <c r="A123" s="56" t="s">
        <v>500</v>
      </c>
      <c r="B123" s="12">
        <v>585910</v>
      </c>
      <c r="C123" s="12">
        <v>113755</v>
      </c>
      <c r="D123" s="12"/>
      <c r="E123" s="12">
        <v>2</v>
      </c>
      <c r="F123" s="12" t="s">
        <v>29</v>
      </c>
      <c r="G123" s="12">
        <v>3201</v>
      </c>
      <c r="H123" s="12" t="s">
        <v>608</v>
      </c>
      <c r="I123" s="12" t="s">
        <v>30</v>
      </c>
      <c r="J123" s="12">
        <v>205</v>
      </c>
      <c r="K123" s="12" t="s">
        <v>92</v>
      </c>
      <c r="L123" s="12">
        <v>261</v>
      </c>
      <c r="M123" s="12" t="s">
        <v>93</v>
      </c>
      <c r="N123" s="12" t="s">
        <v>94</v>
      </c>
      <c r="O123" s="57">
        <v>45631.56527777778</v>
      </c>
      <c r="P123" s="58">
        <v>45667</v>
      </c>
      <c r="Q123" s="12"/>
      <c r="R123" s="58">
        <v>45663</v>
      </c>
      <c r="S123" s="12"/>
      <c r="T123" s="62">
        <v>-400</v>
      </c>
      <c r="U123" s="12" t="s">
        <v>34</v>
      </c>
      <c r="V123" s="12" t="s">
        <v>510</v>
      </c>
      <c r="W123" s="12" t="s">
        <v>35</v>
      </c>
      <c r="X123" s="12" t="s">
        <v>36</v>
      </c>
      <c r="Y123" s="12"/>
      <c r="Z123" s="12"/>
      <c r="AA123" s="12" t="s">
        <v>95</v>
      </c>
      <c r="AB123" s="12"/>
      <c r="AC123" s="12">
        <v>7119</v>
      </c>
      <c r="AD123" s="12" t="s">
        <v>38</v>
      </c>
    </row>
    <row r="124" spans="1:30" x14ac:dyDescent="0.2">
      <c r="A124" s="56" t="s">
        <v>500</v>
      </c>
      <c r="B124" s="12">
        <v>585933</v>
      </c>
      <c r="C124" s="12">
        <v>113755</v>
      </c>
      <c r="D124" s="12"/>
      <c r="E124" s="12">
        <v>2</v>
      </c>
      <c r="F124" s="12" t="s">
        <v>29</v>
      </c>
      <c r="G124" s="12">
        <v>3201</v>
      </c>
      <c r="H124" s="12" t="s">
        <v>608</v>
      </c>
      <c r="I124" s="12" t="s">
        <v>30</v>
      </c>
      <c r="J124" s="12">
        <v>205</v>
      </c>
      <c r="K124" s="12" t="s">
        <v>92</v>
      </c>
      <c r="L124" s="12">
        <v>261</v>
      </c>
      <c r="M124" s="12" t="s">
        <v>93</v>
      </c>
      <c r="N124" s="12" t="s">
        <v>94</v>
      </c>
      <c r="O124" s="57">
        <v>45631.56527777778</v>
      </c>
      <c r="P124" s="58">
        <v>45667</v>
      </c>
      <c r="Q124" s="12"/>
      <c r="R124" s="58">
        <v>45663</v>
      </c>
      <c r="S124" s="12"/>
      <c r="T124" s="62">
        <v>32</v>
      </c>
      <c r="U124" s="12" t="s">
        <v>39</v>
      </c>
      <c r="V124" s="12" t="s">
        <v>40</v>
      </c>
      <c r="W124" s="12" t="s">
        <v>41</v>
      </c>
      <c r="X124" s="12" t="s">
        <v>42</v>
      </c>
      <c r="Y124" s="12"/>
      <c r="Z124" s="12"/>
      <c r="AA124" s="12" t="s">
        <v>95</v>
      </c>
      <c r="AB124" s="12"/>
      <c r="AC124" s="12">
        <v>7119</v>
      </c>
      <c r="AD124" s="12" t="s">
        <v>38</v>
      </c>
    </row>
    <row r="125" spans="1:30" x14ac:dyDescent="0.2">
      <c r="A125" s="56" t="s">
        <v>501</v>
      </c>
      <c r="B125" s="12">
        <v>585999</v>
      </c>
      <c r="C125" s="12">
        <v>113770</v>
      </c>
      <c r="D125" s="12"/>
      <c r="E125" s="12">
        <v>2</v>
      </c>
      <c r="F125" s="12" t="s">
        <v>29</v>
      </c>
      <c r="G125" s="12">
        <v>7719</v>
      </c>
      <c r="H125" s="12" t="s">
        <v>597</v>
      </c>
      <c r="I125" s="12" t="s">
        <v>30</v>
      </c>
      <c r="J125" s="12">
        <v>340</v>
      </c>
      <c r="K125" s="12" t="s">
        <v>229</v>
      </c>
      <c r="L125" s="12">
        <v>127</v>
      </c>
      <c r="M125" s="12" t="s">
        <v>230</v>
      </c>
      <c r="N125" s="12" t="s">
        <v>231</v>
      </c>
      <c r="O125" s="57">
        <v>45631.56527777778</v>
      </c>
      <c r="P125" s="58">
        <v>45667</v>
      </c>
      <c r="Q125" s="12"/>
      <c r="R125" s="58">
        <v>45665</v>
      </c>
      <c r="S125" s="12"/>
      <c r="T125" s="62">
        <v>-2759.16</v>
      </c>
      <c r="U125" s="12" t="s">
        <v>34</v>
      </c>
      <c r="V125" s="12" t="s">
        <v>510</v>
      </c>
      <c r="W125" s="12" t="s">
        <v>35</v>
      </c>
      <c r="X125" s="12" t="s">
        <v>36</v>
      </c>
      <c r="Y125" s="12"/>
      <c r="Z125" s="12"/>
      <c r="AA125" s="12" t="s">
        <v>232</v>
      </c>
      <c r="AB125" s="12"/>
      <c r="AC125" s="12">
        <v>7119</v>
      </c>
      <c r="AD125" s="12" t="s">
        <v>38</v>
      </c>
    </row>
    <row r="126" spans="1:30" x14ac:dyDescent="0.2">
      <c r="A126" s="56" t="s">
        <v>501</v>
      </c>
      <c r="B126" s="12">
        <v>586022</v>
      </c>
      <c r="C126" s="12">
        <v>113770</v>
      </c>
      <c r="D126" s="12"/>
      <c r="E126" s="12">
        <v>2</v>
      </c>
      <c r="F126" s="12" t="s">
        <v>29</v>
      </c>
      <c r="G126" s="12">
        <v>7719</v>
      </c>
      <c r="H126" s="12" t="s">
        <v>597</v>
      </c>
      <c r="I126" s="12" t="s">
        <v>30</v>
      </c>
      <c r="J126" s="12">
        <v>340</v>
      </c>
      <c r="K126" s="12" t="s">
        <v>229</v>
      </c>
      <c r="L126" s="12">
        <v>127</v>
      </c>
      <c r="M126" s="12" t="s">
        <v>230</v>
      </c>
      <c r="N126" s="12" t="s">
        <v>231</v>
      </c>
      <c r="O126" s="57">
        <v>45631.56527777778</v>
      </c>
      <c r="P126" s="58">
        <v>45667</v>
      </c>
      <c r="Q126" s="12"/>
      <c r="R126" s="58">
        <v>45665</v>
      </c>
      <c r="S126" s="12"/>
      <c r="T126" s="62">
        <v>220.73</v>
      </c>
      <c r="U126" s="12" t="s">
        <v>39</v>
      </c>
      <c r="V126" s="12" t="s">
        <v>40</v>
      </c>
      <c r="W126" s="12" t="s">
        <v>41</v>
      </c>
      <c r="X126" s="12" t="s">
        <v>42</v>
      </c>
      <c r="Y126" s="12"/>
      <c r="Z126" s="12"/>
      <c r="AA126" s="12" t="s">
        <v>232</v>
      </c>
      <c r="AB126" s="12"/>
      <c r="AC126" s="12">
        <v>7119</v>
      </c>
      <c r="AD126" s="12" t="s">
        <v>38</v>
      </c>
    </row>
    <row r="127" spans="1:30" x14ac:dyDescent="0.2">
      <c r="A127" s="56" t="s">
        <v>501</v>
      </c>
      <c r="B127" s="12">
        <v>586052</v>
      </c>
      <c r="C127" s="12">
        <v>113782</v>
      </c>
      <c r="D127" s="12"/>
      <c r="E127" s="12">
        <v>2</v>
      </c>
      <c r="F127" s="12" t="s">
        <v>29</v>
      </c>
      <c r="G127" s="12">
        <v>3201</v>
      </c>
      <c r="H127" s="12" t="s">
        <v>608</v>
      </c>
      <c r="I127" s="12" t="s">
        <v>30</v>
      </c>
      <c r="J127" s="12">
        <v>353</v>
      </c>
      <c r="K127" s="12" t="s">
        <v>150</v>
      </c>
      <c r="L127" s="12">
        <v>49</v>
      </c>
      <c r="M127" s="12" t="s">
        <v>151</v>
      </c>
      <c r="N127" s="12" t="s">
        <v>152</v>
      </c>
      <c r="O127" s="57">
        <v>45631.565972222219</v>
      </c>
      <c r="P127" s="58">
        <v>45667</v>
      </c>
      <c r="Q127" s="12"/>
      <c r="R127" s="58">
        <v>45652</v>
      </c>
      <c r="S127" s="12"/>
      <c r="T127" s="62">
        <v>-9625.33</v>
      </c>
      <c r="U127" s="12" t="s">
        <v>34</v>
      </c>
      <c r="V127" s="12" t="s">
        <v>510</v>
      </c>
      <c r="W127" s="12" t="s">
        <v>35</v>
      </c>
      <c r="X127" s="12" t="s">
        <v>36</v>
      </c>
      <c r="Y127" s="12"/>
      <c r="Z127" s="12"/>
      <c r="AA127" s="12" t="s">
        <v>153</v>
      </c>
      <c r="AB127" s="12"/>
      <c r="AC127" s="12">
        <v>7119</v>
      </c>
      <c r="AD127" s="12" t="s">
        <v>38</v>
      </c>
    </row>
    <row r="128" spans="1:30" x14ac:dyDescent="0.2">
      <c r="A128" s="56" t="s">
        <v>501</v>
      </c>
      <c r="B128" s="12">
        <v>586054</v>
      </c>
      <c r="C128" s="12">
        <v>113782</v>
      </c>
      <c r="D128" s="12"/>
      <c r="E128" s="12">
        <v>2</v>
      </c>
      <c r="F128" s="12" t="s">
        <v>29</v>
      </c>
      <c r="G128" s="12">
        <v>3201</v>
      </c>
      <c r="H128" s="12" t="s">
        <v>608</v>
      </c>
      <c r="I128" s="12" t="s">
        <v>30</v>
      </c>
      <c r="J128" s="12">
        <v>353</v>
      </c>
      <c r="K128" s="12" t="s">
        <v>150</v>
      </c>
      <c r="L128" s="12">
        <v>49</v>
      </c>
      <c r="M128" s="12" t="s">
        <v>151</v>
      </c>
      <c r="N128" s="12" t="s">
        <v>152</v>
      </c>
      <c r="O128" s="57">
        <v>45631.565972222219</v>
      </c>
      <c r="P128" s="58">
        <v>45667</v>
      </c>
      <c r="Q128" s="12"/>
      <c r="R128" s="58">
        <v>45652</v>
      </c>
      <c r="S128" s="12"/>
      <c r="T128" s="62">
        <v>812.67</v>
      </c>
      <c r="U128" s="12" t="s">
        <v>39</v>
      </c>
      <c r="V128" s="12" t="s">
        <v>107</v>
      </c>
      <c r="W128" s="12" t="s">
        <v>54</v>
      </c>
      <c r="X128" s="12" t="s">
        <v>55</v>
      </c>
      <c r="Y128" s="12"/>
      <c r="Z128" s="12"/>
      <c r="AA128" s="12" t="s">
        <v>153</v>
      </c>
      <c r="AB128" s="12"/>
      <c r="AC128" s="12">
        <v>7119</v>
      </c>
      <c r="AD128" s="12" t="s">
        <v>38</v>
      </c>
    </row>
    <row r="129" spans="1:30" x14ac:dyDescent="0.2">
      <c r="A129" s="56" t="s">
        <v>501</v>
      </c>
      <c r="B129" s="12">
        <v>586091</v>
      </c>
      <c r="C129" s="12">
        <v>113782</v>
      </c>
      <c r="D129" s="12"/>
      <c r="E129" s="12">
        <v>2</v>
      </c>
      <c r="F129" s="12" t="s">
        <v>29</v>
      </c>
      <c r="G129" s="12">
        <v>3201</v>
      </c>
      <c r="H129" s="12" t="s">
        <v>608</v>
      </c>
      <c r="I129" s="12" t="s">
        <v>30</v>
      </c>
      <c r="J129" s="12">
        <v>353</v>
      </c>
      <c r="K129" s="12" t="s">
        <v>150</v>
      </c>
      <c r="L129" s="12">
        <v>49</v>
      </c>
      <c r="M129" s="12" t="s">
        <v>151</v>
      </c>
      <c r="N129" s="12" t="s">
        <v>152</v>
      </c>
      <c r="O129" s="57">
        <v>45631.565972222219</v>
      </c>
      <c r="P129" s="58">
        <v>45667</v>
      </c>
      <c r="Q129" s="12"/>
      <c r="R129" s="58">
        <v>45652</v>
      </c>
      <c r="S129" s="12"/>
      <c r="T129" s="62">
        <v>770.03</v>
      </c>
      <c r="U129" s="12" t="s">
        <v>39</v>
      </c>
      <c r="V129" s="12" t="s">
        <v>40</v>
      </c>
      <c r="W129" s="12" t="s">
        <v>41</v>
      </c>
      <c r="X129" s="12" t="s">
        <v>42</v>
      </c>
      <c r="Y129" s="12"/>
      <c r="Z129" s="12"/>
      <c r="AA129" s="12" t="s">
        <v>153</v>
      </c>
      <c r="AB129" s="12"/>
      <c r="AC129" s="12">
        <v>7119</v>
      </c>
      <c r="AD129" s="12" t="s">
        <v>38</v>
      </c>
    </row>
    <row r="130" spans="1:30" x14ac:dyDescent="0.2">
      <c r="A130" s="56" t="s">
        <v>501</v>
      </c>
      <c r="B130" s="12">
        <v>586093</v>
      </c>
      <c r="C130" s="12">
        <v>113782</v>
      </c>
      <c r="D130" s="12"/>
      <c r="E130" s="12">
        <v>2</v>
      </c>
      <c r="F130" s="12" t="s">
        <v>29</v>
      </c>
      <c r="G130" s="12">
        <v>3201</v>
      </c>
      <c r="H130" s="12" t="s">
        <v>608</v>
      </c>
      <c r="I130" s="12" t="s">
        <v>30</v>
      </c>
      <c r="J130" s="12">
        <v>353</v>
      </c>
      <c r="K130" s="12" t="s">
        <v>150</v>
      </c>
      <c r="L130" s="12">
        <v>49</v>
      </c>
      <c r="M130" s="12" t="s">
        <v>151</v>
      </c>
      <c r="N130" s="12" t="s">
        <v>152</v>
      </c>
      <c r="O130" s="57">
        <v>45631.565972222219</v>
      </c>
      <c r="P130" s="58">
        <v>45667</v>
      </c>
      <c r="Q130" s="12"/>
      <c r="R130" s="58">
        <v>45652</v>
      </c>
      <c r="S130" s="12"/>
      <c r="T130" s="62">
        <v>-65.010000000000005</v>
      </c>
      <c r="U130" s="12" t="s">
        <v>39</v>
      </c>
      <c r="V130" s="12" t="s">
        <v>56</v>
      </c>
      <c r="W130" s="12" t="s">
        <v>41</v>
      </c>
      <c r="X130" s="12" t="s">
        <v>42</v>
      </c>
      <c r="Y130" s="12"/>
      <c r="Z130" s="12"/>
      <c r="AA130" s="12" t="s">
        <v>153</v>
      </c>
      <c r="AB130" s="12"/>
      <c r="AC130" s="12">
        <v>7119</v>
      </c>
      <c r="AD130" s="12" t="s">
        <v>38</v>
      </c>
    </row>
    <row r="131" spans="1:30" x14ac:dyDescent="0.2">
      <c r="A131" s="56" t="s">
        <v>501</v>
      </c>
      <c r="B131" s="12">
        <v>586124</v>
      </c>
      <c r="C131" s="12">
        <v>113794</v>
      </c>
      <c r="D131" s="12"/>
      <c r="E131" s="12">
        <v>2</v>
      </c>
      <c r="F131" s="12" t="s">
        <v>29</v>
      </c>
      <c r="G131" s="12">
        <v>3201</v>
      </c>
      <c r="H131" s="12" t="s">
        <v>608</v>
      </c>
      <c r="I131" s="12" t="s">
        <v>30</v>
      </c>
      <c r="J131" s="12">
        <v>242</v>
      </c>
      <c r="K131" s="12" t="s">
        <v>248</v>
      </c>
      <c r="L131" s="12">
        <v>275</v>
      </c>
      <c r="M131" s="12" t="s">
        <v>249</v>
      </c>
      <c r="N131" s="12" t="s">
        <v>250</v>
      </c>
      <c r="O131" s="57">
        <v>45631.565972222219</v>
      </c>
      <c r="P131" s="58">
        <v>45667</v>
      </c>
      <c r="Q131" s="12"/>
      <c r="R131" s="58">
        <v>45656</v>
      </c>
      <c r="S131" s="12"/>
      <c r="T131" s="62">
        <v>-726.43</v>
      </c>
      <c r="U131" s="12" t="s">
        <v>34</v>
      </c>
      <c r="V131" s="12" t="s">
        <v>510</v>
      </c>
      <c r="W131" s="12" t="s">
        <v>35</v>
      </c>
      <c r="X131" s="12" t="s">
        <v>36</v>
      </c>
      <c r="Y131" s="12"/>
      <c r="Z131" s="12"/>
      <c r="AA131" s="12" t="s">
        <v>251</v>
      </c>
      <c r="AB131" s="12"/>
      <c r="AC131" s="12">
        <v>7119</v>
      </c>
      <c r="AD131" s="12" t="s">
        <v>38</v>
      </c>
    </row>
    <row r="132" spans="1:30" x14ac:dyDescent="0.2">
      <c r="A132" s="56" t="s">
        <v>501</v>
      </c>
      <c r="B132" s="12">
        <v>586155</v>
      </c>
      <c r="C132" s="12">
        <v>113794</v>
      </c>
      <c r="D132" s="12"/>
      <c r="E132" s="12">
        <v>2</v>
      </c>
      <c r="F132" s="12" t="s">
        <v>29</v>
      </c>
      <c r="G132" s="12">
        <v>3201</v>
      </c>
      <c r="H132" s="12" t="s">
        <v>608</v>
      </c>
      <c r="I132" s="12" t="s">
        <v>30</v>
      </c>
      <c r="J132" s="12">
        <v>242</v>
      </c>
      <c r="K132" s="12" t="s">
        <v>248</v>
      </c>
      <c r="L132" s="12">
        <v>275</v>
      </c>
      <c r="M132" s="12" t="s">
        <v>249</v>
      </c>
      <c r="N132" s="12" t="s">
        <v>250</v>
      </c>
      <c r="O132" s="57">
        <v>45631.565972222219</v>
      </c>
      <c r="P132" s="58">
        <v>45667</v>
      </c>
      <c r="Q132" s="12"/>
      <c r="R132" s="58">
        <v>45656</v>
      </c>
      <c r="S132" s="12"/>
      <c r="T132" s="62">
        <v>58.11</v>
      </c>
      <c r="U132" s="12" t="s">
        <v>39</v>
      </c>
      <c r="V132" s="12" t="s">
        <v>40</v>
      </c>
      <c r="W132" s="12" t="s">
        <v>41</v>
      </c>
      <c r="X132" s="12" t="s">
        <v>42</v>
      </c>
      <c r="Y132" s="12"/>
      <c r="Z132" s="12"/>
      <c r="AA132" s="12" t="s">
        <v>251</v>
      </c>
      <c r="AB132" s="12"/>
      <c r="AC132" s="12">
        <v>7119</v>
      </c>
      <c r="AD132" s="12" t="s">
        <v>38</v>
      </c>
    </row>
    <row r="133" spans="1:30" x14ac:dyDescent="0.2">
      <c r="A133" s="56" t="s">
        <v>501</v>
      </c>
      <c r="B133" s="12">
        <v>592320</v>
      </c>
      <c r="C133" s="12">
        <v>113794</v>
      </c>
      <c r="D133" s="12"/>
      <c r="E133" s="12">
        <v>2</v>
      </c>
      <c r="F133" s="12" t="s">
        <v>29</v>
      </c>
      <c r="G133" s="12">
        <v>3201</v>
      </c>
      <c r="H133" s="12" t="s">
        <v>608</v>
      </c>
      <c r="I133" s="12" t="s">
        <v>30</v>
      </c>
      <c r="J133" s="12">
        <v>242</v>
      </c>
      <c r="K133" s="12" t="s">
        <v>248</v>
      </c>
      <c r="L133" s="12">
        <v>275</v>
      </c>
      <c r="M133" s="12" t="s">
        <v>249</v>
      </c>
      <c r="N133" s="12" t="s">
        <v>250</v>
      </c>
      <c r="O133" s="57">
        <v>45631.565972222219</v>
      </c>
      <c r="P133" s="58">
        <v>45667</v>
      </c>
      <c r="Q133" s="12"/>
      <c r="R133" s="58">
        <v>45656</v>
      </c>
      <c r="S133" s="12"/>
      <c r="T133" s="62">
        <v>142.18</v>
      </c>
      <c r="U133" s="12" t="s">
        <v>39</v>
      </c>
      <c r="V133" s="12" t="s">
        <v>107</v>
      </c>
      <c r="W133" s="12" t="s">
        <v>54</v>
      </c>
      <c r="X133" s="12" t="s">
        <v>55</v>
      </c>
      <c r="Y133" s="12"/>
      <c r="Z133" s="12"/>
      <c r="AA133" s="12" t="s">
        <v>251</v>
      </c>
      <c r="AB133" s="12"/>
      <c r="AC133" s="12">
        <v>7119</v>
      </c>
      <c r="AD133" s="12" t="s">
        <v>38</v>
      </c>
    </row>
    <row r="134" spans="1:30" x14ac:dyDescent="0.2">
      <c r="A134" s="56" t="s">
        <v>501</v>
      </c>
      <c r="B134" s="12">
        <v>592335</v>
      </c>
      <c r="C134" s="12">
        <v>113794</v>
      </c>
      <c r="D134" s="12"/>
      <c r="E134" s="12">
        <v>2</v>
      </c>
      <c r="F134" s="12" t="s">
        <v>29</v>
      </c>
      <c r="G134" s="12">
        <v>3201</v>
      </c>
      <c r="H134" s="12" t="s">
        <v>608</v>
      </c>
      <c r="I134" s="12" t="s">
        <v>30</v>
      </c>
      <c r="J134" s="12">
        <v>242</v>
      </c>
      <c r="K134" s="12" t="s">
        <v>248</v>
      </c>
      <c r="L134" s="12">
        <v>275</v>
      </c>
      <c r="M134" s="12" t="s">
        <v>249</v>
      </c>
      <c r="N134" s="12" t="s">
        <v>250</v>
      </c>
      <c r="O134" s="57">
        <v>45631.565972222219</v>
      </c>
      <c r="P134" s="58">
        <v>45667</v>
      </c>
      <c r="Q134" s="12"/>
      <c r="R134" s="58">
        <v>45656</v>
      </c>
      <c r="S134" s="12"/>
      <c r="T134" s="62">
        <v>-11.37</v>
      </c>
      <c r="U134" s="12" t="s">
        <v>39</v>
      </c>
      <c r="V134" s="12" t="s">
        <v>56</v>
      </c>
      <c r="W134" s="12" t="s">
        <v>41</v>
      </c>
      <c r="X134" s="12" t="s">
        <v>42</v>
      </c>
      <c r="Y134" s="12"/>
      <c r="Z134" s="12"/>
      <c r="AA134" s="12" t="s">
        <v>251</v>
      </c>
      <c r="AB134" s="12"/>
      <c r="AC134" s="12">
        <v>7119</v>
      </c>
      <c r="AD134" s="12" t="s">
        <v>38</v>
      </c>
    </row>
    <row r="135" spans="1:30" x14ac:dyDescent="0.2">
      <c r="A135" s="56" t="s">
        <v>501</v>
      </c>
      <c r="B135" s="12">
        <v>586188</v>
      </c>
      <c r="C135" s="12">
        <v>113806</v>
      </c>
      <c r="D135" s="12"/>
      <c r="E135" s="12">
        <v>2</v>
      </c>
      <c r="F135" s="12" t="s">
        <v>29</v>
      </c>
      <c r="G135" s="12">
        <v>3201</v>
      </c>
      <c r="H135" s="12" t="s">
        <v>608</v>
      </c>
      <c r="I135" s="12" t="s">
        <v>30</v>
      </c>
      <c r="J135" s="12">
        <v>241</v>
      </c>
      <c r="K135" s="12" t="s">
        <v>263</v>
      </c>
      <c r="L135" s="12">
        <v>276</v>
      </c>
      <c r="M135" s="12" t="s">
        <v>264</v>
      </c>
      <c r="N135" s="12" t="s">
        <v>265</v>
      </c>
      <c r="O135" s="57">
        <v>45631.565972222219</v>
      </c>
      <c r="P135" s="58">
        <v>45667</v>
      </c>
      <c r="Q135" s="12"/>
      <c r="R135" s="58">
        <v>45656</v>
      </c>
      <c r="S135" s="12"/>
      <c r="T135" s="62">
        <v>-11380.87</v>
      </c>
      <c r="U135" s="12" t="s">
        <v>34</v>
      </c>
      <c r="V135" s="12" t="s">
        <v>510</v>
      </c>
      <c r="W135" s="12" t="s">
        <v>35</v>
      </c>
      <c r="X135" s="12" t="s">
        <v>36</v>
      </c>
      <c r="Y135" s="12"/>
      <c r="Z135" s="12"/>
      <c r="AA135" s="12" t="s">
        <v>266</v>
      </c>
      <c r="AB135" s="12"/>
      <c r="AC135" s="12">
        <v>7119</v>
      </c>
      <c r="AD135" s="12" t="s">
        <v>38</v>
      </c>
    </row>
    <row r="136" spans="1:30" x14ac:dyDescent="0.2">
      <c r="A136" s="56" t="s">
        <v>501</v>
      </c>
      <c r="B136" s="12">
        <v>586190</v>
      </c>
      <c r="C136" s="12">
        <v>113806</v>
      </c>
      <c r="D136" s="12"/>
      <c r="E136" s="12">
        <v>2</v>
      </c>
      <c r="F136" s="12" t="s">
        <v>29</v>
      </c>
      <c r="G136" s="12">
        <v>3201</v>
      </c>
      <c r="H136" s="12" t="s">
        <v>608</v>
      </c>
      <c r="I136" s="12" t="s">
        <v>30</v>
      </c>
      <c r="J136" s="12">
        <v>241</v>
      </c>
      <c r="K136" s="12" t="s">
        <v>263</v>
      </c>
      <c r="L136" s="12">
        <v>276</v>
      </c>
      <c r="M136" s="12" t="s">
        <v>264</v>
      </c>
      <c r="N136" s="12" t="s">
        <v>265</v>
      </c>
      <c r="O136" s="57">
        <v>45631.565972222219</v>
      </c>
      <c r="P136" s="58">
        <v>45667</v>
      </c>
      <c r="Q136" s="12"/>
      <c r="R136" s="58">
        <v>45656</v>
      </c>
      <c r="S136" s="12"/>
      <c r="T136" s="62">
        <v>2274.9699999999998</v>
      </c>
      <c r="U136" s="12" t="s">
        <v>39</v>
      </c>
      <c r="V136" s="12" t="s">
        <v>107</v>
      </c>
      <c r="W136" s="12" t="s">
        <v>54</v>
      </c>
      <c r="X136" s="12" t="s">
        <v>55</v>
      </c>
      <c r="Y136" s="12"/>
      <c r="Z136" s="12"/>
      <c r="AA136" s="12" t="s">
        <v>266</v>
      </c>
      <c r="AB136" s="12"/>
      <c r="AC136" s="12">
        <v>7119</v>
      </c>
      <c r="AD136" s="12" t="s">
        <v>38</v>
      </c>
    </row>
    <row r="137" spans="1:30" x14ac:dyDescent="0.2">
      <c r="A137" s="56" t="s">
        <v>501</v>
      </c>
      <c r="B137" s="12">
        <v>586227</v>
      </c>
      <c r="C137" s="12">
        <v>113806</v>
      </c>
      <c r="D137" s="12"/>
      <c r="E137" s="12">
        <v>2</v>
      </c>
      <c r="F137" s="12" t="s">
        <v>29</v>
      </c>
      <c r="G137" s="12">
        <v>3201</v>
      </c>
      <c r="H137" s="12" t="s">
        <v>608</v>
      </c>
      <c r="I137" s="12" t="s">
        <v>30</v>
      </c>
      <c r="J137" s="12">
        <v>241</v>
      </c>
      <c r="K137" s="12" t="s">
        <v>263</v>
      </c>
      <c r="L137" s="12">
        <v>276</v>
      </c>
      <c r="M137" s="12" t="s">
        <v>264</v>
      </c>
      <c r="N137" s="12" t="s">
        <v>265</v>
      </c>
      <c r="O137" s="57">
        <v>45631.565972222219</v>
      </c>
      <c r="P137" s="58">
        <v>45667</v>
      </c>
      <c r="Q137" s="12"/>
      <c r="R137" s="58">
        <v>45656</v>
      </c>
      <c r="S137" s="12"/>
      <c r="T137" s="62">
        <v>910.47</v>
      </c>
      <c r="U137" s="12" t="s">
        <v>39</v>
      </c>
      <c r="V137" s="12" t="s">
        <v>40</v>
      </c>
      <c r="W137" s="12" t="s">
        <v>41</v>
      </c>
      <c r="X137" s="12" t="s">
        <v>42</v>
      </c>
      <c r="Y137" s="12"/>
      <c r="Z137" s="12"/>
      <c r="AA137" s="12" t="s">
        <v>266</v>
      </c>
      <c r="AB137" s="12"/>
      <c r="AC137" s="12">
        <v>7119</v>
      </c>
      <c r="AD137" s="12" t="s">
        <v>38</v>
      </c>
    </row>
    <row r="138" spans="1:30" x14ac:dyDescent="0.2">
      <c r="A138" s="56" t="s">
        <v>501</v>
      </c>
      <c r="B138" s="12">
        <v>586229</v>
      </c>
      <c r="C138" s="12">
        <v>113806</v>
      </c>
      <c r="D138" s="12"/>
      <c r="E138" s="12">
        <v>2</v>
      </c>
      <c r="F138" s="12" t="s">
        <v>29</v>
      </c>
      <c r="G138" s="12">
        <v>3201</v>
      </c>
      <c r="H138" s="12" t="s">
        <v>608</v>
      </c>
      <c r="I138" s="12" t="s">
        <v>30</v>
      </c>
      <c r="J138" s="12">
        <v>241</v>
      </c>
      <c r="K138" s="12" t="s">
        <v>263</v>
      </c>
      <c r="L138" s="12">
        <v>276</v>
      </c>
      <c r="M138" s="12" t="s">
        <v>264</v>
      </c>
      <c r="N138" s="12" t="s">
        <v>265</v>
      </c>
      <c r="O138" s="57">
        <v>45631.565972222219</v>
      </c>
      <c r="P138" s="58">
        <v>45667</v>
      </c>
      <c r="Q138" s="12"/>
      <c r="R138" s="58">
        <v>45656</v>
      </c>
      <c r="S138" s="12"/>
      <c r="T138" s="62">
        <v>-182</v>
      </c>
      <c r="U138" s="12" t="s">
        <v>39</v>
      </c>
      <c r="V138" s="12" t="s">
        <v>56</v>
      </c>
      <c r="W138" s="12" t="s">
        <v>41</v>
      </c>
      <c r="X138" s="12" t="s">
        <v>42</v>
      </c>
      <c r="Y138" s="12"/>
      <c r="Z138" s="12"/>
      <c r="AA138" s="12" t="s">
        <v>266</v>
      </c>
      <c r="AB138" s="12"/>
      <c r="AC138" s="12">
        <v>7119</v>
      </c>
      <c r="AD138" s="12" t="s">
        <v>38</v>
      </c>
    </row>
    <row r="139" spans="1:30" x14ac:dyDescent="0.2">
      <c r="A139" s="56" t="s">
        <v>501</v>
      </c>
      <c r="B139" s="12">
        <v>586260</v>
      </c>
      <c r="C139" s="12">
        <v>113818</v>
      </c>
      <c r="D139" s="12"/>
      <c r="E139" s="12">
        <v>2</v>
      </c>
      <c r="F139" s="12" t="s">
        <v>29</v>
      </c>
      <c r="G139" s="12">
        <v>7720</v>
      </c>
      <c r="H139" s="12" t="s">
        <v>685</v>
      </c>
      <c r="I139" s="12" t="s">
        <v>30</v>
      </c>
      <c r="J139" s="12">
        <v>219</v>
      </c>
      <c r="K139" s="12" t="s">
        <v>130</v>
      </c>
      <c r="L139" s="12">
        <v>141</v>
      </c>
      <c r="M139" s="12" t="s">
        <v>131</v>
      </c>
      <c r="N139" s="12" t="s">
        <v>132</v>
      </c>
      <c r="O139" s="57">
        <v>45631.566666666666</v>
      </c>
      <c r="P139" s="58">
        <v>45667</v>
      </c>
      <c r="Q139" s="12"/>
      <c r="R139" s="58"/>
      <c r="S139" s="12"/>
      <c r="T139" s="62">
        <v>-1149.17</v>
      </c>
      <c r="U139" s="12" t="s">
        <v>34</v>
      </c>
      <c r="V139" s="12" t="s">
        <v>510</v>
      </c>
      <c r="W139" s="12" t="s">
        <v>35</v>
      </c>
      <c r="X139" s="12" t="s">
        <v>36</v>
      </c>
      <c r="Y139" s="12"/>
      <c r="Z139" s="12"/>
      <c r="AA139" s="12" t="s">
        <v>133</v>
      </c>
      <c r="AB139" s="12"/>
      <c r="AC139" s="12">
        <v>7119</v>
      </c>
      <c r="AD139" s="12" t="s">
        <v>38</v>
      </c>
    </row>
    <row r="140" spans="1:30" x14ac:dyDescent="0.2">
      <c r="A140" s="56" t="s">
        <v>501</v>
      </c>
      <c r="B140" s="12">
        <v>586285</v>
      </c>
      <c r="C140" s="12">
        <v>113818</v>
      </c>
      <c r="D140" s="12"/>
      <c r="E140" s="12">
        <v>2</v>
      </c>
      <c r="F140" s="12" t="s">
        <v>29</v>
      </c>
      <c r="G140" s="12">
        <v>7720</v>
      </c>
      <c r="H140" s="12" t="s">
        <v>685</v>
      </c>
      <c r="I140" s="12" t="s">
        <v>30</v>
      </c>
      <c r="J140" s="12">
        <v>219</v>
      </c>
      <c r="K140" s="12" t="s">
        <v>130</v>
      </c>
      <c r="L140" s="12">
        <v>141</v>
      </c>
      <c r="M140" s="12" t="s">
        <v>131</v>
      </c>
      <c r="N140" s="12" t="s">
        <v>132</v>
      </c>
      <c r="O140" s="57">
        <v>45631.566666666666</v>
      </c>
      <c r="P140" s="58">
        <v>45667</v>
      </c>
      <c r="Q140" s="12"/>
      <c r="R140" s="58"/>
      <c r="S140" s="12"/>
      <c r="T140" s="62">
        <v>91.93</v>
      </c>
      <c r="U140" s="12" t="s">
        <v>39</v>
      </c>
      <c r="V140" s="12" t="s">
        <v>40</v>
      </c>
      <c r="W140" s="12" t="s">
        <v>41</v>
      </c>
      <c r="X140" s="12" t="s">
        <v>42</v>
      </c>
      <c r="Y140" s="12"/>
      <c r="Z140" s="12"/>
      <c r="AA140" s="12" t="s">
        <v>133</v>
      </c>
      <c r="AB140" s="12"/>
      <c r="AC140" s="12">
        <v>7119</v>
      </c>
      <c r="AD140" s="12" t="s">
        <v>38</v>
      </c>
    </row>
    <row r="141" spans="1:30" x14ac:dyDescent="0.2">
      <c r="A141" s="56" t="s">
        <v>499</v>
      </c>
      <c r="B141" s="12">
        <v>586328</v>
      </c>
      <c r="C141" s="12">
        <v>113831</v>
      </c>
      <c r="D141" s="12"/>
      <c r="E141" s="12">
        <v>2</v>
      </c>
      <c r="F141" s="12" t="s">
        <v>29</v>
      </c>
      <c r="G141" s="12">
        <v>3201</v>
      </c>
      <c r="H141" s="12" t="s">
        <v>608</v>
      </c>
      <c r="I141" s="12" t="s">
        <v>30</v>
      </c>
      <c r="J141" s="12">
        <v>60</v>
      </c>
      <c r="K141" s="12" t="s">
        <v>96</v>
      </c>
      <c r="L141" s="12">
        <v>183</v>
      </c>
      <c r="M141" s="12" t="s">
        <v>97</v>
      </c>
      <c r="N141" s="12" t="s">
        <v>98</v>
      </c>
      <c r="O141" s="57">
        <v>45631.566666666666</v>
      </c>
      <c r="P141" s="58">
        <v>45667</v>
      </c>
      <c r="Q141" s="12"/>
      <c r="R141" s="58">
        <v>45653</v>
      </c>
      <c r="S141" s="12"/>
      <c r="T141" s="62">
        <v>-560.23</v>
      </c>
      <c r="U141" s="12" t="s">
        <v>34</v>
      </c>
      <c r="V141" s="12" t="s">
        <v>510</v>
      </c>
      <c r="W141" s="12" t="s">
        <v>35</v>
      </c>
      <c r="X141" s="12" t="s">
        <v>36</v>
      </c>
      <c r="Y141" s="12"/>
      <c r="Z141" s="12"/>
      <c r="AA141" s="12" t="s">
        <v>99</v>
      </c>
      <c r="AB141" s="12"/>
      <c r="AC141" s="12">
        <v>7119</v>
      </c>
      <c r="AD141" s="12" t="s">
        <v>38</v>
      </c>
    </row>
    <row r="142" spans="1:30" x14ac:dyDescent="0.2">
      <c r="A142" s="56" t="s">
        <v>499</v>
      </c>
      <c r="B142" s="12">
        <v>586353</v>
      </c>
      <c r="C142" s="12">
        <v>113831</v>
      </c>
      <c r="D142" s="12"/>
      <c r="E142" s="12">
        <v>2</v>
      </c>
      <c r="F142" s="12" t="s">
        <v>29</v>
      </c>
      <c r="G142" s="12">
        <v>3201</v>
      </c>
      <c r="H142" s="12" t="s">
        <v>608</v>
      </c>
      <c r="I142" s="12" t="s">
        <v>30</v>
      </c>
      <c r="J142" s="12">
        <v>60</v>
      </c>
      <c r="K142" s="12" t="s">
        <v>96</v>
      </c>
      <c r="L142" s="12">
        <v>183</v>
      </c>
      <c r="M142" s="12" t="s">
        <v>97</v>
      </c>
      <c r="N142" s="12" t="s">
        <v>98</v>
      </c>
      <c r="O142" s="57">
        <v>45631.566666666666</v>
      </c>
      <c r="P142" s="58">
        <v>45667</v>
      </c>
      <c r="Q142" s="12"/>
      <c r="R142" s="58">
        <v>45653</v>
      </c>
      <c r="S142" s="12"/>
      <c r="T142" s="62">
        <v>44.82</v>
      </c>
      <c r="U142" s="12" t="s">
        <v>39</v>
      </c>
      <c r="V142" s="12" t="s">
        <v>40</v>
      </c>
      <c r="W142" s="12" t="s">
        <v>41</v>
      </c>
      <c r="X142" s="12" t="s">
        <v>42</v>
      </c>
      <c r="Y142" s="12"/>
      <c r="Z142" s="12"/>
      <c r="AA142" s="12" t="s">
        <v>99</v>
      </c>
      <c r="AB142" s="12"/>
      <c r="AC142" s="12">
        <v>7119</v>
      </c>
      <c r="AD142" s="12" t="s">
        <v>38</v>
      </c>
    </row>
    <row r="143" spans="1:30" x14ac:dyDescent="0.2">
      <c r="A143" s="56" t="s">
        <v>499</v>
      </c>
      <c r="B143" s="12">
        <v>586383</v>
      </c>
      <c r="C143" s="12">
        <v>113844</v>
      </c>
      <c r="D143" s="12"/>
      <c r="E143" s="12">
        <v>2</v>
      </c>
      <c r="F143" s="12" t="s">
        <v>29</v>
      </c>
      <c r="G143" s="12">
        <v>3201</v>
      </c>
      <c r="H143" s="12" t="s">
        <v>608</v>
      </c>
      <c r="I143" s="12" t="s">
        <v>30</v>
      </c>
      <c r="J143" s="12">
        <v>35</v>
      </c>
      <c r="K143" s="12" t="s">
        <v>442</v>
      </c>
      <c r="L143" s="12">
        <v>131</v>
      </c>
      <c r="M143" s="12" t="s">
        <v>443</v>
      </c>
      <c r="N143" s="12" t="s">
        <v>444</v>
      </c>
      <c r="O143" s="57">
        <v>45631.567361111112</v>
      </c>
      <c r="P143" s="58">
        <v>45667</v>
      </c>
      <c r="Q143" s="12"/>
      <c r="R143" s="58">
        <v>45645</v>
      </c>
      <c r="S143" s="12"/>
      <c r="T143" s="62">
        <v>-630.57000000000005</v>
      </c>
      <c r="U143" s="12" t="s">
        <v>34</v>
      </c>
      <c r="V143" s="12" t="s">
        <v>510</v>
      </c>
      <c r="W143" s="12" t="s">
        <v>35</v>
      </c>
      <c r="X143" s="12" t="s">
        <v>36</v>
      </c>
      <c r="Y143" s="12"/>
      <c r="Z143" s="12"/>
      <c r="AA143" s="12" t="s">
        <v>445</v>
      </c>
      <c r="AB143" s="12"/>
      <c r="AC143" s="12">
        <v>7119</v>
      </c>
      <c r="AD143" s="12" t="s">
        <v>38</v>
      </c>
    </row>
    <row r="144" spans="1:30" x14ac:dyDescent="0.2">
      <c r="A144" s="56" t="s">
        <v>499</v>
      </c>
      <c r="B144" s="12">
        <v>586408</v>
      </c>
      <c r="C144" s="12">
        <v>113844</v>
      </c>
      <c r="D144" s="12"/>
      <c r="E144" s="12">
        <v>2</v>
      </c>
      <c r="F144" s="12" t="s">
        <v>29</v>
      </c>
      <c r="G144" s="12">
        <v>3201</v>
      </c>
      <c r="H144" s="12" t="s">
        <v>608</v>
      </c>
      <c r="I144" s="12" t="s">
        <v>30</v>
      </c>
      <c r="J144" s="12">
        <v>35</v>
      </c>
      <c r="K144" s="12" t="s">
        <v>442</v>
      </c>
      <c r="L144" s="12">
        <v>131</v>
      </c>
      <c r="M144" s="12" t="s">
        <v>443</v>
      </c>
      <c r="N144" s="12" t="s">
        <v>444</v>
      </c>
      <c r="O144" s="57">
        <v>45631.567361111112</v>
      </c>
      <c r="P144" s="58">
        <v>45667</v>
      </c>
      <c r="Q144" s="12"/>
      <c r="R144" s="58">
        <v>45645</v>
      </c>
      <c r="S144" s="12"/>
      <c r="T144" s="62">
        <v>50.45</v>
      </c>
      <c r="U144" s="12" t="s">
        <v>39</v>
      </c>
      <c r="V144" s="12" t="s">
        <v>40</v>
      </c>
      <c r="W144" s="12" t="s">
        <v>41</v>
      </c>
      <c r="X144" s="12" t="s">
        <v>42</v>
      </c>
      <c r="Y144" s="12"/>
      <c r="Z144" s="12"/>
      <c r="AA144" s="12" t="s">
        <v>445</v>
      </c>
      <c r="AB144" s="12"/>
      <c r="AC144" s="12">
        <v>7119</v>
      </c>
      <c r="AD144" s="12" t="s">
        <v>38</v>
      </c>
    </row>
    <row r="145" spans="1:30" x14ac:dyDescent="0.2">
      <c r="A145" s="56" t="s">
        <v>501</v>
      </c>
      <c r="B145" s="12">
        <v>586450</v>
      </c>
      <c r="C145" s="12">
        <v>113857</v>
      </c>
      <c r="D145" s="12"/>
      <c r="E145" s="12">
        <v>2</v>
      </c>
      <c r="F145" s="12" t="s">
        <v>29</v>
      </c>
      <c r="G145" s="12">
        <v>3201</v>
      </c>
      <c r="H145" s="12" t="s">
        <v>608</v>
      </c>
      <c r="I145" s="12" t="s">
        <v>30</v>
      </c>
      <c r="J145" s="12">
        <v>238</v>
      </c>
      <c r="K145" s="12" t="s">
        <v>298</v>
      </c>
      <c r="L145" s="12">
        <v>120</v>
      </c>
      <c r="M145" s="12" t="s">
        <v>299</v>
      </c>
      <c r="N145" s="12" t="s">
        <v>300</v>
      </c>
      <c r="O145" s="57">
        <v>45631.570138888892</v>
      </c>
      <c r="P145" s="58">
        <v>45667</v>
      </c>
      <c r="Q145" s="12"/>
      <c r="R145" s="58">
        <v>45659</v>
      </c>
      <c r="S145" s="12"/>
      <c r="T145" s="62">
        <v>-873.72</v>
      </c>
      <c r="U145" s="12" t="s">
        <v>34</v>
      </c>
      <c r="V145" s="12" t="s">
        <v>510</v>
      </c>
      <c r="W145" s="12" t="s">
        <v>35</v>
      </c>
      <c r="X145" s="12" t="s">
        <v>36</v>
      </c>
      <c r="Y145" s="12"/>
      <c r="Z145" s="12"/>
      <c r="AA145" s="12" t="s">
        <v>301</v>
      </c>
      <c r="AB145" s="12"/>
      <c r="AC145" s="12">
        <v>7119</v>
      </c>
      <c r="AD145" s="12" t="s">
        <v>38</v>
      </c>
    </row>
    <row r="146" spans="1:30" x14ac:dyDescent="0.2">
      <c r="A146" s="56" t="s">
        <v>501</v>
      </c>
      <c r="B146" s="12">
        <v>586473</v>
      </c>
      <c r="C146" s="12">
        <v>113857</v>
      </c>
      <c r="D146" s="12"/>
      <c r="E146" s="12">
        <v>2</v>
      </c>
      <c r="F146" s="12" t="s">
        <v>29</v>
      </c>
      <c r="G146" s="12">
        <v>3201</v>
      </c>
      <c r="H146" s="12" t="s">
        <v>608</v>
      </c>
      <c r="I146" s="12" t="s">
        <v>30</v>
      </c>
      <c r="J146" s="12">
        <v>238</v>
      </c>
      <c r="K146" s="12" t="s">
        <v>298</v>
      </c>
      <c r="L146" s="12">
        <v>120</v>
      </c>
      <c r="M146" s="12" t="s">
        <v>299</v>
      </c>
      <c r="N146" s="12" t="s">
        <v>300</v>
      </c>
      <c r="O146" s="57">
        <v>45631.570138888892</v>
      </c>
      <c r="P146" s="58">
        <v>45667</v>
      </c>
      <c r="Q146" s="12"/>
      <c r="R146" s="58">
        <v>45659</v>
      </c>
      <c r="S146" s="12"/>
      <c r="T146" s="62">
        <v>69.900000000000006</v>
      </c>
      <c r="U146" s="12" t="s">
        <v>39</v>
      </c>
      <c r="V146" s="12" t="s">
        <v>40</v>
      </c>
      <c r="W146" s="12" t="s">
        <v>41</v>
      </c>
      <c r="X146" s="12" t="s">
        <v>42</v>
      </c>
      <c r="Y146" s="12"/>
      <c r="Z146" s="12"/>
      <c r="AA146" s="12" t="s">
        <v>301</v>
      </c>
      <c r="AB146" s="12"/>
      <c r="AC146" s="12">
        <v>7119</v>
      </c>
      <c r="AD146" s="12" t="s">
        <v>38</v>
      </c>
    </row>
    <row r="147" spans="1:30" x14ac:dyDescent="0.2">
      <c r="A147" s="56" t="s">
        <v>498</v>
      </c>
      <c r="B147" s="12">
        <v>586500</v>
      </c>
      <c r="C147" s="12">
        <v>113869</v>
      </c>
      <c r="D147" s="12"/>
      <c r="E147" s="12">
        <v>2</v>
      </c>
      <c r="F147" s="12" t="s">
        <v>29</v>
      </c>
      <c r="G147" s="12">
        <v>7720</v>
      </c>
      <c r="H147" s="12" t="s">
        <v>685</v>
      </c>
      <c r="I147" s="12" t="s">
        <v>30</v>
      </c>
      <c r="J147" s="12">
        <v>399</v>
      </c>
      <c r="K147" s="12" t="s">
        <v>389</v>
      </c>
      <c r="L147" s="12">
        <v>287</v>
      </c>
      <c r="M147" s="12" t="s">
        <v>390</v>
      </c>
      <c r="N147" s="12" t="s">
        <v>391</v>
      </c>
      <c r="O147" s="57">
        <v>45631.570138888892</v>
      </c>
      <c r="P147" s="58">
        <v>45667</v>
      </c>
      <c r="Q147" s="12"/>
      <c r="R147" s="58">
        <v>45660</v>
      </c>
      <c r="S147" s="12"/>
      <c r="T147" s="62">
        <v>-482.92</v>
      </c>
      <c r="U147" s="12" t="s">
        <v>34</v>
      </c>
      <c r="V147" s="12" t="s">
        <v>510</v>
      </c>
      <c r="W147" s="12" t="s">
        <v>35</v>
      </c>
      <c r="X147" s="12" t="s">
        <v>36</v>
      </c>
      <c r="Y147" s="12"/>
      <c r="Z147" s="12"/>
      <c r="AA147" s="12" t="s">
        <v>392</v>
      </c>
      <c r="AB147" s="12"/>
      <c r="AC147" s="12">
        <v>7119</v>
      </c>
      <c r="AD147" s="12" t="s">
        <v>38</v>
      </c>
    </row>
    <row r="148" spans="1:30" x14ac:dyDescent="0.2">
      <c r="A148" s="56" t="s">
        <v>498</v>
      </c>
      <c r="B148" s="12">
        <v>586523</v>
      </c>
      <c r="C148" s="12">
        <v>113869</v>
      </c>
      <c r="D148" s="12"/>
      <c r="E148" s="12">
        <v>2</v>
      </c>
      <c r="F148" s="12" t="s">
        <v>29</v>
      </c>
      <c r="G148" s="12">
        <v>7720</v>
      </c>
      <c r="H148" s="12" t="s">
        <v>685</v>
      </c>
      <c r="I148" s="12" t="s">
        <v>30</v>
      </c>
      <c r="J148" s="12">
        <v>399</v>
      </c>
      <c r="K148" s="12" t="s">
        <v>389</v>
      </c>
      <c r="L148" s="12">
        <v>287</v>
      </c>
      <c r="M148" s="12" t="s">
        <v>390</v>
      </c>
      <c r="N148" s="12" t="s">
        <v>391</v>
      </c>
      <c r="O148" s="57">
        <v>45631.570138888892</v>
      </c>
      <c r="P148" s="58">
        <v>45667</v>
      </c>
      <c r="Q148" s="12"/>
      <c r="R148" s="58">
        <v>45660</v>
      </c>
      <c r="S148" s="12"/>
      <c r="T148" s="62">
        <v>38.630000000000003</v>
      </c>
      <c r="U148" s="12" t="s">
        <v>39</v>
      </c>
      <c r="V148" s="12" t="s">
        <v>40</v>
      </c>
      <c r="W148" s="12" t="s">
        <v>41</v>
      </c>
      <c r="X148" s="12" t="s">
        <v>42</v>
      </c>
      <c r="Y148" s="12"/>
      <c r="Z148" s="12"/>
      <c r="AA148" s="12" t="s">
        <v>392</v>
      </c>
      <c r="AB148" s="12"/>
      <c r="AC148" s="12">
        <v>7119</v>
      </c>
      <c r="AD148" s="12" t="s">
        <v>38</v>
      </c>
    </row>
    <row r="149" spans="1:30" x14ac:dyDescent="0.2">
      <c r="A149" s="56" t="s">
        <v>499</v>
      </c>
      <c r="B149" s="12">
        <v>586564</v>
      </c>
      <c r="C149" s="12">
        <v>113881</v>
      </c>
      <c r="D149" s="12"/>
      <c r="E149" s="12">
        <v>2</v>
      </c>
      <c r="F149" s="12" t="s">
        <v>29</v>
      </c>
      <c r="G149" s="12">
        <v>3201</v>
      </c>
      <c r="H149" s="12" t="s">
        <v>608</v>
      </c>
      <c r="I149" s="12" t="s">
        <v>30</v>
      </c>
      <c r="J149" s="12">
        <v>22</v>
      </c>
      <c r="K149" s="12" t="s">
        <v>283</v>
      </c>
      <c r="L149" s="12">
        <v>7</v>
      </c>
      <c r="M149" s="12" t="s">
        <v>284</v>
      </c>
      <c r="N149" s="12" t="s">
        <v>285</v>
      </c>
      <c r="O149" s="57">
        <v>45631.570138888892</v>
      </c>
      <c r="P149" s="58">
        <v>45667</v>
      </c>
      <c r="Q149" s="12"/>
      <c r="R149" s="58">
        <v>45660</v>
      </c>
      <c r="S149" s="12"/>
      <c r="T149" s="62">
        <v>-26424.41</v>
      </c>
      <c r="U149" s="12" t="s">
        <v>34</v>
      </c>
      <c r="V149" s="12" t="s">
        <v>510</v>
      </c>
      <c r="W149" s="12" t="s">
        <v>35</v>
      </c>
      <c r="X149" s="12" t="s">
        <v>36</v>
      </c>
      <c r="Y149" s="12"/>
      <c r="Z149" s="12"/>
      <c r="AA149" s="12" t="s">
        <v>286</v>
      </c>
      <c r="AB149" s="12"/>
      <c r="AC149" s="12">
        <v>7119</v>
      </c>
      <c r="AD149" s="12" t="s">
        <v>38</v>
      </c>
    </row>
    <row r="150" spans="1:30" x14ac:dyDescent="0.2">
      <c r="A150" s="56" t="s">
        <v>499</v>
      </c>
      <c r="B150" s="12">
        <v>586587</v>
      </c>
      <c r="C150" s="12">
        <v>113881</v>
      </c>
      <c r="D150" s="12"/>
      <c r="E150" s="12">
        <v>2</v>
      </c>
      <c r="F150" s="12" t="s">
        <v>29</v>
      </c>
      <c r="G150" s="12">
        <v>3201</v>
      </c>
      <c r="H150" s="12" t="s">
        <v>608</v>
      </c>
      <c r="I150" s="12" t="s">
        <v>30</v>
      </c>
      <c r="J150" s="12">
        <v>22</v>
      </c>
      <c r="K150" s="12" t="s">
        <v>283</v>
      </c>
      <c r="L150" s="12">
        <v>7</v>
      </c>
      <c r="M150" s="12" t="s">
        <v>284</v>
      </c>
      <c r="N150" s="12" t="s">
        <v>285</v>
      </c>
      <c r="O150" s="57">
        <v>45631.570138888892</v>
      </c>
      <c r="P150" s="58">
        <v>45667</v>
      </c>
      <c r="Q150" s="12"/>
      <c r="R150" s="58">
        <v>45660</v>
      </c>
      <c r="S150" s="12"/>
      <c r="T150" s="62">
        <v>2113.9499999999998</v>
      </c>
      <c r="U150" s="12" t="s">
        <v>39</v>
      </c>
      <c r="V150" s="12" t="s">
        <v>40</v>
      </c>
      <c r="W150" s="12" t="s">
        <v>41</v>
      </c>
      <c r="X150" s="12" t="s">
        <v>42</v>
      </c>
      <c r="Y150" s="12"/>
      <c r="Z150" s="12"/>
      <c r="AA150" s="12" t="s">
        <v>286</v>
      </c>
      <c r="AB150" s="12"/>
      <c r="AC150" s="12">
        <v>7119</v>
      </c>
      <c r="AD150" s="12" t="s">
        <v>38</v>
      </c>
    </row>
    <row r="151" spans="1:30" x14ac:dyDescent="0.2">
      <c r="A151" s="56" t="s">
        <v>497</v>
      </c>
      <c r="B151" s="12">
        <v>586624</v>
      </c>
      <c r="C151" s="12">
        <v>113893</v>
      </c>
      <c r="D151" s="12"/>
      <c r="E151" s="12">
        <v>2</v>
      </c>
      <c r="F151" s="12" t="s">
        <v>29</v>
      </c>
      <c r="G151" s="12">
        <v>7720</v>
      </c>
      <c r="H151" s="12" t="s">
        <v>685</v>
      </c>
      <c r="I151" s="12" t="s">
        <v>30</v>
      </c>
      <c r="J151" s="12">
        <v>175</v>
      </c>
      <c r="K151" s="12" t="s">
        <v>31</v>
      </c>
      <c r="L151" s="12">
        <v>34</v>
      </c>
      <c r="M151" s="12" t="s">
        <v>32</v>
      </c>
      <c r="N151" s="12" t="s">
        <v>33</v>
      </c>
      <c r="O151" s="57">
        <v>45631.570833333331</v>
      </c>
      <c r="P151" s="58">
        <v>45667</v>
      </c>
      <c r="Q151" s="12"/>
      <c r="R151" s="58">
        <v>45656</v>
      </c>
      <c r="S151" s="12"/>
      <c r="T151" s="62">
        <v>-526.73</v>
      </c>
      <c r="U151" s="12" t="s">
        <v>34</v>
      </c>
      <c r="V151" s="12" t="s">
        <v>510</v>
      </c>
      <c r="W151" s="12" t="s">
        <v>35</v>
      </c>
      <c r="X151" s="12" t="s">
        <v>36</v>
      </c>
      <c r="Y151" s="12"/>
      <c r="Z151" s="12"/>
      <c r="AA151" s="12" t="s">
        <v>37</v>
      </c>
      <c r="AB151" s="12"/>
      <c r="AC151" s="12">
        <v>7119</v>
      </c>
      <c r="AD151" s="12" t="s">
        <v>38</v>
      </c>
    </row>
    <row r="152" spans="1:30" x14ac:dyDescent="0.2">
      <c r="A152" s="56" t="s">
        <v>497</v>
      </c>
      <c r="B152" s="12">
        <v>586649</v>
      </c>
      <c r="C152" s="12">
        <v>113893</v>
      </c>
      <c r="D152" s="12"/>
      <c r="E152" s="12">
        <v>2</v>
      </c>
      <c r="F152" s="12" t="s">
        <v>29</v>
      </c>
      <c r="G152" s="12">
        <v>7720</v>
      </c>
      <c r="H152" s="12" t="s">
        <v>685</v>
      </c>
      <c r="I152" s="12" t="s">
        <v>30</v>
      </c>
      <c r="J152" s="12">
        <v>175</v>
      </c>
      <c r="K152" s="12" t="s">
        <v>31</v>
      </c>
      <c r="L152" s="12">
        <v>34</v>
      </c>
      <c r="M152" s="12" t="s">
        <v>32</v>
      </c>
      <c r="N152" s="12" t="s">
        <v>33</v>
      </c>
      <c r="O152" s="57">
        <v>45631.570833333331</v>
      </c>
      <c r="P152" s="58">
        <v>45667</v>
      </c>
      <c r="Q152" s="12"/>
      <c r="R152" s="58">
        <v>45656</v>
      </c>
      <c r="S152" s="12"/>
      <c r="T152" s="62">
        <v>42.14</v>
      </c>
      <c r="U152" s="12" t="s">
        <v>39</v>
      </c>
      <c r="V152" s="12" t="s">
        <v>40</v>
      </c>
      <c r="W152" s="12" t="s">
        <v>41</v>
      </c>
      <c r="X152" s="12" t="s">
        <v>42</v>
      </c>
      <c r="Y152" s="12"/>
      <c r="Z152" s="12"/>
      <c r="AA152" s="12" t="s">
        <v>37</v>
      </c>
      <c r="AB152" s="12"/>
      <c r="AC152" s="12">
        <v>7119</v>
      </c>
      <c r="AD152" s="12" t="s">
        <v>38</v>
      </c>
    </row>
    <row r="153" spans="1:30" x14ac:dyDescent="0.2">
      <c r="A153" s="56" t="s">
        <v>501</v>
      </c>
      <c r="B153" s="12">
        <v>586689</v>
      </c>
      <c r="C153" s="12">
        <v>113906</v>
      </c>
      <c r="D153" s="12"/>
      <c r="E153" s="12">
        <v>2</v>
      </c>
      <c r="F153" s="12" t="s">
        <v>29</v>
      </c>
      <c r="G153" s="12">
        <v>3201</v>
      </c>
      <c r="H153" s="12" t="s">
        <v>608</v>
      </c>
      <c r="I153" s="12" t="s">
        <v>30</v>
      </c>
      <c r="J153" s="12">
        <v>354</v>
      </c>
      <c r="K153" s="12" t="s">
        <v>104</v>
      </c>
      <c r="L153" s="12">
        <v>93</v>
      </c>
      <c r="M153" s="12" t="s">
        <v>105</v>
      </c>
      <c r="N153" s="12" t="s">
        <v>106</v>
      </c>
      <c r="O153" s="57">
        <v>45631.570833333331</v>
      </c>
      <c r="P153" s="58">
        <v>45667</v>
      </c>
      <c r="Q153" s="12"/>
      <c r="R153" s="58">
        <v>45663</v>
      </c>
      <c r="S153" s="12"/>
      <c r="T153" s="62">
        <v>-3005.94</v>
      </c>
      <c r="U153" s="12" t="s">
        <v>34</v>
      </c>
      <c r="V153" s="12" t="s">
        <v>510</v>
      </c>
      <c r="W153" s="12" t="s">
        <v>35</v>
      </c>
      <c r="X153" s="12" t="s">
        <v>36</v>
      </c>
      <c r="Y153" s="12"/>
      <c r="Z153" s="12"/>
      <c r="AA153" s="12" t="s">
        <v>536</v>
      </c>
      <c r="AB153" s="12"/>
      <c r="AC153" s="12">
        <v>7119</v>
      </c>
      <c r="AD153" s="12" t="s">
        <v>38</v>
      </c>
    </row>
    <row r="154" spans="1:30" x14ac:dyDescent="0.2">
      <c r="A154" s="56" t="s">
        <v>501</v>
      </c>
      <c r="B154" s="12">
        <v>586691</v>
      </c>
      <c r="C154" s="12">
        <v>113906</v>
      </c>
      <c r="D154" s="12"/>
      <c r="E154" s="12">
        <v>2</v>
      </c>
      <c r="F154" s="12" t="s">
        <v>29</v>
      </c>
      <c r="G154" s="12">
        <v>3201</v>
      </c>
      <c r="H154" s="12" t="s">
        <v>608</v>
      </c>
      <c r="I154" s="12" t="s">
        <v>30</v>
      </c>
      <c r="J154" s="12">
        <v>354</v>
      </c>
      <c r="K154" s="12" t="s">
        <v>104</v>
      </c>
      <c r="L154" s="12">
        <v>93</v>
      </c>
      <c r="M154" s="12" t="s">
        <v>105</v>
      </c>
      <c r="N154" s="12" t="s">
        <v>106</v>
      </c>
      <c r="O154" s="57">
        <v>45631.570833333331</v>
      </c>
      <c r="P154" s="58">
        <v>45667</v>
      </c>
      <c r="Q154" s="12"/>
      <c r="R154" s="58">
        <v>45663</v>
      </c>
      <c r="S154" s="12"/>
      <c r="T154" s="62">
        <v>505.94</v>
      </c>
      <c r="U154" s="12" t="s">
        <v>39</v>
      </c>
      <c r="V154" s="12" t="s">
        <v>157</v>
      </c>
      <c r="W154" s="12" t="s">
        <v>54</v>
      </c>
      <c r="X154" s="12" t="s">
        <v>55</v>
      </c>
      <c r="Y154" s="12"/>
      <c r="Z154" s="12"/>
      <c r="AA154" s="12" t="s">
        <v>536</v>
      </c>
      <c r="AB154" s="12"/>
      <c r="AC154" s="12">
        <v>7119</v>
      </c>
      <c r="AD154" s="12" t="s">
        <v>38</v>
      </c>
    </row>
    <row r="155" spans="1:30" x14ac:dyDescent="0.2">
      <c r="A155" s="56" t="s">
        <v>501</v>
      </c>
      <c r="B155" s="12">
        <v>586726</v>
      </c>
      <c r="C155" s="12">
        <v>113906</v>
      </c>
      <c r="D155" s="12"/>
      <c r="E155" s="12">
        <v>2</v>
      </c>
      <c r="F155" s="12" t="s">
        <v>29</v>
      </c>
      <c r="G155" s="12">
        <v>3201</v>
      </c>
      <c r="H155" s="12" t="s">
        <v>608</v>
      </c>
      <c r="I155" s="12" t="s">
        <v>30</v>
      </c>
      <c r="J155" s="12">
        <v>354</v>
      </c>
      <c r="K155" s="12" t="s">
        <v>104</v>
      </c>
      <c r="L155" s="12">
        <v>93</v>
      </c>
      <c r="M155" s="12" t="s">
        <v>105</v>
      </c>
      <c r="N155" s="12" t="s">
        <v>106</v>
      </c>
      <c r="O155" s="57">
        <v>45631.570833333331</v>
      </c>
      <c r="P155" s="58">
        <v>45667</v>
      </c>
      <c r="Q155" s="12"/>
      <c r="R155" s="58">
        <v>45663</v>
      </c>
      <c r="S155" s="12"/>
      <c r="T155" s="62">
        <v>240.48</v>
      </c>
      <c r="U155" s="12" t="s">
        <v>39</v>
      </c>
      <c r="V155" s="12" t="s">
        <v>40</v>
      </c>
      <c r="W155" s="12" t="s">
        <v>41</v>
      </c>
      <c r="X155" s="12" t="s">
        <v>42</v>
      </c>
      <c r="Y155" s="12"/>
      <c r="Z155" s="12"/>
      <c r="AA155" s="12" t="s">
        <v>536</v>
      </c>
      <c r="AB155" s="12"/>
      <c r="AC155" s="12">
        <v>7119</v>
      </c>
      <c r="AD155" s="12" t="s">
        <v>38</v>
      </c>
    </row>
    <row r="156" spans="1:30" x14ac:dyDescent="0.2">
      <c r="A156" s="56" t="s">
        <v>501</v>
      </c>
      <c r="B156" s="12">
        <v>586728</v>
      </c>
      <c r="C156" s="12">
        <v>113906</v>
      </c>
      <c r="D156" s="12"/>
      <c r="E156" s="12">
        <v>2</v>
      </c>
      <c r="F156" s="12" t="s">
        <v>29</v>
      </c>
      <c r="G156" s="12">
        <v>3201</v>
      </c>
      <c r="H156" s="12" t="s">
        <v>608</v>
      </c>
      <c r="I156" s="12" t="s">
        <v>30</v>
      </c>
      <c r="J156" s="12">
        <v>354</v>
      </c>
      <c r="K156" s="12" t="s">
        <v>104</v>
      </c>
      <c r="L156" s="12">
        <v>93</v>
      </c>
      <c r="M156" s="12" t="s">
        <v>105</v>
      </c>
      <c r="N156" s="12" t="s">
        <v>106</v>
      </c>
      <c r="O156" s="57">
        <v>45631.570833333331</v>
      </c>
      <c r="P156" s="58">
        <v>45667</v>
      </c>
      <c r="Q156" s="12"/>
      <c r="R156" s="58">
        <v>45663</v>
      </c>
      <c r="S156" s="12"/>
      <c r="T156" s="62">
        <v>-40.479999999999997</v>
      </c>
      <c r="U156" s="12" t="s">
        <v>39</v>
      </c>
      <c r="V156" s="12" t="s">
        <v>56</v>
      </c>
      <c r="W156" s="12" t="s">
        <v>41</v>
      </c>
      <c r="X156" s="12" t="s">
        <v>42</v>
      </c>
      <c r="Y156" s="12"/>
      <c r="Z156" s="12"/>
      <c r="AA156" s="12" t="s">
        <v>536</v>
      </c>
      <c r="AB156" s="12"/>
      <c r="AC156" s="12">
        <v>7119</v>
      </c>
      <c r="AD156" s="12" t="s">
        <v>38</v>
      </c>
    </row>
    <row r="157" spans="1:30" x14ac:dyDescent="0.2">
      <c r="A157" s="56" t="s">
        <v>501</v>
      </c>
      <c r="B157" s="12">
        <v>586757</v>
      </c>
      <c r="C157" s="12">
        <v>113906</v>
      </c>
      <c r="D157" s="12"/>
      <c r="E157" s="12">
        <v>2</v>
      </c>
      <c r="F157" s="12" t="s">
        <v>29</v>
      </c>
      <c r="G157" s="12">
        <v>3201</v>
      </c>
      <c r="H157" s="12" t="s">
        <v>608</v>
      </c>
      <c r="I157" s="12" t="s">
        <v>30</v>
      </c>
      <c r="J157" s="12">
        <v>354</v>
      </c>
      <c r="K157" s="12" t="s">
        <v>104</v>
      </c>
      <c r="L157" s="12">
        <v>93</v>
      </c>
      <c r="M157" s="12" t="s">
        <v>105</v>
      </c>
      <c r="N157" s="12" t="s">
        <v>106</v>
      </c>
      <c r="O157" s="57">
        <v>45631.570833333331</v>
      </c>
      <c r="P157" s="58">
        <v>45667</v>
      </c>
      <c r="Q157" s="12"/>
      <c r="R157" s="58">
        <v>45663</v>
      </c>
      <c r="S157" s="12"/>
      <c r="T157" s="62">
        <v>18.059999999999999</v>
      </c>
      <c r="U157" s="12" t="s">
        <v>39</v>
      </c>
      <c r="V157" s="12" t="s">
        <v>108</v>
      </c>
      <c r="W157" s="12" t="s">
        <v>47</v>
      </c>
      <c r="X157" s="12" t="s">
        <v>48</v>
      </c>
      <c r="Y157" s="12"/>
      <c r="Z157" s="12"/>
      <c r="AA157" s="12" t="s">
        <v>536</v>
      </c>
      <c r="AB157" s="12"/>
      <c r="AC157" s="12">
        <v>7119</v>
      </c>
      <c r="AD157" s="12" t="s">
        <v>38</v>
      </c>
    </row>
    <row r="158" spans="1:30" x14ac:dyDescent="0.2">
      <c r="A158" s="56" t="s">
        <v>497</v>
      </c>
      <c r="B158" s="12">
        <v>586782</v>
      </c>
      <c r="C158" s="12">
        <v>113918</v>
      </c>
      <c r="D158" s="12"/>
      <c r="E158" s="12">
        <v>2</v>
      </c>
      <c r="F158" s="12" t="s">
        <v>29</v>
      </c>
      <c r="G158" s="12">
        <v>7720</v>
      </c>
      <c r="H158" s="12" t="s">
        <v>685</v>
      </c>
      <c r="I158" s="12" t="s">
        <v>30</v>
      </c>
      <c r="J158" s="12">
        <v>201</v>
      </c>
      <c r="K158" s="12" t="s">
        <v>320</v>
      </c>
      <c r="L158" s="12">
        <v>245</v>
      </c>
      <c r="M158" s="12" t="s">
        <v>321</v>
      </c>
      <c r="N158" s="12" t="s">
        <v>503</v>
      </c>
      <c r="O158" s="57">
        <v>45631.570833333331</v>
      </c>
      <c r="P158" s="58">
        <v>45667</v>
      </c>
      <c r="Q158" s="12"/>
      <c r="R158" s="58"/>
      <c r="S158" s="12"/>
      <c r="T158" s="62">
        <v>-400</v>
      </c>
      <c r="U158" s="12" t="s">
        <v>34</v>
      </c>
      <c r="V158" s="12" t="s">
        <v>510</v>
      </c>
      <c r="W158" s="12" t="s">
        <v>35</v>
      </c>
      <c r="X158" s="12" t="s">
        <v>36</v>
      </c>
      <c r="Y158" s="12"/>
      <c r="Z158" s="12"/>
      <c r="AA158" s="12" t="s">
        <v>95</v>
      </c>
      <c r="AB158" s="12"/>
      <c r="AC158" s="12">
        <v>7119</v>
      </c>
      <c r="AD158" s="12" t="s">
        <v>38</v>
      </c>
    </row>
    <row r="159" spans="1:30" x14ac:dyDescent="0.2">
      <c r="A159" s="56" t="s">
        <v>497</v>
      </c>
      <c r="B159" s="12">
        <v>586805</v>
      </c>
      <c r="C159" s="12">
        <v>113918</v>
      </c>
      <c r="D159" s="12"/>
      <c r="E159" s="12">
        <v>2</v>
      </c>
      <c r="F159" s="12" t="s">
        <v>29</v>
      </c>
      <c r="G159" s="12">
        <v>7720</v>
      </c>
      <c r="H159" s="12" t="s">
        <v>685</v>
      </c>
      <c r="I159" s="12" t="s">
        <v>30</v>
      </c>
      <c r="J159" s="12">
        <v>201</v>
      </c>
      <c r="K159" s="12" t="s">
        <v>320</v>
      </c>
      <c r="L159" s="12">
        <v>245</v>
      </c>
      <c r="M159" s="12" t="s">
        <v>321</v>
      </c>
      <c r="N159" s="12" t="s">
        <v>503</v>
      </c>
      <c r="O159" s="57">
        <v>45631.570833333331</v>
      </c>
      <c r="P159" s="58">
        <v>45667</v>
      </c>
      <c r="Q159" s="12"/>
      <c r="R159" s="58"/>
      <c r="S159" s="12"/>
      <c r="T159" s="62">
        <v>32</v>
      </c>
      <c r="U159" s="12" t="s">
        <v>39</v>
      </c>
      <c r="V159" s="12" t="s">
        <v>40</v>
      </c>
      <c r="W159" s="12" t="s">
        <v>41</v>
      </c>
      <c r="X159" s="12" t="s">
        <v>42</v>
      </c>
      <c r="Y159" s="12"/>
      <c r="Z159" s="12"/>
      <c r="AA159" s="12" t="s">
        <v>95</v>
      </c>
      <c r="AB159" s="12"/>
      <c r="AC159" s="12">
        <v>7119</v>
      </c>
      <c r="AD159" s="12" t="s">
        <v>38</v>
      </c>
    </row>
    <row r="160" spans="1:30" x14ac:dyDescent="0.2">
      <c r="A160" s="56" t="s">
        <v>501</v>
      </c>
      <c r="B160" s="12">
        <v>586869</v>
      </c>
      <c r="C160" s="12">
        <v>113935</v>
      </c>
      <c r="D160" s="12"/>
      <c r="E160" s="12">
        <v>2</v>
      </c>
      <c r="F160" s="12" t="s">
        <v>29</v>
      </c>
      <c r="G160" s="12">
        <v>3201</v>
      </c>
      <c r="H160" s="12" t="s">
        <v>608</v>
      </c>
      <c r="I160" s="12" t="s">
        <v>30</v>
      </c>
      <c r="J160" s="12">
        <v>357</v>
      </c>
      <c r="K160" s="12" t="s">
        <v>43</v>
      </c>
      <c r="L160" s="12">
        <v>26</v>
      </c>
      <c r="M160" s="12" t="s">
        <v>44</v>
      </c>
      <c r="N160" s="12" t="s">
        <v>45</v>
      </c>
      <c r="O160" s="57">
        <v>45631.574305555558</v>
      </c>
      <c r="P160" s="58">
        <v>45667</v>
      </c>
      <c r="Q160" s="12"/>
      <c r="R160" s="58">
        <v>45663</v>
      </c>
      <c r="S160" s="12"/>
      <c r="T160" s="62">
        <v>-8883.73</v>
      </c>
      <c r="U160" s="12" t="s">
        <v>34</v>
      </c>
      <c r="V160" s="12" t="s">
        <v>510</v>
      </c>
      <c r="W160" s="12" t="s">
        <v>35</v>
      </c>
      <c r="X160" s="12" t="s">
        <v>36</v>
      </c>
      <c r="Y160" s="12"/>
      <c r="Z160" s="12"/>
      <c r="AA160" s="12" t="s">
        <v>537</v>
      </c>
      <c r="AB160" s="12"/>
      <c r="AC160" s="12">
        <v>7119</v>
      </c>
      <c r="AD160" s="12" t="s">
        <v>38</v>
      </c>
    </row>
    <row r="161" spans="1:30" x14ac:dyDescent="0.2">
      <c r="A161" s="56" t="s">
        <v>501</v>
      </c>
      <c r="B161" s="12">
        <v>586892</v>
      </c>
      <c r="C161" s="12">
        <v>113935</v>
      </c>
      <c r="D161" s="12"/>
      <c r="E161" s="12">
        <v>2</v>
      </c>
      <c r="F161" s="12" t="s">
        <v>29</v>
      </c>
      <c r="G161" s="12">
        <v>3201</v>
      </c>
      <c r="H161" s="12" t="s">
        <v>608</v>
      </c>
      <c r="I161" s="12" t="s">
        <v>30</v>
      </c>
      <c r="J161" s="12">
        <v>357</v>
      </c>
      <c r="K161" s="12" t="s">
        <v>43</v>
      </c>
      <c r="L161" s="12">
        <v>26</v>
      </c>
      <c r="M161" s="12" t="s">
        <v>44</v>
      </c>
      <c r="N161" s="12" t="s">
        <v>45</v>
      </c>
      <c r="O161" s="57">
        <v>45631.574305555558</v>
      </c>
      <c r="P161" s="58">
        <v>45667</v>
      </c>
      <c r="Q161" s="12"/>
      <c r="R161" s="58">
        <v>45663</v>
      </c>
      <c r="S161" s="12"/>
      <c r="T161" s="62">
        <v>710.7</v>
      </c>
      <c r="U161" s="12" t="s">
        <v>39</v>
      </c>
      <c r="V161" s="12" t="s">
        <v>40</v>
      </c>
      <c r="W161" s="12" t="s">
        <v>41</v>
      </c>
      <c r="X161" s="12" t="s">
        <v>42</v>
      </c>
      <c r="Y161" s="12"/>
      <c r="Z161" s="12"/>
      <c r="AA161" s="12" t="s">
        <v>537</v>
      </c>
      <c r="AB161" s="12"/>
      <c r="AC161" s="12">
        <v>7119</v>
      </c>
      <c r="AD161" s="12" t="s">
        <v>38</v>
      </c>
    </row>
    <row r="162" spans="1:30" x14ac:dyDescent="0.2">
      <c r="A162" s="56" t="s">
        <v>501</v>
      </c>
      <c r="B162" s="12">
        <v>586916</v>
      </c>
      <c r="C162" s="12">
        <v>113935</v>
      </c>
      <c r="D162" s="12"/>
      <c r="E162" s="12">
        <v>2</v>
      </c>
      <c r="F162" s="12" t="s">
        <v>29</v>
      </c>
      <c r="G162" s="12">
        <v>3201</v>
      </c>
      <c r="H162" s="12" t="s">
        <v>608</v>
      </c>
      <c r="I162" s="12" t="s">
        <v>30</v>
      </c>
      <c r="J162" s="12">
        <v>357</v>
      </c>
      <c r="K162" s="12" t="s">
        <v>43</v>
      </c>
      <c r="L162" s="12">
        <v>26</v>
      </c>
      <c r="M162" s="12" t="s">
        <v>44</v>
      </c>
      <c r="N162" s="12" t="s">
        <v>45</v>
      </c>
      <c r="O162" s="57">
        <v>45631.574305555558</v>
      </c>
      <c r="P162" s="58">
        <v>45667</v>
      </c>
      <c r="Q162" s="12"/>
      <c r="R162" s="58">
        <v>45663</v>
      </c>
      <c r="S162" s="12"/>
      <c r="T162" s="62">
        <v>1547.03</v>
      </c>
      <c r="U162" s="12" t="s">
        <v>39</v>
      </c>
      <c r="V162" s="12" t="s">
        <v>46</v>
      </c>
      <c r="W162" s="12" t="s">
        <v>47</v>
      </c>
      <c r="X162" s="12" t="s">
        <v>48</v>
      </c>
      <c r="Y162" s="12"/>
      <c r="Z162" s="12"/>
      <c r="AA162" s="12" t="s">
        <v>537</v>
      </c>
      <c r="AB162" s="12"/>
      <c r="AC162" s="12">
        <v>7119</v>
      </c>
      <c r="AD162" s="12" t="s">
        <v>38</v>
      </c>
    </row>
    <row r="163" spans="1:30" x14ac:dyDescent="0.2">
      <c r="A163" s="56" t="s">
        <v>501</v>
      </c>
      <c r="B163" s="12">
        <v>586941</v>
      </c>
      <c r="C163" s="12">
        <v>113947</v>
      </c>
      <c r="D163" s="12"/>
      <c r="E163" s="12">
        <v>2</v>
      </c>
      <c r="F163" s="12" t="s">
        <v>29</v>
      </c>
      <c r="G163" s="12">
        <v>3201</v>
      </c>
      <c r="H163" s="12" t="s">
        <v>608</v>
      </c>
      <c r="I163" s="12" t="s">
        <v>30</v>
      </c>
      <c r="J163" s="12">
        <v>239</v>
      </c>
      <c r="K163" s="12" t="s">
        <v>188</v>
      </c>
      <c r="L163" s="12">
        <v>31</v>
      </c>
      <c r="M163" s="12" t="s">
        <v>189</v>
      </c>
      <c r="N163" s="12" t="s">
        <v>190</v>
      </c>
      <c r="O163" s="57">
        <v>45631.574305555558</v>
      </c>
      <c r="P163" s="58">
        <v>45667</v>
      </c>
      <c r="Q163" s="12"/>
      <c r="R163" s="58">
        <v>45660</v>
      </c>
      <c r="S163" s="12"/>
      <c r="T163" s="62">
        <v>-1091.05</v>
      </c>
      <c r="U163" s="12" t="s">
        <v>34</v>
      </c>
      <c r="V163" s="12" t="s">
        <v>510</v>
      </c>
      <c r="W163" s="12" t="s">
        <v>35</v>
      </c>
      <c r="X163" s="12" t="s">
        <v>36</v>
      </c>
      <c r="Y163" s="12"/>
      <c r="Z163" s="12"/>
      <c r="AA163" s="12" t="s">
        <v>538</v>
      </c>
      <c r="AB163" s="12"/>
      <c r="AC163" s="12">
        <v>7119</v>
      </c>
      <c r="AD163" s="12" t="s">
        <v>38</v>
      </c>
    </row>
    <row r="164" spans="1:30" x14ac:dyDescent="0.2">
      <c r="A164" s="56" t="s">
        <v>501</v>
      </c>
      <c r="B164" s="12">
        <v>586943</v>
      </c>
      <c r="C164" s="12">
        <v>113947</v>
      </c>
      <c r="D164" s="12"/>
      <c r="E164" s="12">
        <v>2</v>
      </c>
      <c r="F164" s="12" t="s">
        <v>29</v>
      </c>
      <c r="G164" s="12">
        <v>3201</v>
      </c>
      <c r="H164" s="12" t="s">
        <v>608</v>
      </c>
      <c r="I164" s="12" t="s">
        <v>30</v>
      </c>
      <c r="J164" s="12">
        <v>239</v>
      </c>
      <c r="K164" s="12" t="s">
        <v>188</v>
      </c>
      <c r="L164" s="12">
        <v>31</v>
      </c>
      <c r="M164" s="12" t="s">
        <v>189</v>
      </c>
      <c r="N164" s="12" t="s">
        <v>190</v>
      </c>
      <c r="O164" s="57">
        <v>45631.574305555558</v>
      </c>
      <c r="P164" s="58">
        <v>45667</v>
      </c>
      <c r="Q164" s="12"/>
      <c r="R164" s="58">
        <v>45660</v>
      </c>
      <c r="S164" s="12"/>
      <c r="T164" s="62">
        <v>108.21</v>
      </c>
      <c r="U164" s="12" t="s">
        <v>39</v>
      </c>
      <c r="V164" s="12" t="s">
        <v>539</v>
      </c>
      <c r="W164" s="12" t="s">
        <v>54</v>
      </c>
      <c r="X164" s="12" t="s">
        <v>55</v>
      </c>
      <c r="Y164" s="12"/>
      <c r="Z164" s="12"/>
      <c r="AA164" s="12" t="s">
        <v>538</v>
      </c>
      <c r="AB164" s="12"/>
      <c r="AC164" s="12">
        <v>7119</v>
      </c>
      <c r="AD164" s="12" t="s">
        <v>38</v>
      </c>
    </row>
    <row r="165" spans="1:30" x14ac:dyDescent="0.2">
      <c r="A165" s="56" t="s">
        <v>501</v>
      </c>
      <c r="B165" s="12">
        <v>586966</v>
      </c>
      <c r="C165" s="12">
        <v>113947</v>
      </c>
      <c r="D165" s="12"/>
      <c r="E165" s="12">
        <v>2</v>
      </c>
      <c r="F165" s="12" t="s">
        <v>29</v>
      </c>
      <c r="G165" s="12">
        <v>3201</v>
      </c>
      <c r="H165" s="12" t="s">
        <v>608</v>
      </c>
      <c r="I165" s="12" t="s">
        <v>30</v>
      </c>
      <c r="J165" s="12">
        <v>239</v>
      </c>
      <c r="K165" s="12" t="s">
        <v>188</v>
      </c>
      <c r="L165" s="12">
        <v>31</v>
      </c>
      <c r="M165" s="12" t="s">
        <v>189</v>
      </c>
      <c r="N165" s="12" t="s">
        <v>190</v>
      </c>
      <c r="O165" s="57">
        <v>45631.574305555558</v>
      </c>
      <c r="P165" s="58">
        <v>45667</v>
      </c>
      <c r="Q165" s="12"/>
      <c r="R165" s="58">
        <v>45660</v>
      </c>
      <c r="S165" s="12"/>
      <c r="T165" s="62">
        <v>87.28</v>
      </c>
      <c r="U165" s="12" t="s">
        <v>39</v>
      </c>
      <c r="V165" s="12" t="s">
        <v>40</v>
      </c>
      <c r="W165" s="12" t="s">
        <v>41</v>
      </c>
      <c r="X165" s="12" t="s">
        <v>42</v>
      </c>
      <c r="Y165" s="12"/>
      <c r="Z165" s="12"/>
      <c r="AA165" s="12" t="s">
        <v>538</v>
      </c>
      <c r="AB165" s="12"/>
      <c r="AC165" s="12">
        <v>7119</v>
      </c>
      <c r="AD165" s="12" t="s">
        <v>38</v>
      </c>
    </row>
    <row r="166" spans="1:30" x14ac:dyDescent="0.2">
      <c r="A166" s="56" t="s">
        <v>501</v>
      </c>
      <c r="B166" s="12">
        <v>586968</v>
      </c>
      <c r="C166" s="12">
        <v>113947</v>
      </c>
      <c r="D166" s="12"/>
      <c r="E166" s="12">
        <v>2</v>
      </c>
      <c r="F166" s="12" t="s">
        <v>29</v>
      </c>
      <c r="G166" s="12">
        <v>3201</v>
      </c>
      <c r="H166" s="12" t="s">
        <v>608</v>
      </c>
      <c r="I166" s="12" t="s">
        <v>30</v>
      </c>
      <c r="J166" s="12">
        <v>239</v>
      </c>
      <c r="K166" s="12" t="s">
        <v>188</v>
      </c>
      <c r="L166" s="12">
        <v>31</v>
      </c>
      <c r="M166" s="12" t="s">
        <v>189</v>
      </c>
      <c r="N166" s="12" t="s">
        <v>190</v>
      </c>
      <c r="O166" s="57">
        <v>45631.574305555558</v>
      </c>
      <c r="P166" s="58">
        <v>45667</v>
      </c>
      <c r="Q166" s="12"/>
      <c r="R166" s="58">
        <v>45660</v>
      </c>
      <c r="S166" s="12"/>
      <c r="T166" s="62">
        <v>-8.66</v>
      </c>
      <c r="U166" s="12" t="s">
        <v>39</v>
      </c>
      <c r="V166" s="12" t="s">
        <v>56</v>
      </c>
      <c r="W166" s="12" t="s">
        <v>41</v>
      </c>
      <c r="X166" s="12" t="s">
        <v>42</v>
      </c>
      <c r="Y166" s="12"/>
      <c r="Z166" s="12"/>
      <c r="AA166" s="12" t="s">
        <v>538</v>
      </c>
      <c r="AB166" s="12"/>
      <c r="AC166" s="12">
        <v>7119</v>
      </c>
      <c r="AD166" s="12" t="s">
        <v>38</v>
      </c>
    </row>
    <row r="167" spans="1:30" x14ac:dyDescent="0.2">
      <c r="A167" s="56" t="s">
        <v>501</v>
      </c>
      <c r="B167" s="12">
        <v>586992</v>
      </c>
      <c r="C167" s="12">
        <v>113959</v>
      </c>
      <c r="D167" s="12"/>
      <c r="E167" s="12">
        <v>2</v>
      </c>
      <c r="F167" s="12" t="s">
        <v>29</v>
      </c>
      <c r="G167" s="12">
        <v>7719</v>
      </c>
      <c r="H167" s="12" t="s">
        <v>597</v>
      </c>
      <c r="I167" s="12" t="s">
        <v>30</v>
      </c>
      <c r="J167" s="12">
        <v>107</v>
      </c>
      <c r="K167" s="12" t="s">
        <v>455</v>
      </c>
      <c r="L167" s="12">
        <v>65</v>
      </c>
      <c r="M167" s="12" t="s">
        <v>456</v>
      </c>
      <c r="N167" s="12" t="s">
        <v>457</v>
      </c>
      <c r="O167" s="57">
        <v>45631.574999999997</v>
      </c>
      <c r="P167" s="58">
        <v>45667</v>
      </c>
      <c r="Q167" s="12"/>
      <c r="R167" s="58">
        <v>45653</v>
      </c>
      <c r="S167" s="12"/>
      <c r="T167" s="62">
        <v>-67585.88</v>
      </c>
      <c r="U167" s="12" t="s">
        <v>34</v>
      </c>
      <c r="V167" s="12" t="s">
        <v>510</v>
      </c>
      <c r="W167" s="12" t="s">
        <v>35</v>
      </c>
      <c r="X167" s="12" t="s">
        <v>36</v>
      </c>
      <c r="Y167" s="12"/>
      <c r="Z167" s="12"/>
      <c r="AA167" s="12" t="s">
        <v>540</v>
      </c>
      <c r="AB167" s="12"/>
      <c r="AC167" s="12">
        <v>7119</v>
      </c>
      <c r="AD167" s="12" t="s">
        <v>38</v>
      </c>
    </row>
    <row r="168" spans="1:30" x14ac:dyDescent="0.2">
      <c r="A168" s="56" t="s">
        <v>501</v>
      </c>
      <c r="B168" s="12">
        <v>587015</v>
      </c>
      <c r="C168" s="12">
        <v>113959</v>
      </c>
      <c r="D168" s="12"/>
      <c r="E168" s="12">
        <v>2</v>
      </c>
      <c r="F168" s="12" t="s">
        <v>29</v>
      </c>
      <c r="G168" s="12">
        <v>7719</v>
      </c>
      <c r="H168" s="12" t="s">
        <v>597</v>
      </c>
      <c r="I168" s="12" t="s">
        <v>30</v>
      </c>
      <c r="J168" s="12">
        <v>107</v>
      </c>
      <c r="K168" s="12" t="s">
        <v>455</v>
      </c>
      <c r="L168" s="12">
        <v>65</v>
      </c>
      <c r="M168" s="12" t="s">
        <v>456</v>
      </c>
      <c r="N168" s="12" t="s">
        <v>457</v>
      </c>
      <c r="O168" s="57">
        <v>45631.574999999997</v>
      </c>
      <c r="P168" s="58">
        <v>45667</v>
      </c>
      <c r="Q168" s="12"/>
      <c r="R168" s="58">
        <v>45653</v>
      </c>
      <c r="S168" s="12"/>
      <c r="T168" s="62">
        <v>5406.87</v>
      </c>
      <c r="U168" s="12" t="s">
        <v>39</v>
      </c>
      <c r="V168" s="12" t="s">
        <v>40</v>
      </c>
      <c r="W168" s="12" t="s">
        <v>41</v>
      </c>
      <c r="X168" s="12" t="s">
        <v>42</v>
      </c>
      <c r="Y168" s="12"/>
      <c r="Z168" s="12"/>
      <c r="AA168" s="12" t="s">
        <v>540</v>
      </c>
      <c r="AB168" s="12"/>
      <c r="AC168" s="12">
        <v>7119</v>
      </c>
      <c r="AD168" s="12" t="s">
        <v>38</v>
      </c>
    </row>
    <row r="169" spans="1:30" x14ac:dyDescent="0.2">
      <c r="A169" s="56" t="s">
        <v>501</v>
      </c>
      <c r="B169" s="12">
        <v>587042</v>
      </c>
      <c r="C169" s="12">
        <v>113959</v>
      </c>
      <c r="D169" s="12"/>
      <c r="E169" s="12">
        <v>2</v>
      </c>
      <c r="F169" s="12" t="s">
        <v>29</v>
      </c>
      <c r="G169" s="12">
        <v>7719</v>
      </c>
      <c r="H169" s="12" t="s">
        <v>597</v>
      </c>
      <c r="I169" s="12" t="s">
        <v>30</v>
      </c>
      <c r="J169" s="12">
        <v>107</v>
      </c>
      <c r="K169" s="12" t="s">
        <v>455</v>
      </c>
      <c r="L169" s="12">
        <v>65</v>
      </c>
      <c r="M169" s="12" t="s">
        <v>456</v>
      </c>
      <c r="N169" s="12" t="s">
        <v>457</v>
      </c>
      <c r="O169" s="57">
        <v>45631.574999999997</v>
      </c>
      <c r="P169" s="58">
        <v>45667</v>
      </c>
      <c r="Q169" s="12"/>
      <c r="R169" s="58">
        <v>45653</v>
      </c>
      <c r="S169" s="12"/>
      <c r="T169" s="62">
        <v>17690.12</v>
      </c>
      <c r="U169" s="12" t="s">
        <v>39</v>
      </c>
      <c r="V169" s="12" t="s">
        <v>46</v>
      </c>
      <c r="W169" s="12" t="s">
        <v>47</v>
      </c>
      <c r="X169" s="12" t="s">
        <v>48</v>
      </c>
      <c r="Y169" s="12"/>
      <c r="Z169" s="12"/>
      <c r="AA169" s="12" t="s">
        <v>540</v>
      </c>
      <c r="AB169" s="12"/>
      <c r="AC169" s="12">
        <v>7119</v>
      </c>
      <c r="AD169" s="12" t="s">
        <v>38</v>
      </c>
    </row>
    <row r="170" spans="1:30" x14ac:dyDescent="0.2">
      <c r="A170" s="56" t="s">
        <v>499</v>
      </c>
      <c r="B170" s="12">
        <v>587067</v>
      </c>
      <c r="C170" s="12">
        <v>113971</v>
      </c>
      <c r="D170" s="12"/>
      <c r="E170" s="12">
        <v>2</v>
      </c>
      <c r="F170" s="12" t="s">
        <v>29</v>
      </c>
      <c r="G170" s="12">
        <v>3201</v>
      </c>
      <c r="H170" s="12" t="s">
        <v>608</v>
      </c>
      <c r="I170" s="12" t="s">
        <v>30</v>
      </c>
      <c r="J170" s="12">
        <v>20</v>
      </c>
      <c r="K170" s="12" t="s">
        <v>121</v>
      </c>
      <c r="L170" s="12">
        <v>8</v>
      </c>
      <c r="M170" s="12" t="s">
        <v>122</v>
      </c>
      <c r="N170" s="12" t="s">
        <v>469</v>
      </c>
      <c r="O170" s="57">
        <v>45631.574999999997</v>
      </c>
      <c r="P170" s="58">
        <v>45667</v>
      </c>
      <c r="Q170" s="12"/>
      <c r="R170" s="58"/>
      <c r="S170" s="12"/>
      <c r="T170" s="62">
        <v>-24000</v>
      </c>
      <c r="U170" s="12" t="s">
        <v>34</v>
      </c>
      <c r="V170" s="12" t="s">
        <v>510</v>
      </c>
      <c r="W170" s="12" t="s">
        <v>35</v>
      </c>
      <c r="X170" s="12" t="s">
        <v>36</v>
      </c>
      <c r="Y170" s="12"/>
      <c r="Z170" s="12"/>
      <c r="AA170" s="12" t="s">
        <v>541</v>
      </c>
      <c r="AB170" s="12"/>
      <c r="AC170" s="12">
        <v>7119</v>
      </c>
      <c r="AD170" s="12" t="s">
        <v>38</v>
      </c>
    </row>
    <row r="171" spans="1:30" x14ac:dyDescent="0.2">
      <c r="A171" s="56" t="s">
        <v>499</v>
      </c>
      <c r="B171" s="12">
        <v>587090</v>
      </c>
      <c r="C171" s="12">
        <v>113971</v>
      </c>
      <c r="D171" s="12"/>
      <c r="E171" s="12">
        <v>2</v>
      </c>
      <c r="F171" s="12" t="s">
        <v>29</v>
      </c>
      <c r="G171" s="12">
        <v>3201</v>
      </c>
      <c r="H171" s="12" t="s">
        <v>608</v>
      </c>
      <c r="I171" s="12" t="s">
        <v>30</v>
      </c>
      <c r="J171" s="12">
        <v>20</v>
      </c>
      <c r="K171" s="12" t="s">
        <v>121</v>
      </c>
      <c r="L171" s="12">
        <v>8</v>
      </c>
      <c r="M171" s="12" t="s">
        <v>122</v>
      </c>
      <c r="N171" s="12" t="s">
        <v>469</v>
      </c>
      <c r="O171" s="57">
        <v>45631.574999999997</v>
      </c>
      <c r="P171" s="58">
        <v>45667</v>
      </c>
      <c r="Q171" s="12"/>
      <c r="R171" s="58"/>
      <c r="S171" s="12"/>
      <c r="T171" s="62">
        <v>1920</v>
      </c>
      <c r="U171" s="12" t="s">
        <v>39</v>
      </c>
      <c r="V171" s="12" t="s">
        <v>40</v>
      </c>
      <c r="W171" s="12" t="s">
        <v>41</v>
      </c>
      <c r="X171" s="12" t="s">
        <v>42</v>
      </c>
      <c r="Y171" s="12"/>
      <c r="Z171" s="12"/>
      <c r="AA171" s="12" t="s">
        <v>541</v>
      </c>
      <c r="AB171" s="12"/>
      <c r="AC171" s="12">
        <v>7119</v>
      </c>
      <c r="AD171" s="12" t="s">
        <v>38</v>
      </c>
    </row>
    <row r="172" spans="1:30" x14ac:dyDescent="0.2">
      <c r="A172" s="56" t="s">
        <v>499</v>
      </c>
      <c r="B172" s="12">
        <v>587114</v>
      </c>
      <c r="C172" s="12">
        <v>113971</v>
      </c>
      <c r="D172" s="12"/>
      <c r="E172" s="12">
        <v>2</v>
      </c>
      <c r="F172" s="12" t="s">
        <v>29</v>
      </c>
      <c r="G172" s="12">
        <v>3201</v>
      </c>
      <c r="H172" s="12" t="s">
        <v>608</v>
      </c>
      <c r="I172" s="12" t="s">
        <v>30</v>
      </c>
      <c r="J172" s="12">
        <v>20</v>
      </c>
      <c r="K172" s="12" t="s">
        <v>121</v>
      </c>
      <c r="L172" s="12">
        <v>8</v>
      </c>
      <c r="M172" s="12" t="s">
        <v>122</v>
      </c>
      <c r="N172" s="12" t="s">
        <v>469</v>
      </c>
      <c r="O172" s="57">
        <v>45631.574999999997</v>
      </c>
      <c r="P172" s="58">
        <v>45667</v>
      </c>
      <c r="Q172" s="12"/>
      <c r="R172" s="58"/>
      <c r="S172" s="12"/>
      <c r="T172" s="62">
        <v>5704</v>
      </c>
      <c r="U172" s="12" t="s">
        <v>39</v>
      </c>
      <c r="V172" s="12" t="s">
        <v>46</v>
      </c>
      <c r="W172" s="12" t="s">
        <v>47</v>
      </c>
      <c r="X172" s="12" t="s">
        <v>48</v>
      </c>
      <c r="Y172" s="12"/>
      <c r="Z172" s="12"/>
      <c r="AA172" s="12" t="s">
        <v>541</v>
      </c>
      <c r="AB172" s="12"/>
      <c r="AC172" s="12">
        <v>7119</v>
      </c>
      <c r="AD172" s="12" t="s">
        <v>38</v>
      </c>
    </row>
    <row r="173" spans="1:30" x14ac:dyDescent="0.2">
      <c r="A173" s="56" t="s">
        <v>497</v>
      </c>
      <c r="B173" s="12">
        <v>587139</v>
      </c>
      <c r="C173" s="12">
        <v>113983</v>
      </c>
      <c r="D173" s="12"/>
      <c r="E173" s="12">
        <v>2</v>
      </c>
      <c r="F173" s="12" t="s">
        <v>29</v>
      </c>
      <c r="G173" s="12">
        <v>7720</v>
      </c>
      <c r="H173" s="12" t="s">
        <v>685</v>
      </c>
      <c r="I173" s="12" t="s">
        <v>30</v>
      </c>
      <c r="J173" s="12">
        <v>186</v>
      </c>
      <c r="K173" s="12" t="s">
        <v>140</v>
      </c>
      <c r="L173" s="12">
        <v>105</v>
      </c>
      <c r="M173" s="12" t="s">
        <v>141</v>
      </c>
      <c r="N173" s="12" t="s">
        <v>142</v>
      </c>
      <c r="O173" s="57">
        <v>45631.574999999997</v>
      </c>
      <c r="P173" s="58">
        <v>45667</v>
      </c>
      <c r="Q173" s="12"/>
      <c r="R173" s="58">
        <v>45659</v>
      </c>
      <c r="S173" s="12"/>
      <c r="T173" s="62">
        <v>-445.38</v>
      </c>
      <c r="U173" s="12" t="s">
        <v>34</v>
      </c>
      <c r="V173" s="12" t="s">
        <v>510</v>
      </c>
      <c r="W173" s="12" t="s">
        <v>35</v>
      </c>
      <c r="X173" s="12" t="s">
        <v>36</v>
      </c>
      <c r="Y173" s="12"/>
      <c r="Z173" s="12"/>
      <c r="AA173" s="12" t="s">
        <v>143</v>
      </c>
      <c r="AB173" s="12"/>
      <c r="AC173" s="12">
        <v>7119</v>
      </c>
      <c r="AD173" s="12" t="s">
        <v>38</v>
      </c>
    </row>
    <row r="174" spans="1:30" x14ac:dyDescent="0.2">
      <c r="A174" s="56" t="s">
        <v>497</v>
      </c>
      <c r="B174" s="12">
        <v>587162</v>
      </c>
      <c r="C174" s="12">
        <v>113983</v>
      </c>
      <c r="D174" s="12"/>
      <c r="E174" s="12">
        <v>2</v>
      </c>
      <c r="F174" s="12" t="s">
        <v>29</v>
      </c>
      <c r="G174" s="12">
        <v>7720</v>
      </c>
      <c r="H174" s="12" t="s">
        <v>685</v>
      </c>
      <c r="I174" s="12" t="s">
        <v>30</v>
      </c>
      <c r="J174" s="12">
        <v>186</v>
      </c>
      <c r="K174" s="12" t="s">
        <v>140</v>
      </c>
      <c r="L174" s="12">
        <v>105</v>
      </c>
      <c r="M174" s="12" t="s">
        <v>141</v>
      </c>
      <c r="N174" s="12" t="s">
        <v>142</v>
      </c>
      <c r="O174" s="57">
        <v>45631.574999999997</v>
      </c>
      <c r="P174" s="58">
        <v>45667</v>
      </c>
      <c r="Q174" s="12"/>
      <c r="R174" s="58">
        <v>45659</v>
      </c>
      <c r="S174" s="12"/>
      <c r="T174" s="62">
        <v>35.630000000000003</v>
      </c>
      <c r="U174" s="12" t="s">
        <v>39</v>
      </c>
      <c r="V174" s="12" t="s">
        <v>40</v>
      </c>
      <c r="W174" s="12" t="s">
        <v>41</v>
      </c>
      <c r="X174" s="12" t="s">
        <v>42</v>
      </c>
      <c r="Y174" s="12"/>
      <c r="Z174" s="12"/>
      <c r="AA174" s="12" t="s">
        <v>143</v>
      </c>
      <c r="AB174" s="12"/>
      <c r="AC174" s="12">
        <v>7119</v>
      </c>
      <c r="AD174" s="12" t="s">
        <v>38</v>
      </c>
    </row>
    <row r="175" spans="1:30" x14ac:dyDescent="0.2">
      <c r="A175" s="56" t="s">
        <v>499</v>
      </c>
      <c r="B175" s="12">
        <v>587201</v>
      </c>
      <c r="C175" s="12">
        <v>113995</v>
      </c>
      <c r="D175" s="12"/>
      <c r="E175" s="12">
        <v>2</v>
      </c>
      <c r="F175" s="12" t="s">
        <v>29</v>
      </c>
      <c r="G175" s="12">
        <v>3201</v>
      </c>
      <c r="H175" s="12" t="s">
        <v>608</v>
      </c>
      <c r="I175" s="12" t="s">
        <v>30</v>
      </c>
      <c r="J175" s="12">
        <v>55</v>
      </c>
      <c r="K175" s="12" t="s">
        <v>112</v>
      </c>
      <c r="L175" s="12">
        <v>12</v>
      </c>
      <c r="M175" s="12" t="s">
        <v>113</v>
      </c>
      <c r="N175" s="12" t="s">
        <v>114</v>
      </c>
      <c r="O175" s="57">
        <v>45631.575694444444</v>
      </c>
      <c r="P175" s="58">
        <v>45667</v>
      </c>
      <c r="Q175" s="12"/>
      <c r="R175" s="58">
        <v>45663</v>
      </c>
      <c r="S175" s="12"/>
      <c r="T175" s="62">
        <v>-1246.69</v>
      </c>
      <c r="U175" s="12" t="s">
        <v>34</v>
      </c>
      <c r="V175" s="12" t="s">
        <v>510</v>
      </c>
      <c r="W175" s="12" t="s">
        <v>35</v>
      </c>
      <c r="X175" s="12" t="s">
        <v>36</v>
      </c>
      <c r="Y175" s="12"/>
      <c r="Z175" s="12"/>
      <c r="AA175" s="12" t="s">
        <v>63</v>
      </c>
      <c r="AB175" s="12"/>
      <c r="AC175" s="12">
        <v>7119</v>
      </c>
      <c r="AD175" s="12" t="s">
        <v>38</v>
      </c>
    </row>
    <row r="176" spans="1:30" x14ac:dyDescent="0.2">
      <c r="A176" s="56" t="s">
        <v>499</v>
      </c>
      <c r="B176" s="12">
        <v>587203</v>
      </c>
      <c r="C176" s="12">
        <v>113995</v>
      </c>
      <c r="D176" s="12"/>
      <c r="E176" s="12">
        <v>2</v>
      </c>
      <c r="F176" s="12" t="s">
        <v>29</v>
      </c>
      <c r="G176" s="12">
        <v>3201</v>
      </c>
      <c r="H176" s="12" t="s">
        <v>608</v>
      </c>
      <c r="I176" s="12" t="s">
        <v>30</v>
      </c>
      <c r="J176" s="12">
        <v>55</v>
      </c>
      <c r="K176" s="12" t="s">
        <v>112</v>
      </c>
      <c r="L176" s="12">
        <v>12</v>
      </c>
      <c r="M176" s="12" t="s">
        <v>113</v>
      </c>
      <c r="N176" s="12" t="s">
        <v>114</v>
      </c>
      <c r="O176" s="57">
        <v>45631.575694444444</v>
      </c>
      <c r="P176" s="58">
        <v>45667</v>
      </c>
      <c r="Q176" s="12"/>
      <c r="R176" s="58">
        <v>45663</v>
      </c>
      <c r="S176" s="12"/>
      <c r="T176" s="62">
        <v>546.69000000000005</v>
      </c>
      <c r="U176" s="12" t="s">
        <v>39</v>
      </c>
      <c r="V176" s="12" t="s">
        <v>482</v>
      </c>
      <c r="W176" s="12" t="s">
        <v>54</v>
      </c>
      <c r="X176" s="12" t="s">
        <v>55</v>
      </c>
      <c r="Y176" s="12"/>
      <c r="Z176" s="12"/>
      <c r="AA176" s="12" t="s">
        <v>63</v>
      </c>
      <c r="AB176" s="12"/>
      <c r="AC176" s="12">
        <v>7119</v>
      </c>
      <c r="AD176" s="12" t="s">
        <v>38</v>
      </c>
    </row>
    <row r="177" spans="1:30" x14ac:dyDescent="0.2">
      <c r="A177" s="56" t="s">
        <v>499</v>
      </c>
      <c r="B177" s="12">
        <v>587232</v>
      </c>
      <c r="C177" s="12">
        <v>113995</v>
      </c>
      <c r="D177" s="12"/>
      <c r="E177" s="12">
        <v>2</v>
      </c>
      <c r="F177" s="12" t="s">
        <v>29</v>
      </c>
      <c r="G177" s="12">
        <v>3201</v>
      </c>
      <c r="H177" s="12" t="s">
        <v>608</v>
      </c>
      <c r="I177" s="12" t="s">
        <v>30</v>
      </c>
      <c r="J177" s="12">
        <v>55</v>
      </c>
      <c r="K177" s="12" t="s">
        <v>112</v>
      </c>
      <c r="L177" s="12">
        <v>12</v>
      </c>
      <c r="M177" s="12" t="s">
        <v>113</v>
      </c>
      <c r="N177" s="12" t="s">
        <v>114</v>
      </c>
      <c r="O177" s="57">
        <v>45631.575694444444</v>
      </c>
      <c r="P177" s="58">
        <v>45667</v>
      </c>
      <c r="Q177" s="12"/>
      <c r="R177" s="58">
        <v>45663</v>
      </c>
      <c r="S177" s="12"/>
      <c r="T177" s="62">
        <v>99.74</v>
      </c>
      <c r="U177" s="12" t="s">
        <v>39</v>
      </c>
      <c r="V177" s="12" t="s">
        <v>40</v>
      </c>
      <c r="W177" s="12" t="s">
        <v>41</v>
      </c>
      <c r="X177" s="12" t="s">
        <v>42</v>
      </c>
      <c r="Y177" s="12"/>
      <c r="Z177" s="12"/>
      <c r="AA177" s="12" t="s">
        <v>63</v>
      </c>
      <c r="AB177" s="12"/>
      <c r="AC177" s="12">
        <v>7119</v>
      </c>
      <c r="AD177" s="12" t="s">
        <v>38</v>
      </c>
    </row>
    <row r="178" spans="1:30" x14ac:dyDescent="0.2">
      <c r="A178" s="56" t="s">
        <v>499</v>
      </c>
      <c r="B178" s="12">
        <v>587233</v>
      </c>
      <c r="C178" s="12">
        <v>113995</v>
      </c>
      <c r="D178" s="12"/>
      <c r="E178" s="12">
        <v>2</v>
      </c>
      <c r="F178" s="12" t="s">
        <v>29</v>
      </c>
      <c r="G178" s="12">
        <v>3201</v>
      </c>
      <c r="H178" s="12" t="s">
        <v>608</v>
      </c>
      <c r="I178" s="12" t="s">
        <v>30</v>
      </c>
      <c r="J178" s="12">
        <v>55</v>
      </c>
      <c r="K178" s="12" t="s">
        <v>112</v>
      </c>
      <c r="L178" s="12">
        <v>12</v>
      </c>
      <c r="M178" s="12" t="s">
        <v>113</v>
      </c>
      <c r="N178" s="12" t="s">
        <v>114</v>
      </c>
      <c r="O178" s="57">
        <v>45631.575694444444</v>
      </c>
      <c r="P178" s="58">
        <v>45667</v>
      </c>
      <c r="Q178" s="12"/>
      <c r="R178" s="58">
        <v>45663</v>
      </c>
      <c r="S178" s="12"/>
      <c r="T178" s="62">
        <v>-43.74</v>
      </c>
      <c r="U178" s="12" t="s">
        <v>39</v>
      </c>
      <c r="V178" s="12" t="s">
        <v>56</v>
      </c>
      <c r="W178" s="12" t="s">
        <v>41</v>
      </c>
      <c r="X178" s="12" t="s">
        <v>42</v>
      </c>
      <c r="Y178" s="12"/>
      <c r="Z178" s="12"/>
      <c r="AA178" s="12" t="s">
        <v>63</v>
      </c>
      <c r="AB178" s="12"/>
      <c r="AC178" s="12">
        <v>7119</v>
      </c>
      <c r="AD178" s="12" t="s">
        <v>38</v>
      </c>
    </row>
    <row r="179" spans="1:30" x14ac:dyDescent="0.2">
      <c r="A179" s="56" t="s">
        <v>500</v>
      </c>
      <c r="B179" s="12">
        <v>587275</v>
      </c>
      <c r="C179" s="12">
        <v>114007</v>
      </c>
      <c r="D179" s="12"/>
      <c r="E179" s="12">
        <v>2</v>
      </c>
      <c r="F179" s="12" t="s">
        <v>29</v>
      </c>
      <c r="G179" s="12">
        <v>3201</v>
      </c>
      <c r="H179" s="12" t="s">
        <v>608</v>
      </c>
      <c r="I179" s="12" t="s">
        <v>30</v>
      </c>
      <c r="J179" s="12">
        <v>207</v>
      </c>
      <c r="K179" s="12" t="s">
        <v>271</v>
      </c>
      <c r="L179" s="12">
        <v>174</v>
      </c>
      <c r="M179" s="12" t="s">
        <v>272</v>
      </c>
      <c r="N179" s="12" t="s">
        <v>273</v>
      </c>
      <c r="O179" s="57">
        <v>45631.575694444444</v>
      </c>
      <c r="P179" s="58">
        <v>45667</v>
      </c>
      <c r="Q179" s="12"/>
      <c r="R179" s="58">
        <v>45663</v>
      </c>
      <c r="S179" s="12"/>
      <c r="T179" s="62">
        <v>-467.05</v>
      </c>
      <c r="U179" s="12" t="s">
        <v>34</v>
      </c>
      <c r="V179" s="12" t="s">
        <v>510</v>
      </c>
      <c r="W179" s="12" t="s">
        <v>35</v>
      </c>
      <c r="X179" s="12" t="s">
        <v>36</v>
      </c>
      <c r="Y179" s="12"/>
      <c r="Z179" s="12"/>
      <c r="AA179" s="12" t="s">
        <v>274</v>
      </c>
      <c r="AB179" s="12"/>
      <c r="AC179" s="12">
        <v>7119</v>
      </c>
      <c r="AD179" s="12" t="s">
        <v>38</v>
      </c>
    </row>
    <row r="180" spans="1:30" x14ac:dyDescent="0.2">
      <c r="A180" s="56" t="s">
        <v>500</v>
      </c>
      <c r="B180" s="12">
        <v>587298</v>
      </c>
      <c r="C180" s="12">
        <v>114007</v>
      </c>
      <c r="D180" s="12"/>
      <c r="E180" s="12">
        <v>2</v>
      </c>
      <c r="F180" s="12" t="s">
        <v>29</v>
      </c>
      <c r="G180" s="12">
        <v>3201</v>
      </c>
      <c r="H180" s="12" t="s">
        <v>608</v>
      </c>
      <c r="I180" s="12" t="s">
        <v>30</v>
      </c>
      <c r="J180" s="12">
        <v>207</v>
      </c>
      <c r="K180" s="12" t="s">
        <v>271</v>
      </c>
      <c r="L180" s="12">
        <v>174</v>
      </c>
      <c r="M180" s="12" t="s">
        <v>272</v>
      </c>
      <c r="N180" s="12" t="s">
        <v>273</v>
      </c>
      <c r="O180" s="57">
        <v>45631.575694444444</v>
      </c>
      <c r="P180" s="58">
        <v>45667</v>
      </c>
      <c r="Q180" s="12"/>
      <c r="R180" s="58">
        <v>45663</v>
      </c>
      <c r="S180" s="12"/>
      <c r="T180" s="62">
        <v>37.36</v>
      </c>
      <c r="U180" s="12" t="s">
        <v>39</v>
      </c>
      <c r="V180" s="12" t="s">
        <v>40</v>
      </c>
      <c r="W180" s="12" t="s">
        <v>41</v>
      </c>
      <c r="X180" s="12" t="s">
        <v>42</v>
      </c>
      <c r="Y180" s="12"/>
      <c r="Z180" s="12"/>
      <c r="AA180" s="12" t="s">
        <v>274</v>
      </c>
      <c r="AB180" s="12"/>
      <c r="AC180" s="12">
        <v>7119</v>
      </c>
      <c r="AD180" s="12" t="s">
        <v>38</v>
      </c>
    </row>
    <row r="181" spans="1:30" x14ac:dyDescent="0.2">
      <c r="A181" s="56" t="s">
        <v>499</v>
      </c>
      <c r="B181" s="12">
        <v>587431</v>
      </c>
      <c r="C181" s="12">
        <v>114032</v>
      </c>
      <c r="D181" s="12"/>
      <c r="E181" s="12">
        <v>2</v>
      </c>
      <c r="F181" s="12" t="s">
        <v>29</v>
      </c>
      <c r="G181" s="12">
        <v>3201</v>
      </c>
      <c r="H181" s="12" t="s">
        <v>608</v>
      </c>
      <c r="I181" s="12" t="s">
        <v>30</v>
      </c>
      <c r="J181" s="12">
        <v>40</v>
      </c>
      <c r="K181" s="12" t="s">
        <v>71</v>
      </c>
      <c r="L181" s="12">
        <v>76</v>
      </c>
      <c r="M181" s="12" t="s">
        <v>72</v>
      </c>
      <c r="N181" s="12" t="s">
        <v>73</v>
      </c>
      <c r="O181" s="57">
        <v>45631.575694444444</v>
      </c>
      <c r="P181" s="58">
        <v>45667</v>
      </c>
      <c r="Q181" s="12"/>
      <c r="R181" s="58">
        <v>45659</v>
      </c>
      <c r="S181" s="12"/>
      <c r="T181" s="62">
        <v>-827.77</v>
      </c>
      <c r="U181" s="12" t="s">
        <v>34</v>
      </c>
      <c r="V181" s="12" t="s">
        <v>510</v>
      </c>
      <c r="W181" s="12" t="s">
        <v>35</v>
      </c>
      <c r="X181" s="12" t="s">
        <v>36</v>
      </c>
      <c r="Y181" s="12"/>
      <c r="Z181" s="12"/>
      <c r="AA181" s="12" t="s">
        <v>74</v>
      </c>
      <c r="AB181" s="12"/>
      <c r="AC181" s="12">
        <v>7119</v>
      </c>
      <c r="AD181" s="12" t="s">
        <v>38</v>
      </c>
    </row>
    <row r="182" spans="1:30" x14ac:dyDescent="0.2">
      <c r="A182" s="56" t="s">
        <v>499</v>
      </c>
      <c r="B182" s="12">
        <v>587454</v>
      </c>
      <c r="C182" s="12">
        <v>114032</v>
      </c>
      <c r="D182" s="12"/>
      <c r="E182" s="12">
        <v>2</v>
      </c>
      <c r="F182" s="12" t="s">
        <v>29</v>
      </c>
      <c r="G182" s="12">
        <v>3201</v>
      </c>
      <c r="H182" s="12" t="s">
        <v>608</v>
      </c>
      <c r="I182" s="12" t="s">
        <v>30</v>
      </c>
      <c r="J182" s="12">
        <v>40</v>
      </c>
      <c r="K182" s="12" t="s">
        <v>71</v>
      </c>
      <c r="L182" s="12">
        <v>76</v>
      </c>
      <c r="M182" s="12" t="s">
        <v>72</v>
      </c>
      <c r="N182" s="12" t="s">
        <v>73</v>
      </c>
      <c r="O182" s="57">
        <v>45631.575694444444</v>
      </c>
      <c r="P182" s="58">
        <v>45667</v>
      </c>
      <c r="Q182" s="12"/>
      <c r="R182" s="58">
        <v>45659</v>
      </c>
      <c r="S182" s="12"/>
      <c r="T182" s="62">
        <v>66.22</v>
      </c>
      <c r="U182" s="12" t="s">
        <v>39</v>
      </c>
      <c r="V182" s="12" t="s">
        <v>40</v>
      </c>
      <c r="W182" s="12" t="s">
        <v>41</v>
      </c>
      <c r="X182" s="12" t="s">
        <v>42</v>
      </c>
      <c r="Y182" s="12"/>
      <c r="Z182" s="12"/>
      <c r="AA182" s="12" t="s">
        <v>74</v>
      </c>
      <c r="AB182" s="12"/>
      <c r="AC182" s="12">
        <v>7119</v>
      </c>
      <c r="AD182" s="12" t="s">
        <v>38</v>
      </c>
    </row>
    <row r="183" spans="1:30" x14ac:dyDescent="0.2">
      <c r="A183" s="56" t="s">
        <v>501</v>
      </c>
      <c r="B183" s="12">
        <v>587494</v>
      </c>
      <c r="C183" s="12">
        <v>114044</v>
      </c>
      <c r="D183" s="12"/>
      <c r="E183" s="12">
        <v>2</v>
      </c>
      <c r="F183" s="12" t="s">
        <v>29</v>
      </c>
      <c r="G183" s="12">
        <v>7720</v>
      </c>
      <c r="H183" s="12" t="s">
        <v>685</v>
      </c>
      <c r="I183" s="12" t="s">
        <v>30</v>
      </c>
      <c r="J183" s="12">
        <v>104</v>
      </c>
      <c r="K183" s="12" t="s">
        <v>167</v>
      </c>
      <c r="L183" s="12">
        <v>92</v>
      </c>
      <c r="M183" s="12" t="s">
        <v>168</v>
      </c>
      <c r="N183" s="12" t="s">
        <v>169</v>
      </c>
      <c r="O183" s="57">
        <v>45631.576388888891</v>
      </c>
      <c r="P183" s="58">
        <v>45667</v>
      </c>
      <c r="Q183" s="12"/>
      <c r="R183" s="58">
        <v>45663</v>
      </c>
      <c r="S183" s="12"/>
      <c r="T183" s="62">
        <v>-18722.830000000002</v>
      </c>
      <c r="U183" s="12" t="s">
        <v>34</v>
      </c>
      <c r="V183" s="12" t="s">
        <v>510</v>
      </c>
      <c r="W183" s="12" t="s">
        <v>35</v>
      </c>
      <c r="X183" s="12" t="s">
        <v>36</v>
      </c>
      <c r="Y183" s="12"/>
      <c r="Z183" s="12"/>
      <c r="AA183" s="12" t="s">
        <v>170</v>
      </c>
      <c r="AB183" s="12"/>
      <c r="AC183" s="12">
        <v>7119</v>
      </c>
      <c r="AD183" s="12" t="s">
        <v>38</v>
      </c>
    </row>
    <row r="184" spans="1:30" x14ac:dyDescent="0.2">
      <c r="A184" s="56" t="s">
        <v>501</v>
      </c>
      <c r="B184" s="12">
        <v>587517</v>
      </c>
      <c r="C184" s="12">
        <v>114044</v>
      </c>
      <c r="D184" s="12"/>
      <c r="E184" s="12">
        <v>2</v>
      </c>
      <c r="F184" s="12" t="s">
        <v>29</v>
      </c>
      <c r="G184" s="12">
        <v>7720</v>
      </c>
      <c r="H184" s="12" t="s">
        <v>685</v>
      </c>
      <c r="I184" s="12" t="s">
        <v>30</v>
      </c>
      <c r="J184" s="12">
        <v>104</v>
      </c>
      <c r="K184" s="12" t="s">
        <v>167</v>
      </c>
      <c r="L184" s="12">
        <v>92</v>
      </c>
      <c r="M184" s="12" t="s">
        <v>168</v>
      </c>
      <c r="N184" s="12" t="s">
        <v>169</v>
      </c>
      <c r="O184" s="57">
        <v>45631.576388888891</v>
      </c>
      <c r="P184" s="58">
        <v>45667</v>
      </c>
      <c r="Q184" s="12"/>
      <c r="R184" s="58">
        <v>45663</v>
      </c>
      <c r="S184" s="12"/>
      <c r="T184" s="62">
        <v>1497.83</v>
      </c>
      <c r="U184" s="12" t="s">
        <v>39</v>
      </c>
      <c r="V184" s="12" t="s">
        <v>40</v>
      </c>
      <c r="W184" s="12" t="s">
        <v>41</v>
      </c>
      <c r="X184" s="12" t="s">
        <v>42</v>
      </c>
      <c r="Y184" s="12"/>
      <c r="Z184" s="12"/>
      <c r="AA184" s="12" t="s">
        <v>170</v>
      </c>
      <c r="AB184" s="12"/>
      <c r="AC184" s="12">
        <v>7119</v>
      </c>
      <c r="AD184" s="12" t="s">
        <v>38</v>
      </c>
    </row>
    <row r="185" spans="1:30" x14ac:dyDescent="0.2">
      <c r="A185" s="56" t="s">
        <v>498</v>
      </c>
      <c r="B185" s="12">
        <v>587546</v>
      </c>
      <c r="C185" s="12">
        <v>114056</v>
      </c>
      <c r="D185" s="12"/>
      <c r="E185" s="12">
        <v>2</v>
      </c>
      <c r="F185" s="12" t="s">
        <v>29</v>
      </c>
      <c r="G185" s="12">
        <v>7720</v>
      </c>
      <c r="H185" s="12" t="s">
        <v>685</v>
      </c>
      <c r="I185" s="12" t="s">
        <v>30</v>
      </c>
      <c r="J185" s="12">
        <v>397</v>
      </c>
      <c r="K185" s="12" t="s">
        <v>78</v>
      </c>
      <c r="L185" s="12">
        <v>66</v>
      </c>
      <c r="M185" s="12" t="s">
        <v>79</v>
      </c>
      <c r="N185" s="12" t="s">
        <v>80</v>
      </c>
      <c r="O185" s="57">
        <v>45631.576388888891</v>
      </c>
      <c r="P185" s="58">
        <v>45667</v>
      </c>
      <c r="Q185" s="12"/>
      <c r="R185" s="58">
        <v>45663</v>
      </c>
      <c r="S185" s="12"/>
      <c r="T185" s="62">
        <v>-400</v>
      </c>
      <c r="U185" s="12" t="s">
        <v>34</v>
      </c>
      <c r="V185" s="12" t="s">
        <v>510</v>
      </c>
      <c r="W185" s="12" t="s">
        <v>35</v>
      </c>
      <c r="X185" s="12" t="s">
        <v>36</v>
      </c>
      <c r="Y185" s="12"/>
      <c r="Z185" s="12"/>
      <c r="AA185" s="12" t="s">
        <v>95</v>
      </c>
      <c r="AB185" s="12"/>
      <c r="AC185" s="12">
        <v>7119</v>
      </c>
      <c r="AD185" s="12" t="s">
        <v>38</v>
      </c>
    </row>
    <row r="186" spans="1:30" x14ac:dyDescent="0.2">
      <c r="A186" s="56" t="s">
        <v>498</v>
      </c>
      <c r="B186" s="12">
        <v>587569</v>
      </c>
      <c r="C186" s="12">
        <v>114056</v>
      </c>
      <c r="D186" s="12"/>
      <c r="E186" s="12">
        <v>2</v>
      </c>
      <c r="F186" s="12" t="s">
        <v>29</v>
      </c>
      <c r="G186" s="12">
        <v>7720</v>
      </c>
      <c r="H186" s="12" t="s">
        <v>685</v>
      </c>
      <c r="I186" s="12" t="s">
        <v>30</v>
      </c>
      <c r="J186" s="12">
        <v>397</v>
      </c>
      <c r="K186" s="12" t="s">
        <v>78</v>
      </c>
      <c r="L186" s="12">
        <v>66</v>
      </c>
      <c r="M186" s="12" t="s">
        <v>79</v>
      </c>
      <c r="N186" s="12" t="s">
        <v>80</v>
      </c>
      <c r="O186" s="57">
        <v>45631.576388888891</v>
      </c>
      <c r="P186" s="58">
        <v>45667</v>
      </c>
      <c r="Q186" s="12"/>
      <c r="R186" s="58">
        <v>45663</v>
      </c>
      <c r="S186" s="12"/>
      <c r="T186" s="62">
        <v>32</v>
      </c>
      <c r="U186" s="12" t="s">
        <v>39</v>
      </c>
      <c r="V186" s="12" t="s">
        <v>40</v>
      </c>
      <c r="W186" s="12" t="s">
        <v>41</v>
      </c>
      <c r="X186" s="12" t="s">
        <v>42</v>
      </c>
      <c r="Y186" s="12"/>
      <c r="Z186" s="12"/>
      <c r="AA186" s="12" t="s">
        <v>95</v>
      </c>
      <c r="AB186" s="12"/>
      <c r="AC186" s="12">
        <v>7119</v>
      </c>
      <c r="AD186" s="12" t="s">
        <v>38</v>
      </c>
    </row>
    <row r="187" spans="1:30" x14ac:dyDescent="0.2">
      <c r="A187" s="56" t="s">
        <v>497</v>
      </c>
      <c r="B187" s="12">
        <v>587609</v>
      </c>
      <c r="C187" s="12">
        <v>114068</v>
      </c>
      <c r="D187" s="12"/>
      <c r="E187" s="12">
        <v>2</v>
      </c>
      <c r="F187" s="12" t="s">
        <v>29</v>
      </c>
      <c r="G187" s="12">
        <v>7720</v>
      </c>
      <c r="H187" s="12" t="s">
        <v>685</v>
      </c>
      <c r="I187" s="12" t="s">
        <v>30</v>
      </c>
      <c r="J187" s="12">
        <v>164</v>
      </c>
      <c r="K187" s="12" t="s">
        <v>49</v>
      </c>
      <c r="L187" s="12">
        <v>290</v>
      </c>
      <c r="M187" s="12" t="s">
        <v>50</v>
      </c>
      <c r="N187" s="12" t="s">
        <v>51</v>
      </c>
      <c r="O187" s="57">
        <v>45631.576388888891</v>
      </c>
      <c r="P187" s="58">
        <v>45667</v>
      </c>
      <c r="Q187" s="12"/>
      <c r="R187" s="58">
        <v>45656</v>
      </c>
      <c r="S187" s="12"/>
      <c r="T187" s="62">
        <v>-633.41999999999996</v>
      </c>
      <c r="U187" s="12" t="s">
        <v>34</v>
      </c>
      <c r="V187" s="12" t="s">
        <v>510</v>
      </c>
      <c r="W187" s="12" t="s">
        <v>35</v>
      </c>
      <c r="X187" s="12" t="s">
        <v>36</v>
      </c>
      <c r="Y187" s="12"/>
      <c r="Z187" s="12"/>
      <c r="AA187" s="12" t="s">
        <v>52</v>
      </c>
      <c r="AB187" s="12"/>
      <c r="AC187" s="12">
        <v>7119</v>
      </c>
      <c r="AD187" s="12" t="s">
        <v>38</v>
      </c>
    </row>
    <row r="188" spans="1:30" x14ac:dyDescent="0.2">
      <c r="A188" s="56" t="s">
        <v>497</v>
      </c>
      <c r="B188" s="12">
        <v>587611</v>
      </c>
      <c r="C188" s="12">
        <v>114068</v>
      </c>
      <c r="D188" s="12"/>
      <c r="E188" s="12">
        <v>2</v>
      </c>
      <c r="F188" s="12" t="s">
        <v>29</v>
      </c>
      <c r="G188" s="12">
        <v>7720</v>
      </c>
      <c r="H188" s="12" t="s">
        <v>685</v>
      </c>
      <c r="I188" s="12" t="s">
        <v>30</v>
      </c>
      <c r="J188" s="12">
        <v>164</v>
      </c>
      <c r="K188" s="12" t="s">
        <v>49</v>
      </c>
      <c r="L188" s="12">
        <v>290</v>
      </c>
      <c r="M188" s="12" t="s">
        <v>50</v>
      </c>
      <c r="N188" s="12" t="s">
        <v>51</v>
      </c>
      <c r="O188" s="57">
        <v>45631.576388888891</v>
      </c>
      <c r="P188" s="58">
        <v>45667</v>
      </c>
      <c r="Q188" s="12"/>
      <c r="R188" s="58">
        <v>45656</v>
      </c>
      <c r="S188" s="12"/>
      <c r="T188" s="62">
        <v>138.41999999999999</v>
      </c>
      <c r="U188" s="12" t="s">
        <v>39</v>
      </c>
      <c r="V188" s="12" t="s">
        <v>86</v>
      </c>
      <c r="W188" s="12" t="s">
        <v>54</v>
      </c>
      <c r="X188" s="12" t="s">
        <v>55</v>
      </c>
      <c r="Y188" s="12"/>
      <c r="Z188" s="12"/>
      <c r="AA188" s="12" t="s">
        <v>52</v>
      </c>
      <c r="AB188" s="12"/>
      <c r="AC188" s="12">
        <v>7119</v>
      </c>
      <c r="AD188" s="12" t="s">
        <v>38</v>
      </c>
    </row>
    <row r="189" spans="1:30" x14ac:dyDescent="0.2">
      <c r="A189" s="56" t="s">
        <v>497</v>
      </c>
      <c r="B189" s="12">
        <v>587634</v>
      </c>
      <c r="C189" s="12">
        <v>114068</v>
      </c>
      <c r="D189" s="12"/>
      <c r="E189" s="12">
        <v>2</v>
      </c>
      <c r="F189" s="12" t="s">
        <v>29</v>
      </c>
      <c r="G189" s="12">
        <v>7720</v>
      </c>
      <c r="H189" s="12" t="s">
        <v>685</v>
      </c>
      <c r="I189" s="12" t="s">
        <v>30</v>
      </c>
      <c r="J189" s="12">
        <v>164</v>
      </c>
      <c r="K189" s="12" t="s">
        <v>49</v>
      </c>
      <c r="L189" s="12">
        <v>290</v>
      </c>
      <c r="M189" s="12" t="s">
        <v>50</v>
      </c>
      <c r="N189" s="12" t="s">
        <v>51</v>
      </c>
      <c r="O189" s="57">
        <v>45631.576388888891</v>
      </c>
      <c r="P189" s="58">
        <v>45667</v>
      </c>
      <c r="Q189" s="12"/>
      <c r="R189" s="58">
        <v>45656</v>
      </c>
      <c r="S189" s="12"/>
      <c r="T189" s="62">
        <v>50.67</v>
      </c>
      <c r="U189" s="12" t="s">
        <v>39</v>
      </c>
      <c r="V189" s="12" t="s">
        <v>40</v>
      </c>
      <c r="W189" s="12" t="s">
        <v>41</v>
      </c>
      <c r="X189" s="12" t="s">
        <v>42</v>
      </c>
      <c r="Y189" s="12"/>
      <c r="Z189" s="12"/>
      <c r="AA189" s="12" t="s">
        <v>52</v>
      </c>
      <c r="AB189" s="12"/>
      <c r="AC189" s="12">
        <v>7119</v>
      </c>
      <c r="AD189" s="12" t="s">
        <v>38</v>
      </c>
    </row>
    <row r="190" spans="1:30" x14ac:dyDescent="0.2">
      <c r="A190" s="56" t="s">
        <v>497</v>
      </c>
      <c r="B190" s="12">
        <v>587637</v>
      </c>
      <c r="C190" s="12">
        <v>114068</v>
      </c>
      <c r="D190" s="12"/>
      <c r="E190" s="12">
        <v>2</v>
      </c>
      <c r="F190" s="12" t="s">
        <v>29</v>
      </c>
      <c r="G190" s="12">
        <v>7720</v>
      </c>
      <c r="H190" s="12" t="s">
        <v>685</v>
      </c>
      <c r="I190" s="12" t="s">
        <v>30</v>
      </c>
      <c r="J190" s="12">
        <v>164</v>
      </c>
      <c r="K190" s="12" t="s">
        <v>49</v>
      </c>
      <c r="L190" s="12">
        <v>290</v>
      </c>
      <c r="M190" s="12" t="s">
        <v>50</v>
      </c>
      <c r="N190" s="12" t="s">
        <v>51</v>
      </c>
      <c r="O190" s="57">
        <v>45631.576388888891</v>
      </c>
      <c r="P190" s="58">
        <v>45667</v>
      </c>
      <c r="Q190" s="12"/>
      <c r="R190" s="58">
        <v>45656</v>
      </c>
      <c r="S190" s="12"/>
      <c r="T190" s="62">
        <v>-11.07</v>
      </c>
      <c r="U190" s="12" t="s">
        <v>39</v>
      </c>
      <c r="V190" s="12" t="s">
        <v>56</v>
      </c>
      <c r="W190" s="12" t="s">
        <v>41</v>
      </c>
      <c r="X190" s="12" t="s">
        <v>42</v>
      </c>
      <c r="Y190" s="12"/>
      <c r="Z190" s="12"/>
      <c r="AA190" s="12" t="s">
        <v>52</v>
      </c>
      <c r="AB190" s="12"/>
      <c r="AC190" s="12">
        <v>7119</v>
      </c>
      <c r="AD190" s="12" t="s">
        <v>38</v>
      </c>
    </row>
    <row r="191" spans="1:30" x14ac:dyDescent="0.2">
      <c r="A191" s="56" t="s">
        <v>497</v>
      </c>
      <c r="B191" s="12">
        <v>587672</v>
      </c>
      <c r="C191" s="12">
        <v>114080</v>
      </c>
      <c r="D191" s="12"/>
      <c r="E191" s="12">
        <v>2</v>
      </c>
      <c r="F191" s="12" t="s">
        <v>29</v>
      </c>
      <c r="G191" s="12">
        <v>7720</v>
      </c>
      <c r="H191" s="12" t="s">
        <v>685</v>
      </c>
      <c r="I191" s="12" t="s">
        <v>30</v>
      </c>
      <c r="J191" s="12">
        <v>195</v>
      </c>
      <c r="K191" s="12" t="s">
        <v>275</v>
      </c>
      <c r="L191" s="12">
        <v>130</v>
      </c>
      <c r="M191" s="12" t="s">
        <v>276</v>
      </c>
      <c r="N191" s="12" t="s">
        <v>277</v>
      </c>
      <c r="O191" s="57">
        <v>45631.576388888891</v>
      </c>
      <c r="P191" s="58">
        <v>45667</v>
      </c>
      <c r="Q191" s="12"/>
      <c r="R191" s="58">
        <v>45660</v>
      </c>
      <c r="S191" s="12"/>
      <c r="T191" s="62">
        <v>-459.86</v>
      </c>
      <c r="U191" s="12" t="s">
        <v>34</v>
      </c>
      <c r="V191" s="12" t="s">
        <v>510</v>
      </c>
      <c r="W191" s="12" t="s">
        <v>35</v>
      </c>
      <c r="X191" s="12" t="s">
        <v>36</v>
      </c>
      <c r="Y191" s="12"/>
      <c r="Z191" s="12"/>
      <c r="AA191" s="12" t="s">
        <v>278</v>
      </c>
      <c r="AB191" s="12"/>
      <c r="AC191" s="12">
        <v>7119</v>
      </c>
      <c r="AD191" s="12" t="s">
        <v>38</v>
      </c>
    </row>
    <row r="192" spans="1:30" x14ac:dyDescent="0.2">
      <c r="A192" s="56" t="s">
        <v>497</v>
      </c>
      <c r="B192" s="12">
        <v>587695</v>
      </c>
      <c r="C192" s="12">
        <v>114080</v>
      </c>
      <c r="D192" s="12"/>
      <c r="E192" s="12">
        <v>2</v>
      </c>
      <c r="F192" s="12" t="s">
        <v>29</v>
      </c>
      <c r="G192" s="12">
        <v>7720</v>
      </c>
      <c r="H192" s="12" t="s">
        <v>685</v>
      </c>
      <c r="I192" s="12" t="s">
        <v>30</v>
      </c>
      <c r="J192" s="12">
        <v>195</v>
      </c>
      <c r="K192" s="12" t="s">
        <v>275</v>
      </c>
      <c r="L192" s="12">
        <v>130</v>
      </c>
      <c r="M192" s="12" t="s">
        <v>276</v>
      </c>
      <c r="N192" s="12" t="s">
        <v>277</v>
      </c>
      <c r="O192" s="57">
        <v>45631.576388888891</v>
      </c>
      <c r="P192" s="58">
        <v>45667</v>
      </c>
      <c r="Q192" s="12"/>
      <c r="R192" s="58">
        <v>45660</v>
      </c>
      <c r="S192" s="12"/>
      <c r="T192" s="62">
        <v>36.79</v>
      </c>
      <c r="U192" s="12" t="s">
        <v>39</v>
      </c>
      <c r="V192" s="12" t="s">
        <v>40</v>
      </c>
      <c r="W192" s="12" t="s">
        <v>41</v>
      </c>
      <c r="X192" s="12" t="s">
        <v>42</v>
      </c>
      <c r="Y192" s="12"/>
      <c r="Z192" s="12"/>
      <c r="AA192" s="12" t="s">
        <v>278</v>
      </c>
      <c r="AB192" s="12"/>
      <c r="AC192" s="12">
        <v>7119</v>
      </c>
      <c r="AD192" s="12" t="s">
        <v>38</v>
      </c>
    </row>
    <row r="193" spans="1:30" x14ac:dyDescent="0.2">
      <c r="A193" s="56" t="s">
        <v>501</v>
      </c>
      <c r="B193" s="12">
        <v>587736</v>
      </c>
      <c r="C193" s="12">
        <v>114092</v>
      </c>
      <c r="D193" s="12"/>
      <c r="E193" s="12">
        <v>2</v>
      </c>
      <c r="F193" s="12" t="s">
        <v>29</v>
      </c>
      <c r="G193" s="12">
        <v>7720</v>
      </c>
      <c r="H193" s="12" t="s">
        <v>685</v>
      </c>
      <c r="I193" s="12" t="s">
        <v>30</v>
      </c>
      <c r="J193" s="12">
        <v>386</v>
      </c>
      <c r="K193" s="12" t="s">
        <v>245</v>
      </c>
      <c r="L193" s="12">
        <v>281</v>
      </c>
      <c r="M193" s="12" t="s">
        <v>246</v>
      </c>
      <c r="N193" s="12" t="s">
        <v>247</v>
      </c>
      <c r="O193" s="57">
        <v>45631.57708333333</v>
      </c>
      <c r="P193" s="58">
        <v>45667</v>
      </c>
      <c r="Q193" s="12"/>
      <c r="R193" s="58">
        <v>45656</v>
      </c>
      <c r="S193" s="12"/>
      <c r="T193" s="62">
        <v>-10830.36</v>
      </c>
      <c r="U193" s="12" t="s">
        <v>34</v>
      </c>
      <c r="V193" s="12" t="s">
        <v>510</v>
      </c>
      <c r="W193" s="12" t="s">
        <v>35</v>
      </c>
      <c r="X193" s="12" t="s">
        <v>36</v>
      </c>
      <c r="Y193" s="12"/>
      <c r="Z193" s="12"/>
      <c r="AA193" s="12" t="s">
        <v>542</v>
      </c>
      <c r="AB193" s="12"/>
      <c r="AC193" s="12">
        <v>7119</v>
      </c>
      <c r="AD193" s="12" t="s">
        <v>38</v>
      </c>
    </row>
    <row r="194" spans="1:30" x14ac:dyDescent="0.2">
      <c r="A194" s="56" t="s">
        <v>501</v>
      </c>
      <c r="B194" s="12">
        <v>587759</v>
      </c>
      <c r="C194" s="12">
        <v>114092</v>
      </c>
      <c r="D194" s="12"/>
      <c r="E194" s="12">
        <v>2</v>
      </c>
      <c r="F194" s="12" t="s">
        <v>29</v>
      </c>
      <c r="G194" s="12">
        <v>7720</v>
      </c>
      <c r="H194" s="12" t="s">
        <v>685</v>
      </c>
      <c r="I194" s="12" t="s">
        <v>30</v>
      </c>
      <c r="J194" s="12">
        <v>386</v>
      </c>
      <c r="K194" s="12" t="s">
        <v>245</v>
      </c>
      <c r="L194" s="12">
        <v>281</v>
      </c>
      <c r="M194" s="12" t="s">
        <v>246</v>
      </c>
      <c r="N194" s="12" t="s">
        <v>247</v>
      </c>
      <c r="O194" s="57">
        <v>45631.57708333333</v>
      </c>
      <c r="P194" s="58">
        <v>45667</v>
      </c>
      <c r="Q194" s="12"/>
      <c r="R194" s="58">
        <v>45656</v>
      </c>
      <c r="S194" s="12"/>
      <c r="T194" s="62">
        <v>866.43</v>
      </c>
      <c r="U194" s="12" t="s">
        <v>39</v>
      </c>
      <c r="V194" s="12" t="s">
        <v>40</v>
      </c>
      <c r="W194" s="12" t="s">
        <v>41</v>
      </c>
      <c r="X194" s="12" t="s">
        <v>42</v>
      </c>
      <c r="Y194" s="12"/>
      <c r="Z194" s="12"/>
      <c r="AA194" s="12" t="s">
        <v>542</v>
      </c>
      <c r="AB194" s="12"/>
      <c r="AC194" s="12">
        <v>7119</v>
      </c>
      <c r="AD194" s="12" t="s">
        <v>38</v>
      </c>
    </row>
    <row r="195" spans="1:30" x14ac:dyDescent="0.2">
      <c r="A195" s="56" t="s">
        <v>501</v>
      </c>
      <c r="B195" s="12">
        <v>587783</v>
      </c>
      <c r="C195" s="12">
        <v>114092</v>
      </c>
      <c r="D195" s="12"/>
      <c r="E195" s="12">
        <v>2</v>
      </c>
      <c r="F195" s="12" t="s">
        <v>29</v>
      </c>
      <c r="G195" s="12">
        <v>7720</v>
      </c>
      <c r="H195" s="12" t="s">
        <v>685</v>
      </c>
      <c r="I195" s="12" t="s">
        <v>30</v>
      </c>
      <c r="J195" s="12">
        <v>386</v>
      </c>
      <c r="K195" s="12" t="s">
        <v>245</v>
      </c>
      <c r="L195" s="12">
        <v>281</v>
      </c>
      <c r="M195" s="12" t="s">
        <v>246</v>
      </c>
      <c r="N195" s="12" t="s">
        <v>247</v>
      </c>
      <c r="O195" s="57">
        <v>45631.57708333333</v>
      </c>
      <c r="P195" s="58">
        <v>45667</v>
      </c>
      <c r="Q195" s="12"/>
      <c r="R195" s="58">
        <v>45656</v>
      </c>
      <c r="S195" s="12"/>
      <c r="T195" s="62">
        <v>2082.35</v>
      </c>
      <c r="U195" s="12" t="s">
        <v>39</v>
      </c>
      <c r="V195" s="12" t="s">
        <v>46</v>
      </c>
      <c r="W195" s="12" t="s">
        <v>47</v>
      </c>
      <c r="X195" s="12" t="s">
        <v>48</v>
      </c>
      <c r="Y195" s="12"/>
      <c r="Z195" s="12"/>
      <c r="AA195" s="12" t="s">
        <v>542</v>
      </c>
      <c r="AB195" s="12"/>
      <c r="AC195" s="12">
        <v>7119</v>
      </c>
      <c r="AD195" s="12" t="s">
        <v>38</v>
      </c>
    </row>
    <row r="196" spans="1:30" x14ac:dyDescent="0.2">
      <c r="A196" s="56" t="s">
        <v>497</v>
      </c>
      <c r="B196" s="12">
        <v>587808</v>
      </c>
      <c r="C196" s="12">
        <v>114104</v>
      </c>
      <c r="D196" s="12"/>
      <c r="E196" s="12">
        <v>2</v>
      </c>
      <c r="F196" s="12" t="s">
        <v>29</v>
      </c>
      <c r="G196" s="12">
        <v>7720</v>
      </c>
      <c r="H196" s="12" t="s">
        <v>685</v>
      </c>
      <c r="I196" s="12" t="s">
        <v>30</v>
      </c>
      <c r="J196" s="12">
        <v>183</v>
      </c>
      <c r="K196" s="12" t="s">
        <v>213</v>
      </c>
      <c r="L196" s="12">
        <v>289</v>
      </c>
      <c r="M196" s="12" t="s">
        <v>214</v>
      </c>
      <c r="N196" s="12" t="s">
        <v>215</v>
      </c>
      <c r="O196" s="57">
        <v>45631.57708333333</v>
      </c>
      <c r="P196" s="58">
        <v>45667</v>
      </c>
      <c r="Q196" s="12"/>
      <c r="R196" s="58">
        <v>45663</v>
      </c>
      <c r="S196" s="12"/>
      <c r="T196" s="62">
        <v>-794.51</v>
      </c>
      <c r="U196" s="12" t="s">
        <v>34</v>
      </c>
      <c r="V196" s="12" t="s">
        <v>510</v>
      </c>
      <c r="W196" s="12" t="s">
        <v>35</v>
      </c>
      <c r="X196" s="12" t="s">
        <v>36</v>
      </c>
      <c r="Y196" s="12"/>
      <c r="Z196" s="12"/>
      <c r="AA196" s="12" t="s">
        <v>216</v>
      </c>
      <c r="AB196" s="12"/>
      <c r="AC196" s="12">
        <v>7119</v>
      </c>
      <c r="AD196" s="12" t="s">
        <v>38</v>
      </c>
    </row>
    <row r="197" spans="1:30" x14ac:dyDescent="0.2">
      <c r="A197" s="56" t="s">
        <v>497</v>
      </c>
      <c r="B197" s="12">
        <v>587831</v>
      </c>
      <c r="C197" s="12">
        <v>114104</v>
      </c>
      <c r="D197" s="12"/>
      <c r="E197" s="12">
        <v>2</v>
      </c>
      <c r="F197" s="12" t="s">
        <v>29</v>
      </c>
      <c r="G197" s="12">
        <v>7720</v>
      </c>
      <c r="H197" s="12" t="s">
        <v>685</v>
      </c>
      <c r="I197" s="12" t="s">
        <v>30</v>
      </c>
      <c r="J197" s="12">
        <v>183</v>
      </c>
      <c r="K197" s="12" t="s">
        <v>213</v>
      </c>
      <c r="L197" s="12">
        <v>289</v>
      </c>
      <c r="M197" s="12" t="s">
        <v>214</v>
      </c>
      <c r="N197" s="12" t="s">
        <v>215</v>
      </c>
      <c r="O197" s="57">
        <v>45631.57708333333</v>
      </c>
      <c r="P197" s="58">
        <v>45667</v>
      </c>
      <c r="Q197" s="12"/>
      <c r="R197" s="58">
        <v>45663</v>
      </c>
      <c r="S197" s="12"/>
      <c r="T197" s="62">
        <v>63.56</v>
      </c>
      <c r="U197" s="12" t="s">
        <v>39</v>
      </c>
      <c r="V197" s="12" t="s">
        <v>40</v>
      </c>
      <c r="W197" s="12" t="s">
        <v>41</v>
      </c>
      <c r="X197" s="12" t="s">
        <v>42</v>
      </c>
      <c r="Y197" s="12"/>
      <c r="Z197" s="12"/>
      <c r="AA197" s="12" t="s">
        <v>216</v>
      </c>
      <c r="AB197" s="12"/>
      <c r="AC197" s="12">
        <v>7119</v>
      </c>
      <c r="AD197" s="12" t="s">
        <v>38</v>
      </c>
    </row>
    <row r="198" spans="1:30" x14ac:dyDescent="0.2">
      <c r="A198" s="56" t="s">
        <v>499</v>
      </c>
      <c r="B198" s="12">
        <v>587931</v>
      </c>
      <c r="C198" s="12">
        <v>114128</v>
      </c>
      <c r="D198" s="12"/>
      <c r="E198" s="12">
        <v>2</v>
      </c>
      <c r="F198" s="12" t="s">
        <v>29</v>
      </c>
      <c r="G198" s="12">
        <v>3201</v>
      </c>
      <c r="H198" s="12" t="s">
        <v>608</v>
      </c>
      <c r="I198" s="12" t="s">
        <v>30</v>
      </c>
      <c r="J198" s="12">
        <v>33</v>
      </c>
      <c r="K198" s="12" t="s">
        <v>123</v>
      </c>
      <c r="L198" s="12">
        <v>116</v>
      </c>
      <c r="M198" s="12" t="s">
        <v>124</v>
      </c>
      <c r="N198" s="12" t="s">
        <v>543</v>
      </c>
      <c r="O198" s="57">
        <v>45631.57708333333</v>
      </c>
      <c r="P198" s="58">
        <v>45667</v>
      </c>
      <c r="Q198" s="12"/>
      <c r="R198" s="58"/>
      <c r="S198" s="12"/>
      <c r="T198" s="62">
        <v>-708.06</v>
      </c>
      <c r="U198" s="12" t="s">
        <v>34</v>
      </c>
      <c r="V198" s="12" t="s">
        <v>510</v>
      </c>
      <c r="W198" s="12" t="s">
        <v>35</v>
      </c>
      <c r="X198" s="12" t="s">
        <v>36</v>
      </c>
      <c r="Y198" s="12"/>
      <c r="Z198" s="12"/>
      <c r="AA198" s="12" t="s">
        <v>125</v>
      </c>
      <c r="AB198" s="12"/>
      <c r="AC198" s="12">
        <v>7119</v>
      </c>
      <c r="AD198" s="12" t="s">
        <v>38</v>
      </c>
    </row>
    <row r="199" spans="1:30" x14ac:dyDescent="0.2">
      <c r="A199" s="56" t="s">
        <v>499</v>
      </c>
      <c r="B199" s="12">
        <v>587954</v>
      </c>
      <c r="C199" s="12">
        <v>114128</v>
      </c>
      <c r="D199" s="12"/>
      <c r="E199" s="12">
        <v>2</v>
      </c>
      <c r="F199" s="12" t="s">
        <v>29</v>
      </c>
      <c r="G199" s="12">
        <v>3201</v>
      </c>
      <c r="H199" s="12" t="s">
        <v>608</v>
      </c>
      <c r="I199" s="12" t="s">
        <v>30</v>
      </c>
      <c r="J199" s="12">
        <v>33</v>
      </c>
      <c r="K199" s="12" t="s">
        <v>123</v>
      </c>
      <c r="L199" s="12">
        <v>116</v>
      </c>
      <c r="M199" s="12" t="s">
        <v>124</v>
      </c>
      <c r="N199" s="12" t="s">
        <v>543</v>
      </c>
      <c r="O199" s="57">
        <v>45631.57708333333</v>
      </c>
      <c r="P199" s="58">
        <v>45667</v>
      </c>
      <c r="Q199" s="12"/>
      <c r="R199" s="58"/>
      <c r="S199" s="12"/>
      <c r="T199" s="62">
        <v>56.64</v>
      </c>
      <c r="U199" s="12" t="s">
        <v>39</v>
      </c>
      <c r="V199" s="12" t="s">
        <v>40</v>
      </c>
      <c r="W199" s="12" t="s">
        <v>41</v>
      </c>
      <c r="X199" s="12" t="s">
        <v>42</v>
      </c>
      <c r="Y199" s="12"/>
      <c r="Z199" s="12"/>
      <c r="AA199" s="12" t="s">
        <v>125</v>
      </c>
      <c r="AB199" s="12"/>
      <c r="AC199" s="12">
        <v>7119</v>
      </c>
      <c r="AD199" s="12" t="s">
        <v>38</v>
      </c>
    </row>
    <row r="200" spans="1:30" x14ac:dyDescent="0.2">
      <c r="A200" s="56" t="s">
        <v>497</v>
      </c>
      <c r="B200" s="12">
        <v>587994</v>
      </c>
      <c r="C200" s="12">
        <v>114140</v>
      </c>
      <c r="D200" s="12"/>
      <c r="E200" s="12">
        <v>2</v>
      </c>
      <c r="F200" s="12" t="s">
        <v>29</v>
      </c>
      <c r="G200" s="12">
        <v>7720</v>
      </c>
      <c r="H200" s="12" t="s">
        <v>685</v>
      </c>
      <c r="I200" s="12" t="s">
        <v>30</v>
      </c>
      <c r="J200" s="12">
        <v>177</v>
      </c>
      <c r="K200" s="12" t="s">
        <v>87</v>
      </c>
      <c r="L200" s="12">
        <v>288</v>
      </c>
      <c r="M200" s="12" t="s">
        <v>88</v>
      </c>
      <c r="N200" s="12" t="s">
        <v>89</v>
      </c>
      <c r="O200" s="57">
        <v>45631.577777777777</v>
      </c>
      <c r="P200" s="58">
        <v>45667</v>
      </c>
      <c r="Q200" s="12"/>
      <c r="R200" s="58">
        <v>45649</v>
      </c>
      <c r="S200" s="12"/>
      <c r="T200" s="62">
        <v>-632.20000000000005</v>
      </c>
      <c r="U200" s="12" t="s">
        <v>34</v>
      </c>
      <c r="V200" s="12" t="s">
        <v>510</v>
      </c>
      <c r="W200" s="12" t="s">
        <v>35</v>
      </c>
      <c r="X200" s="12" t="s">
        <v>36</v>
      </c>
      <c r="Y200" s="12"/>
      <c r="Z200" s="12"/>
      <c r="AA200" s="12" t="s">
        <v>90</v>
      </c>
      <c r="AB200" s="12"/>
      <c r="AC200" s="12">
        <v>7119</v>
      </c>
      <c r="AD200" s="12" t="s">
        <v>38</v>
      </c>
    </row>
    <row r="201" spans="1:30" x14ac:dyDescent="0.2">
      <c r="A201" s="56" t="s">
        <v>497</v>
      </c>
      <c r="B201" s="12">
        <v>587996</v>
      </c>
      <c r="C201" s="12">
        <v>114140</v>
      </c>
      <c r="D201" s="12"/>
      <c r="E201" s="12">
        <v>2</v>
      </c>
      <c r="F201" s="12" t="s">
        <v>29</v>
      </c>
      <c r="G201" s="12">
        <v>7720</v>
      </c>
      <c r="H201" s="12" t="s">
        <v>685</v>
      </c>
      <c r="I201" s="12" t="s">
        <v>30</v>
      </c>
      <c r="J201" s="12">
        <v>177</v>
      </c>
      <c r="K201" s="12" t="s">
        <v>87</v>
      </c>
      <c r="L201" s="12">
        <v>288</v>
      </c>
      <c r="M201" s="12" t="s">
        <v>88</v>
      </c>
      <c r="N201" s="12" t="s">
        <v>89</v>
      </c>
      <c r="O201" s="57">
        <v>45631.577777777777</v>
      </c>
      <c r="P201" s="58">
        <v>45667</v>
      </c>
      <c r="Q201" s="12"/>
      <c r="R201" s="58">
        <v>45649</v>
      </c>
      <c r="S201" s="12"/>
      <c r="T201" s="62">
        <v>82</v>
      </c>
      <c r="U201" s="12" t="s">
        <v>39</v>
      </c>
      <c r="V201" s="12" t="s">
        <v>482</v>
      </c>
      <c r="W201" s="12" t="s">
        <v>54</v>
      </c>
      <c r="X201" s="12" t="s">
        <v>55</v>
      </c>
      <c r="Y201" s="12"/>
      <c r="Z201" s="12"/>
      <c r="AA201" s="12" t="s">
        <v>90</v>
      </c>
      <c r="AB201" s="12"/>
      <c r="AC201" s="12">
        <v>7119</v>
      </c>
      <c r="AD201" s="12" t="s">
        <v>38</v>
      </c>
    </row>
    <row r="202" spans="1:30" x14ac:dyDescent="0.2">
      <c r="A202" s="56" t="s">
        <v>497</v>
      </c>
      <c r="B202" s="12">
        <v>588025</v>
      </c>
      <c r="C202" s="12">
        <v>114140</v>
      </c>
      <c r="D202" s="12"/>
      <c r="E202" s="12">
        <v>2</v>
      </c>
      <c r="F202" s="12" t="s">
        <v>29</v>
      </c>
      <c r="G202" s="12">
        <v>7720</v>
      </c>
      <c r="H202" s="12" t="s">
        <v>685</v>
      </c>
      <c r="I202" s="12" t="s">
        <v>30</v>
      </c>
      <c r="J202" s="12">
        <v>177</v>
      </c>
      <c r="K202" s="12" t="s">
        <v>87</v>
      </c>
      <c r="L202" s="12">
        <v>288</v>
      </c>
      <c r="M202" s="12" t="s">
        <v>88</v>
      </c>
      <c r="N202" s="12" t="s">
        <v>89</v>
      </c>
      <c r="O202" s="57">
        <v>45631.577777777777</v>
      </c>
      <c r="P202" s="58">
        <v>45667</v>
      </c>
      <c r="Q202" s="12"/>
      <c r="R202" s="58">
        <v>45649</v>
      </c>
      <c r="S202" s="12"/>
      <c r="T202" s="62">
        <v>50.58</v>
      </c>
      <c r="U202" s="12" t="s">
        <v>39</v>
      </c>
      <c r="V202" s="12" t="s">
        <v>40</v>
      </c>
      <c r="W202" s="12" t="s">
        <v>41</v>
      </c>
      <c r="X202" s="12" t="s">
        <v>42</v>
      </c>
      <c r="Y202" s="12"/>
      <c r="Z202" s="12"/>
      <c r="AA202" s="12" t="s">
        <v>90</v>
      </c>
      <c r="AB202" s="12"/>
      <c r="AC202" s="12">
        <v>7119</v>
      </c>
      <c r="AD202" s="12" t="s">
        <v>38</v>
      </c>
    </row>
    <row r="203" spans="1:30" x14ac:dyDescent="0.2">
      <c r="A203" s="56" t="s">
        <v>497</v>
      </c>
      <c r="B203" s="12">
        <v>588028</v>
      </c>
      <c r="C203" s="12">
        <v>114140</v>
      </c>
      <c r="D203" s="12"/>
      <c r="E203" s="12">
        <v>2</v>
      </c>
      <c r="F203" s="12" t="s">
        <v>29</v>
      </c>
      <c r="G203" s="12">
        <v>7720</v>
      </c>
      <c r="H203" s="12" t="s">
        <v>685</v>
      </c>
      <c r="I203" s="12" t="s">
        <v>30</v>
      </c>
      <c r="J203" s="12">
        <v>177</v>
      </c>
      <c r="K203" s="12" t="s">
        <v>87</v>
      </c>
      <c r="L203" s="12">
        <v>288</v>
      </c>
      <c r="M203" s="12" t="s">
        <v>88</v>
      </c>
      <c r="N203" s="12" t="s">
        <v>89</v>
      </c>
      <c r="O203" s="57">
        <v>45631.577777777777</v>
      </c>
      <c r="P203" s="58">
        <v>45667</v>
      </c>
      <c r="Q203" s="12"/>
      <c r="R203" s="58">
        <v>45649</v>
      </c>
      <c r="S203" s="12"/>
      <c r="T203" s="62">
        <v>-6.56</v>
      </c>
      <c r="U203" s="12" t="s">
        <v>39</v>
      </c>
      <c r="V203" s="12" t="s">
        <v>56</v>
      </c>
      <c r="W203" s="12" t="s">
        <v>41</v>
      </c>
      <c r="X203" s="12" t="s">
        <v>42</v>
      </c>
      <c r="Y203" s="12"/>
      <c r="Z203" s="12"/>
      <c r="AA203" s="12" t="s">
        <v>90</v>
      </c>
      <c r="AB203" s="12"/>
      <c r="AC203" s="12">
        <v>7119</v>
      </c>
      <c r="AD203" s="12" t="s">
        <v>38</v>
      </c>
    </row>
    <row r="204" spans="1:30" x14ac:dyDescent="0.2">
      <c r="A204" s="56" t="s">
        <v>499</v>
      </c>
      <c r="B204" s="12">
        <v>588069</v>
      </c>
      <c r="C204" s="12">
        <v>114152</v>
      </c>
      <c r="D204" s="12"/>
      <c r="E204" s="12">
        <v>2</v>
      </c>
      <c r="F204" s="12" t="s">
        <v>29</v>
      </c>
      <c r="G204" s="12">
        <v>3201</v>
      </c>
      <c r="H204" s="12" t="s">
        <v>608</v>
      </c>
      <c r="I204" s="12" t="s">
        <v>30</v>
      </c>
      <c r="J204" s="12">
        <v>47</v>
      </c>
      <c r="K204" s="12" t="s">
        <v>83</v>
      </c>
      <c r="L204" s="12">
        <v>4</v>
      </c>
      <c r="M204" s="12" t="s">
        <v>84</v>
      </c>
      <c r="N204" s="12" t="s">
        <v>85</v>
      </c>
      <c r="O204" s="57">
        <v>45631.577777777777</v>
      </c>
      <c r="P204" s="58">
        <v>45667</v>
      </c>
      <c r="Q204" s="12"/>
      <c r="R204" s="58">
        <v>45660</v>
      </c>
      <c r="S204" s="12"/>
      <c r="T204" s="62">
        <v>-1323.75</v>
      </c>
      <c r="U204" s="12" t="s">
        <v>34</v>
      </c>
      <c r="V204" s="12" t="s">
        <v>510</v>
      </c>
      <c r="W204" s="12" t="s">
        <v>35</v>
      </c>
      <c r="X204" s="12" t="s">
        <v>36</v>
      </c>
      <c r="Y204" s="12"/>
      <c r="Z204" s="12"/>
      <c r="AA204" s="12" t="s">
        <v>544</v>
      </c>
      <c r="AB204" s="12"/>
      <c r="AC204" s="12">
        <v>7119</v>
      </c>
      <c r="AD204" s="12" t="s">
        <v>38</v>
      </c>
    </row>
    <row r="205" spans="1:30" x14ac:dyDescent="0.2">
      <c r="A205" s="56" t="s">
        <v>499</v>
      </c>
      <c r="B205" s="12">
        <v>588092</v>
      </c>
      <c r="C205" s="12">
        <v>114152</v>
      </c>
      <c r="D205" s="12"/>
      <c r="E205" s="12">
        <v>2</v>
      </c>
      <c r="F205" s="12" t="s">
        <v>29</v>
      </c>
      <c r="G205" s="12">
        <v>3201</v>
      </c>
      <c r="H205" s="12" t="s">
        <v>608</v>
      </c>
      <c r="I205" s="12" t="s">
        <v>30</v>
      </c>
      <c r="J205" s="12">
        <v>47</v>
      </c>
      <c r="K205" s="12" t="s">
        <v>83</v>
      </c>
      <c r="L205" s="12">
        <v>4</v>
      </c>
      <c r="M205" s="12" t="s">
        <v>84</v>
      </c>
      <c r="N205" s="12" t="s">
        <v>85</v>
      </c>
      <c r="O205" s="57">
        <v>45631.577777777777</v>
      </c>
      <c r="P205" s="58">
        <v>45667</v>
      </c>
      <c r="Q205" s="12"/>
      <c r="R205" s="58">
        <v>45660</v>
      </c>
      <c r="S205" s="12"/>
      <c r="T205" s="62">
        <v>105.9</v>
      </c>
      <c r="U205" s="12" t="s">
        <v>39</v>
      </c>
      <c r="V205" s="12" t="s">
        <v>40</v>
      </c>
      <c r="W205" s="12" t="s">
        <v>41</v>
      </c>
      <c r="X205" s="12" t="s">
        <v>42</v>
      </c>
      <c r="Y205" s="12"/>
      <c r="Z205" s="12"/>
      <c r="AA205" s="12" t="s">
        <v>544</v>
      </c>
      <c r="AB205" s="12"/>
      <c r="AC205" s="12">
        <v>7119</v>
      </c>
      <c r="AD205" s="12" t="s">
        <v>38</v>
      </c>
    </row>
    <row r="206" spans="1:30" x14ac:dyDescent="0.2">
      <c r="A206" s="56" t="s">
        <v>499</v>
      </c>
      <c r="B206" s="12">
        <v>600422</v>
      </c>
      <c r="C206" s="12">
        <v>114152</v>
      </c>
      <c r="D206" s="12"/>
      <c r="E206" s="12">
        <v>2</v>
      </c>
      <c r="F206" s="12" t="s">
        <v>29</v>
      </c>
      <c r="G206" s="12">
        <v>3201</v>
      </c>
      <c r="H206" s="12" t="s">
        <v>608</v>
      </c>
      <c r="I206" s="12" t="s">
        <v>30</v>
      </c>
      <c r="J206" s="12">
        <v>47</v>
      </c>
      <c r="K206" s="12" t="s">
        <v>83</v>
      </c>
      <c r="L206" s="12">
        <v>4</v>
      </c>
      <c r="M206" s="12" t="s">
        <v>84</v>
      </c>
      <c r="N206" s="12" t="s">
        <v>85</v>
      </c>
      <c r="O206" s="57">
        <v>45631.577777777777</v>
      </c>
      <c r="P206" s="58">
        <v>45667</v>
      </c>
      <c r="Q206" s="12"/>
      <c r="R206" s="58">
        <v>45660</v>
      </c>
      <c r="S206" s="12"/>
      <c r="T206" s="62">
        <v>419.04</v>
      </c>
      <c r="U206" s="12" t="s">
        <v>39</v>
      </c>
      <c r="V206" s="12" t="s">
        <v>441</v>
      </c>
      <c r="W206" s="12" t="s">
        <v>54</v>
      </c>
      <c r="X206" s="12" t="s">
        <v>55</v>
      </c>
      <c r="Y206" s="12"/>
      <c r="Z206" s="12"/>
      <c r="AA206" s="12" t="s">
        <v>544</v>
      </c>
      <c r="AB206" s="12"/>
      <c r="AC206" s="12">
        <v>7119</v>
      </c>
      <c r="AD206" s="12" t="s">
        <v>38</v>
      </c>
    </row>
    <row r="207" spans="1:30" x14ac:dyDescent="0.2">
      <c r="A207" s="56" t="s">
        <v>499</v>
      </c>
      <c r="B207" s="12">
        <v>602342</v>
      </c>
      <c r="C207" s="12">
        <v>114152</v>
      </c>
      <c r="D207" s="12"/>
      <c r="E207" s="12">
        <v>2</v>
      </c>
      <c r="F207" s="12" t="s">
        <v>29</v>
      </c>
      <c r="G207" s="12">
        <v>3201</v>
      </c>
      <c r="H207" s="12" t="s">
        <v>608</v>
      </c>
      <c r="I207" s="12" t="s">
        <v>30</v>
      </c>
      <c r="J207" s="12">
        <v>47</v>
      </c>
      <c r="K207" s="12" t="s">
        <v>83</v>
      </c>
      <c r="L207" s="12">
        <v>4</v>
      </c>
      <c r="M207" s="12" t="s">
        <v>84</v>
      </c>
      <c r="N207" s="12" t="s">
        <v>85</v>
      </c>
      <c r="O207" s="57">
        <v>45631.577777777777</v>
      </c>
      <c r="P207" s="58">
        <v>45667</v>
      </c>
      <c r="Q207" s="12"/>
      <c r="R207" s="58">
        <v>45660</v>
      </c>
      <c r="S207" s="12"/>
      <c r="T207" s="63">
        <v>-33.520000000000003</v>
      </c>
      <c r="U207" s="12" t="s">
        <v>34</v>
      </c>
      <c r="V207" s="12" t="s">
        <v>591</v>
      </c>
      <c r="W207" s="12" t="s">
        <v>584</v>
      </c>
      <c r="X207" s="12" t="s">
        <v>585</v>
      </c>
      <c r="Y207" s="12"/>
      <c r="Z207" s="12"/>
      <c r="AA207" s="12" t="s">
        <v>544</v>
      </c>
      <c r="AB207" s="12"/>
      <c r="AC207" s="12">
        <v>7119</v>
      </c>
      <c r="AD207" s="12" t="s">
        <v>38</v>
      </c>
    </row>
    <row r="208" spans="1:30" x14ac:dyDescent="0.2">
      <c r="A208" s="56" t="s">
        <v>499</v>
      </c>
      <c r="B208" s="12">
        <v>588129</v>
      </c>
      <c r="C208" s="12">
        <v>114164</v>
      </c>
      <c r="D208" s="12"/>
      <c r="E208" s="12">
        <v>2</v>
      </c>
      <c r="F208" s="12" t="s">
        <v>29</v>
      </c>
      <c r="G208" s="12">
        <v>3201</v>
      </c>
      <c r="H208" s="12" t="s">
        <v>608</v>
      </c>
      <c r="I208" s="12" t="s">
        <v>30</v>
      </c>
      <c r="J208" s="12">
        <v>65</v>
      </c>
      <c r="K208" s="12" t="s">
        <v>217</v>
      </c>
      <c r="L208" s="12">
        <v>227</v>
      </c>
      <c r="M208" s="12" t="s">
        <v>218</v>
      </c>
      <c r="N208" s="12" t="s">
        <v>219</v>
      </c>
      <c r="O208" s="57">
        <v>45631.577777777777</v>
      </c>
      <c r="P208" s="58">
        <v>45667</v>
      </c>
      <c r="Q208" s="12"/>
      <c r="R208" s="58">
        <v>45644</v>
      </c>
      <c r="S208" s="12"/>
      <c r="T208" s="62">
        <v>-600</v>
      </c>
      <c r="U208" s="12" t="s">
        <v>34</v>
      </c>
      <c r="V208" s="12" t="s">
        <v>510</v>
      </c>
      <c r="W208" s="12" t="s">
        <v>35</v>
      </c>
      <c r="X208" s="12" t="s">
        <v>36</v>
      </c>
      <c r="Y208" s="12"/>
      <c r="Z208" s="12"/>
      <c r="AA208" s="12" t="s">
        <v>187</v>
      </c>
      <c r="AB208" s="12"/>
      <c r="AC208" s="12">
        <v>7119</v>
      </c>
      <c r="AD208" s="12" t="s">
        <v>38</v>
      </c>
    </row>
    <row r="209" spans="1:30" x14ac:dyDescent="0.2">
      <c r="A209" s="56" t="s">
        <v>499</v>
      </c>
      <c r="B209" s="12">
        <v>588154</v>
      </c>
      <c r="C209" s="12">
        <v>114164</v>
      </c>
      <c r="D209" s="12"/>
      <c r="E209" s="12">
        <v>2</v>
      </c>
      <c r="F209" s="12" t="s">
        <v>29</v>
      </c>
      <c r="G209" s="12">
        <v>3201</v>
      </c>
      <c r="H209" s="12" t="s">
        <v>608</v>
      </c>
      <c r="I209" s="12" t="s">
        <v>30</v>
      </c>
      <c r="J209" s="12">
        <v>65</v>
      </c>
      <c r="K209" s="12" t="s">
        <v>217</v>
      </c>
      <c r="L209" s="12">
        <v>227</v>
      </c>
      <c r="M209" s="12" t="s">
        <v>218</v>
      </c>
      <c r="N209" s="12" t="s">
        <v>219</v>
      </c>
      <c r="O209" s="57">
        <v>45631.577777777777</v>
      </c>
      <c r="P209" s="58">
        <v>45667</v>
      </c>
      <c r="Q209" s="12"/>
      <c r="R209" s="58">
        <v>45644</v>
      </c>
      <c r="S209" s="12"/>
      <c r="T209" s="62">
        <v>48</v>
      </c>
      <c r="U209" s="12" t="s">
        <v>39</v>
      </c>
      <c r="V209" s="12" t="s">
        <v>40</v>
      </c>
      <c r="W209" s="12" t="s">
        <v>41</v>
      </c>
      <c r="X209" s="12" t="s">
        <v>42</v>
      </c>
      <c r="Y209" s="12"/>
      <c r="Z209" s="12"/>
      <c r="AA209" s="12" t="s">
        <v>187</v>
      </c>
      <c r="AB209" s="12"/>
      <c r="AC209" s="12">
        <v>7119</v>
      </c>
      <c r="AD209" s="12" t="s">
        <v>38</v>
      </c>
    </row>
    <row r="210" spans="1:30" x14ac:dyDescent="0.2">
      <c r="A210" s="56" t="s">
        <v>497</v>
      </c>
      <c r="B210" s="12">
        <v>588194</v>
      </c>
      <c r="C210" s="12">
        <v>114177</v>
      </c>
      <c r="D210" s="12"/>
      <c r="E210" s="12">
        <v>2</v>
      </c>
      <c r="F210" s="12" t="s">
        <v>29</v>
      </c>
      <c r="G210" s="12">
        <v>7720</v>
      </c>
      <c r="H210" s="12" t="s">
        <v>685</v>
      </c>
      <c r="I210" s="12" t="s">
        <v>30</v>
      </c>
      <c r="J210" s="12">
        <v>181</v>
      </c>
      <c r="K210" s="12" t="s">
        <v>399</v>
      </c>
      <c r="L210" s="12">
        <v>388</v>
      </c>
      <c r="M210" s="12"/>
      <c r="N210" s="12" t="s">
        <v>400</v>
      </c>
      <c r="O210" s="57">
        <v>45631.577777777777</v>
      </c>
      <c r="P210" s="58">
        <v>45667</v>
      </c>
      <c r="Q210" s="12"/>
      <c r="R210" s="58">
        <v>45656</v>
      </c>
      <c r="S210" s="12"/>
      <c r="T210" s="62">
        <v>-350</v>
      </c>
      <c r="U210" s="12" t="s">
        <v>34</v>
      </c>
      <c r="V210" s="12" t="s">
        <v>510</v>
      </c>
      <c r="W210" s="12" t="s">
        <v>35</v>
      </c>
      <c r="X210" s="12" t="s">
        <v>36</v>
      </c>
      <c r="Y210" s="12"/>
      <c r="Z210" s="12"/>
      <c r="AA210" s="12" t="s">
        <v>117</v>
      </c>
      <c r="AB210" s="12"/>
      <c r="AC210" s="12">
        <v>7119</v>
      </c>
      <c r="AD210" s="12" t="s">
        <v>38</v>
      </c>
    </row>
    <row r="211" spans="1:30" x14ac:dyDescent="0.2">
      <c r="A211" s="56" t="s">
        <v>497</v>
      </c>
      <c r="B211" s="12">
        <v>588219</v>
      </c>
      <c r="C211" s="12">
        <v>114177</v>
      </c>
      <c r="D211" s="12"/>
      <c r="E211" s="12">
        <v>2</v>
      </c>
      <c r="F211" s="12" t="s">
        <v>29</v>
      </c>
      <c r="G211" s="12">
        <v>7720</v>
      </c>
      <c r="H211" s="12" t="s">
        <v>685</v>
      </c>
      <c r="I211" s="12" t="s">
        <v>30</v>
      </c>
      <c r="J211" s="12">
        <v>181</v>
      </c>
      <c r="K211" s="12" t="s">
        <v>399</v>
      </c>
      <c r="L211" s="12">
        <v>388</v>
      </c>
      <c r="M211" s="12"/>
      <c r="N211" s="12" t="s">
        <v>400</v>
      </c>
      <c r="O211" s="57">
        <v>45631.577777777777</v>
      </c>
      <c r="P211" s="58">
        <v>45667</v>
      </c>
      <c r="Q211" s="12"/>
      <c r="R211" s="58">
        <v>45656</v>
      </c>
      <c r="S211" s="12"/>
      <c r="T211" s="62">
        <v>28</v>
      </c>
      <c r="U211" s="12" t="s">
        <v>39</v>
      </c>
      <c r="V211" s="12" t="s">
        <v>40</v>
      </c>
      <c r="W211" s="12" t="s">
        <v>41</v>
      </c>
      <c r="X211" s="12" t="s">
        <v>42</v>
      </c>
      <c r="Y211" s="12"/>
      <c r="Z211" s="12"/>
      <c r="AA211" s="12" t="s">
        <v>117</v>
      </c>
      <c r="AB211" s="12"/>
      <c r="AC211" s="12">
        <v>7119</v>
      </c>
      <c r="AD211" s="12" t="s">
        <v>38</v>
      </c>
    </row>
    <row r="212" spans="1:30" x14ac:dyDescent="0.2">
      <c r="A212" s="56" t="s">
        <v>498</v>
      </c>
      <c r="B212" s="12">
        <v>588713</v>
      </c>
      <c r="C212" s="12">
        <v>114266</v>
      </c>
      <c r="D212" s="12"/>
      <c r="E212" s="12">
        <v>2</v>
      </c>
      <c r="F212" s="12" t="s">
        <v>29</v>
      </c>
      <c r="G212" s="12">
        <v>7720</v>
      </c>
      <c r="H212" s="12" t="s">
        <v>685</v>
      </c>
      <c r="I212" s="12" t="s">
        <v>30</v>
      </c>
      <c r="J212" s="12">
        <v>410</v>
      </c>
      <c r="K212" s="12" t="s">
        <v>367</v>
      </c>
      <c r="L212" s="12">
        <v>56</v>
      </c>
      <c r="M212" s="12" t="s">
        <v>368</v>
      </c>
      <c r="N212" s="12" t="s">
        <v>369</v>
      </c>
      <c r="O212" s="57">
        <v>45631.578472222223</v>
      </c>
      <c r="P212" s="58">
        <v>45667</v>
      </c>
      <c r="Q212" s="12"/>
      <c r="R212" s="58">
        <v>45656</v>
      </c>
      <c r="S212" s="12"/>
      <c r="T212" s="62">
        <v>-704.43</v>
      </c>
      <c r="U212" s="12" t="s">
        <v>34</v>
      </c>
      <c r="V212" s="12" t="s">
        <v>510</v>
      </c>
      <c r="W212" s="12" t="s">
        <v>35</v>
      </c>
      <c r="X212" s="12" t="s">
        <v>36</v>
      </c>
      <c r="Y212" s="12"/>
      <c r="Z212" s="12"/>
      <c r="AA212" s="12" t="s">
        <v>545</v>
      </c>
      <c r="AB212" s="12"/>
      <c r="AC212" s="12">
        <v>7119</v>
      </c>
      <c r="AD212" s="12" t="s">
        <v>38</v>
      </c>
    </row>
    <row r="213" spans="1:30" x14ac:dyDescent="0.2">
      <c r="A213" s="56" t="s">
        <v>498</v>
      </c>
      <c r="B213" s="12">
        <v>588736</v>
      </c>
      <c r="C213" s="12">
        <v>114266</v>
      </c>
      <c r="D213" s="12"/>
      <c r="E213" s="12">
        <v>2</v>
      </c>
      <c r="F213" s="12" t="s">
        <v>29</v>
      </c>
      <c r="G213" s="12">
        <v>7720</v>
      </c>
      <c r="H213" s="12" t="s">
        <v>685</v>
      </c>
      <c r="I213" s="12" t="s">
        <v>30</v>
      </c>
      <c r="J213" s="12">
        <v>410</v>
      </c>
      <c r="K213" s="12" t="s">
        <v>367</v>
      </c>
      <c r="L213" s="12">
        <v>56</v>
      </c>
      <c r="M213" s="12" t="s">
        <v>368</v>
      </c>
      <c r="N213" s="12" t="s">
        <v>369</v>
      </c>
      <c r="O213" s="57">
        <v>45631.578472222223</v>
      </c>
      <c r="P213" s="58">
        <v>45667</v>
      </c>
      <c r="Q213" s="12"/>
      <c r="R213" s="58">
        <v>45656</v>
      </c>
      <c r="S213" s="12"/>
      <c r="T213" s="62">
        <v>56.35</v>
      </c>
      <c r="U213" s="12" t="s">
        <v>39</v>
      </c>
      <c r="V213" s="12" t="s">
        <v>40</v>
      </c>
      <c r="W213" s="12" t="s">
        <v>41</v>
      </c>
      <c r="X213" s="12" t="s">
        <v>42</v>
      </c>
      <c r="Y213" s="12"/>
      <c r="Z213" s="12"/>
      <c r="AA213" s="12" t="s">
        <v>545</v>
      </c>
      <c r="AB213" s="12"/>
      <c r="AC213" s="12">
        <v>7119</v>
      </c>
      <c r="AD213" s="12" t="s">
        <v>38</v>
      </c>
    </row>
    <row r="214" spans="1:30" x14ac:dyDescent="0.2">
      <c r="A214" s="56" t="s">
        <v>497</v>
      </c>
      <c r="B214" s="12">
        <v>588868</v>
      </c>
      <c r="C214" s="12">
        <v>114295</v>
      </c>
      <c r="D214" s="12"/>
      <c r="E214" s="12">
        <v>2</v>
      </c>
      <c r="F214" s="12" t="s">
        <v>29</v>
      </c>
      <c r="G214" s="12">
        <v>7720</v>
      </c>
      <c r="H214" s="12" t="s">
        <v>685</v>
      </c>
      <c r="I214" s="12" t="s">
        <v>30</v>
      </c>
      <c r="J214" s="12">
        <v>168</v>
      </c>
      <c r="K214" s="12" t="s">
        <v>431</v>
      </c>
      <c r="L214" s="12">
        <v>13</v>
      </c>
      <c r="M214" s="12" t="s">
        <v>432</v>
      </c>
      <c r="N214" s="12" t="s">
        <v>433</v>
      </c>
      <c r="O214" s="57">
        <v>45631.578472222223</v>
      </c>
      <c r="P214" s="58">
        <v>45667</v>
      </c>
      <c r="Q214" s="12"/>
      <c r="R214" s="58">
        <v>45649</v>
      </c>
      <c r="S214" s="12"/>
      <c r="T214" s="62">
        <v>-643.14</v>
      </c>
      <c r="U214" s="12" t="s">
        <v>34</v>
      </c>
      <c r="V214" s="12" t="s">
        <v>510</v>
      </c>
      <c r="W214" s="12" t="s">
        <v>35</v>
      </c>
      <c r="X214" s="12" t="s">
        <v>36</v>
      </c>
      <c r="Y214" s="12"/>
      <c r="Z214" s="12"/>
      <c r="AA214" s="12" t="s">
        <v>434</v>
      </c>
      <c r="AB214" s="12"/>
      <c r="AC214" s="12">
        <v>7119</v>
      </c>
      <c r="AD214" s="12" t="s">
        <v>38</v>
      </c>
    </row>
    <row r="215" spans="1:30" x14ac:dyDescent="0.2">
      <c r="A215" s="56" t="s">
        <v>497</v>
      </c>
      <c r="B215" s="12">
        <v>588893</v>
      </c>
      <c r="C215" s="12">
        <v>114295</v>
      </c>
      <c r="D215" s="12"/>
      <c r="E215" s="12">
        <v>2</v>
      </c>
      <c r="F215" s="12" t="s">
        <v>29</v>
      </c>
      <c r="G215" s="12">
        <v>7720</v>
      </c>
      <c r="H215" s="12" t="s">
        <v>685</v>
      </c>
      <c r="I215" s="12" t="s">
        <v>30</v>
      </c>
      <c r="J215" s="12">
        <v>168</v>
      </c>
      <c r="K215" s="12" t="s">
        <v>431</v>
      </c>
      <c r="L215" s="12">
        <v>13</v>
      </c>
      <c r="M215" s="12" t="s">
        <v>432</v>
      </c>
      <c r="N215" s="12" t="s">
        <v>433</v>
      </c>
      <c r="O215" s="57">
        <v>45631.578472222223</v>
      </c>
      <c r="P215" s="58">
        <v>45667</v>
      </c>
      <c r="Q215" s="12"/>
      <c r="R215" s="58">
        <v>45649</v>
      </c>
      <c r="S215" s="12"/>
      <c r="T215" s="62">
        <v>51.45</v>
      </c>
      <c r="U215" s="12" t="s">
        <v>39</v>
      </c>
      <c r="V215" s="12" t="s">
        <v>40</v>
      </c>
      <c r="W215" s="12" t="s">
        <v>41</v>
      </c>
      <c r="X215" s="12" t="s">
        <v>42</v>
      </c>
      <c r="Y215" s="12"/>
      <c r="Z215" s="12"/>
      <c r="AA215" s="12" t="s">
        <v>434</v>
      </c>
      <c r="AB215" s="12"/>
      <c r="AC215" s="12">
        <v>7119</v>
      </c>
      <c r="AD215" s="12" t="s">
        <v>38</v>
      </c>
    </row>
    <row r="216" spans="1:30" x14ac:dyDescent="0.2">
      <c r="A216" s="56" t="s">
        <v>501</v>
      </c>
      <c r="B216" s="12">
        <v>588936</v>
      </c>
      <c r="C216" s="12">
        <v>114308</v>
      </c>
      <c r="D216" s="12"/>
      <c r="E216" s="12">
        <v>2</v>
      </c>
      <c r="F216" s="12" t="s">
        <v>29</v>
      </c>
      <c r="G216" s="12">
        <v>7720</v>
      </c>
      <c r="H216" s="12" t="s">
        <v>685</v>
      </c>
      <c r="I216" s="12" t="s">
        <v>30</v>
      </c>
      <c r="J216" s="12">
        <v>218</v>
      </c>
      <c r="K216" s="12" t="s">
        <v>347</v>
      </c>
      <c r="L216" s="12">
        <v>126</v>
      </c>
      <c r="M216" s="12" t="s">
        <v>348</v>
      </c>
      <c r="N216" s="12" t="s">
        <v>349</v>
      </c>
      <c r="O216" s="57">
        <v>45631.578472222223</v>
      </c>
      <c r="P216" s="58">
        <v>45667</v>
      </c>
      <c r="Q216" s="12"/>
      <c r="R216" s="58">
        <v>45656</v>
      </c>
      <c r="S216" s="12"/>
      <c r="T216" s="62">
        <v>-1034.68</v>
      </c>
      <c r="U216" s="12" t="s">
        <v>34</v>
      </c>
      <c r="V216" s="12" t="s">
        <v>510</v>
      </c>
      <c r="W216" s="12" t="s">
        <v>35</v>
      </c>
      <c r="X216" s="12" t="s">
        <v>36</v>
      </c>
      <c r="Y216" s="12"/>
      <c r="Z216" s="12"/>
      <c r="AA216" s="12" t="s">
        <v>350</v>
      </c>
      <c r="AB216" s="12"/>
      <c r="AC216" s="12">
        <v>7119</v>
      </c>
      <c r="AD216" s="12" t="s">
        <v>38</v>
      </c>
    </row>
    <row r="217" spans="1:30" x14ac:dyDescent="0.2">
      <c r="A217" s="56" t="s">
        <v>501</v>
      </c>
      <c r="B217" s="12">
        <v>588959</v>
      </c>
      <c r="C217" s="12">
        <v>114308</v>
      </c>
      <c r="D217" s="12"/>
      <c r="E217" s="12">
        <v>2</v>
      </c>
      <c r="F217" s="12" t="s">
        <v>29</v>
      </c>
      <c r="G217" s="12">
        <v>7720</v>
      </c>
      <c r="H217" s="12" t="s">
        <v>685</v>
      </c>
      <c r="I217" s="12" t="s">
        <v>30</v>
      </c>
      <c r="J217" s="12">
        <v>218</v>
      </c>
      <c r="K217" s="12" t="s">
        <v>347</v>
      </c>
      <c r="L217" s="12">
        <v>126</v>
      </c>
      <c r="M217" s="12" t="s">
        <v>348</v>
      </c>
      <c r="N217" s="12" t="s">
        <v>349</v>
      </c>
      <c r="O217" s="57">
        <v>45631.578472222223</v>
      </c>
      <c r="P217" s="58">
        <v>45667</v>
      </c>
      <c r="Q217" s="12"/>
      <c r="R217" s="58">
        <v>45656</v>
      </c>
      <c r="S217" s="12"/>
      <c r="T217" s="62">
        <v>82.77</v>
      </c>
      <c r="U217" s="12" t="s">
        <v>39</v>
      </c>
      <c r="V217" s="12" t="s">
        <v>40</v>
      </c>
      <c r="W217" s="12" t="s">
        <v>41</v>
      </c>
      <c r="X217" s="12" t="s">
        <v>42</v>
      </c>
      <c r="Y217" s="12"/>
      <c r="Z217" s="12"/>
      <c r="AA217" s="12" t="s">
        <v>350</v>
      </c>
      <c r="AB217" s="12"/>
      <c r="AC217" s="12">
        <v>7119</v>
      </c>
      <c r="AD217" s="12" t="s">
        <v>38</v>
      </c>
    </row>
    <row r="218" spans="1:30" x14ac:dyDescent="0.2">
      <c r="A218" s="56" t="s">
        <v>497</v>
      </c>
      <c r="B218" s="12">
        <v>589480</v>
      </c>
      <c r="C218" s="12">
        <v>114321</v>
      </c>
      <c r="D218" s="12"/>
      <c r="E218" s="12">
        <v>2</v>
      </c>
      <c r="F218" s="12" t="s">
        <v>29</v>
      </c>
      <c r="G218" s="12">
        <v>7720</v>
      </c>
      <c r="H218" s="12" t="s">
        <v>685</v>
      </c>
      <c r="I218" s="12" t="s">
        <v>30</v>
      </c>
      <c r="J218" s="12">
        <v>166</v>
      </c>
      <c r="K218" s="12" t="s">
        <v>207</v>
      </c>
      <c r="L218" s="12">
        <v>291</v>
      </c>
      <c r="M218" s="12" t="s">
        <v>208</v>
      </c>
      <c r="N218" s="12" t="s">
        <v>209</v>
      </c>
      <c r="O218" s="57">
        <v>45632.366666666669</v>
      </c>
      <c r="P218" s="58">
        <v>45667</v>
      </c>
      <c r="Q218" s="12"/>
      <c r="R218" s="58">
        <v>45663</v>
      </c>
      <c r="S218" s="12"/>
      <c r="T218" s="62">
        <v>-633.41999999999996</v>
      </c>
      <c r="U218" s="12" t="s">
        <v>34</v>
      </c>
      <c r="V218" s="12" t="s">
        <v>510</v>
      </c>
      <c r="W218" s="12" t="s">
        <v>35</v>
      </c>
      <c r="X218" s="12" t="s">
        <v>36</v>
      </c>
      <c r="Y218" s="12"/>
      <c r="Z218" s="12"/>
      <c r="AA218" s="12" t="s">
        <v>210</v>
      </c>
      <c r="AB218" s="12"/>
      <c r="AC218" s="12">
        <v>7119</v>
      </c>
      <c r="AD218" s="12" t="s">
        <v>38</v>
      </c>
    </row>
    <row r="219" spans="1:30" x14ac:dyDescent="0.2">
      <c r="A219" s="56" t="s">
        <v>497</v>
      </c>
      <c r="B219" s="12">
        <v>589482</v>
      </c>
      <c r="C219" s="12">
        <v>114321</v>
      </c>
      <c r="D219" s="12"/>
      <c r="E219" s="12">
        <v>2</v>
      </c>
      <c r="F219" s="12" t="s">
        <v>29</v>
      </c>
      <c r="G219" s="12">
        <v>7720</v>
      </c>
      <c r="H219" s="12" t="s">
        <v>685</v>
      </c>
      <c r="I219" s="12" t="s">
        <v>30</v>
      </c>
      <c r="J219" s="12">
        <v>166</v>
      </c>
      <c r="K219" s="12" t="s">
        <v>207</v>
      </c>
      <c r="L219" s="12">
        <v>291</v>
      </c>
      <c r="M219" s="12" t="s">
        <v>208</v>
      </c>
      <c r="N219" s="12" t="s">
        <v>209</v>
      </c>
      <c r="O219" s="57">
        <v>45632.366666666669</v>
      </c>
      <c r="P219" s="58">
        <v>45667</v>
      </c>
      <c r="Q219" s="12"/>
      <c r="R219" s="58">
        <v>45663</v>
      </c>
      <c r="S219" s="12"/>
      <c r="T219" s="62">
        <v>153</v>
      </c>
      <c r="U219" s="12" t="s">
        <v>39</v>
      </c>
      <c r="V219" s="12" t="s">
        <v>546</v>
      </c>
      <c r="W219" s="12" t="s">
        <v>54</v>
      </c>
      <c r="X219" s="12" t="s">
        <v>55</v>
      </c>
      <c r="Y219" s="12"/>
      <c r="Z219" s="12"/>
      <c r="AA219" s="12" t="s">
        <v>210</v>
      </c>
      <c r="AB219" s="12"/>
      <c r="AC219" s="12">
        <v>7119</v>
      </c>
      <c r="AD219" s="12" t="s">
        <v>38</v>
      </c>
    </row>
    <row r="220" spans="1:30" x14ac:dyDescent="0.2">
      <c r="A220" s="56" t="s">
        <v>497</v>
      </c>
      <c r="B220" s="12">
        <v>589511</v>
      </c>
      <c r="C220" s="12">
        <v>114321</v>
      </c>
      <c r="D220" s="12"/>
      <c r="E220" s="12">
        <v>2</v>
      </c>
      <c r="F220" s="12" t="s">
        <v>29</v>
      </c>
      <c r="G220" s="12">
        <v>7720</v>
      </c>
      <c r="H220" s="12" t="s">
        <v>685</v>
      </c>
      <c r="I220" s="12" t="s">
        <v>30</v>
      </c>
      <c r="J220" s="12">
        <v>166</v>
      </c>
      <c r="K220" s="12" t="s">
        <v>207</v>
      </c>
      <c r="L220" s="12">
        <v>291</v>
      </c>
      <c r="M220" s="12" t="s">
        <v>208</v>
      </c>
      <c r="N220" s="12" t="s">
        <v>209</v>
      </c>
      <c r="O220" s="57">
        <v>45632.366666666669</v>
      </c>
      <c r="P220" s="58">
        <v>45667</v>
      </c>
      <c r="Q220" s="12"/>
      <c r="R220" s="58">
        <v>45663</v>
      </c>
      <c r="S220" s="12"/>
      <c r="T220" s="62">
        <v>50.67</v>
      </c>
      <c r="U220" s="12" t="s">
        <v>39</v>
      </c>
      <c r="V220" s="12" t="s">
        <v>40</v>
      </c>
      <c r="W220" s="12" t="s">
        <v>41</v>
      </c>
      <c r="X220" s="12" t="s">
        <v>42</v>
      </c>
      <c r="Y220" s="12"/>
      <c r="Z220" s="12"/>
      <c r="AA220" s="12" t="s">
        <v>210</v>
      </c>
      <c r="AB220" s="12"/>
      <c r="AC220" s="12">
        <v>7119</v>
      </c>
      <c r="AD220" s="12" t="s">
        <v>38</v>
      </c>
    </row>
    <row r="221" spans="1:30" x14ac:dyDescent="0.2">
      <c r="A221" s="56" t="s">
        <v>497</v>
      </c>
      <c r="B221" s="12">
        <v>589514</v>
      </c>
      <c r="C221" s="12">
        <v>114321</v>
      </c>
      <c r="D221" s="12"/>
      <c r="E221" s="12">
        <v>2</v>
      </c>
      <c r="F221" s="12" t="s">
        <v>29</v>
      </c>
      <c r="G221" s="12">
        <v>7720</v>
      </c>
      <c r="H221" s="12" t="s">
        <v>685</v>
      </c>
      <c r="I221" s="12" t="s">
        <v>30</v>
      </c>
      <c r="J221" s="12">
        <v>166</v>
      </c>
      <c r="K221" s="12" t="s">
        <v>207</v>
      </c>
      <c r="L221" s="12">
        <v>291</v>
      </c>
      <c r="M221" s="12" t="s">
        <v>208</v>
      </c>
      <c r="N221" s="12" t="s">
        <v>209</v>
      </c>
      <c r="O221" s="57">
        <v>45632.366666666669</v>
      </c>
      <c r="P221" s="58">
        <v>45667</v>
      </c>
      <c r="Q221" s="12"/>
      <c r="R221" s="58">
        <v>45663</v>
      </c>
      <c r="S221" s="12"/>
      <c r="T221" s="62">
        <v>-12.24</v>
      </c>
      <c r="U221" s="12" t="s">
        <v>39</v>
      </c>
      <c r="V221" s="12" t="s">
        <v>56</v>
      </c>
      <c r="W221" s="12" t="s">
        <v>41</v>
      </c>
      <c r="X221" s="12" t="s">
        <v>42</v>
      </c>
      <c r="Y221" s="12"/>
      <c r="Z221" s="12"/>
      <c r="AA221" s="12" t="s">
        <v>210</v>
      </c>
      <c r="AB221" s="12"/>
      <c r="AC221" s="12">
        <v>7119</v>
      </c>
      <c r="AD221" s="12" t="s">
        <v>38</v>
      </c>
    </row>
    <row r="222" spans="1:30" x14ac:dyDescent="0.2">
      <c r="A222" s="56" t="s">
        <v>500</v>
      </c>
      <c r="B222" s="12">
        <v>589555</v>
      </c>
      <c r="C222" s="12">
        <v>114333</v>
      </c>
      <c r="D222" s="12"/>
      <c r="E222" s="12">
        <v>2</v>
      </c>
      <c r="F222" s="12" t="s">
        <v>29</v>
      </c>
      <c r="G222" s="12">
        <v>3201</v>
      </c>
      <c r="H222" s="12" t="s">
        <v>608</v>
      </c>
      <c r="I222" s="12" t="s">
        <v>30</v>
      </c>
      <c r="J222" s="12">
        <v>215</v>
      </c>
      <c r="K222" s="12" t="s">
        <v>279</v>
      </c>
      <c r="L222" s="12">
        <v>71</v>
      </c>
      <c r="M222" s="12" t="s">
        <v>280</v>
      </c>
      <c r="N222" s="12" t="s">
        <v>281</v>
      </c>
      <c r="O222" s="57">
        <v>45632.366666666669</v>
      </c>
      <c r="P222" s="58">
        <v>45667</v>
      </c>
      <c r="Q222" s="12"/>
      <c r="R222" s="58">
        <v>45663</v>
      </c>
      <c r="S222" s="12"/>
      <c r="T222" s="62">
        <v>-517.12</v>
      </c>
      <c r="U222" s="12" t="s">
        <v>34</v>
      </c>
      <c r="V222" s="12" t="s">
        <v>510</v>
      </c>
      <c r="W222" s="12" t="s">
        <v>35</v>
      </c>
      <c r="X222" s="12" t="s">
        <v>36</v>
      </c>
      <c r="Y222" s="12"/>
      <c r="Z222" s="12"/>
      <c r="AA222" s="12" t="s">
        <v>282</v>
      </c>
      <c r="AB222" s="12"/>
      <c r="AC222" s="12">
        <v>7119</v>
      </c>
      <c r="AD222" s="12" t="s">
        <v>38</v>
      </c>
    </row>
    <row r="223" spans="1:30" x14ac:dyDescent="0.2">
      <c r="A223" s="56" t="s">
        <v>500</v>
      </c>
      <c r="B223" s="12">
        <v>589578</v>
      </c>
      <c r="C223" s="12">
        <v>114333</v>
      </c>
      <c r="D223" s="12"/>
      <c r="E223" s="12">
        <v>2</v>
      </c>
      <c r="F223" s="12" t="s">
        <v>29</v>
      </c>
      <c r="G223" s="12">
        <v>3201</v>
      </c>
      <c r="H223" s="12" t="s">
        <v>608</v>
      </c>
      <c r="I223" s="12" t="s">
        <v>30</v>
      </c>
      <c r="J223" s="12">
        <v>215</v>
      </c>
      <c r="K223" s="12" t="s">
        <v>279</v>
      </c>
      <c r="L223" s="12">
        <v>71</v>
      </c>
      <c r="M223" s="12" t="s">
        <v>280</v>
      </c>
      <c r="N223" s="12" t="s">
        <v>281</v>
      </c>
      <c r="O223" s="57">
        <v>45632.366666666669</v>
      </c>
      <c r="P223" s="58">
        <v>45667</v>
      </c>
      <c r="Q223" s="12"/>
      <c r="R223" s="58">
        <v>45663</v>
      </c>
      <c r="S223" s="12"/>
      <c r="T223" s="62">
        <v>41.37</v>
      </c>
      <c r="U223" s="12" t="s">
        <v>39</v>
      </c>
      <c r="V223" s="12" t="s">
        <v>40</v>
      </c>
      <c r="W223" s="12" t="s">
        <v>41</v>
      </c>
      <c r="X223" s="12" t="s">
        <v>42</v>
      </c>
      <c r="Y223" s="12"/>
      <c r="Z223" s="12"/>
      <c r="AA223" s="12" t="s">
        <v>282</v>
      </c>
      <c r="AB223" s="12"/>
      <c r="AC223" s="12">
        <v>7119</v>
      </c>
      <c r="AD223" s="12" t="s">
        <v>38</v>
      </c>
    </row>
    <row r="224" spans="1:30" x14ac:dyDescent="0.2">
      <c r="A224" s="56" t="s">
        <v>500</v>
      </c>
      <c r="B224" s="12">
        <v>589628</v>
      </c>
      <c r="C224" s="12">
        <v>114345</v>
      </c>
      <c r="D224" s="12"/>
      <c r="E224" s="12">
        <v>2</v>
      </c>
      <c r="F224" s="12" t="s">
        <v>29</v>
      </c>
      <c r="G224" s="12">
        <v>3201</v>
      </c>
      <c r="H224" s="12" t="s">
        <v>608</v>
      </c>
      <c r="I224" s="12" t="s">
        <v>30</v>
      </c>
      <c r="J224" s="12">
        <v>208</v>
      </c>
      <c r="K224" s="12" t="s">
        <v>316</v>
      </c>
      <c r="L224" s="12">
        <v>38</v>
      </c>
      <c r="M224" s="12" t="s">
        <v>317</v>
      </c>
      <c r="N224" s="12" t="s">
        <v>318</v>
      </c>
      <c r="O224" s="57">
        <v>45632.366666666669</v>
      </c>
      <c r="P224" s="58">
        <v>45667</v>
      </c>
      <c r="Q224" s="12"/>
      <c r="R224" s="58">
        <v>45660</v>
      </c>
      <c r="S224" s="12"/>
      <c r="T224" s="62">
        <v>-673.51</v>
      </c>
      <c r="U224" s="12" t="s">
        <v>34</v>
      </c>
      <c r="V224" s="12" t="s">
        <v>510</v>
      </c>
      <c r="W224" s="12" t="s">
        <v>35</v>
      </c>
      <c r="X224" s="12" t="s">
        <v>36</v>
      </c>
      <c r="Y224" s="12"/>
      <c r="Z224" s="12"/>
      <c r="AA224" s="12" t="s">
        <v>547</v>
      </c>
      <c r="AB224" s="12"/>
      <c r="AC224" s="12">
        <v>7119</v>
      </c>
      <c r="AD224" s="12" t="s">
        <v>38</v>
      </c>
    </row>
    <row r="225" spans="1:30" x14ac:dyDescent="0.2">
      <c r="A225" s="56" t="s">
        <v>500</v>
      </c>
      <c r="B225" s="12">
        <v>589651</v>
      </c>
      <c r="C225" s="12">
        <v>114345</v>
      </c>
      <c r="D225" s="12"/>
      <c r="E225" s="12">
        <v>2</v>
      </c>
      <c r="F225" s="12" t="s">
        <v>29</v>
      </c>
      <c r="G225" s="12">
        <v>3201</v>
      </c>
      <c r="H225" s="12" t="s">
        <v>608</v>
      </c>
      <c r="I225" s="12" t="s">
        <v>30</v>
      </c>
      <c r="J225" s="12">
        <v>208</v>
      </c>
      <c r="K225" s="12" t="s">
        <v>316</v>
      </c>
      <c r="L225" s="12">
        <v>38</v>
      </c>
      <c r="M225" s="12" t="s">
        <v>317</v>
      </c>
      <c r="N225" s="12" t="s">
        <v>318</v>
      </c>
      <c r="O225" s="57">
        <v>45632.366666666669</v>
      </c>
      <c r="P225" s="58">
        <v>45667</v>
      </c>
      <c r="Q225" s="12"/>
      <c r="R225" s="58">
        <v>45660</v>
      </c>
      <c r="S225" s="12"/>
      <c r="T225" s="62">
        <v>53.88</v>
      </c>
      <c r="U225" s="12" t="s">
        <v>39</v>
      </c>
      <c r="V225" s="12" t="s">
        <v>40</v>
      </c>
      <c r="W225" s="12" t="s">
        <v>41</v>
      </c>
      <c r="X225" s="12" t="s">
        <v>42</v>
      </c>
      <c r="Y225" s="12"/>
      <c r="Z225" s="12"/>
      <c r="AA225" s="12" t="s">
        <v>547</v>
      </c>
      <c r="AB225" s="12"/>
      <c r="AC225" s="12">
        <v>7119</v>
      </c>
      <c r="AD225" s="12" t="s">
        <v>38</v>
      </c>
    </row>
    <row r="226" spans="1:30" x14ac:dyDescent="0.2">
      <c r="A226" s="56" t="s">
        <v>499</v>
      </c>
      <c r="B226" s="12">
        <v>589702</v>
      </c>
      <c r="C226" s="12">
        <v>114357</v>
      </c>
      <c r="D226" s="12"/>
      <c r="E226" s="12">
        <v>2</v>
      </c>
      <c r="F226" s="12" t="s">
        <v>29</v>
      </c>
      <c r="G226" s="12">
        <v>3201</v>
      </c>
      <c r="H226" s="12" t="s">
        <v>608</v>
      </c>
      <c r="I226" s="12" t="s">
        <v>30</v>
      </c>
      <c r="J226" s="12">
        <v>56</v>
      </c>
      <c r="K226" s="12" t="s">
        <v>64</v>
      </c>
      <c r="L226" s="12">
        <v>216</v>
      </c>
      <c r="M226" s="12" t="s">
        <v>65</v>
      </c>
      <c r="N226" s="12" t="s">
        <v>66</v>
      </c>
      <c r="O226" s="57">
        <v>45632.366666666669</v>
      </c>
      <c r="P226" s="58">
        <v>45667</v>
      </c>
      <c r="Q226" s="12"/>
      <c r="R226" s="58"/>
      <c r="S226" s="12"/>
      <c r="T226" s="62">
        <v>-627.12</v>
      </c>
      <c r="U226" s="12" t="s">
        <v>34</v>
      </c>
      <c r="V226" s="12" t="s">
        <v>510</v>
      </c>
      <c r="W226" s="12" t="s">
        <v>35</v>
      </c>
      <c r="X226" s="12" t="s">
        <v>36</v>
      </c>
      <c r="Y226" s="12"/>
      <c r="Z226" s="12"/>
      <c r="AA226" s="12" t="s">
        <v>67</v>
      </c>
      <c r="AB226" s="12"/>
      <c r="AC226" s="12">
        <v>7119</v>
      </c>
      <c r="AD226" s="12" t="s">
        <v>38</v>
      </c>
    </row>
    <row r="227" spans="1:30" x14ac:dyDescent="0.2">
      <c r="A227" s="56" t="s">
        <v>499</v>
      </c>
      <c r="B227" s="12">
        <v>589727</v>
      </c>
      <c r="C227" s="12">
        <v>114357</v>
      </c>
      <c r="D227" s="12"/>
      <c r="E227" s="12">
        <v>2</v>
      </c>
      <c r="F227" s="12" t="s">
        <v>29</v>
      </c>
      <c r="G227" s="12">
        <v>3201</v>
      </c>
      <c r="H227" s="12" t="s">
        <v>608</v>
      </c>
      <c r="I227" s="12" t="s">
        <v>30</v>
      </c>
      <c r="J227" s="12">
        <v>56</v>
      </c>
      <c r="K227" s="12" t="s">
        <v>64</v>
      </c>
      <c r="L227" s="12">
        <v>216</v>
      </c>
      <c r="M227" s="12" t="s">
        <v>65</v>
      </c>
      <c r="N227" s="12" t="s">
        <v>66</v>
      </c>
      <c r="O227" s="57">
        <v>45632.366666666669</v>
      </c>
      <c r="P227" s="58">
        <v>45667</v>
      </c>
      <c r="Q227" s="12"/>
      <c r="R227" s="58"/>
      <c r="S227" s="12"/>
      <c r="T227" s="62">
        <v>50.17</v>
      </c>
      <c r="U227" s="12" t="s">
        <v>39</v>
      </c>
      <c r="V227" s="12" t="s">
        <v>40</v>
      </c>
      <c r="W227" s="12" t="s">
        <v>41</v>
      </c>
      <c r="X227" s="12" t="s">
        <v>42</v>
      </c>
      <c r="Y227" s="12"/>
      <c r="Z227" s="12"/>
      <c r="AA227" s="12" t="s">
        <v>67</v>
      </c>
      <c r="AB227" s="12"/>
      <c r="AC227" s="12">
        <v>7119</v>
      </c>
      <c r="AD227" s="12" t="s">
        <v>38</v>
      </c>
    </row>
    <row r="228" spans="1:30" x14ac:dyDescent="0.2">
      <c r="A228" s="56" t="s">
        <v>497</v>
      </c>
      <c r="B228" s="12">
        <v>589777</v>
      </c>
      <c r="C228" s="12">
        <v>114372</v>
      </c>
      <c r="D228" s="12"/>
      <c r="E228" s="12">
        <v>2</v>
      </c>
      <c r="F228" s="12" t="s">
        <v>29</v>
      </c>
      <c r="G228" s="12">
        <v>7720</v>
      </c>
      <c r="H228" s="12" t="s">
        <v>685</v>
      </c>
      <c r="I228" s="12" t="s">
        <v>30</v>
      </c>
      <c r="J228" s="12">
        <v>193</v>
      </c>
      <c r="K228" s="12" t="s">
        <v>161</v>
      </c>
      <c r="L228" s="12">
        <v>17</v>
      </c>
      <c r="M228" s="12" t="s">
        <v>162</v>
      </c>
      <c r="N228" s="12" t="s">
        <v>163</v>
      </c>
      <c r="O228" s="57">
        <v>45632.367361111108</v>
      </c>
      <c r="P228" s="58">
        <v>45667</v>
      </c>
      <c r="Q228" s="12"/>
      <c r="R228" s="58">
        <v>45652</v>
      </c>
      <c r="S228" s="12"/>
      <c r="T228" s="62">
        <v>-963.21</v>
      </c>
      <c r="U228" s="12" t="s">
        <v>34</v>
      </c>
      <c r="V228" s="12" t="s">
        <v>510</v>
      </c>
      <c r="W228" s="12" t="s">
        <v>35</v>
      </c>
      <c r="X228" s="12" t="s">
        <v>36</v>
      </c>
      <c r="Y228" s="12"/>
      <c r="Z228" s="12"/>
      <c r="AA228" s="12" t="s">
        <v>164</v>
      </c>
      <c r="AB228" s="12"/>
      <c r="AC228" s="12">
        <v>7119</v>
      </c>
      <c r="AD228" s="12" t="s">
        <v>38</v>
      </c>
    </row>
    <row r="229" spans="1:30" x14ac:dyDescent="0.2">
      <c r="A229" s="56" t="s">
        <v>497</v>
      </c>
      <c r="B229" s="12">
        <v>589779</v>
      </c>
      <c r="C229" s="12">
        <v>114372</v>
      </c>
      <c r="D229" s="12"/>
      <c r="E229" s="12">
        <v>2</v>
      </c>
      <c r="F229" s="12" t="s">
        <v>29</v>
      </c>
      <c r="G229" s="12">
        <v>7720</v>
      </c>
      <c r="H229" s="12" t="s">
        <v>685</v>
      </c>
      <c r="I229" s="12" t="s">
        <v>30</v>
      </c>
      <c r="J229" s="12">
        <v>193</v>
      </c>
      <c r="K229" s="12" t="s">
        <v>161</v>
      </c>
      <c r="L229" s="12">
        <v>17</v>
      </c>
      <c r="M229" s="12" t="s">
        <v>162</v>
      </c>
      <c r="N229" s="12" t="s">
        <v>163</v>
      </c>
      <c r="O229" s="57">
        <v>45632.367361111108</v>
      </c>
      <c r="P229" s="58">
        <v>45667</v>
      </c>
      <c r="Q229" s="12"/>
      <c r="R229" s="58">
        <v>45652</v>
      </c>
      <c r="S229" s="12"/>
      <c r="T229" s="62">
        <v>127.86</v>
      </c>
      <c r="U229" s="12" t="s">
        <v>39</v>
      </c>
      <c r="V229" s="12" t="s">
        <v>157</v>
      </c>
      <c r="W229" s="12" t="s">
        <v>54</v>
      </c>
      <c r="X229" s="12" t="s">
        <v>55</v>
      </c>
      <c r="Y229" s="12"/>
      <c r="Z229" s="12"/>
      <c r="AA229" s="12" t="s">
        <v>164</v>
      </c>
      <c r="AB229" s="12"/>
      <c r="AC229" s="12">
        <v>7119</v>
      </c>
      <c r="AD229" s="12" t="s">
        <v>38</v>
      </c>
    </row>
    <row r="230" spans="1:30" x14ac:dyDescent="0.2">
      <c r="A230" s="56" t="s">
        <v>497</v>
      </c>
      <c r="B230" s="12">
        <v>589814</v>
      </c>
      <c r="C230" s="12">
        <v>114372</v>
      </c>
      <c r="D230" s="12"/>
      <c r="E230" s="12">
        <v>2</v>
      </c>
      <c r="F230" s="12" t="s">
        <v>29</v>
      </c>
      <c r="G230" s="12">
        <v>7720</v>
      </c>
      <c r="H230" s="12" t="s">
        <v>685</v>
      </c>
      <c r="I230" s="12" t="s">
        <v>30</v>
      </c>
      <c r="J230" s="12">
        <v>193</v>
      </c>
      <c r="K230" s="12" t="s">
        <v>161</v>
      </c>
      <c r="L230" s="12">
        <v>17</v>
      </c>
      <c r="M230" s="12" t="s">
        <v>162</v>
      </c>
      <c r="N230" s="12" t="s">
        <v>163</v>
      </c>
      <c r="O230" s="57">
        <v>45632.367361111108</v>
      </c>
      <c r="P230" s="58">
        <v>45667</v>
      </c>
      <c r="Q230" s="12"/>
      <c r="R230" s="58">
        <v>45652</v>
      </c>
      <c r="S230" s="12"/>
      <c r="T230" s="62">
        <v>77.06</v>
      </c>
      <c r="U230" s="12" t="s">
        <v>39</v>
      </c>
      <c r="V230" s="12" t="s">
        <v>40</v>
      </c>
      <c r="W230" s="12" t="s">
        <v>41</v>
      </c>
      <c r="X230" s="12" t="s">
        <v>42</v>
      </c>
      <c r="Y230" s="12"/>
      <c r="Z230" s="12"/>
      <c r="AA230" s="12" t="s">
        <v>164</v>
      </c>
      <c r="AB230" s="12"/>
      <c r="AC230" s="12">
        <v>7119</v>
      </c>
      <c r="AD230" s="12" t="s">
        <v>38</v>
      </c>
    </row>
    <row r="231" spans="1:30" x14ac:dyDescent="0.2">
      <c r="A231" s="56" t="s">
        <v>497</v>
      </c>
      <c r="B231" s="12">
        <v>589817</v>
      </c>
      <c r="C231" s="12">
        <v>114372</v>
      </c>
      <c r="D231" s="12"/>
      <c r="E231" s="12">
        <v>2</v>
      </c>
      <c r="F231" s="12" t="s">
        <v>29</v>
      </c>
      <c r="G231" s="12">
        <v>7720</v>
      </c>
      <c r="H231" s="12" t="s">
        <v>685</v>
      </c>
      <c r="I231" s="12" t="s">
        <v>30</v>
      </c>
      <c r="J231" s="12">
        <v>193</v>
      </c>
      <c r="K231" s="12" t="s">
        <v>161</v>
      </c>
      <c r="L231" s="12">
        <v>17</v>
      </c>
      <c r="M231" s="12" t="s">
        <v>162</v>
      </c>
      <c r="N231" s="12" t="s">
        <v>163</v>
      </c>
      <c r="O231" s="57">
        <v>45632.367361111108</v>
      </c>
      <c r="P231" s="58">
        <v>45667</v>
      </c>
      <c r="Q231" s="12"/>
      <c r="R231" s="58">
        <v>45652</v>
      </c>
      <c r="S231" s="12"/>
      <c r="T231" s="62">
        <v>-10.23</v>
      </c>
      <c r="U231" s="12" t="s">
        <v>39</v>
      </c>
      <c r="V231" s="12" t="s">
        <v>56</v>
      </c>
      <c r="W231" s="12" t="s">
        <v>41</v>
      </c>
      <c r="X231" s="12" t="s">
        <v>42</v>
      </c>
      <c r="Y231" s="12"/>
      <c r="Z231" s="12"/>
      <c r="AA231" s="12" t="s">
        <v>164</v>
      </c>
      <c r="AB231" s="12"/>
      <c r="AC231" s="12">
        <v>7119</v>
      </c>
      <c r="AD231" s="12" t="s">
        <v>38</v>
      </c>
    </row>
    <row r="232" spans="1:30" x14ac:dyDescent="0.2">
      <c r="A232" s="56" t="s">
        <v>497</v>
      </c>
      <c r="B232" s="12">
        <v>589861</v>
      </c>
      <c r="C232" s="12">
        <v>114384</v>
      </c>
      <c r="D232" s="12"/>
      <c r="E232" s="12">
        <v>2</v>
      </c>
      <c r="F232" s="12" t="s">
        <v>29</v>
      </c>
      <c r="G232" s="12">
        <v>7720</v>
      </c>
      <c r="H232" s="12" t="s">
        <v>685</v>
      </c>
      <c r="I232" s="12" t="s">
        <v>30</v>
      </c>
      <c r="J232" s="12">
        <v>192</v>
      </c>
      <c r="K232" s="12" t="s">
        <v>194</v>
      </c>
      <c r="L232" s="12">
        <v>18</v>
      </c>
      <c r="M232" s="12" t="s">
        <v>195</v>
      </c>
      <c r="N232" s="12" t="s">
        <v>196</v>
      </c>
      <c r="O232" s="57">
        <v>45632.367361111108</v>
      </c>
      <c r="P232" s="58">
        <v>45667</v>
      </c>
      <c r="Q232" s="12"/>
      <c r="R232" s="58">
        <v>45656</v>
      </c>
      <c r="S232" s="12"/>
      <c r="T232" s="62">
        <v>-963.21</v>
      </c>
      <c r="U232" s="12" t="s">
        <v>34</v>
      </c>
      <c r="V232" s="12" t="s">
        <v>510</v>
      </c>
      <c r="W232" s="12" t="s">
        <v>35</v>
      </c>
      <c r="X232" s="12" t="s">
        <v>36</v>
      </c>
      <c r="Y232" s="12"/>
      <c r="Z232" s="12"/>
      <c r="AA232" s="12" t="s">
        <v>197</v>
      </c>
      <c r="AB232" s="12"/>
      <c r="AC232" s="12">
        <v>7119</v>
      </c>
      <c r="AD232" s="12" t="s">
        <v>38</v>
      </c>
    </row>
    <row r="233" spans="1:30" x14ac:dyDescent="0.2">
      <c r="A233" s="56" t="s">
        <v>497</v>
      </c>
      <c r="B233" s="12">
        <v>589863</v>
      </c>
      <c r="C233" s="12">
        <v>114384</v>
      </c>
      <c r="D233" s="12"/>
      <c r="E233" s="12">
        <v>2</v>
      </c>
      <c r="F233" s="12" t="s">
        <v>29</v>
      </c>
      <c r="G233" s="12">
        <v>7720</v>
      </c>
      <c r="H233" s="12" t="s">
        <v>685</v>
      </c>
      <c r="I233" s="12" t="s">
        <v>30</v>
      </c>
      <c r="J233" s="12">
        <v>192</v>
      </c>
      <c r="K233" s="12" t="s">
        <v>194</v>
      </c>
      <c r="L233" s="12">
        <v>18</v>
      </c>
      <c r="M233" s="12" t="s">
        <v>195</v>
      </c>
      <c r="N233" s="12" t="s">
        <v>196</v>
      </c>
      <c r="O233" s="57">
        <v>45632.367361111108</v>
      </c>
      <c r="P233" s="58">
        <v>45667</v>
      </c>
      <c r="Q233" s="12"/>
      <c r="R233" s="58">
        <v>45656</v>
      </c>
      <c r="S233" s="12"/>
      <c r="T233" s="62">
        <v>370.6</v>
      </c>
      <c r="U233" s="12" t="s">
        <v>39</v>
      </c>
      <c r="V233" s="12" t="s">
        <v>107</v>
      </c>
      <c r="W233" s="12" t="s">
        <v>54</v>
      </c>
      <c r="X233" s="12" t="s">
        <v>55</v>
      </c>
      <c r="Y233" s="12"/>
      <c r="Z233" s="12"/>
      <c r="AA233" s="12" t="s">
        <v>197</v>
      </c>
      <c r="AB233" s="12"/>
      <c r="AC233" s="12">
        <v>7119</v>
      </c>
      <c r="AD233" s="12" t="s">
        <v>38</v>
      </c>
    </row>
    <row r="234" spans="1:30" x14ac:dyDescent="0.2">
      <c r="A234" s="56" t="s">
        <v>497</v>
      </c>
      <c r="B234" s="12">
        <v>589900</v>
      </c>
      <c r="C234" s="12">
        <v>114384</v>
      </c>
      <c r="D234" s="12"/>
      <c r="E234" s="12">
        <v>2</v>
      </c>
      <c r="F234" s="12" t="s">
        <v>29</v>
      </c>
      <c r="G234" s="12">
        <v>7720</v>
      </c>
      <c r="H234" s="12" t="s">
        <v>685</v>
      </c>
      <c r="I234" s="12" t="s">
        <v>30</v>
      </c>
      <c r="J234" s="12">
        <v>192</v>
      </c>
      <c r="K234" s="12" t="s">
        <v>194</v>
      </c>
      <c r="L234" s="12">
        <v>18</v>
      </c>
      <c r="M234" s="12" t="s">
        <v>195</v>
      </c>
      <c r="N234" s="12" t="s">
        <v>196</v>
      </c>
      <c r="O234" s="57">
        <v>45632.367361111108</v>
      </c>
      <c r="P234" s="58">
        <v>45667</v>
      </c>
      <c r="Q234" s="12"/>
      <c r="R234" s="58">
        <v>45656</v>
      </c>
      <c r="S234" s="12"/>
      <c r="T234" s="62">
        <v>77.06</v>
      </c>
      <c r="U234" s="12" t="s">
        <v>39</v>
      </c>
      <c r="V234" s="12" t="s">
        <v>40</v>
      </c>
      <c r="W234" s="12" t="s">
        <v>41</v>
      </c>
      <c r="X234" s="12" t="s">
        <v>42</v>
      </c>
      <c r="Y234" s="12"/>
      <c r="Z234" s="12"/>
      <c r="AA234" s="12" t="s">
        <v>197</v>
      </c>
      <c r="AB234" s="12"/>
      <c r="AC234" s="12">
        <v>7119</v>
      </c>
      <c r="AD234" s="12" t="s">
        <v>38</v>
      </c>
    </row>
    <row r="235" spans="1:30" x14ac:dyDescent="0.2">
      <c r="A235" s="56" t="s">
        <v>497</v>
      </c>
      <c r="B235" s="12">
        <v>589903</v>
      </c>
      <c r="C235" s="12">
        <v>114384</v>
      </c>
      <c r="D235" s="12"/>
      <c r="E235" s="12">
        <v>2</v>
      </c>
      <c r="F235" s="12" t="s">
        <v>29</v>
      </c>
      <c r="G235" s="12">
        <v>7720</v>
      </c>
      <c r="H235" s="12" t="s">
        <v>685</v>
      </c>
      <c r="I235" s="12" t="s">
        <v>30</v>
      </c>
      <c r="J235" s="12">
        <v>192</v>
      </c>
      <c r="K235" s="12" t="s">
        <v>194</v>
      </c>
      <c r="L235" s="12">
        <v>18</v>
      </c>
      <c r="M235" s="12" t="s">
        <v>195</v>
      </c>
      <c r="N235" s="12" t="s">
        <v>196</v>
      </c>
      <c r="O235" s="57">
        <v>45632.367361111108</v>
      </c>
      <c r="P235" s="58">
        <v>45667</v>
      </c>
      <c r="Q235" s="12"/>
      <c r="R235" s="58">
        <v>45656</v>
      </c>
      <c r="S235" s="12"/>
      <c r="T235" s="62">
        <v>-29.65</v>
      </c>
      <c r="U235" s="12" t="s">
        <v>39</v>
      </c>
      <c r="V235" s="12" t="s">
        <v>56</v>
      </c>
      <c r="W235" s="12" t="s">
        <v>41</v>
      </c>
      <c r="X235" s="12" t="s">
        <v>42</v>
      </c>
      <c r="Y235" s="12"/>
      <c r="Z235" s="12"/>
      <c r="AA235" s="12" t="s">
        <v>197</v>
      </c>
      <c r="AB235" s="12"/>
      <c r="AC235" s="12">
        <v>7119</v>
      </c>
      <c r="AD235" s="12" t="s">
        <v>38</v>
      </c>
    </row>
    <row r="236" spans="1:30" x14ac:dyDescent="0.2">
      <c r="A236" s="56" t="s">
        <v>498</v>
      </c>
      <c r="B236" s="12">
        <v>589945</v>
      </c>
      <c r="C236" s="12">
        <v>114396</v>
      </c>
      <c r="D236" s="12"/>
      <c r="E236" s="12">
        <v>2</v>
      </c>
      <c r="F236" s="12" t="s">
        <v>29</v>
      </c>
      <c r="G236" s="12">
        <v>7720</v>
      </c>
      <c r="H236" s="12" t="s">
        <v>685</v>
      </c>
      <c r="I236" s="12" t="s">
        <v>30</v>
      </c>
      <c r="J236" s="12">
        <v>400</v>
      </c>
      <c r="K236" s="12" t="s">
        <v>155</v>
      </c>
      <c r="L236" s="12">
        <v>57</v>
      </c>
      <c r="M236" s="12" t="s">
        <v>156</v>
      </c>
      <c r="N236" s="12" t="s">
        <v>548</v>
      </c>
      <c r="O236" s="57">
        <v>45632.367361111108</v>
      </c>
      <c r="P236" s="58">
        <v>45667</v>
      </c>
      <c r="Q236" s="12"/>
      <c r="R236" s="58">
        <v>45652</v>
      </c>
      <c r="S236" s="12"/>
      <c r="T236" s="62">
        <v>-646.46</v>
      </c>
      <c r="U236" s="12" t="s">
        <v>34</v>
      </c>
      <c r="V236" s="12" t="s">
        <v>510</v>
      </c>
      <c r="W236" s="12" t="s">
        <v>35</v>
      </c>
      <c r="X236" s="12" t="s">
        <v>36</v>
      </c>
      <c r="Y236" s="12"/>
      <c r="Z236" s="12"/>
      <c r="AA236" s="12" t="s">
        <v>549</v>
      </c>
      <c r="AB236" s="12"/>
      <c r="AC236" s="12">
        <v>7119</v>
      </c>
      <c r="AD236" s="12" t="s">
        <v>38</v>
      </c>
    </row>
    <row r="237" spans="1:30" x14ac:dyDescent="0.2">
      <c r="A237" s="56" t="s">
        <v>498</v>
      </c>
      <c r="B237" s="12">
        <v>589947</v>
      </c>
      <c r="C237" s="12">
        <v>114396</v>
      </c>
      <c r="D237" s="12"/>
      <c r="E237" s="12">
        <v>2</v>
      </c>
      <c r="F237" s="12" t="s">
        <v>29</v>
      </c>
      <c r="G237" s="12">
        <v>7720</v>
      </c>
      <c r="H237" s="12" t="s">
        <v>685</v>
      </c>
      <c r="I237" s="12" t="s">
        <v>30</v>
      </c>
      <c r="J237" s="12">
        <v>400</v>
      </c>
      <c r="K237" s="12" t="s">
        <v>155</v>
      </c>
      <c r="L237" s="12">
        <v>57</v>
      </c>
      <c r="M237" s="12" t="s">
        <v>156</v>
      </c>
      <c r="N237" s="12" t="s">
        <v>548</v>
      </c>
      <c r="O237" s="57">
        <v>45632.367361111108</v>
      </c>
      <c r="P237" s="58">
        <v>45667</v>
      </c>
      <c r="Q237" s="12"/>
      <c r="R237" s="58">
        <v>45652</v>
      </c>
      <c r="S237" s="12"/>
      <c r="T237" s="62">
        <v>90</v>
      </c>
      <c r="U237" s="12" t="s">
        <v>39</v>
      </c>
      <c r="V237" s="12" t="s">
        <v>468</v>
      </c>
      <c r="W237" s="12" t="s">
        <v>54</v>
      </c>
      <c r="X237" s="12" t="s">
        <v>55</v>
      </c>
      <c r="Y237" s="12"/>
      <c r="Z237" s="12"/>
      <c r="AA237" s="12" t="s">
        <v>549</v>
      </c>
      <c r="AB237" s="12"/>
      <c r="AC237" s="12">
        <v>7119</v>
      </c>
      <c r="AD237" s="12" t="s">
        <v>38</v>
      </c>
    </row>
    <row r="238" spans="1:30" x14ac:dyDescent="0.2">
      <c r="A238" s="56" t="s">
        <v>498</v>
      </c>
      <c r="B238" s="12">
        <v>589980</v>
      </c>
      <c r="C238" s="12">
        <v>114396</v>
      </c>
      <c r="D238" s="12"/>
      <c r="E238" s="12">
        <v>2</v>
      </c>
      <c r="F238" s="12" t="s">
        <v>29</v>
      </c>
      <c r="G238" s="12">
        <v>7720</v>
      </c>
      <c r="H238" s="12" t="s">
        <v>685</v>
      </c>
      <c r="I238" s="12" t="s">
        <v>30</v>
      </c>
      <c r="J238" s="12">
        <v>400</v>
      </c>
      <c r="K238" s="12" t="s">
        <v>155</v>
      </c>
      <c r="L238" s="12">
        <v>57</v>
      </c>
      <c r="M238" s="12" t="s">
        <v>156</v>
      </c>
      <c r="N238" s="12" t="s">
        <v>548</v>
      </c>
      <c r="O238" s="57">
        <v>45632.367361111108</v>
      </c>
      <c r="P238" s="58">
        <v>45667</v>
      </c>
      <c r="Q238" s="12"/>
      <c r="R238" s="58">
        <v>45652</v>
      </c>
      <c r="S238" s="12"/>
      <c r="T238" s="62">
        <v>51.72</v>
      </c>
      <c r="U238" s="12" t="s">
        <v>39</v>
      </c>
      <c r="V238" s="12" t="s">
        <v>40</v>
      </c>
      <c r="W238" s="12" t="s">
        <v>41</v>
      </c>
      <c r="X238" s="12" t="s">
        <v>42</v>
      </c>
      <c r="Y238" s="12"/>
      <c r="Z238" s="12"/>
      <c r="AA238" s="12" t="s">
        <v>549</v>
      </c>
      <c r="AB238" s="12"/>
      <c r="AC238" s="12">
        <v>7119</v>
      </c>
      <c r="AD238" s="12" t="s">
        <v>38</v>
      </c>
    </row>
    <row r="239" spans="1:30" x14ac:dyDescent="0.2">
      <c r="A239" s="56" t="s">
        <v>498</v>
      </c>
      <c r="B239" s="12">
        <v>589983</v>
      </c>
      <c r="C239" s="12">
        <v>114396</v>
      </c>
      <c r="D239" s="12"/>
      <c r="E239" s="12">
        <v>2</v>
      </c>
      <c r="F239" s="12" t="s">
        <v>29</v>
      </c>
      <c r="G239" s="12">
        <v>7720</v>
      </c>
      <c r="H239" s="12" t="s">
        <v>685</v>
      </c>
      <c r="I239" s="12" t="s">
        <v>30</v>
      </c>
      <c r="J239" s="12">
        <v>400</v>
      </c>
      <c r="K239" s="12" t="s">
        <v>155</v>
      </c>
      <c r="L239" s="12">
        <v>57</v>
      </c>
      <c r="M239" s="12" t="s">
        <v>156</v>
      </c>
      <c r="N239" s="12" t="s">
        <v>548</v>
      </c>
      <c r="O239" s="57">
        <v>45632.367361111108</v>
      </c>
      <c r="P239" s="58">
        <v>45667</v>
      </c>
      <c r="Q239" s="12"/>
      <c r="R239" s="58">
        <v>45652</v>
      </c>
      <c r="S239" s="12"/>
      <c r="T239" s="62">
        <v>-7.2</v>
      </c>
      <c r="U239" s="12" t="s">
        <v>39</v>
      </c>
      <c r="V239" s="12" t="s">
        <v>56</v>
      </c>
      <c r="W239" s="12" t="s">
        <v>41</v>
      </c>
      <c r="X239" s="12" t="s">
        <v>42</v>
      </c>
      <c r="Y239" s="12"/>
      <c r="Z239" s="12"/>
      <c r="AA239" s="12" t="s">
        <v>549</v>
      </c>
      <c r="AB239" s="12"/>
      <c r="AC239" s="12">
        <v>7119</v>
      </c>
      <c r="AD239" s="12" t="s">
        <v>38</v>
      </c>
    </row>
    <row r="240" spans="1:30" x14ac:dyDescent="0.2">
      <c r="A240" s="56" t="s">
        <v>497</v>
      </c>
      <c r="B240" s="12">
        <v>590023</v>
      </c>
      <c r="C240" s="12">
        <v>114408</v>
      </c>
      <c r="D240" s="12"/>
      <c r="E240" s="12">
        <v>2</v>
      </c>
      <c r="F240" s="12" t="s">
        <v>29</v>
      </c>
      <c r="G240" s="12">
        <v>7720</v>
      </c>
      <c r="H240" s="12" t="s">
        <v>685</v>
      </c>
      <c r="I240" s="12" t="s">
        <v>30</v>
      </c>
      <c r="J240" s="12">
        <v>199</v>
      </c>
      <c r="K240" s="12" t="s">
        <v>336</v>
      </c>
      <c r="L240" s="12">
        <v>51</v>
      </c>
      <c r="M240" s="12" t="s">
        <v>337</v>
      </c>
      <c r="N240" s="12" t="s">
        <v>338</v>
      </c>
      <c r="O240" s="57">
        <v>45632.368055555555</v>
      </c>
      <c r="P240" s="58">
        <v>45667</v>
      </c>
      <c r="Q240" s="12"/>
      <c r="R240" s="58">
        <v>45656</v>
      </c>
      <c r="S240" s="12"/>
      <c r="T240" s="62">
        <v>-760.22</v>
      </c>
      <c r="U240" s="12" t="s">
        <v>34</v>
      </c>
      <c r="V240" s="12" t="s">
        <v>510</v>
      </c>
      <c r="W240" s="12" t="s">
        <v>35</v>
      </c>
      <c r="X240" s="12" t="s">
        <v>36</v>
      </c>
      <c r="Y240" s="12"/>
      <c r="Z240" s="12"/>
      <c r="AA240" s="12" t="s">
        <v>339</v>
      </c>
      <c r="AB240" s="12"/>
      <c r="AC240" s="12">
        <v>7119</v>
      </c>
      <c r="AD240" s="12" t="s">
        <v>38</v>
      </c>
    </row>
    <row r="241" spans="1:30" x14ac:dyDescent="0.2">
      <c r="A241" s="56" t="s">
        <v>497</v>
      </c>
      <c r="B241" s="12">
        <v>590025</v>
      </c>
      <c r="C241" s="12">
        <v>114408</v>
      </c>
      <c r="D241" s="12"/>
      <c r="E241" s="12">
        <v>2</v>
      </c>
      <c r="F241" s="12" t="s">
        <v>29</v>
      </c>
      <c r="G241" s="12">
        <v>7720</v>
      </c>
      <c r="H241" s="12" t="s">
        <v>685</v>
      </c>
      <c r="I241" s="12" t="s">
        <v>30</v>
      </c>
      <c r="J241" s="12">
        <v>199</v>
      </c>
      <c r="K241" s="12" t="s">
        <v>336</v>
      </c>
      <c r="L241" s="12">
        <v>51</v>
      </c>
      <c r="M241" s="12" t="s">
        <v>337</v>
      </c>
      <c r="N241" s="12" t="s">
        <v>338</v>
      </c>
      <c r="O241" s="57">
        <v>45632.368055555555</v>
      </c>
      <c r="P241" s="58">
        <v>45667</v>
      </c>
      <c r="Q241" s="12"/>
      <c r="R241" s="58">
        <v>45656</v>
      </c>
      <c r="S241" s="12"/>
      <c r="T241" s="62">
        <v>130</v>
      </c>
      <c r="U241" s="12" t="s">
        <v>39</v>
      </c>
      <c r="V241" s="12" t="s">
        <v>550</v>
      </c>
      <c r="W241" s="12" t="s">
        <v>54</v>
      </c>
      <c r="X241" s="12" t="s">
        <v>55</v>
      </c>
      <c r="Y241" s="12"/>
      <c r="Z241" s="12"/>
      <c r="AA241" s="12" t="s">
        <v>339</v>
      </c>
      <c r="AB241" s="12"/>
      <c r="AC241" s="12">
        <v>7119</v>
      </c>
      <c r="AD241" s="12" t="s">
        <v>38</v>
      </c>
    </row>
    <row r="242" spans="1:30" x14ac:dyDescent="0.2">
      <c r="A242" s="56" t="s">
        <v>497</v>
      </c>
      <c r="B242" s="12">
        <v>590068</v>
      </c>
      <c r="C242" s="12">
        <v>114408</v>
      </c>
      <c r="D242" s="12"/>
      <c r="E242" s="12">
        <v>2</v>
      </c>
      <c r="F242" s="12" t="s">
        <v>29</v>
      </c>
      <c r="G242" s="12">
        <v>7720</v>
      </c>
      <c r="H242" s="12" t="s">
        <v>685</v>
      </c>
      <c r="I242" s="12" t="s">
        <v>30</v>
      </c>
      <c r="J242" s="12">
        <v>199</v>
      </c>
      <c r="K242" s="12" t="s">
        <v>336</v>
      </c>
      <c r="L242" s="12">
        <v>51</v>
      </c>
      <c r="M242" s="12" t="s">
        <v>337</v>
      </c>
      <c r="N242" s="12" t="s">
        <v>338</v>
      </c>
      <c r="O242" s="57">
        <v>45632.368055555555</v>
      </c>
      <c r="P242" s="58">
        <v>45667</v>
      </c>
      <c r="Q242" s="12"/>
      <c r="R242" s="58">
        <v>45656</v>
      </c>
      <c r="S242" s="12"/>
      <c r="T242" s="62">
        <v>60.82</v>
      </c>
      <c r="U242" s="12" t="s">
        <v>39</v>
      </c>
      <c r="V242" s="12" t="s">
        <v>40</v>
      </c>
      <c r="W242" s="12" t="s">
        <v>41</v>
      </c>
      <c r="X242" s="12" t="s">
        <v>42</v>
      </c>
      <c r="Y242" s="12"/>
      <c r="Z242" s="12"/>
      <c r="AA242" s="12" t="s">
        <v>339</v>
      </c>
      <c r="AB242" s="12"/>
      <c r="AC242" s="12">
        <v>7119</v>
      </c>
      <c r="AD242" s="12" t="s">
        <v>38</v>
      </c>
    </row>
    <row r="243" spans="1:30" x14ac:dyDescent="0.2">
      <c r="A243" s="56" t="s">
        <v>497</v>
      </c>
      <c r="B243" s="12">
        <v>590070</v>
      </c>
      <c r="C243" s="12">
        <v>114408</v>
      </c>
      <c r="D243" s="12"/>
      <c r="E243" s="12">
        <v>2</v>
      </c>
      <c r="F243" s="12" t="s">
        <v>29</v>
      </c>
      <c r="G243" s="12">
        <v>7720</v>
      </c>
      <c r="H243" s="12" t="s">
        <v>685</v>
      </c>
      <c r="I243" s="12" t="s">
        <v>30</v>
      </c>
      <c r="J243" s="12">
        <v>199</v>
      </c>
      <c r="K243" s="12" t="s">
        <v>336</v>
      </c>
      <c r="L243" s="12">
        <v>51</v>
      </c>
      <c r="M243" s="12" t="s">
        <v>337</v>
      </c>
      <c r="N243" s="12" t="s">
        <v>338</v>
      </c>
      <c r="O243" s="57">
        <v>45632.368055555555</v>
      </c>
      <c r="P243" s="58">
        <v>45667</v>
      </c>
      <c r="Q243" s="12"/>
      <c r="R243" s="58">
        <v>45656</v>
      </c>
      <c r="S243" s="12"/>
      <c r="T243" s="62">
        <v>-10.4</v>
      </c>
      <c r="U243" s="12" t="s">
        <v>39</v>
      </c>
      <c r="V243" s="12" t="s">
        <v>56</v>
      </c>
      <c r="W243" s="12" t="s">
        <v>41</v>
      </c>
      <c r="X243" s="12" t="s">
        <v>42</v>
      </c>
      <c r="Y243" s="12"/>
      <c r="Z243" s="12"/>
      <c r="AA243" s="12" t="s">
        <v>339</v>
      </c>
      <c r="AB243" s="12"/>
      <c r="AC243" s="12">
        <v>7119</v>
      </c>
      <c r="AD243" s="12" t="s">
        <v>38</v>
      </c>
    </row>
    <row r="244" spans="1:30" x14ac:dyDescent="0.2">
      <c r="A244" s="56" t="s">
        <v>497</v>
      </c>
      <c r="B244" s="12">
        <v>590118</v>
      </c>
      <c r="C244" s="12">
        <v>114421</v>
      </c>
      <c r="D244" s="12"/>
      <c r="E244" s="12">
        <v>2</v>
      </c>
      <c r="F244" s="12" t="s">
        <v>29</v>
      </c>
      <c r="G244" s="12">
        <v>7720</v>
      </c>
      <c r="H244" s="12" t="s">
        <v>685</v>
      </c>
      <c r="I244" s="12" t="s">
        <v>30</v>
      </c>
      <c r="J244" s="12">
        <v>184</v>
      </c>
      <c r="K244" s="12" t="s">
        <v>57</v>
      </c>
      <c r="L244" s="12">
        <v>192</v>
      </c>
      <c r="M244" s="12" t="s">
        <v>58</v>
      </c>
      <c r="N244" s="12" t="s">
        <v>59</v>
      </c>
      <c r="O244" s="57">
        <v>45632.368750000001</v>
      </c>
      <c r="P244" s="58">
        <v>45667</v>
      </c>
      <c r="Q244" s="12"/>
      <c r="R244" s="58">
        <v>45664</v>
      </c>
      <c r="S244" s="12"/>
      <c r="T244" s="62">
        <v>-347.62</v>
      </c>
      <c r="U244" s="12" t="s">
        <v>34</v>
      </c>
      <c r="V244" s="12" t="s">
        <v>510</v>
      </c>
      <c r="W244" s="12" t="s">
        <v>35</v>
      </c>
      <c r="X244" s="12" t="s">
        <v>36</v>
      </c>
      <c r="Y244" s="12"/>
      <c r="Z244" s="12"/>
      <c r="AA244" s="12" t="s">
        <v>60</v>
      </c>
      <c r="AB244" s="12"/>
      <c r="AC244" s="12">
        <v>7119</v>
      </c>
      <c r="AD244" s="12" t="s">
        <v>38</v>
      </c>
    </row>
    <row r="245" spans="1:30" x14ac:dyDescent="0.2">
      <c r="A245" s="56" t="s">
        <v>497</v>
      </c>
      <c r="B245" s="12">
        <v>590141</v>
      </c>
      <c r="C245" s="12">
        <v>114421</v>
      </c>
      <c r="D245" s="12"/>
      <c r="E245" s="12">
        <v>2</v>
      </c>
      <c r="F245" s="12" t="s">
        <v>29</v>
      </c>
      <c r="G245" s="12">
        <v>7720</v>
      </c>
      <c r="H245" s="12" t="s">
        <v>685</v>
      </c>
      <c r="I245" s="12" t="s">
        <v>30</v>
      </c>
      <c r="J245" s="12">
        <v>184</v>
      </c>
      <c r="K245" s="12" t="s">
        <v>57</v>
      </c>
      <c r="L245" s="12">
        <v>192</v>
      </c>
      <c r="M245" s="12" t="s">
        <v>58</v>
      </c>
      <c r="N245" s="12" t="s">
        <v>59</v>
      </c>
      <c r="O245" s="57">
        <v>45632.368750000001</v>
      </c>
      <c r="P245" s="58">
        <v>45667</v>
      </c>
      <c r="Q245" s="12"/>
      <c r="R245" s="58">
        <v>45664</v>
      </c>
      <c r="S245" s="12"/>
      <c r="T245" s="62">
        <v>27.81</v>
      </c>
      <c r="U245" s="12" t="s">
        <v>39</v>
      </c>
      <c r="V245" s="12" t="s">
        <v>40</v>
      </c>
      <c r="W245" s="12" t="s">
        <v>41</v>
      </c>
      <c r="X245" s="12" t="s">
        <v>42</v>
      </c>
      <c r="Y245" s="12"/>
      <c r="Z245" s="12"/>
      <c r="AA245" s="12" t="s">
        <v>60</v>
      </c>
      <c r="AB245" s="12"/>
      <c r="AC245" s="12">
        <v>7119</v>
      </c>
      <c r="AD245" s="12" t="s">
        <v>38</v>
      </c>
    </row>
    <row r="246" spans="1:30" x14ac:dyDescent="0.2">
      <c r="A246" s="56" t="s">
        <v>498</v>
      </c>
      <c r="B246" s="12">
        <v>590181</v>
      </c>
      <c r="C246" s="12">
        <v>114433</v>
      </c>
      <c r="D246" s="12"/>
      <c r="E246" s="12">
        <v>2</v>
      </c>
      <c r="F246" s="12" t="s">
        <v>29</v>
      </c>
      <c r="G246" s="12">
        <v>7720</v>
      </c>
      <c r="H246" s="12" t="s">
        <v>685</v>
      </c>
      <c r="I246" s="12" t="s">
        <v>30</v>
      </c>
      <c r="J246" s="12">
        <v>412</v>
      </c>
      <c r="K246" s="12" t="s">
        <v>100</v>
      </c>
      <c r="L246" s="12">
        <v>39</v>
      </c>
      <c r="M246" s="12" t="s">
        <v>101</v>
      </c>
      <c r="N246" s="12" t="s">
        <v>102</v>
      </c>
      <c r="O246" s="57">
        <v>45632.370138888888</v>
      </c>
      <c r="P246" s="58">
        <v>45667</v>
      </c>
      <c r="Q246" s="12"/>
      <c r="R246" s="58">
        <v>45656</v>
      </c>
      <c r="S246" s="12"/>
      <c r="T246" s="62">
        <v>-516.78</v>
      </c>
      <c r="U246" s="12" t="s">
        <v>34</v>
      </c>
      <c r="V246" s="12" t="s">
        <v>510</v>
      </c>
      <c r="W246" s="12" t="s">
        <v>35</v>
      </c>
      <c r="X246" s="12" t="s">
        <v>36</v>
      </c>
      <c r="Y246" s="12"/>
      <c r="Z246" s="12"/>
      <c r="AA246" s="12" t="s">
        <v>551</v>
      </c>
      <c r="AB246" s="12"/>
      <c r="AC246" s="12">
        <v>7119</v>
      </c>
      <c r="AD246" s="12" t="s">
        <v>38</v>
      </c>
    </row>
    <row r="247" spans="1:30" x14ac:dyDescent="0.2">
      <c r="A247" s="56" t="s">
        <v>498</v>
      </c>
      <c r="B247" s="12">
        <v>590214</v>
      </c>
      <c r="C247" s="12">
        <v>114433</v>
      </c>
      <c r="D247" s="12"/>
      <c r="E247" s="12">
        <v>2</v>
      </c>
      <c r="F247" s="12" t="s">
        <v>29</v>
      </c>
      <c r="G247" s="12">
        <v>7720</v>
      </c>
      <c r="H247" s="12" t="s">
        <v>685</v>
      </c>
      <c r="I247" s="12" t="s">
        <v>30</v>
      </c>
      <c r="J247" s="12">
        <v>412</v>
      </c>
      <c r="K247" s="12" t="s">
        <v>100</v>
      </c>
      <c r="L247" s="12">
        <v>39</v>
      </c>
      <c r="M247" s="12" t="s">
        <v>101</v>
      </c>
      <c r="N247" s="12" t="s">
        <v>102</v>
      </c>
      <c r="O247" s="57">
        <v>45632.370138888888</v>
      </c>
      <c r="P247" s="58">
        <v>45667</v>
      </c>
      <c r="Q247" s="12"/>
      <c r="R247" s="58">
        <v>45656</v>
      </c>
      <c r="S247" s="12"/>
      <c r="T247" s="62">
        <v>41.34</v>
      </c>
      <c r="U247" s="12" t="s">
        <v>39</v>
      </c>
      <c r="V247" s="12" t="s">
        <v>40</v>
      </c>
      <c r="W247" s="12" t="s">
        <v>41</v>
      </c>
      <c r="X247" s="12" t="s">
        <v>42</v>
      </c>
      <c r="Y247" s="12"/>
      <c r="Z247" s="12"/>
      <c r="AA247" s="12" t="s">
        <v>551</v>
      </c>
      <c r="AB247" s="12"/>
      <c r="AC247" s="12">
        <v>7119</v>
      </c>
      <c r="AD247" s="12" t="s">
        <v>38</v>
      </c>
    </row>
    <row r="248" spans="1:30" x14ac:dyDescent="0.2">
      <c r="A248" s="56" t="s">
        <v>498</v>
      </c>
      <c r="B248" s="12">
        <v>597723</v>
      </c>
      <c r="C248" s="12">
        <v>114433</v>
      </c>
      <c r="D248" s="12"/>
      <c r="E248" s="12">
        <v>2</v>
      </c>
      <c r="F248" s="12" t="s">
        <v>29</v>
      </c>
      <c r="G248" s="12">
        <v>7720</v>
      </c>
      <c r="H248" s="12" t="s">
        <v>685</v>
      </c>
      <c r="I248" s="12" t="s">
        <v>30</v>
      </c>
      <c r="J248" s="12">
        <v>412</v>
      </c>
      <c r="K248" s="12" t="s">
        <v>100</v>
      </c>
      <c r="L248" s="12">
        <v>39</v>
      </c>
      <c r="M248" s="12" t="s">
        <v>101</v>
      </c>
      <c r="N248" s="12" t="s">
        <v>102</v>
      </c>
      <c r="O248" s="57">
        <v>45632.370138888888</v>
      </c>
      <c r="P248" s="58">
        <v>45667</v>
      </c>
      <c r="Q248" s="12"/>
      <c r="R248" s="58">
        <v>45656</v>
      </c>
      <c r="S248" s="12"/>
      <c r="T248" s="62">
        <v>80</v>
      </c>
      <c r="U248" s="12" t="s">
        <v>39</v>
      </c>
      <c r="V248" s="12" t="s">
        <v>254</v>
      </c>
      <c r="W248" s="12" t="s">
        <v>54</v>
      </c>
      <c r="X248" s="12" t="s">
        <v>55</v>
      </c>
      <c r="Y248" s="12"/>
      <c r="Z248" s="12"/>
      <c r="AA248" s="12" t="s">
        <v>551</v>
      </c>
      <c r="AB248" s="12"/>
      <c r="AC248" s="12">
        <v>7119</v>
      </c>
      <c r="AD248" s="12" t="s">
        <v>38</v>
      </c>
    </row>
    <row r="249" spans="1:30" x14ac:dyDescent="0.2">
      <c r="A249" s="56" t="s">
        <v>498</v>
      </c>
      <c r="B249" s="12">
        <v>597742</v>
      </c>
      <c r="C249" s="12">
        <v>114433</v>
      </c>
      <c r="D249" s="12"/>
      <c r="E249" s="12">
        <v>2</v>
      </c>
      <c r="F249" s="12" t="s">
        <v>29</v>
      </c>
      <c r="G249" s="12">
        <v>7720</v>
      </c>
      <c r="H249" s="12" t="s">
        <v>685</v>
      </c>
      <c r="I249" s="12" t="s">
        <v>30</v>
      </c>
      <c r="J249" s="12">
        <v>412</v>
      </c>
      <c r="K249" s="12" t="s">
        <v>100</v>
      </c>
      <c r="L249" s="12">
        <v>39</v>
      </c>
      <c r="M249" s="12" t="s">
        <v>101</v>
      </c>
      <c r="N249" s="12" t="s">
        <v>102</v>
      </c>
      <c r="O249" s="57">
        <v>45632.370138888888</v>
      </c>
      <c r="P249" s="58">
        <v>45667</v>
      </c>
      <c r="Q249" s="12"/>
      <c r="R249" s="58">
        <v>45656</v>
      </c>
      <c r="S249" s="12"/>
      <c r="T249" s="62">
        <v>-6.4</v>
      </c>
      <c r="U249" s="12" t="s">
        <v>39</v>
      </c>
      <c r="V249" s="12" t="s">
        <v>56</v>
      </c>
      <c r="W249" s="12" t="s">
        <v>41</v>
      </c>
      <c r="X249" s="12" t="s">
        <v>42</v>
      </c>
      <c r="Y249" s="12"/>
      <c r="Z249" s="12"/>
      <c r="AA249" s="12" t="s">
        <v>551</v>
      </c>
      <c r="AB249" s="12"/>
      <c r="AC249" s="12">
        <v>7119</v>
      </c>
      <c r="AD249" s="12" t="s">
        <v>38</v>
      </c>
    </row>
    <row r="250" spans="1:30" x14ac:dyDescent="0.2">
      <c r="A250" s="56" t="s">
        <v>498</v>
      </c>
      <c r="B250" s="12">
        <v>602376</v>
      </c>
      <c r="C250" s="12">
        <v>114433</v>
      </c>
      <c r="D250" s="12"/>
      <c r="E250" s="12">
        <v>2</v>
      </c>
      <c r="F250" s="12" t="s">
        <v>29</v>
      </c>
      <c r="G250" s="12">
        <v>7720</v>
      </c>
      <c r="H250" s="12" t="s">
        <v>685</v>
      </c>
      <c r="I250" s="12" t="s">
        <v>30</v>
      </c>
      <c r="J250" s="12">
        <v>412</v>
      </c>
      <c r="K250" s="12" t="s">
        <v>100</v>
      </c>
      <c r="L250" s="12">
        <v>39</v>
      </c>
      <c r="M250" s="12" t="s">
        <v>101</v>
      </c>
      <c r="N250" s="12" t="s">
        <v>102</v>
      </c>
      <c r="O250" s="57">
        <v>45632.370138888888</v>
      </c>
      <c r="P250" s="58">
        <v>45667</v>
      </c>
      <c r="Q250" s="12"/>
      <c r="R250" s="58">
        <v>45656</v>
      </c>
      <c r="S250" s="12"/>
      <c r="T250" s="63">
        <v>-6.4</v>
      </c>
      <c r="U250" s="12" t="s">
        <v>34</v>
      </c>
      <c r="V250" s="12" t="s">
        <v>592</v>
      </c>
      <c r="W250" s="12" t="s">
        <v>584</v>
      </c>
      <c r="X250" s="12" t="s">
        <v>585</v>
      </c>
      <c r="Y250" s="12"/>
      <c r="Z250" s="12"/>
      <c r="AA250" s="12" t="s">
        <v>551</v>
      </c>
      <c r="AB250" s="12"/>
      <c r="AC250" s="12">
        <v>7119</v>
      </c>
      <c r="AD250" s="12" t="s">
        <v>38</v>
      </c>
    </row>
    <row r="251" spans="1:30" x14ac:dyDescent="0.2">
      <c r="A251" s="56" t="s">
        <v>497</v>
      </c>
      <c r="B251" s="12">
        <v>590261</v>
      </c>
      <c r="C251" s="12">
        <v>114445</v>
      </c>
      <c r="D251" s="12"/>
      <c r="E251" s="12">
        <v>2</v>
      </c>
      <c r="F251" s="12" t="s">
        <v>29</v>
      </c>
      <c r="G251" s="12">
        <v>7720</v>
      </c>
      <c r="H251" s="12" t="s">
        <v>685</v>
      </c>
      <c r="I251" s="12" t="s">
        <v>30</v>
      </c>
      <c r="J251" s="12">
        <v>176</v>
      </c>
      <c r="K251" s="12" t="s">
        <v>378</v>
      </c>
      <c r="L251" s="12">
        <v>292</v>
      </c>
      <c r="M251" s="12" t="s">
        <v>379</v>
      </c>
      <c r="N251" s="12" t="s">
        <v>593</v>
      </c>
      <c r="O251" s="57">
        <v>45632.370138888888</v>
      </c>
      <c r="P251" s="58">
        <v>45667</v>
      </c>
      <c r="Q251" s="12"/>
      <c r="R251" s="58">
        <v>45649</v>
      </c>
      <c r="S251" s="12"/>
      <c r="T251" s="62">
        <v>-689.13</v>
      </c>
      <c r="U251" s="12" t="s">
        <v>34</v>
      </c>
      <c r="V251" s="12" t="s">
        <v>510</v>
      </c>
      <c r="W251" s="12" t="s">
        <v>35</v>
      </c>
      <c r="X251" s="12" t="s">
        <v>36</v>
      </c>
      <c r="Y251" s="12"/>
      <c r="Z251" s="12"/>
      <c r="AA251" s="12" t="s">
        <v>553</v>
      </c>
      <c r="AB251" s="12"/>
      <c r="AC251" s="12">
        <v>7119</v>
      </c>
      <c r="AD251" s="12" t="s">
        <v>38</v>
      </c>
    </row>
    <row r="252" spans="1:30" x14ac:dyDescent="0.2">
      <c r="A252" s="56" t="s">
        <v>497</v>
      </c>
      <c r="B252" s="12">
        <v>590284</v>
      </c>
      <c r="C252" s="12">
        <v>114445</v>
      </c>
      <c r="D252" s="12"/>
      <c r="E252" s="12">
        <v>2</v>
      </c>
      <c r="F252" s="12" t="s">
        <v>29</v>
      </c>
      <c r="G252" s="12">
        <v>7720</v>
      </c>
      <c r="H252" s="12" t="s">
        <v>685</v>
      </c>
      <c r="I252" s="12" t="s">
        <v>30</v>
      </c>
      <c r="J252" s="12">
        <v>176</v>
      </c>
      <c r="K252" s="12" t="s">
        <v>378</v>
      </c>
      <c r="L252" s="12">
        <v>292</v>
      </c>
      <c r="M252" s="12" t="s">
        <v>379</v>
      </c>
      <c r="N252" s="12" t="s">
        <v>593</v>
      </c>
      <c r="O252" s="57">
        <v>45632.370138888888</v>
      </c>
      <c r="P252" s="58">
        <v>45667</v>
      </c>
      <c r="Q252" s="12"/>
      <c r="R252" s="58">
        <v>45649</v>
      </c>
      <c r="S252" s="12"/>
      <c r="T252" s="62">
        <v>55.13</v>
      </c>
      <c r="U252" s="12" t="s">
        <v>39</v>
      </c>
      <c r="V252" s="12" t="s">
        <v>40</v>
      </c>
      <c r="W252" s="12" t="s">
        <v>41</v>
      </c>
      <c r="X252" s="12" t="s">
        <v>42</v>
      </c>
      <c r="Y252" s="12"/>
      <c r="Z252" s="12"/>
      <c r="AA252" s="12" t="s">
        <v>553</v>
      </c>
      <c r="AB252" s="12"/>
      <c r="AC252" s="12">
        <v>7119</v>
      </c>
      <c r="AD252" s="12" t="s">
        <v>38</v>
      </c>
    </row>
    <row r="253" spans="1:30" x14ac:dyDescent="0.2">
      <c r="A253" s="56" t="s">
        <v>497</v>
      </c>
      <c r="B253" s="12">
        <v>599547</v>
      </c>
      <c r="C253" s="12">
        <v>114445</v>
      </c>
      <c r="D253" s="12"/>
      <c r="E253" s="12">
        <v>2</v>
      </c>
      <c r="F253" s="12" t="s">
        <v>29</v>
      </c>
      <c r="G253" s="12">
        <v>7720</v>
      </c>
      <c r="H253" s="12" t="s">
        <v>685</v>
      </c>
      <c r="I253" s="12" t="s">
        <v>30</v>
      </c>
      <c r="J253" s="12">
        <v>176</v>
      </c>
      <c r="K253" s="12" t="s">
        <v>378</v>
      </c>
      <c r="L253" s="12">
        <v>292</v>
      </c>
      <c r="M253" s="12" t="s">
        <v>379</v>
      </c>
      <c r="N253" s="12" t="s">
        <v>593</v>
      </c>
      <c r="O253" s="57">
        <v>45632.370138888888</v>
      </c>
      <c r="P253" s="58">
        <v>45667</v>
      </c>
      <c r="Q253" s="12"/>
      <c r="R253" s="58">
        <v>45649</v>
      </c>
      <c r="S253" s="12"/>
      <c r="T253" s="62">
        <v>233.34</v>
      </c>
      <c r="U253" s="12" t="s">
        <v>39</v>
      </c>
      <c r="V253" s="12" t="s">
        <v>552</v>
      </c>
      <c r="W253" s="12" t="s">
        <v>54</v>
      </c>
      <c r="X253" s="12" t="s">
        <v>55</v>
      </c>
      <c r="Y253" s="12"/>
      <c r="Z253" s="12"/>
      <c r="AA253" s="12" t="s">
        <v>553</v>
      </c>
      <c r="AB253" s="12"/>
      <c r="AC253" s="12">
        <v>7119</v>
      </c>
      <c r="AD253" s="12" t="s">
        <v>38</v>
      </c>
    </row>
    <row r="254" spans="1:30" x14ac:dyDescent="0.2">
      <c r="A254" s="56" t="s">
        <v>497</v>
      </c>
      <c r="B254" s="12">
        <v>602341</v>
      </c>
      <c r="C254" s="12">
        <v>114445</v>
      </c>
      <c r="D254" s="12"/>
      <c r="E254" s="12">
        <v>2</v>
      </c>
      <c r="F254" s="12" t="s">
        <v>29</v>
      </c>
      <c r="G254" s="12">
        <v>7720</v>
      </c>
      <c r="H254" s="12" t="s">
        <v>685</v>
      </c>
      <c r="I254" s="12" t="s">
        <v>30</v>
      </c>
      <c r="J254" s="12">
        <v>176</v>
      </c>
      <c r="K254" s="12" t="s">
        <v>378</v>
      </c>
      <c r="L254" s="12">
        <v>292</v>
      </c>
      <c r="M254" s="12" t="s">
        <v>379</v>
      </c>
      <c r="N254" s="12" t="s">
        <v>593</v>
      </c>
      <c r="O254" s="57">
        <v>45632.370138888888</v>
      </c>
      <c r="P254" s="58">
        <v>45667</v>
      </c>
      <c r="Q254" s="12"/>
      <c r="R254" s="58">
        <v>45649</v>
      </c>
      <c r="S254" s="12"/>
      <c r="T254" s="63">
        <v>-18.670000000000002</v>
      </c>
      <c r="U254" s="12" t="s">
        <v>34</v>
      </c>
      <c r="V254" s="12" t="s">
        <v>594</v>
      </c>
      <c r="W254" s="12" t="s">
        <v>584</v>
      </c>
      <c r="X254" s="12" t="s">
        <v>585</v>
      </c>
      <c r="Y254" s="12"/>
      <c r="Z254" s="12"/>
      <c r="AA254" s="12" t="s">
        <v>553</v>
      </c>
      <c r="AB254" s="12"/>
      <c r="AC254" s="12">
        <v>7119</v>
      </c>
      <c r="AD254" s="12" t="s">
        <v>38</v>
      </c>
    </row>
    <row r="255" spans="1:30" x14ac:dyDescent="0.2">
      <c r="A255" s="56" t="s">
        <v>499</v>
      </c>
      <c r="B255" s="12">
        <v>590322</v>
      </c>
      <c r="C255" s="12">
        <v>114457</v>
      </c>
      <c r="D255" s="12"/>
      <c r="E255" s="12">
        <v>2</v>
      </c>
      <c r="F255" s="12" t="s">
        <v>29</v>
      </c>
      <c r="G255" s="12">
        <v>3201</v>
      </c>
      <c r="H255" s="12" t="s">
        <v>608</v>
      </c>
      <c r="I255" s="12" t="s">
        <v>30</v>
      </c>
      <c r="J255" s="12">
        <v>68</v>
      </c>
      <c r="K255" s="12" t="s">
        <v>427</v>
      </c>
      <c r="L255" s="12">
        <v>80</v>
      </c>
      <c r="M255" s="12" t="s">
        <v>428</v>
      </c>
      <c r="N255" s="12" t="s">
        <v>429</v>
      </c>
      <c r="O255" s="57">
        <v>45632.370138888888</v>
      </c>
      <c r="P255" s="58">
        <v>45667</v>
      </c>
      <c r="Q255" s="12"/>
      <c r="R255" s="58">
        <v>45656</v>
      </c>
      <c r="S255" s="12"/>
      <c r="T255" s="62">
        <v>-917.78</v>
      </c>
      <c r="U255" s="12" t="s">
        <v>34</v>
      </c>
      <c r="V255" s="12" t="s">
        <v>510</v>
      </c>
      <c r="W255" s="12" t="s">
        <v>35</v>
      </c>
      <c r="X255" s="12" t="s">
        <v>36</v>
      </c>
      <c r="Y255" s="12"/>
      <c r="Z255" s="12"/>
      <c r="AA255" s="12" t="s">
        <v>554</v>
      </c>
      <c r="AB255" s="12"/>
      <c r="AC255" s="12">
        <v>7119</v>
      </c>
      <c r="AD255" s="12" t="s">
        <v>38</v>
      </c>
    </row>
    <row r="256" spans="1:30" x14ac:dyDescent="0.2">
      <c r="A256" s="56" t="s">
        <v>499</v>
      </c>
      <c r="B256" s="12">
        <v>590345</v>
      </c>
      <c r="C256" s="12">
        <v>114457</v>
      </c>
      <c r="D256" s="12"/>
      <c r="E256" s="12">
        <v>2</v>
      </c>
      <c r="F256" s="12" t="s">
        <v>29</v>
      </c>
      <c r="G256" s="12">
        <v>3201</v>
      </c>
      <c r="H256" s="12" t="s">
        <v>608</v>
      </c>
      <c r="I256" s="12" t="s">
        <v>30</v>
      </c>
      <c r="J256" s="12">
        <v>68</v>
      </c>
      <c r="K256" s="12" t="s">
        <v>427</v>
      </c>
      <c r="L256" s="12">
        <v>80</v>
      </c>
      <c r="M256" s="12" t="s">
        <v>428</v>
      </c>
      <c r="N256" s="12" t="s">
        <v>429</v>
      </c>
      <c r="O256" s="57">
        <v>45632.370138888888</v>
      </c>
      <c r="P256" s="58">
        <v>45667</v>
      </c>
      <c r="Q256" s="12"/>
      <c r="R256" s="58">
        <v>45656</v>
      </c>
      <c r="S256" s="12"/>
      <c r="T256" s="62">
        <v>73.42</v>
      </c>
      <c r="U256" s="12" t="s">
        <v>39</v>
      </c>
      <c r="V256" s="12" t="s">
        <v>40</v>
      </c>
      <c r="W256" s="12" t="s">
        <v>41</v>
      </c>
      <c r="X256" s="12" t="s">
        <v>42</v>
      </c>
      <c r="Y256" s="12"/>
      <c r="Z256" s="12"/>
      <c r="AA256" s="12" t="s">
        <v>554</v>
      </c>
      <c r="AB256" s="12"/>
      <c r="AC256" s="12">
        <v>7119</v>
      </c>
      <c r="AD256" s="12" t="s">
        <v>38</v>
      </c>
    </row>
    <row r="257" spans="1:30" x14ac:dyDescent="0.2">
      <c r="A257" s="56" t="s">
        <v>499</v>
      </c>
      <c r="B257" s="12">
        <v>600446</v>
      </c>
      <c r="C257" s="12">
        <v>114457</v>
      </c>
      <c r="D257" s="12"/>
      <c r="E257" s="12">
        <v>2</v>
      </c>
      <c r="F257" s="12" t="s">
        <v>29</v>
      </c>
      <c r="G257" s="12">
        <v>3201</v>
      </c>
      <c r="H257" s="12" t="s">
        <v>608</v>
      </c>
      <c r="I257" s="12" t="s">
        <v>30</v>
      </c>
      <c r="J257" s="12">
        <v>68</v>
      </c>
      <c r="K257" s="12" t="s">
        <v>427</v>
      </c>
      <c r="L257" s="12">
        <v>80</v>
      </c>
      <c r="M257" s="12" t="s">
        <v>428</v>
      </c>
      <c r="N257" s="12" t="s">
        <v>429</v>
      </c>
      <c r="O257" s="57">
        <v>45632.370138888888</v>
      </c>
      <c r="P257" s="58">
        <v>45667</v>
      </c>
      <c r="Q257" s="12"/>
      <c r="R257" s="58">
        <v>45656</v>
      </c>
      <c r="S257" s="12"/>
      <c r="T257" s="62">
        <v>167.17</v>
      </c>
      <c r="U257" s="12" t="s">
        <v>39</v>
      </c>
      <c r="V257" s="12" t="s">
        <v>441</v>
      </c>
      <c r="W257" s="12" t="s">
        <v>54</v>
      </c>
      <c r="X257" s="12" t="s">
        <v>55</v>
      </c>
      <c r="Y257" s="12"/>
      <c r="Z257" s="12"/>
      <c r="AA257" s="12" t="s">
        <v>554</v>
      </c>
      <c r="AB257" s="12"/>
      <c r="AC257" s="12">
        <v>7119</v>
      </c>
      <c r="AD257" s="12" t="s">
        <v>38</v>
      </c>
    </row>
    <row r="258" spans="1:30" x14ac:dyDescent="0.2">
      <c r="A258" s="56" t="s">
        <v>499</v>
      </c>
      <c r="B258" s="12">
        <v>602378</v>
      </c>
      <c r="C258" s="12">
        <v>114457</v>
      </c>
      <c r="D258" s="12"/>
      <c r="E258" s="12">
        <v>2</v>
      </c>
      <c r="F258" s="12" t="s">
        <v>29</v>
      </c>
      <c r="G258" s="12">
        <v>3201</v>
      </c>
      <c r="H258" s="12" t="s">
        <v>608</v>
      </c>
      <c r="I258" s="12" t="s">
        <v>30</v>
      </c>
      <c r="J258" s="12">
        <v>68</v>
      </c>
      <c r="K258" s="12" t="s">
        <v>427</v>
      </c>
      <c r="L258" s="12">
        <v>80</v>
      </c>
      <c r="M258" s="12" t="s">
        <v>428</v>
      </c>
      <c r="N258" s="12" t="s">
        <v>429</v>
      </c>
      <c r="O258" s="57">
        <v>45632.370138888888</v>
      </c>
      <c r="P258" s="58">
        <v>45667</v>
      </c>
      <c r="Q258" s="12"/>
      <c r="R258" s="58">
        <v>45656</v>
      </c>
      <c r="S258" s="12"/>
      <c r="T258" s="63">
        <v>-13.37</v>
      </c>
      <c r="U258" s="12" t="s">
        <v>34</v>
      </c>
      <c r="V258" s="12" t="s">
        <v>583</v>
      </c>
      <c r="W258" s="12" t="s">
        <v>584</v>
      </c>
      <c r="X258" s="12" t="s">
        <v>585</v>
      </c>
      <c r="Y258" s="12"/>
      <c r="Z258" s="12"/>
      <c r="AA258" s="12" t="s">
        <v>554</v>
      </c>
      <c r="AB258" s="12"/>
      <c r="AC258" s="12">
        <v>7119</v>
      </c>
      <c r="AD258" s="12" t="s">
        <v>38</v>
      </c>
    </row>
    <row r="259" spans="1:30" x14ac:dyDescent="0.2">
      <c r="A259" s="56" t="s">
        <v>499</v>
      </c>
      <c r="B259" s="12">
        <v>590386</v>
      </c>
      <c r="C259" s="12">
        <v>114469</v>
      </c>
      <c r="D259" s="12"/>
      <c r="E259" s="12">
        <v>2</v>
      </c>
      <c r="F259" s="12" t="s">
        <v>29</v>
      </c>
      <c r="G259" s="12">
        <v>3201</v>
      </c>
      <c r="H259" s="12" t="s">
        <v>608</v>
      </c>
      <c r="I259" s="12" t="s">
        <v>30</v>
      </c>
      <c r="J259" s="12">
        <v>88</v>
      </c>
      <c r="K259" s="12" t="s">
        <v>421</v>
      </c>
      <c r="L259" s="12">
        <v>179</v>
      </c>
      <c r="M259" s="12" t="s">
        <v>422</v>
      </c>
      <c r="N259" s="12" t="s">
        <v>489</v>
      </c>
      <c r="O259" s="57">
        <v>45632.370138888888</v>
      </c>
      <c r="P259" s="58">
        <v>45667</v>
      </c>
      <c r="Q259" s="12"/>
      <c r="R259" s="58"/>
      <c r="S259" s="12"/>
      <c r="T259" s="62">
        <v>-311.37</v>
      </c>
      <c r="U259" s="12" t="s">
        <v>34</v>
      </c>
      <c r="V259" s="12" t="s">
        <v>510</v>
      </c>
      <c r="W259" s="12" t="s">
        <v>35</v>
      </c>
      <c r="X259" s="12" t="s">
        <v>36</v>
      </c>
      <c r="Y259" s="12"/>
      <c r="Z259" s="12"/>
      <c r="AA259" s="12" t="s">
        <v>423</v>
      </c>
      <c r="AB259" s="12"/>
      <c r="AC259" s="12">
        <v>7119</v>
      </c>
      <c r="AD259" s="12" t="s">
        <v>38</v>
      </c>
    </row>
    <row r="260" spans="1:30" x14ac:dyDescent="0.2">
      <c r="A260" s="56" t="s">
        <v>499</v>
      </c>
      <c r="B260" s="12">
        <v>590409</v>
      </c>
      <c r="C260" s="12">
        <v>114469</v>
      </c>
      <c r="D260" s="12"/>
      <c r="E260" s="12">
        <v>2</v>
      </c>
      <c r="F260" s="12" t="s">
        <v>29</v>
      </c>
      <c r="G260" s="12">
        <v>3201</v>
      </c>
      <c r="H260" s="12" t="s">
        <v>608</v>
      </c>
      <c r="I260" s="12" t="s">
        <v>30</v>
      </c>
      <c r="J260" s="12">
        <v>88</v>
      </c>
      <c r="K260" s="12" t="s">
        <v>421</v>
      </c>
      <c r="L260" s="12">
        <v>179</v>
      </c>
      <c r="M260" s="12" t="s">
        <v>422</v>
      </c>
      <c r="N260" s="12" t="s">
        <v>489</v>
      </c>
      <c r="O260" s="57">
        <v>45632.370138888888</v>
      </c>
      <c r="P260" s="58">
        <v>45667</v>
      </c>
      <c r="Q260" s="12"/>
      <c r="R260" s="58"/>
      <c r="S260" s="12"/>
      <c r="T260" s="62">
        <v>24.91</v>
      </c>
      <c r="U260" s="12" t="s">
        <v>39</v>
      </c>
      <c r="V260" s="12" t="s">
        <v>40</v>
      </c>
      <c r="W260" s="12" t="s">
        <v>41</v>
      </c>
      <c r="X260" s="12" t="s">
        <v>42</v>
      </c>
      <c r="Y260" s="12"/>
      <c r="Z260" s="12"/>
      <c r="AA260" s="12" t="s">
        <v>423</v>
      </c>
      <c r="AB260" s="12"/>
      <c r="AC260" s="12">
        <v>7119</v>
      </c>
      <c r="AD260" s="12" t="s">
        <v>38</v>
      </c>
    </row>
    <row r="261" spans="1:30" x14ac:dyDescent="0.2">
      <c r="A261" s="56" t="s">
        <v>501</v>
      </c>
      <c r="B261" s="12">
        <v>590434</v>
      </c>
      <c r="C261" s="12">
        <v>114481</v>
      </c>
      <c r="D261" s="12"/>
      <c r="E261" s="12">
        <v>2</v>
      </c>
      <c r="F261" s="12" t="s">
        <v>29</v>
      </c>
      <c r="G261" s="12">
        <v>3201</v>
      </c>
      <c r="H261" s="12" t="s">
        <v>608</v>
      </c>
      <c r="I261" s="12" t="s">
        <v>30</v>
      </c>
      <c r="J261" s="12">
        <v>236</v>
      </c>
      <c r="K261" s="12" t="s">
        <v>417</v>
      </c>
      <c r="L261" s="12">
        <v>83</v>
      </c>
      <c r="M261" s="12" t="s">
        <v>418</v>
      </c>
      <c r="N261" s="12" t="s">
        <v>419</v>
      </c>
      <c r="O261" s="57">
        <v>45632.370833333334</v>
      </c>
      <c r="P261" s="58">
        <v>45667</v>
      </c>
      <c r="Q261" s="12"/>
      <c r="R261" s="58">
        <v>45659</v>
      </c>
      <c r="S261" s="12"/>
      <c r="T261" s="62">
        <v>-915.05</v>
      </c>
      <c r="U261" s="12" t="s">
        <v>34</v>
      </c>
      <c r="V261" s="12" t="s">
        <v>510</v>
      </c>
      <c r="W261" s="12" t="s">
        <v>35</v>
      </c>
      <c r="X261" s="12" t="s">
        <v>36</v>
      </c>
      <c r="Y261" s="12"/>
      <c r="Z261" s="12"/>
      <c r="AA261" s="12" t="s">
        <v>420</v>
      </c>
      <c r="AB261" s="12"/>
      <c r="AC261" s="12">
        <v>7119</v>
      </c>
      <c r="AD261" s="12" t="s">
        <v>38</v>
      </c>
    </row>
    <row r="262" spans="1:30" x14ac:dyDescent="0.2">
      <c r="A262" s="56" t="s">
        <v>501</v>
      </c>
      <c r="B262" s="12">
        <v>590457</v>
      </c>
      <c r="C262" s="12">
        <v>114481</v>
      </c>
      <c r="D262" s="12"/>
      <c r="E262" s="12">
        <v>2</v>
      </c>
      <c r="F262" s="12" t="s">
        <v>29</v>
      </c>
      <c r="G262" s="12">
        <v>3201</v>
      </c>
      <c r="H262" s="12" t="s">
        <v>608</v>
      </c>
      <c r="I262" s="12" t="s">
        <v>30</v>
      </c>
      <c r="J262" s="12">
        <v>236</v>
      </c>
      <c r="K262" s="12" t="s">
        <v>417</v>
      </c>
      <c r="L262" s="12">
        <v>83</v>
      </c>
      <c r="M262" s="12" t="s">
        <v>418</v>
      </c>
      <c r="N262" s="12" t="s">
        <v>419</v>
      </c>
      <c r="O262" s="57">
        <v>45632.370833333334</v>
      </c>
      <c r="P262" s="58">
        <v>45667</v>
      </c>
      <c r="Q262" s="12"/>
      <c r="R262" s="58">
        <v>45659</v>
      </c>
      <c r="S262" s="12"/>
      <c r="T262" s="62">
        <v>73.2</v>
      </c>
      <c r="U262" s="12" t="s">
        <v>39</v>
      </c>
      <c r="V262" s="12" t="s">
        <v>40</v>
      </c>
      <c r="W262" s="12" t="s">
        <v>41</v>
      </c>
      <c r="X262" s="12" t="s">
        <v>42</v>
      </c>
      <c r="Y262" s="12"/>
      <c r="Z262" s="12"/>
      <c r="AA262" s="12" t="s">
        <v>420</v>
      </c>
      <c r="AB262" s="12"/>
      <c r="AC262" s="12">
        <v>7119</v>
      </c>
      <c r="AD262" s="12" t="s">
        <v>38</v>
      </c>
    </row>
    <row r="263" spans="1:30" x14ac:dyDescent="0.2">
      <c r="A263" s="56" t="s">
        <v>497</v>
      </c>
      <c r="B263" s="12">
        <v>590485</v>
      </c>
      <c r="C263" s="12">
        <v>114493</v>
      </c>
      <c r="D263" s="12"/>
      <c r="E263" s="12">
        <v>2</v>
      </c>
      <c r="F263" s="12" t="s">
        <v>29</v>
      </c>
      <c r="G263" s="12">
        <v>7720</v>
      </c>
      <c r="H263" s="12" t="s">
        <v>685</v>
      </c>
      <c r="I263" s="12" t="s">
        <v>30</v>
      </c>
      <c r="J263" s="12">
        <v>172</v>
      </c>
      <c r="K263" s="12" t="s">
        <v>380</v>
      </c>
      <c r="L263" s="12">
        <v>96</v>
      </c>
      <c r="M263" s="12" t="s">
        <v>381</v>
      </c>
      <c r="N263" s="12" t="s">
        <v>382</v>
      </c>
      <c r="O263" s="57">
        <v>45632.370833333334</v>
      </c>
      <c r="P263" s="58">
        <v>45667</v>
      </c>
      <c r="Q263" s="12"/>
      <c r="R263" s="58">
        <v>45663</v>
      </c>
      <c r="S263" s="12"/>
      <c r="T263" s="62">
        <v>-592.88</v>
      </c>
      <c r="U263" s="12" t="s">
        <v>34</v>
      </c>
      <c r="V263" s="12" t="s">
        <v>510</v>
      </c>
      <c r="W263" s="12" t="s">
        <v>35</v>
      </c>
      <c r="X263" s="12" t="s">
        <v>36</v>
      </c>
      <c r="Y263" s="12"/>
      <c r="Z263" s="12"/>
      <c r="AA263" s="12" t="s">
        <v>383</v>
      </c>
      <c r="AB263" s="12"/>
      <c r="AC263" s="12">
        <v>7119</v>
      </c>
      <c r="AD263" s="12" t="s">
        <v>38</v>
      </c>
    </row>
    <row r="264" spans="1:30" x14ac:dyDescent="0.2">
      <c r="A264" s="56" t="s">
        <v>497</v>
      </c>
      <c r="B264" s="12">
        <v>590487</v>
      </c>
      <c r="C264" s="12">
        <v>114493</v>
      </c>
      <c r="D264" s="12"/>
      <c r="E264" s="12">
        <v>2</v>
      </c>
      <c r="F264" s="12" t="s">
        <v>29</v>
      </c>
      <c r="G264" s="12">
        <v>7720</v>
      </c>
      <c r="H264" s="12" t="s">
        <v>685</v>
      </c>
      <c r="I264" s="12" t="s">
        <v>30</v>
      </c>
      <c r="J264" s="12">
        <v>172</v>
      </c>
      <c r="K264" s="12" t="s">
        <v>380</v>
      </c>
      <c r="L264" s="12">
        <v>96</v>
      </c>
      <c r="M264" s="12" t="s">
        <v>381</v>
      </c>
      <c r="N264" s="12" t="s">
        <v>382</v>
      </c>
      <c r="O264" s="57">
        <v>45632.370833333334</v>
      </c>
      <c r="P264" s="58">
        <v>45667</v>
      </c>
      <c r="Q264" s="12"/>
      <c r="R264" s="58">
        <v>45663</v>
      </c>
      <c r="S264" s="12"/>
      <c r="T264" s="62">
        <v>71.12</v>
      </c>
      <c r="U264" s="12" t="s">
        <v>39</v>
      </c>
      <c r="V264" s="12" t="s">
        <v>53</v>
      </c>
      <c r="W264" s="12" t="s">
        <v>54</v>
      </c>
      <c r="X264" s="12" t="s">
        <v>55</v>
      </c>
      <c r="Y264" s="12"/>
      <c r="Z264" s="12"/>
      <c r="AA264" s="12" t="s">
        <v>383</v>
      </c>
      <c r="AB264" s="12"/>
      <c r="AC264" s="12">
        <v>7119</v>
      </c>
      <c r="AD264" s="12" t="s">
        <v>38</v>
      </c>
    </row>
    <row r="265" spans="1:30" x14ac:dyDescent="0.2">
      <c r="A265" s="56" t="s">
        <v>497</v>
      </c>
      <c r="B265" s="12">
        <v>590512</v>
      </c>
      <c r="C265" s="12">
        <v>114493</v>
      </c>
      <c r="D265" s="12"/>
      <c r="E265" s="12">
        <v>2</v>
      </c>
      <c r="F265" s="12" t="s">
        <v>29</v>
      </c>
      <c r="G265" s="12">
        <v>7720</v>
      </c>
      <c r="H265" s="12" t="s">
        <v>685</v>
      </c>
      <c r="I265" s="12" t="s">
        <v>30</v>
      </c>
      <c r="J265" s="12">
        <v>172</v>
      </c>
      <c r="K265" s="12" t="s">
        <v>380</v>
      </c>
      <c r="L265" s="12">
        <v>96</v>
      </c>
      <c r="M265" s="12" t="s">
        <v>381</v>
      </c>
      <c r="N265" s="12" t="s">
        <v>382</v>
      </c>
      <c r="O265" s="57">
        <v>45632.370833333334</v>
      </c>
      <c r="P265" s="58">
        <v>45667</v>
      </c>
      <c r="Q265" s="12"/>
      <c r="R265" s="58">
        <v>45663</v>
      </c>
      <c r="S265" s="12"/>
      <c r="T265" s="62">
        <v>47.43</v>
      </c>
      <c r="U265" s="12" t="s">
        <v>39</v>
      </c>
      <c r="V265" s="12" t="s">
        <v>40</v>
      </c>
      <c r="W265" s="12" t="s">
        <v>41</v>
      </c>
      <c r="X265" s="12" t="s">
        <v>42</v>
      </c>
      <c r="Y265" s="12"/>
      <c r="Z265" s="12"/>
      <c r="AA265" s="12" t="s">
        <v>383</v>
      </c>
      <c r="AB265" s="12"/>
      <c r="AC265" s="12">
        <v>7119</v>
      </c>
      <c r="AD265" s="12" t="s">
        <v>38</v>
      </c>
    </row>
    <row r="266" spans="1:30" x14ac:dyDescent="0.2">
      <c r="A266" s="56" t="s">
        <v>497</v>
      </c>
      <c r="B266" s="12">
        <v>590515</v>
      </c>
      <c r="C266" s="12">
        <v>114493</v>
      </c>
      <c r="D266" s="12"/>
      <c r="E266" s="12">
        <v>2</v>
      </c>
      <c r="F266" s="12" t="s">
        <v>29</v>
      </c>
      <c r="G266" s="12">
        <v>7720</v>
      </c>
      <c r="H266" s="12" t="s">
        <v>685</v>
      </c>
      <c r="I266" s="12" t="s">
        <v>30</v>
      </c>
      <c r="J266" s="12">
        <v>172</v>
      </c>
      <c r="K266" s="12" t="s">
        <v>380</v>
      </c>
      <c r="L266" s="12">
        <v>96</v>
      </c>
      <c r="M266" s="12" t="s">
        <v>381</v>
      </c>
      <c r="N266" s="12" t="s">
        <v>382</v>
      </c>
      <c r="O266" s="57">
        <v>45632.370833333334</v>
      </c>
      <c r="P266" s="58">
        <v>45667</v>
      </c>
      <c r="Q266" s="12"/>
      <c r="R266" s="58">
        <v>45663</v>
      </c>
      <c r="S266" s="12"/>
      <c r="T266" s="62">
        <v>-5.69</v>
      </c>
      <c r="U266" s="12" t="s">
        <v>39</v>
      </c>
      <c r="V266" s="12" t="s">
        <v>56</v>
      </c>
      <c r="W266" s="12" t="s">
        <v>41</v>
      </c>
      <c r="X266" s="12" t="s">
        <v>42</v>
      </c>
      <c r="Y266" s="12"/>
      <c r="Z266" s="12"/>
      <c r="AA266" s="12" t="s">
        <v>383</v>
      </c>
      <c r="AB266" s="12"/>
      <c r="AC266" s="12">
        <v>7119</v>
      </c>
      <c r="AD266" s="12" t="s">
        <v>38</v>
      </c>
    </row>
    <row r="267" spans="1:30" x14ac:dyDescent="0.2">
      <c r="A267" s="56" t="s">
        <v>497</v>
      </c>
      <c r="B267" s="12">
        <v>590583</v>
      </c>
      <c r="C267" s="12">
        <v>114511</v>
      </c>
      <c r="D267" s="12"/>
      <c r="E267" s="12">
        <v>2</v>
      </c>
      <c r="F267" s="12" t="s">
        <v>29</v>
      </c>
      <c r="G267" s="12">
        <v>7720</v>
      </c>
      <c r="H267" s="12" t="s">
        <v>685</v>
      </c>
      <c r="I267" s="12" t="s">
        <v>30</v>
      </c>
      <c r="J267" s="12">
        <v>194</v>
      </c>
      <c r="K267" s="12" t="s">
        <v>413</v>
      </c>
      <c r="L267" s="12">
        <v>173</v>
      </c>
      <c r="M267" s="12" t="s">
        <v>414</v>
      </c>
      <c r="N267" s="12" t="s">
        <v>415</v>
      </c>
      <c r="O267" s="57">
        <v>45632.370833333334</v>
      </c>
      <c r="P267" s="58">
        <v>45667</v>
      </c>
      <c r="Q267" s="12"/>
      <c r="R267" s="58">
        <v>45660</v>
      </c>
      <c r="S267" s="12"/>
      <c r="T267" s="62">
        <v>-316.38</v>
      </c>
      <c r="U267" s="12" t="s">
        <v>34</v>
      </c>
      <c r="V267" s="12" t="s">
        <v>510</v>
      </c>
      <c r="W267" s="12" t="s">
        <v>35</v>
      </c>
      <c r="X267" s="12" t="s">
        <v>36</v>
      </c>
      <c r="Y267" s="12"/>
      <c r="Z267" s="12"/>
      <c r="AA267" s="12" t="s">
        <v>416</v>
      </c>
      <c r="AB267" s="12"/>
      <c r="AC267" s="12">
        <v>7119</v>
      </c>
      <c r="AD267" s="12" t="s">
        <v>38</v>
      </c>
    </row>
    <row r="268" spans="1:30" x14ac:dyDescent="0.2">
      <c r="A268" s="56" t="s">
        <v>497</v>
      </c>
      <c r="B268" s="12">
        <v>590606</v>
      </c>
      <c r="C268" s="12">
        <v>114511</v>
      </c>
      <c r="D268" s="12"/>
      <c r="E268" s="12">
        <v>2</v>
      </c>
      <c r="F268" s="12" t="s">
        <v>29</v>
      </c>
      <c r="G268" s="12">
        <v>7720</v>
      </c>
      <c r="H268" s="12" t="s">
        <v>685</v>
      </c>
      <c r="I268" s="12" t="s">
        <v>30</v>
      </c>
      <c r="J268" s="12">
        <v>194</v>
      </c>
      <c r="K268" s="12" t="s">
        <v>413</v>
      </c>
      <c r="L268" s="12">
        <v>173</v>
      </c>
      <c r="M268" s="12" t="s">
        <v>414</v>
      </c>
      <c r="N268" s="12" t="s">
        <v>415</v>
      </c>
      <c r="O268" s="57">
        <v>45632.370833333334</v>
      </c>
      <c r="P268" s="58">
        <v>45667</v>
      </c>
      <c r="Q268" s="12"/>
      <c r="R268" s="58">
        <v>45660</v>
      </c>
      <c r="S268" s="12"/>
      <c r="T268" s="62">
        <v>25.31</v>
      </c>
      <c r="U268" s="12" t="s">
        <v>39</v>
      </c>
      <c r="V268" s="12" t="s">
        <v>40</v>
      </c>
      <c r="W268" s="12" t="s">
        <v>41</v>
      </c>
      <c r="X268" s="12" t="s">
        <v>42</v>
      </c>
      <c r="Y268" s="12"/>
      <c r="Z268" s="12"/>
      <c r="AA268" s="12" t="s">
        <v>416</v>
      </c>
      <c r="AB268" s="12"/>
      <c r="AC268" s="12">
        <v>7119</v>
      </c>
      <c r="AD268" s="12" t="s">
        <v>38</v>
      </c>
    </row>
    <row r="269" spans="1:30" x14ac:dyDescent="0.2">
      <c r="A269" s="56" t="s">
        <v>501</v>
      </c>
      <c r="B269" s="12">
        <v>590651</v>
      </c>
      <c r="C269" s="12">
        <v>114524</v>
      </c>
      <c r="D269" s="12"/>
      <c r="E269" s="12">
        <v>2</v>
      </c>
      <c r="F269" s="12" t="s">
        <v>29</v>
      </c>
      <c r="G269" s="12">
        <v>7720</v>
      </c>
      <c r="H269" s="12" t="s">
        <v>685</v>
      </c>
      <c r="I269" s="12" t="s">
        <v>30</v>
      </c>
      <c r="J269" s="12">
        <v>261</v>
      </c>
      <c r="K269" s="12" t="s">
        <v>370</v>
      </c>
      <c r="L269" s="12">
        <v>97</v>
      </c>
      <c r="M269" s="12" t="s">
        <v>371</v>
      </c>
      <c r="N269" s="12" t="s">
        <v>372</v>
      </c>
      <c r="O269" s="57">
        <v>45632.370833333334</v>
      </c>
      <c r="P269" s="58">
        <v>45667</v>
      </c>
      <c r="Q269" s="12"/>
      <c r="R269" s="58">
        <v>45660</v>
      </c>
      <c r="S269" s="12"/>
      <c r="T269" s="62">
        <v>-4097.16</v>
      </c>
      <c r="U269" s="12" t="s">
        <v>34</v>
      </c>
      <c r="V269" s="12" t="s">
        <v>510</v>
      </c>
      <c r="W269" s="12" t="s">
        <v>35</v>
      </c>
      <c r="X269" s="12" t="s">
        <v>36</v>
      </c>
      <c r="Y269" s="12"/>
      <c r="Z269" s="12"/>
      <c r="AA269" s="12" t="s">
        <v>373</v>
      </c>
      <c r="AB269" s="12"/>
      <c r="AC269" s="12">
        <v>7119</v>
      </c>
      <c r="AD269" s="12" t="s">
        <v>38</v>
      </c>
    </row>
    <row r="270" spans="1:30" x14ac:dyDescent="0.2">
      <c r="A270" s="56" t="s">
        <v>501</v>
      </c>
      <c r="B270" s="12">
        <v>590674</v>
      </c>
      <c r="C270" s="12">
        <v>114524</v>
      </c>
      <c r="D270" s="12"/>
      <c r="E270" s="12">
        <v>2</v>
      </c>
      <c r="F270" s="12" t="s">
        <v>29</v>
      </c>
      <c r="G270" s="12">
        <v>7720</v>
      </c>
      <c r="H270" s="12" t="s">
        <v>685</v>
      </c>
      <c r="I270" s="12" t="s">
        <v>30</v>
      </c>
      <c r="J270" s="12">
        <v>261</v>
      </c>
      <c r="K270" s="12" t="s">
        <v>370</v>
      </c>
      <c r="L270" s="12">
        <v>97</v>
      </c>
      <c r="M270" s="12" t="s">
        <v>371</v>
      </c>
      <c r="N270" s="12" t="s">
        <v>372</v>
      </c>
      <c r="O270" s="57">
        <v>45632.370833333334</v>
      </c>
      <c r="P270" s="58">
        <v>45667</v>
      </c>
      <c r="Q270" s="12"/>
      <c r="R270" s="58">
        <v>45660</v>
      </c>
      <c r="S270" s="12"/>
      <c r="T270" s="62">
        <v>327.77</v>
      </c>
      <c r="U270" s="12" t="s">
        <v>39</v>
      </c>
      <c r="V270" s="12" t="s">
        <v>40</v>
      </c>
      <c r="W270" s="12" t="s">
        <v>41</v>
      </c>
      <c r="X270" s="12" t="s">
        <v>42</v>
      </c>
      <c r="Y270" s="12"/>
      <c r="Z270" s="12"/>
      <c r="AA270" s="12" t="s">
        <v>373</v>
      </c>
      <c r="AB270" s="12"/>
      <c r="AC270" s="12">
        <v>7119</v>
      </c>
      <c r="AD270" s="12" t="s">
        <v>38</v>
      </c>
    </row>
    <row r="271" spans="1:30" x14ac:dyDescent="0.2">
      <c r="A271" s="56" t="s">
        <v>497</v>
      </c>
      <c r="B271" s="12">
        <v>590699</v>
      </c>
      <c r="C271" s="12">
        <v>114536</v>
      </c>
      <c r="D271" s="12"/>
      <c r="E271" s="12">
        <v>2</v>
      </c>
      <c r="F271" s="12" t="s">
        <v>29</v>
      </c>
      <c r="G271" s="12">
        <v>7720</v>
      </c>
      <c r="H271" s="12" t="s">
        <v>685</v>
      </c>
      <c r="I271" s="12" t="s">
        <v>30</v>
      </c>
      <c r="J271" s="12">
        <v>180</v>
      </c>
      <c r="K271" s="12" t="s">
        <v>363</v>
      </c>
      <c r="L271" s="12">
        <v>19</v>
      </c>
      <c r="M271" s="12" t="s">
        <v>364</v>
      </c>
      <c r="N271" s="12" t="s">
        <v>365</v>
      </c>
      <c r="O271" s="57">
        <v>45632.371527777781</v>
      </c>
      <c r="P271" s="58">
        <v>45667</v>
      </c>
      <c r="Q271" s="12"/>
      <c r="R271" s="58">
        <v>45660</v>
      </c>
      <c r="S271" s="12"/>
      <c r="T271" s="62">
        <v>-631.04999999999995</v>
      </c>
      <c r="U271" s="12" t="s">
        <v>34</v>
      </c>
      <c r="V271" s="12" t="s">
        <v>510</v>
      </c>
      <c r="W271" s="12" t="s">
        <v>35</v>
      </c>
      <c r="X271" s="12" t="s">
        <v>36</v>
      </c>
      <c r="Y271" s="12"/>
      <c r="Z271" s="12"/>
      <c r="AA271" s="12" t="s">
        <v>366</v>
      </c>
      <c r="AB271" s="12"/>
      <c r="AC271" s="12">
        <v>7119</v>
      </c>
      <c r="AD271" s="12" t="s">
        <v>38</v>
      </c>
    </row>
    <row r="272" spans="1:30" x14ac:dyDescent="0.2">
      <c r="A272" s="56" t="s">
        <v>497</v>
      </c>
      <c r="B272" s="12">
        <v>590722</v>
      </c>
      <c r="C272" s="12">
        <v>114536</v>
      </c>
      <c r="D272" s="12"/>
      <c r="E272" s="12">
        <v>2</v>
      </c>
      <c r="F272" s="12" t="s">
        <v>29</v>
      </c>
      <c r="G272" s="12">
        <v>7720</v>
      </c>
      <c r="H272" s="12" t="s">
        <v>685</v>
      </c>
      <c r="I272" s="12" t="s">
        <v>30</v>
      </c>
      <c r="J272" s="12">
        <v>180</v>
      </c>
      <c r="K272" s="12" t="s">
        <v>363</v>
      </c>
      <c r="L272" s="12">
        <v>19</v>
      </c>
      <c r="M272" s="12" t="s">
        <v>364</v>
      </c>
      <c r="N272" s="12" t="s">
        <v>365</v>
      </c>
      <c r="O272" s="57">
        <v>45632.371527777781</v>
      </c>
      <c r="P272" s="58">
        <v>45667</v>
      </c>
      <c r="Q272" s="12"/>
      <c r="R272" s="58">
        <v>45660</v>
      </c>
      <c r="S272" s="12"/>
      <c r="T272" s="62">
        <v>50.48</v>
      </c>
      <c r="U272" s="12" t="s">
        <v>39</v>
      </c>
      <c r="V272" s="12" t="s">
        <v>40</v>
      </c>
      <c r="W272" s="12" t="s">
        <v>41</v>
      </c>
      <c r="X272" s="12" t="s">
        <v>42</v>
      </c>
      <c r="Y272" s="12"/>
      <c r="Z272" s="12"/>
      <c r="AA272" s="12" t="s">
        <v>366</v>
      </c>
      <c r="AB272" s="12"/>
      <c r="AC272" s="12">
        <v>7119</v>
      </c>
      <c r="AD272" s="12" t="s">
        <v>38</v>
      </c>
    </row>
    <row r="273" spans="1:30" x14ac:dyDescent="0.2">
      <c r="A273" s="56" t="s">
        <v>499</v>
      </c>
      <c r="B273" s="12">
        <v>590759</v>
      </c>
      <c r="C273" s="12">
        <v>114548</v>
      </c>
      <c r="D273" s="12"/>
      <c r="E273" s="12">
        <v>2</v>
      </c>
      <c r="F273" s="12" t="s">
        <v>29</v>
      </c>
      <c r="G273" s="12">
        <v>3201</v>
      </c>
      <c r="H273" s="12" t="s">
        <v>608</v>
      </c>
      <c r="I273" s="12" t="s">
        <v>30</v>
      </c>
      <c r="J273" s="12">
        <v>54</v>
      </c>
      <c r="K273" s="12" t="s">
        <v>359</v>
      </c>
      <c r="L273" s="12">
        <v>88</v>
      </c>
      <c r="M273" s="12" t="s">
        <v>360</v>
      </c>
      <c r="N273" s="12" t="s">
        <v>361</v>
      </c>
      <c r="O273" s="57">
        <v>45632.371527777781</v>
      </c>
      <c r="P273" s="58">
        <v>45667</v>
      </c>
      <c r="Q273" s="12"/>
      <c r="R273" s="58">
        <v>45663</v>
      </c>
      <c r="S273" s="12"/>
      <c r="T273" s="62">
        <v>-751.48</v>
      </c>
      <c r="U273" s="12" t="s">
        <v>34</v>
      </c>
      <c r="V273" s="12" t="s">
        <v>510</v>
      </c>
      <c r="W273" s="12" t="s">
        <v>35</v>
      </c>
      <c r="X273" s="12" t="s">
        <v>36</v>
      </c>
      <c r="Y273" s="12"/>
      <c r="Z273" s="12"/>
      <c r="AA273" s="12" t="s">
        <v>362</v>
      </c>
      <c r="AB273" s="12"/>
      <c r="AC273" s="12">
        <v>7119</v>
      </c>
      <c r="AD273" s="12" t="s">
        <v>38</v>
      </c>
    </row>
    <row r="274" spans="1:30" x14ac:dyDescent="0.2">
      <c r="A274" s="56" t="s">
        <v>499</v>
      </c>
      <c r="B274" s="12">
        <v>590782</v>
      </c>
      <c r="C274" s="12">
        <v>114548</v>
      </c>
      <c r="D274" s="12"/>
      <c r="E274" s="12">
        <v>2</v>
      </c>
      <c r="F274" s="12" t="s">
        <v>29</v>
      </c>
      <c r="G274" s="12">
        <v>3201</v>
      </c>
      <c r="H274" s="12" t="s">
        <v>608</v>
      </c>
      <c r="I274" s="12" t="s">
        <v>30</v>
      </c>
      <c r="J274" s="12">
        <v>54</v>
      </c>
      <c r="K274" s="12" t="s">
        <v>359</v>
      </c>
      <c r="L274" s="12">
        <v>88</v>
      </c>
      <c r="M274" s="12" t="s">
        <v>360</v>
      </c>
      <c r="N274" s="12" t="s">
        <v>361</v>
      </c>
      <c r="O274" s="57">
        <v>45632.371527777781</v>
      </c>
      <c r="P274" s="58">
        <v>45667</v>
      </c>
      <c r="Q274" s="12"/>
      <c r="R274" s="58">
        <v>45663</v>
      </c>
      <c r="S274" s="12"/>
      <c r="T274" s="62">
        <v>60.12</v>
      </c>
      <c r="U274" s="12" t="s">
        <v>39</v>
      </c>
      <c r="V274" s="12" t="s">
        <v>40</v>
      </c>
      <c r="W274" s="12" t="s">
        <v>41</v>
      </c>
      <c r="X274" s="12" t="s">
        <v>42</v>
      </c>
      <c r="Y274" s="12"/>
      <c r="Z274" s="12"/>
      <c r="AA274" s="12" t="s">
        <v>362</v>
      </c>
      <c r="AB274" s="12"/>
      <c r="AC274" s="12">
        <v>7119</v>
      </c>
      <c r="AD274" s="12" t="s">
        <v>38</v>
      </c>
    </row>
    <row r="275" spans="1:30" x14ac:dyDescent="0.2">
      <c r="A275" s="56" t="s">
        <v>497</v>
      </c>
      <c r="B275" s="12">
        <v>590822</v>
      </c>
      <c r="C275" s="12">
        <v>114560</v>
      </c>
      <c r="D275" s="12"/>
      <c r="E275" s="12">
        <v>2</v>
      </c>
      <c r="F275" s="12" t="s">
        <v>29</v>
      </c>
      <c r="G275" s="12">
        <v>7720</v>
      </c>
      <c r="H275" s="12" t="s">
        <v>685</v>
      </c>
      <c r="I275" s="12" t="s">
        <v>30</v>
      </c>
      <c r="J275" s="12">
        <v>185</v>
      </c>
      <c r="K275" s="12" t="s">
        <v>344</v>
      </c>
      <c r="L275" s="12">
        <v>73</v>
      </c>
      <c r="M275" s="12" t="s">
        <v>345</v>
      </c>
      <c r="N275" s="12" t="s">
        <v>555</v>
      </c>
      <c r="O275" s="57">
        <v>45632.371527777781</v>
      </c>
      <c r="P275" s="58">
        <v>45667</v>
      </c>
      <c r="Q275" s="12"/>
      <c r="R275" s="58"/>
      <c r="S275" s="12"/>
      <c r="T275" s="62">
        <v>-637.67999999999995</v>
      </c>
      <c r="U275" s="12" t="s">
        <v>34</v>
      </c>
      <c r="V275" s="12" t="s">
        <v>510</v>
      </c>
      <c r="W275" s="12" t="s">
        <v>35</v>
      </c>
      <c r="X275" s="12" t="s">
        <v>36</v>
      </c>
      <c r="Y275" s="12"/>
      <c r="Z275" s="12"/>
      <c r="AA275" s="12" t="s">
        <v>346</v>
      </c>
      <c r="AB275" s="12"/>
      <c r="AC275" s="12">
        <v>7119</v>
      </c>
      <c r="AD275" s="12" t="s">
        <v>38</v>
      </c>
    </row>
    <row r="276" spans="1:30" x14ac:dyDescent="0.2">
      <c r="A276" s="56" t="s">
        <v>497</v>
      </c>
      <c r="B276" s="12">
        <v>590845</v>
      </c>
      <c r="C276" s="12">
        <v>114560</v>
      </c>
      <c r="D276" s="12"/>
      <c r="E276" s="12">
        <v>2</v>
      </c>
      <c r="F276" s="12" t="s">
        <v>29</v>
      </c>
      <c r="G276" s="12">
        <v>7720</v>
      </c>
      <c r="H276" s="12" t="s">
        <v>685</v>
      </c>
      <c r="I276" s="12" t="s">
        <v>30</v>
      </c>
      <c r="J276" s="12">
        <v>185</v>
      </c>
      <c r="K276" s="12" t="s">
        <v>344</v>
      </c>
      <c r="L276" s="12">
        <v>73</v>
      </c>
      <c r="M276" s="12" t="s">
        <v>345</v>
      </c>
      <c r="N276" s="12" t="s">
        <v>555</v>
      </c>
      <c r="O276" s="57">
        <v>45632.371527777781</v>
      </c>
      <c r="P276" s="58">
        <v>45667</v>
      </c>
      <c r="Q276" s="12"/>
      <c r="R276" s="58"/>
      <c r="S276" s="12"/>
      <c r="T276" s="62">
        <v>51.01</v>
      </c>
      <c r="U276" s="12" t="s">
        <v>39</v>
      </c>
      <c r="V276" s="12" t="s">
        <v>40</v>
      </c>
      <c r="W276" s="12" t="s">
        <v>41</v>
      </c>
      <c r="X276" s="12" t="s">
        <v>42</v>
      </c>
      <c r="Y276" s="12"/>
      <c r="Z276" s="12"/>
      <c r="AA276" s="12" t="s">
        <v>346</v>
      </c>
      <c r="AB276" s="12"/>
      <c r="AC276" s="12">
        <v>7119</v>
      </c>
      <c r="AD276" s="12" t="s">
        <v>38</v>
      </c>
    </row>
    <row r="277" spans="1:30" x14ac:dyDescent="0.2">
      <c r="A277" s="56" t="s">
        <v>498</v>
      </c>
      <c r="B277" s="12">
        <v>590886</v>
      </c>
      <c r="C277" s="12">
        <v>114572</v>
      </c>
      <c r="D277" s="12"/>
      <c r="E277" s="12">
        <v>2</v>
      </c>
      <c r="F277" s="12" t="s">
        <v>29</v>
      </c>
      <c r="G277" s="12">
        <v>7720</v>
      </c>
      <c r="H277" s="12" t="s">
        <v>685</v>
      </c>
      <c r="I277" s="12" t="s">
        <v>30</v>
      </c>
      <c r="J277" s="12">
        <v>393</v>
      </c>
      <c r="K277" s="12" t="s">
        <v>198</v>
      </c>
      <c r="L277" s="12">
        <v>37</v>
      </c>
      <c r="M277" s="12" t="s">
        <v>199</v>
      </c>
      <c r="N277" s="12" t="s">
        <v>200</v>
      </c>
      <c r="O277" s="57">
        <v>45632.371527777781</v>
      </c>
      <c r="P277" s="58">
        <v>45667</v>
      </c>
      <c r="Q277" s="12"/>
      <c r="R277" s="58">
        <v>45656</v>
      </c>
      <c r="S277" s="12"/>
      <c r="T277" s="62">
        <v>-1034</v>
      </c>
      <c r="U277" s="12" t="s">
        <v>34</v>
      </c>
      <c r="V277" s="12" t="s">
        <v>510</v>
      </c>
      <c r="W277" s="12" t="s">
        <v>35</v>
      </c>
      <c r="X277" s="12" t="s">
        <v>36</v>
      </c>
      <c r="Y277" s="12"/>
      <c r="Z277" s="12"/>
      <c r="AA277" s="12" t="s">
        <v>201</v>
      </c>
      <c r="AB277" s="12"/>
      <c r="AC277" s="12">
        <v>7119</v>
      </c>
      <c r="AD277" s="12" t="s">
        <v>38</v>
      </c>
    </row>
    <row r="278" spans="1:30" x14ac:dyDescent="0.2">
      <c r="A278" s="56" t="s">
        <v>498</v>
      </c>
      <c r="B278" s="12">
        <v>590909</v>
      </c>
      <c r="C278" s="12">
        <v>114572</v>
      </c>
      <c r="D278" s="12"/>
      <c r="E278" s="12">
        <v>2</v>
      </c>
      <c r="F278" s="12" t="s">
        <v>29</v>
      </c>
      <c r="G278" s="12">
        <v>7720</v>
      </c>
      <c r="H278" s="12" t="s">
        <v>685</v>
      </c>
      <c r="I278" s="12" t="s">
        <v>30</v>
      </c>
      <c r="J278" s="12">
        <v>393</v>
      </c>
      <c r="K278" s="12" t="s">
        <v>198</v>
      </c>
      <c r="L278" s="12">
        <v>37</v>
      </c>
      <c r="M278" s="12" t="s">
        <v>199</v>
      </c>
      <c r="N278" s="12" t="s">
        <v>200</v>
      </c>
      <c r="O278" s="57">
        <v>45632.371527777781</v>
      </c>
      <c r="P278" s="58">
        <v>45667</v>
      </c>
      <c r="Q278" s="12"/>
      <c r="R278" s="58">
        <v>45656</v>
      </c>
      <c r="S278" s="12"/>
      <c r="T278" s="62">
        <v>82.72</v>
      </c>
      <c r="U278" s="12" t="s">
        <v>39</v>
      </c>
      <c r="V278" s="12" t="s">
        <v>40</v>
      </c>
      <c r="W278" s="12" t="s">
        <v>41</v>
      </c>
      <c r="X278" s="12" t="s">
        <v>42</v>
      </c>
      <c r="Y278" s="12"/>
      <c r="Z278" s="12"/>
      <c r="AA278" s="12" t="s">
        <v>201</v>
      </c>
      <c r="AB278" s="12"/>
      <c r="AC278" s="12">
        <v>7119</v>
      </c>
      <c r="AD278" s="12" t="s">
        <v>38</v>
      </c>
    </row>
    <row r="279" spans="1:30" x14ac:dyDescent="0.2">
      <c r="A279" s="56" t="s">
        <v>497</v>
      </c>
      <c r="B279" s="12">
        <v>590946</v>
      </c>
      <c r="C279" s="12">
        <v>114584</v>
      </c>
      <c r="D279" s="12"/>
      <c r="E279" s="12">
        <v>2</v>
      </c>
      <c r="F279" s="12" t="s">
        <v>29</v>
      </c>
      <c r="G279" s="12">
        <v>7720</v>
      </c>
      <c r="H279" s="12" t="s">
        <v>685</v>
      </c>
      <c r="I279" s="12" t="s">
        <v>30</v>
      </c>
      <c r="J279" s="12">
        <v>174</v>
      </c>
      <c r="K279" s="12" t="s">
        <v>333</v>
      </c>
      <c r="L279" s="12">
        <v>168</v>
      </c>
      <c r="M279" s="12" t="s">
        <v>334</v>
      </c>
      <c r="N279" s="12" t="s">
        <v>481</v>
      </c>
      <c r="O279" s="57">
        <v>45632.371527777781</v>
      </c>
      <c r="P279" s="58">
        <v>45667</v>
      </c>
      <c r="Q279" s="12"/>
      <c r="R279" s="58"/>
      <c r="S279" s="12"/>
      <c r="T279" s="62">
        <v>-331.14</v>
      </c>
      <c r="U279" s="12" t="s">
        <v>34</v>
      </c>
      <c r="V279" s="12" t="s">
        <v>510</v>
      </c>
      <c r="W279" s="12" t="s">
        <v>35</v>
      </c>
      <c r="X279" s="12" t="s">
        <v>36</v>
      </c>
      <c r="Y279" s="12"/>
      <c r="Z279" s="12"/>
      <c r="AA279" s="12" t="s">
        <v>335</v>
      </c>
      <c r="AB279" s="12"/>
      <c r="AC279" s="12">
        <v>7119</v>
      </c>
      <c r="AD279" s="12" t="s">
        <v>38</v>
      </c>
    </row>
    <row r="280" spans="1:30" x14ac:dyDescent="0.2">
      <c r="A280" s="56" t="s">
        <v>497</v>
      </c>
      <c r="B280" s="12">
        <v>590969</v>
      </c>
      <c r="C280" s="12">
        <v>114584</v>
      </c>
      <c r="D280" s="12"/>
      <c r="E280" s="12">
        <v>2</v>
      </c>
      <c r="F280" s="12" t="s">
        <v>29</v>
      </c>
      <c r="G280" s="12">
        <v>7720</v>
      </c>
      <c r="H280" s="12" t="s">
        <v>685</v>
      </c>
      <c r="I280" s="12" t="s">
        <v>30</v>
      </c>
      <c r="J280" s="12">
        <v>174</v>
      </c>
      <c r="K280" s="12" t="s">
        <v>333</v>
      </c>
      <c r="L280" s="12">
        <v>168</v>
      </c>
      <c r="M280" s="12" t="s">
        <v>334</v>
      </c>
      <c r="N280" s="12" t="s">
        <v>481</v>
      </c>
      <c r="O280" s="57">
        <v>45632.371527777781</v>
      </c>
      <c r="P280" s="58">
        <v>45667</v>
      </c>
      <c r="Q280" s="12"/>
      <c r="R280" s="58"/>
      <c r="S280" s="12"/>
      <c r="T280" s="62">
        <v>26.49</v>
      </c>
      <c r="U280" s="12" t="s">
        <v>39</v>
      </c>
      <c r="V280" s="12" t="s">
        <v>40</v>
      </c>
      <c r="W280" s="12" t="s">
        <v>41</v>
      </c>
      <c r="X280" s="12" t="s">
        <v>42</v>
      </c>
      <c r="Y280" s="12"/>
      <c r="Z280" s="12"/>
      <c r="AA280" s="12" t="s">
        <v>335</v>
      </c>
      <c r="AB280" s="12"/>
      <c r="AC280" s="12">
        <v>7119</v>
      </c>
      <c r="AD280" s="12" t="s">
        <v>38</v>
      </c>
    </row>
    <row r="281" spans="1:30" x14ac:dyDescent="0.2">
      <c r="A281" s="56" t="s">
        <v>501</v>
      </c>
      <c r="B281" s="12">
        <v>591009</v>
      </c>
      <c r="C281" s="12">
        <v>114596</v>
      </c>
      <c r="D281" s="12"/>
      <c r="E281" s="12">
        <v>2</v>
      </c>
      <c r="F281" s="12" t="s">
        <v>29</v>
      </c>
      <c r="G281" s="12">
        <v>3201</v>
      </c>
      <c r="H281" s="12" t="s">
        <v>608</v>
      </c>
      <c r="I281" s="12" t="s">
        <v>30</v>
      </c>
      <c r="J281" s="12">
        <v>237</v>
      </c>
      <c r="K281" s="12" t="s">
        <v>290</v>
      </c>
      <c r="L281" s="12">
        <v>280</v>
      </c>
      <c r="M281" s="12" t="s">
        <v>291</v>
      </c>
      <c r="N281" s="12" t="s">
        <v>292</v>
      </c>
      <c r="O281" s="57">
        <v>45632.37222222222</v>
      </c>
      <c r="P281" s="58">
        <v>45667</v>
      </c>
      <c r="Q281" s="12"/>
      <c r="R281" s="58">
        <v>45663</v>
      </c>
      <c r="S281" s="12"/>
      <c r="T281" s="62">
        <v>-910.17</v>
      </c>
      <c r="U281" s="12" t="s">
        <v>34</v>
      </c>
      <c r="V281" s="12" t="s">
        <v>510</v>
      </c>
      <c r="W281" s="12" t="s">
        <v>35</v>
      </c>
      <c r="X281" s="12" t="s">
        <v>36</v>
      </c>
      <c r="Y281" s="12"/>
      <c r="Z281" s="12"/>
      <c r="AA281" s="12" t="s">
        <v>293</v>
      </c>
      <c r="AB281" s="12"/>
      <c r="AC281" s="12">
        <v>7119</v>
      </c>
      <c r="AD281" s="12" t="s">
        <v>38</v>
      </c>
    </row>
    <row r="282" spans="1:30" x14ac:dyDescent="0.2">
      <c r="A282" s="56" t="s">
        <v>501</v>
      </c>
      <c r="B282" s="12">
        <v>591032</v>
      </c>
      <c r="C282" s="12">
        <v>114596</v>
      </c>
      <c r="D282" s="12"/>
      <c r="E282" s="12">
        <v>2</v>
      </c>
      <c r="F282" s="12" t="s">
        <v>29</v>
      </c>
      <c r="G282" s="12">
        <v>3201</v>
      </c>
      <c r="H282" s="12" t="s">
        <v>608</v>
      </c>
      <c r="I282" s="12" t="s">
        <v>30</v>
      </c>
      <c r="J282" s="12">
        <v>237</v>
      </c>
      <c r="K282" s="12" t="s">
        <v>290</v>
      </c>
      <c r="L282" s="12">
        <v>280</v>
      </c>
      <c r="M282" s="12" t="s">
        <v>291</v>
      </c>
      <c r="N282" s="12" t="s">
        <v>292</v>
      </c>
      <c r="O282" s="57">
        <v>45632.37222222222</v>
      </c>
      <c r="P282" s="58">
        <v>45667</v>
      </c>
      <c r="Q282" s="12"/>
      <c r="R282" s="58">
        <v>45663</v>
      </c>
      <c r="S282" s="12"/>
      <c r="T282" s="62">
        <v>72.81</v>
      </c>
      <c r="U282" s="12" t="s">
        <v>39</v>
      </c>
      <c r="V282" s="12" t="s">
        <v>40</v>
      </c>
      <c r="W282" s="12" t="s">
        <v>41</v>
      </c>
      <c r="X282" s="12" t="s">
        <v>42</v>
      </c>
      <c r="Y282" s="12"/>
      <c r="Z282" s="12"/>
      <c r="AA282" s="12" t="s">
        <v>293</v>
      </c>
      <c r="AB282" s="12"/>
      <c r="AC282" s="12">
        <v>7119</v>
      </c>
      <c r="AD282" s="12" t="s">
        <v>38</v>
      </c>
    </row>
    <row r="283" spans="1:30" x14ac:dyDescent="0.2">
      <c r="A283" s="56" t="s">
        <v>498</v>
      </c>
      <c r="B283" s="12">
        <v>591061</v>
      </c>
      <c r="C283" s="12">
        <v>114608</v>
      </c>
      <c r="D283" s="12"/>
      <c r="E283" s="12">
        <v>2</v>
      </c>
      <c r="F283" s="12" t="s">
        <v>29</v>
      </c>
      <c r="G283" s="12">
        <v>7720</v>
      </c>
      <c r="H283" s="12" t="s">
        <v>685</v>
      </c>
      <c r="I283" s="12" t="s">
        <v>30</v>
      </c>
      <c r="J283" s="12">
        <v>409</v>
      </c>
      <c r="K283" s="12" t="s">
        <v>236</v>
      </c>
      <c r="L283" s="12">
        <v>191</v>
      </c>
      <c r="M283" s="12" t="s">
        <v>237</v>
      </c>
      <c r="N283" s="12" t="s">
        <v>238</v>
      </c>
      <c r="O283" s="57">
        <v>45632.372916666667</v>
      </c>
      <c r="P283" s="58">
        <v>45667</v>
      </c>
      <c r="Q283" s="12"/>
      <c r="R283" s="58"/>
      <c r="S283" s="12"/>
      <c r="T283" s="62">
        <v>-373.2</v>
      </c>
      <c r="U283" s="12" t="s">
        <v>34</v>
      </c>
      <c r="V283" s="12" t="s">
        <v>510</v>
      </c>
      <c r="W283" s="12" t="s">
        <v>35</v>
      </c>
      <c r="X283" s="12" t="s">
        <v>36</v>
      </c>
      <c r="Y283" s="12"/>
      <c r="Z283" s="12"/>
      <c r="AA283" s="12" t="s">
        <v>556</v>
      </c>
      <c r="AB283" s="12"/>
      <c r="AC283" s="12">
        <v>7119</v>
      </c>
      <c r="AD283" s="12" t="s">
        <v>38</v>
      </c>
    </row>
    <row r="284" spans="1:30" x14ac:dyDescent="0.2">
      <c r="A284" s="56" t="s">
        <v>498</v>
      </c>
      <c r="B284" s="12">
        <v>591084</v>
      </c>
      <c r="C284" s="12">
        <v>114608</v>
      </c>
      <c r="D284" s="12"/>
      <c r="E284" s="12">
        <v>2</v>
      </c>
      <c r="F284" s="12" t="s">
        <v>29</v>
      </c>
      <c r="G284" s="12">
        <v>7720</v>
      </c>
      <c r="H284" s="12" t="s">
        <v>685</v>
      </c>
      <c r="I284" s="12" t="s">
        <v>30</v>
      </c>
      <c r="J284" s="12">
        <v>409</v>
      </c>
      <c r="K284" s="12" t="s">
        <v>236</v>
      </c>
      <c r="L284" s="12">
        <v>191</v>
      </c>
      <c r="M284" s="12" t="s">
        <v>237</v>
      </c>
      <c r="N284" s="12" t="s">
        <v>238</v>
      </c>
      <c r="O284" s="57">
        <v>45632.372916666667</v>
      </c>
      <c r="P284" s="58">
        <v>45667</v>
      </c>
      <c r="Q284" s="12"/>
      <c r="R284" s="58"/>
      <c r="S284" s="12"/>
      <c r="T284" s="62">
        <v>29.86</v>
      </c>
      <c r="U284" s="12" t="s">
        <v>39</v>
      </c>
      <c r="V284" s="12" t="s">
        <v>40</v>
      </c>
      <c r="W284" s="12" t="s">
        <v>41</v>
      </c>
      <c r="X284" s="12" t="s">
        <v>42</v>
      </c>
      <c r="Y284" s="12"/>
      <c r="Z284" s="12"/>
      <c r="AA284" s="12" t="s">
        <v>556</v>
      </c>
      <c r="AB284" s="12"/>
      <c r="AC284" s="12">
        <v>7119</v>
      </c>
      <c r="AD284" s="12" t="s">
        <v>38</v>
      </c>
    </row>
    <row r="285" spans="1:30" x14ac:dyDescent="0.2">
      <c r="A285" s="56" t="s">
        <v>497</v>
      </c>
      <c r="B285" s="12">
        <v>591124</v>
      </c>
      <c r="C285" s="12">
        <v>114620</v>
      </c>
      <c r="D285" s="12"/>
      <c r="E285" s="12">
        <v>2</v>
      </c>
      <c r="F285" s="12" t="s">
        <v>29</v>
      </c>
      <c r="G285" s="12">
        <v>7720</v>
      </c>
      <c r="H285" s="12" t="s">
        <v>685</v>
      </c>
      <c r="I285" s="12" t="s">
        <v>30</v>
      </c>
      <c r="J285" s="12">
        <v>165</v>
      </c>
      <c r="K285" s="12" t="s">
        <v>435</v>
      </c>
      <c r="L285" s="12">
        <v>55</v>
      </c>
      <c r="M285" s="12" t="s">
        <v>436</v>
      </c>
      <c r="N285" s="12" t="s">
        <v>437</v>
      </c>
      <c r="O285" s="57">
        <v>45632.373611111114</v>
      </c>
      <c r="P285" s="58">
        <v>45667</v>
      </c>
      <c r="Q285" s="12"/>
      <c r="R285" s="58">
        <v>45656</v>
      </c>
      <c r="S285" s="12"/>
      <c r="T285" s="62">
        <v>-517.16999999999996</v>
      </c>
      <c r="U285" s="12" t="s">
        <v>34</v>
      </c>
      <c r="V285" s="12" t="s">
        <v>510</v>
      </c>
      <c r="W285" s="12" t="s">
        <v>35</v>
      </c>
      <c r="X285" s="12" t="s">
        <v>36</v>
      </c>
      <c r="Y285" s="12"/>
      <c r="Z285" s="12"/>
      <c r="AA285" s="12" t="s">
        <v>557</v>
      </c>
      <c r="AB285" s="12"/>
      <c r="AC285" s="12">
        <v>7119</v>
      </c>
      <c r="AD285" s="12" t="s">
        <v>38</v>
      </c>
    </row>
    <row r="286" spans="1:30" x14ac:dyDescent="0.2">
      <c r="A286" s="56" t="s">
        <v>497</v>
      </c>
      <c r="B286" s="12">
        <v>591147</v>
      </c>
      <c r="C286" s="12">
        <v>114620</v>
      </c>
      <c r="D286" s="12"/>
      <c r="E286" s="12">
        <v>2</v>
      </c>
      <c r="F286" s="12" t="s">
        <v>29</v>
      </c>
      <c r="G286" s="12">
        <v>7720</v>
      </c>
      <c r="H286" s="12" t="s">
        <v>685</v>
      </c>
      <c r="I286" s="12" t="s">
        <v>30</v>
      </c>
      <c r="J286" s="12">
        <v>165</v>
      </c>
      <c r="K286" s="12" t="s">
        <v>435</v>
      </c>
      <c r="L286" s="12">
        <v>55</v>
      </c>
      <c r="M286" s="12" t="s">
        <v>436</v>
      </c>
      <c r="N286" s="12" t="s">
        <v>437</v>
      </c>
      <c r="O286" s="57">
        <v>45632.373611111114</v>
      </c>
      <c r="P286" s="58">
        <v>45667</v>
      </c>
      <c r="Q286" s="12"/>
      <c r="R286" s="58">
        <v>45656</v>
      </c>
      <c r="S286" s="12"/>
      <c r="T286" s="62">
        <v>41.37</v>
      </c>
      <c r="U286" s="12" t="s">
        <v>39</v>
      </c>
      <c r="V286" s="12" t="s">
        <v>40</v>
      </c>
      <c r="W286" s="12" t="s">
        <v>41</v>
      </c>
      <c r="X286" s="12" t="s">
        <v>42</v>
      </c>
      <c r="Y286" s="12"/>
      <c r="Z286" s="12"/>
      <c r="AA286" s="12" t="s">
        <v>557</v>
      </c>
      <c r="AB286" s="12"/>
      <c r="AC286" s="12">
        <v>7119</v>
      </c>
      <c r="AD286" s="12" t="s">
        <v>38</v>
      </c>
    </row>
    <row r="287" spans="1:30" x14ac:dyDescent="0.2">
      <c r="A287" s="56" t="s">
        <v>501</v>
      </c>
      <c r="B287" s="12">
        <v>591197</v>
      </c>
      <c r="C287" s="12">
        <v>114634</v>
      </c>
      <c r="D287" s="12"/>
      <c r="E287" s="12">
        <v>2</v>
      </c>
      <c r="F287" s="12" t="s">
        <v>29</v>
      </c>
      <c r="G287" s="12">
        <v>7719</v>
      </c>
      <c r="H287" s="12" t="s">
        <v>597</v>
      </c>
      <c r="I287" s="12" t="s">
        <v>30</v>
      </c>
      <c r="J287" s="12">
        <v>240</v>
      </c>
      <c r="K287" s="12" t="s">
        <v>424</v>
      </c>
      <c r="L287" s="12">
        <v>284</v>
      </c>
      <c r="M287" s="12" t="s">
        <v>425</v>
      </c>
      <c r="N287" s="12" t="s">
        <v>426</v>
      </c>
      <c r="O287" s="57">
        <v>45632.373611111114</v>
      </c>
      <c r="P287" s="58">
        <v>45667</v>
      </c>
      <c r="Q287" s="12"/>
      <c r="R287" s="58">
        <v>45663</v>
      </c>
      <c r="S287" s="12"/>
      <c r="T287" s="62">
        <v>-17861.25</v>
      </c>
      <c r="U287" s="12" t="s">
        <v>34</v>
      </c>
      <c r="V287" s="12" t="s">
        <v>510</v>
      </c>
      <c r="W287" s="12" t="s">
        <v>35</v>
      </c>
      <c r="X287" s="12" t="s">
        <v>36</v>
      </c>
      <c r="Y287" s="12"/>
      <c r="Z287" s="12"/>
      <c r="AA287" s="12" t="s">
        <v>558</v>
      </c>
      <c r="AB287" s="12"/>
      <c r="AC287" s="12">
        <v>7119</v>
      </c>
      <c r="AD287" s="12" t="s">
        <v>38</v>
      </c>
    </row>
    <row r="288" spans="1:30" x14ac:dyDescent="0.2">
      <c r="A288" s="56" t="s">
        <v>501</v>
      </c>
      <c r="B288" s="12">
        <v>591220</v>
      </c>
      <c r="C288" s="12">
        <v>114634</v>
      </c>
      <c r="D288" s="12"/>
      <c r="E288" s="12">
        <v>2</v>
      </c>
      <c r="F288" s="12" t="s">
        <v>29</v>
      </c>
      <c r="G288" s="12">
        <v>7719</v>
      </c>
      <c r="H288" s="12" t="s">
        <v>597</v>
      </c>
      <c r="I288" s="12" t="s">
        <v>30</v>
      </c>
      <c r="J288" s="12">
        <v>240</v>
      </c>
      <c r="K288" s="12" t="s">
        <v>424</v>
      </c>
      <c r="L288" s="12">
        <v>284</v>
      </c>
      <c r="M288" s="12" t="s">
        <v>425</v>
      </c>
      <c r="N288" s="12" t="s">
        <v>426</v>
      </c>
      <c r="O288" s="57">
        <v>45632.373611111114</v>
      </c>
      <c r="P288" s="58">
        <v>45667</v>
      </c>
      <c r="Q288" s="12"/>
      <c r="R288" s="58">
        <v>45663</v>
      </c>
      <c r="S288" s="12"/>
      <c r="T288" s="62">
        <v>1428.9</v>
      </c>
      <c r="U288" s="12" t="s">
        <v>39</v>
      </c>
      <c r="V288" s="12" t="s">
        <v>40</v>
      </c>
      <c r="W288" s="12" t="s">
        <v>41</v>
      </c>
      <c r="X288" s="12" t="s">
        <v>42</v>
      </c>
      <c r="Y288" s="12"/>
      <c r="Z288" s="12"/>
      <c r="AA288" s="12" t="s">
        <v>558</v>
      </c>
      <c r="AB288" s="12"/>
      <c r="AC288" s="12">
        <v>7119</v>
      </c>
      <c r="AD288" s="12" t="s">
        <v>38</v>
      </c>
    </row>
    <row r="289" spans="1:30" x14ac:dyDescent="0.2">
      <c r="A289" s="56" t="s">
        <v>501</v>
      </c>
      <c r="B289" s="12">
        <v>591244</v>
      </c>
      <c r="C289" s="12">
        <v>114634</v>
      </c>
      <c r="D289" s="12"/>
      <c r="E289" s="12">
        <v>2</v>
      </c>
      <c r="F289" s="12" t="s">
        <v>29</v>
      </c>
      <c r="G289" s="12">
        <v>7719</v>
      </c>
      <c r="H289" s="12" t="s">
        <v>597</v>
      </c>
      <c r="I289" s="12" t="s">
        <v>30</v>
      </c>
      <c r="J289" s="12">
        <v>240</v>
      </c>
      <c r="K289" s="12" t="s">
        <v>424</v>
      </c>
      <c r="L289" s="12">
        <v>284</v>
      </c>
      <c r="M289" s="12" t="s">
        <v>425</v>
      </c>
      <c r="N289" s="12" t="s">
        <v>426</v>
      </c>
      <c r="O289" s="57">
        <v>45632.373611111114</v>
      </c>
      <c r="P289" s="58">
        <v>45667</v>
      </c>
      <c r="Q289" s="12"/>
      <c r="R289" s="58">
        <v>45663</v>
      </c>
      <c r="S289" s="12"/>
      <c r="T289" s="62">
        <v>4015.84</v>
      </c>
      <c r="U289" s="12" t="s">
        <v>39</v>
      </c>
      <c r="V289" s="12" t="s">
        <v>46</v>
      </c>
      <c r="W289" s="12" t="s">
        <v>47</v>
      </c>
      <c r="X289" s="12" t="s">
        <v>48</v>
      </c>
      <c r="Y289" s="12"/>
      <c r="Z289" s="12"/>
      <c r="AA289" s="12" t="s">
        <v>558</v>
      </c>
      <c r="AB289" s="12"/>
      <c r="AC289" s="12">
        <v>7119</v>
      </c>
      <c r="AD289" s="12" t="s">
        <v>38</v>
      </c>
    </row>
    <row r="290" spans="1:30" x14ac:dyDescent="0.2">
      <c r="A290" s="56" t="s">
        <v>500</v>
      </c>
      <c r="B290" s="12">
        <v>591269</v>
      </c>
      <c r="C290" s="12">
        <v>114646</v>
      </c>
      <c r="D290" s="12"/>
      <c r="E290" s="12">
        <v>2</v>
      </c>
      <c r="F290" s="12" t="s">
        <v>29</v>
      </c>
      <c r="G290" s="12">
        <v>3201</v>
      </c>
      <c r="H290" s="12" t="s">
        <v>608</v>
      </c>
      <c r="I290" s="12" t="s">
        <v>30</v>
      </c>
      <c r="J290" s="12">
        <v>210</v>
      </c>
      <c r="K290" s="12" t="s">
        <v>464</v>
      </c>
      <c r="L290" s="12">
        <v>70</v>
      </c>
      <c r="M290" s="12" t="s">
        <v>465</v>
      </c>
      <c r="N290" s="12" t="s">
        <v>466</v>
      </c>
      <c r="O290" s="57">
        <v>45632.373611111114</v>
      </c>
      <c r="P290" s="58">
        <v>45667</v>
      </c>
      <c r="Q290" s="12"/>
      <c r="R290" s="58">
        <v>45663</v>
      </c>
      <c r="S290" s="12"/>
      <c r="T290" s="62">
        <v>-618.28</v>
      </c>
      <c r="U290" s="12" t="s">
        <v>34</v>
      </c>
      <c r="V290" s="12" t="s">
        <v>510</v>
      </c>
      <c r="W290" s="12" t="s">
        <v>35</v>
      </c>
      <c r="X290" s="12" t="s">
        <v>36</v>
      </c>
      <c r="Y290" s="12"/>
      <c r="Z290" s="12"/>
      <c r="AA290" s="12" t="s">
        <v>467</v>
      </c>
      <c r="AB290" s="12"/>
      <c r="AC290" s="12">
        <v>7119</v>
      </c>
      <c r="AD290" s="12" t="s">
        <v>38</v>
      </c>
    </row>
    <row r="291" spans="1:30" x14ac:dyDescent="0.2">
      <c r="A291" s="56" t="s">
        <v>500</v>
      </c>
      <c r="B291" s="12">
        <v>591292</v>
      </c>
      <c r="C291" s="12">
        <v>114646</v>
      </c>
      <c r="D291" s="12"/>
      <c r="E291" s="12">
        <v>2</v>
      </c>
      <c r="F291" s="12" t="s">
        <v>29</v>
      </c>
      <c r="G291" s="12">
        <v>3201</v>
      </c>
      <c r="H291" s="12" t="s">
        <v>608</v>
      </c>
      <c r="I291" s="12" t="s">
        <v>30</v>
      </c>
      <c r="J291" s="12">
        <v>210</v>
      </c>
      <c r="K291" s="12" t="s">
        <v>464</v>
      </c>
      <c r="L291" s="12">
        <v>70</v>
      </c>
      <c r="M291" s="12" t="s">
        <v>465</v>
      </c>
      <c r="N291" s="12" t="s">
        <v>466</v>
      </c>
      <c r="O291" s="57">
        <v>45632.373611111114</v>
      </c>
      <c r="P291" s="58">
        <v>45667</v>
      </c>
      <c r="Q291" s="12"/>
      <c r="R291" s="58">
        <v>45663</v>
      </c>
      <c r="S291" s="12"/>
      <c r="T291" s="62">
        <v>49.46</v>
      </c>
      <c r="U291" s="12" t="s">
        <v>39</v>
      </c>
      <c r="V291" s="12" t="s">
        <v>40</v>
      </c>
      <c r="W291" s="12" t="s">
        <v>41</v>
      </c>
      <c r="X291" s="12" t="s">
        <v>42</v>
      </c>
      <c r="Y291" s="12"/>
      <c r="Z291" s="12"/>
      <c r="AA291" s="12" t="s">
        <v>467</v>
      </c>
      <c r="AB291" s="12"/>
      <c r="AC291" s="12">
        <v>7119</v>
      </c>
      <c r="AD291" s="12" t="s">
        <v>38</v>
      </c>
    </row>
    <row r="292" spans="1:30" x14ac:dyDescent="0.2">
      <c r="A292" s="56" t="s">
        <v>499</v>
      </c>
      <c r="B292" s="12">
        <v>591381</v>
      </c>
      <c r="C292" s="12">
        <v>114675</v>
      </c>
      <c r="D292" s="12"/>
      <c r="E292" s="12">
        <v>2</v>
      </c>
      <c r="F292" s="12" t="s">
        <v>29</v>
      </c>
      <c r="G292" s="12">
        <v>3201</v>
      </c>
      <c r="H292" s="12" t="s">
        <v>608</v>
      </c>
      <c r="I292" s="12" t="s">
        <v>30</v>
      </c>
      <c r="J292" s="12">
        <v>76</v>
      </c>
      <c r="K292" s="12" t="s">
        <v>351</v>
      </c>
      <c r="L292" s="12">
        <v>6</v>
      </c>
      <c r="M292" s="12" t="s">
        <v>352</v>
      </c>
      <c r="N292" s="12" t="s">
        <v>353</v>
      </c>
      <c r="O292" s="57">
        <v>45632.374305555553</v>
      </c>
      <c r="P292" s="58">
        <v>45667</v>
      </c>
      <c r="Q292" s="12"/>
      <c r="R292" s="58">
        <v>45653</v>
      </c>
      <c r="S292" s="12"/>
      <c r="T292" s="62">
        <v>-2250.7800000000002</v>
      </c>
      <c r="U292" s="12" t="s">
        <v>34</v>
      </c>
      <c r="V292" s="12" t="s">
        <v>510</v>
      </c>
      <c r="W292" s="12" t="s">
        <v>35</v>
      </c>
      <c r="X292" s="12" t="s">
        <v>36</v>
      </c>
      <c r="Y292" s="12"/>
      <c r="Z292" s="12"/>
      <c r="AA292" s="12" t="s">
        <v>354</v>
      </c>
      <c r="AB292" s="12"/>
      <c r="AC292" s="12">
        <v>7119</v>
      </c>
      <c r="AD292" s="12" t="s">
        <v>38</v>
      </c>
    </row>
    <row r="293" spans="1:30" x14ac:dyDescent="0.2">
      <c r="A293" s="56" t="s">
        <v>499</v>
      </c>
      <c r="B293" s="12">
        <v>591383</v>
      </c>
      <c r="C293" s="12">
        <v>114675</v>
      </c>
      <c r="D293" s="12"/>
      <c r="E293" s="12">
        <v>2</v>
      </c>
      <c r="F293" s="12" t="s">
        <v>29</v>
      </c>
      <c r="G293" s="12">
        <v>3201</v>
      </c>
      <c r="H293" s="12" t="s">
        <v>608</v>
      </c>
      <c r="I293" s="12" t="s">
        <v>30</v>
      </c>
      <c r="J293" s="12">
        <v>76</v>
      </c>
      <c r="K293" s="12" t="s">
        <v>351</v>
      </c>
      <c r="L293" s="12">
        <v>6</v>
      </c>
      <c r="M293" s="12" t="s">
        <v>352</v>
      </c>
      <c r="N293" s="12" t="s">
        <v>353</v>
      </c>
      <c r="O293" s="57">
        <v>45632.374305555553</v>
      </c>
      <c r="P293" s="58">
        <v>45667</v>
      </c>
      <c r="Q293" s="12"/>
      <c r="R293" s="58">
        <v>45653</v>
      </c>
      <c r="S293" s="12"/>
      <c r="T293" s="62">
        <v>850.78</v>
      </c>
      <c r="U293" s="12" t="s">
        <v>39</v>
      </c>
      <c r="V293" s="12" t="s">
        <v>86</v>
      </c>
      <c r="W293" s="12" t="s">
        <v>54</v>
      </c>
      <c r="X293" s="12" t="s">
        <v>55</v>
      </c>
      <c r="Y293" s="12"/>
      <c r="Z293" s="12"/>
      <c r="AA293" s="12" t="s">
        <v>354</v>
      </c>
      <c r="AB293" s="12"/>
      <c r="AC293" s="12">
        <v>7119</v>
      </c>
      <c r="AD293" s="12" t="s">
        <v>38</v>
      </c>
    </row>
    <row r="294" spans="1:30" x14ac:dyDescent="0.2">
      <c r="A294" s="56" t="s">
        <v>499</v>
      </c>
      <c r="B294" s="12">
        <v>591406</v>
      </c>
      <c r="C294" s="12">
        <v>114675</v>
      </c>
      <c r="D294" s="12"/>
      <c r="E294" s="12">
        <v>2</v>
      </c>
      <c r="F294" s="12" t="s">
        <v>29</v>
      </c>
      <c r="G294" s="12">
        <v>3201</v>
      </c>
      <c r="H294" s="12" t="s">
        <v>608</v>
      </c>
      <c r="I294" s="12" t="s">
        <v>30</v>
      </c>
      <c r="J294" s="12">
        <v>76</v>
      </c>
      <c r="K294" s="12" t="s">
        <v>351</v>
      </c>
      <c r="L294" s="12">
        <v>6</v>
      </c>
      <c r="M294" s="12" t="s">
        <v>352</v>
      </c>
      <c r="N294" s="12" t="s">
        <v>353</v>
      </c>
      <c r="O294" s="57">
        <v>45632.374305555553</v>
      </c>
      <c r="P294" s="58">
        <v>45667</v>
      </c>
      <c r="Q294" s="12"/>
      <c r="R294" s="58">
        <v>45653</v>
      </c>
      <c r="S294" s="12"/>
      <c r="T294" s="62">
        <v>180.06</v>
      </c>
      <c r="U294" s="12" t="s">
        <v>39</v>
      </c>
      <c r="V294" s="12" t="s">
        <v>40</v>
      </c>
      <c r="W294" s="12" t="s">
        <v>41</v>
      </c>
      <c r="X294" s="12" t="s">
        <v>42</v>
      </c>
      <c r="Y294" s="12"/>
      <c r="Z294" s="12"/>
      <c r="AA294" s="12" t="s">
        <v>354</v>
      </c>
      <c r="AB294" s="12"/>
      <c r="AC294" s="12">
        <v>7119</v>
      </c>
      <c r="AD294" s="12" t="s">
        <v>38</v>
      </c>
    </row>
    <row r="295" spans="1:30" x14ac:dyDescent="0.2">
      <c r="A295" s="56" t="s">
        <v>499</v>
      </c>
      <c r="B295" s="12">
        <v>591408</v>
      </c>
      <c r="C295" s="12">
        <v>114675</v>
      </c>
      <c r="D295" s="12"/>
      <c r="E295" s="12">
        <v>2</v>
      </c>
      <c r="F295" s="12" t="s">
        <v>29</v>
      </c>
      <c r="G295" s="12">
        <v>3201</v>
      </c>
      <c r="H295" s="12" t="s">
        <v>608</v>
      </c>
      <c r="I295" s="12" t="s">
        <v>30</v>
      </c>
      <c r="J295" s="12">
        <v>76</v>
      </c>
      <c r="K295" s="12" t="s">
        <v>351</v>
      </c>
      <c r="L295" s="12">
        <v>6</v>
      </c>
      <c r="M295" s="12" t="s">
        <v>352</v>
      </c>
      <c r="N295" s="12" t="s">
        <v>353</v>
      </c>
      <c r="O295" s="57">
        <v>45632.374305555553</v>
      </c>
      <c r="P295" s="58">
        <v>45667</v>
      </c>
      <c r="Q295" s="12"/>
      <c r="R295" s="58">
        <v>45653</v>
      </c>
      <c r="S295" s="12"/>
      <c r="T295" s="62">
        <v>-68.06</v>
      </c>
      <c r="U295" s="12" t="s">
        <v>39</v>
      </c>
      <c r="V295" s="12" t="s">
        <v>56</v>
      </c>
      <c r="W295" s="12" t="s">
        <v>41</v>
      </c>
      <c r="X295" s="12" t="s">
        <v>42</v>
      </c>
      <c r="Y295" s="12"/>
      <c r="Z295" s="12"/>
      <c r="AA295" s="12" t="s">
        <v>354</v>
      </c>
      <c r="AB295" s="12"/>
      <c r="AC295" s="12">
        <v>7119</v>
      </c>
      <c r="AD295" s="12" t="s">
        <v>38</v>
      </c>
    </row>
    <row r="296" spans="1:30" x14ac:dyDescent="0.2">
      <c r="A296" s="56" t="s">
        <v>499</v>
      </c>
      <c r="B296" s="12">
        <v>591410</v>
      </c>
      <c r="C296" s="12">
        <v>114675</v>
      </c>
      <c r="D296" s="12"/>
      <c r="E296" s="12">
        <v>2</v>
      </c>
      <c r="F296" s="12" t="s">
        <v>29</v>
      </c>
      <c r="G296" s="12">
        <v>3201</v>
      </c>
      <c r="H296" s="12" t="s">
        <v>608</v>
      </c>
      <c r="I296" s="12" t="s">
        <v>30</v>
      </c>
      <c r="J296" s="12">
        <v>76</v>
      </c>
      <c r="K296" s="12" t="s">
        <v>351</v>
      </c>
      <c r="L296" s="12">
        <v>6</v>
      </c>
      <c r="M296" s="12" t="s">
        <v>352</v>
      </c>
      <c r="N296" s="12" t="s">
        <v>353</v>
      </c>
      <c r="O296" s="57">
        <v>45632.374305555553</v>
      </c>
      <c r="P296" s="58">
        <v>45667</v>
      </c>
      <c r="Q296" s="12"/>
      <c r="R296" s="58">
        <v>45653</v>
      </c>
      <c r="S296" s="12"/>
      <c r="T296" s="62">
        <v>10857.25</v>
      </c>
      <c r="U296" s="12" t="s">
        <v>39</v>
      </c>
      <c r="V296" s="12" t="s">
        <v>559</v>
      </c>
      <c r="W296" s="12" t="s">
        <v>355</v>
      </c>
      <c r="X296" s="12" t="s">
        <v>356</v>
      </c>
      <c r="Y296" s="12"/>
      <c r="Z296" s="12"/>
      <c r="AA296" s="12" t="s">
        <v>354</v>
      </c>
      <c r="AB296" s="12"/>
      <c r="AC296" s="12">
        <v>7119</v>
      </c>
      <c r="AD296" s="12" t="s">
        <v>38</v>
      </c>
    </row>
    <row r="297" spans="1:30" x14ac:dyDescent="0.2">
      <c r="A297" s="56" t="s">
        <v>499</v>
      </c>
      <c r="B297" s="12">
        <v>591460</v>
      </c>
      <c r="C297" s="12">
        <v>114687</v>
      </c>
      <c r="D297" s="12"/>
      <c r="E297" s="12">
        <v>2</v>
      </c>
      <c r="F297" s="12" t="s">
        <v>29</v>
      </c>
      <c r="G297" s="12">
        <v>3201</v>
      </c>
      <c r="H297" s="12" t="s">
        <v>608</v>
      </c>
      <c r="I297" s="12" t="s">
        <v>30</v>
      </c>
      <c r="J297" s="12">
        <v>77</v>
      </c>
      <c r="K297" s="12" t="s">
        <v>255</v>
      </c>
      <c r="L297" s="12">
        <v>2</v>
      </c>
      <c r="M297" s="12" t="s">
        <v>256</v>
      </c>
      <c r="N297" s="12" t="s">
        <v>478</v>
      </c>
      <c r="O297" s="57">
        <v>45632.374305555553</v>
      </c>
      <c r="P297" s="58">
        <v>45667</v>
      </c>
      <c r="Q297" s="12"/>
      <c r="R297" s="58"/>
      <c r="S297" s="12"/>
      <c r="T297" s="62">
        <v>-4118.5600000000004</v>
      </c>
      <c r="U297" s="12" t="s">
        <v>34</v>
      </c>
      <c r="V297" s="12" t="s">
        <v>510</v>
      </c>
      <c r="W297" s="12" t="s">
        <v>35</v>
      </c>
      <c r="X297" s="12" t="s">
        <v>36</v>
      </c>
      <c r="Y297" s="12"/>
      <c r="Z297" s="12"/>
      <c r="AA297" s="12" t="s">
        <v>257</v>
      </c>
      <c r="AB297" s="12"/>
      <c r="AC297" s="12">
        <v>7119</v>
      </c>
      <c r="AD297" s="12" t="s">
        <v>38</v>
      </c>
    </row>
    <row r="298" spans="1:30" x14ac:dyDescent="0.2">
      <c r="A298" s="56" t="s">
        <v>499</v>
      </c>
      <c r="B298" s="12">
        <v>591492</v>
      </c>
      <c r="C298" s="12">
        <v>114687</v>
      </c>
      <c r="D298" s="12"/>
      <c r="E298" s="12">
        <v>2</v>
      </c>
      <c r="F298" s="12" t="s">
        <v>29</v>
      </c>
      <c r="G298" s="12">
        <v>3201</v>
      </c>
      <c r="H298" s="12" t="s">
        <v>608</v>
      </c>
      <c r="I298" s="12" t="s">
        <v>30</v>
      </c>
      <c r="J298" s="12">
        <v>77</v>
      </c>
      <c r="K298" s="12" t="s">
        <v>255</v>
      </c>
      <c r="L298" s="12">
        <v>2</v>
      </c>
      <c r="M298" s="12" t="s">
        <v>256</v>
      </c>
      <c r="N298" s="12" t="s">
        <v>478</v>
      </c>
      <c r="O298" s="57">
        <v>45632.374305555553</v>
      </c>
      <c r="P298" s="58">
        <v>45667</v>
      </c>
      <c r="Q298" s="12"/>
      <c r="R298" s="58"/>
      <c r="S298" s="12"/>
      <c r="T298" s="62">
        <v>329.48</v>
      </c>
      <c r="U298" s="12" t="s">
        <v>39</v>
      </c>
      <c r="V298" s="12" t="s">
        <v>40</v>
      </c>
      <c r="W298" s="12" t="s">
        <v>41</v>
      </c>
      <c r="X298" s="12" t="s">
        <v>42</v>
      </c>
      <c r="Y298" s="12"/>
      <c r="Z298" s="12"/>
      <c r="AA298" s="12" t="s">
        <v>257</v>
      </c>
      <c r="AB298" s="12"/>
      <c r="AC298" s="12">
        <v>7119</v>
      </c>
      <c r="AD298" s="12" t="s">
        <v>38</v>
      </c>
    </row>
    <row r="299" spans="1:30" x14ac:dyDescent="0.2">
      <c r="A299" s="56" t="s">
        <v>499</v>
      </c>
      <c r="B299" s="12">
        <v>597753</v>
      </c>
      <c r="C299" s="12">
        <v>114687</v>
      </c>
      <c r="D299" s="12"/>
      <c r="E299" s="12">
        <v>2</v>
      </c>
      <c r="F299" s="12" t="s">
        <v>29</v>
      </c>
      <c r="G299" s="12">
        <v>3201</v>
      </c>
      <c r="H299" s="12" t="s">
        <v>608</v>
      </c>
      <c r="I299" s="12" t="s">
        <v>30</v>
      </c>
      <c r="J299" s="12">
        <v>77</v>
      </c>
      <c r="K299" s="12" t="s">
        <v>255</v>
      </c>
      <c r="L299" s="12">
        <v>2</v>
      </c>
      <c r="M299" s="12" t="s">
        <v>256</v>
      </c>
      <c r="N299" s="12" t="s">
        <v>478</v>
      </c>
      <c r="O299" s="57">
        <v>45632.374305555553</v>
      </c>
      <c r="P299" s="58">
        <v>45667</v>
      </c>
      <c r="Q299" s="12"/>
      <c r="R299" s="58"/>
      <c r="S299" s="12"/>
      <c r="T299" s="62">
        <v>1868.56</v>
      </c>
      <c r="U299" s="12" t="s">
        <v>39</v>
      </c>
      <c r="V299" s="12" t="s">
        <v>154</v>
      </c>
      <c r="W299" s="12" t="s">
        <v>54</v>
      </c>
      <c r="X299" s="12" t="s">
        <v>55</v>
      </c>
      <c r="Y299" s="12"/>
      <c r="Z299" s="12"/>
      <c r="AA299" s="12" t="s">
        <v>257</v>
      </c>
      <c r="AB299" s="12"/>
      <c r="AC299" s="12">
        <v>7119</v>
      </c>
      <c r="AD299" s="12" t="s">
        <v>38</v>
      </c>
    </row>
    <row r="300" spans="1:30" x14ac:dyDescent="0.2">
      <c r="A300" s="56" t="s">
        <v>499</v>
      </c>
      <c r="B300" s="12">
        <v>597770</v>
      </c>
      <c r="C300" s="12">
        <v>114687</v>
      </c>
      <c r="D300" s="12"/>
      <c r="E300" s="12">
        <v>2</v>
      </c>
      <c r="F300" s="12" t="s">
        <v>29</v>
      </c>
      <c r="G300" s="12">
        <v>3201</v>
      </c>
      <c r="H300" s="12" t="s">
        <v>608</v>
      </c>
      <c r="I300" s="12" t="s">
        <v>30</v>
      </c>
      <c r="J300" s="12">
        <v>77</v>
      </c>
      <c r="K300" s="12" t="s">
        <v>255</v>
      </c>
      <c r="L300" s="12">
        <v>2</v>
      </c>
      <c r="M300" s="12" t="s">
        <v>256</v>
      </c>
      <c r="N300" s="12" t="s">
        <v>478</v>
      </c>
      <c r="O300" s="57">
        <v>45632.374305555553</v>
      </c>
      <c r="P300" s="58">
        <v>45667</v>
      </c>
      <c r="Q300" s="12"/>
      <c r="R300" s="58"/>
      <c r="S300" s="12"/>
      <c r="T300" s="62">
        <v>-149.47999999999999</v>
      </c>
      <c r="U300" s="12" t="s">
        <v>39</v>
      </c>
      <c r="V300" s="12" t="s">
        <v>56</v>
      </c>
      <c r="W300" s="12" t="s">
        <v>41</v>
      </c>
      <c r="X300" s="12" t="s">
        <v>42</v>
      </c>
      <c r="Y300" s="12"/>
      <c r="Z300" s="12"/>
      <c r="AA300" s="12" t="s">
        <v>257</v>
      </c>
      <c r="AB300" s="12"/>
      <c r="AC300" s="12">
        <v>7119</v>
      </c>
      <c r="AD300" s="12" t="s">
        <v>38</v>
      </c>
    </row>
    <row r="301" spans="1:30" x14ac:dyDescent="0.2">
      <c r="A301" s="56" t="s">
        <v>501</v>
      </c>
      <c r="B301" s="12">
        <v>591542</v>
      </c>
      <c r="C301" s="12">
        <v>114699</v>
      </c>
      <c r="D301" s="12"/>
      <c r="E301" s="12">
        <v>2</v>
      </c>
      <c r="F301" s="12" t="s">
        <v>29</v>
      </c>
      <c r="G301" s="12">
        <v>7720</v>
      </c>
      <c r="H301" s="12" t="s">
        <v>685</v>
      </c>
      <c r="I301" s="12" t="s">
        <v>30</v>
      </c>
      <c r="J301" s="12">
        <v>143</v>
      </c>
      <c r="K301" s="12" t="s">
        <v>405</v>
      </c>
      <c r="L301" s="12">
        <v>108</v>
      </c>
      <c r="M301" s="12" t="s">
        <v>406</v>
      </c>
      <c r="N301" s="12" t="s">
        <v>407</v>
      </c>
      <c r="O301" s="57">
        <v>45632.375</v>
      </c>
      <c r="P301" s="58">
        <v>45667</v>
      </c>
      <c r="Q301" s="12"/>
      <c r="R301" s="58">
        <v>45663</v>
      </c>
      <c r="S301" s="12"/>
      <c r="T301" s="62">
        <v>-39625.58</v>
      </c>
      <c r="U301" s="12" t="s">
        <v>34</v>
      </c>
      <c r="V301" s="12" t="s">
        <v>510</v>
      </c>
      <c r="W301" s="12" t="s">
        <v>35</v>
      </c>
      <c r="X301" s="12" t="s">
        <v>36</v>
      </c>
      <c r="Y301" s="12"/>
      <c r="Z301" s="12"/>
      <c r="AA301" s="12" t="s">
        <v>560</v>
      </c>
      <c r="AB301" s="12"/>
      <c r="AC301" s="12">
        <v>7119</v>
      </c>
      <c r="AD301" s="12" t="s">
        <v>38</v>
      </c>
    </row>
    <row r="302" spans="1:30" x14ac:dyDescent="0.2">
      <c r="A302" s="56" t="s">
        <v>501</v>
      </c>
      <c r="B302" s="12">
        <v>591565</v>
      </c>
      <c r="C302" s="12">
        <v>114699</v>
      </c>
      <c r="D302" s="12"/>
      <c r="E302" s="12">
        <v>2</v>
      </c>
      <c r="F302" s="12" t="s">
        <v>29</v>
      </c>
      <c r="G302" s="12">
        <v>7720</v>
      </c>
      <c r="H302" s="12" t="s">
        <v>685</v>
      </c>
      <c r="I302" s="12" t="s">
        <v>30</v>
      </c>
      <c r="J302" s="12">
        <v>143</v>
      </c>
      <c r="K302" s="12" t="s">
        <v>405</v>
      </c>
      <c r="L302" s="12">
        <v>108</v>
      </c>
      <c r="M302" s="12" t="s">
        <v>406</v>
      </c>
      <c r="N302" s="12" t="s">
        <v>407</v>
      </c>
      <c r="O302" s="57">
        <v>45632.375</v>
      </c>
      <c r="P302" s="58">
        <v>45667</v>
      </c>
      <c r="Q302" s="12"/>
      <c r="R302" s="58">
        <v>45663</v>
      </c>
      <c r="S302" s="12"/>
      <c r="T302" s="62">
        <v>3170.05</v>
      </c>
      <c r="U302" s="12" t="s">
        <v>39</v>
      </c>
      <c r="V302" s="12" t="s">
        <v>40</v>
      </c>
      <c r="W302" s="12" t="s">
        <v>41</v>
      </c>
      <c r="X302" s="12" t="s">
        <v>42</v>
      </c>
      <c r="Y302" s="12"/>
      <c r="Z302" s="12"/>
      <c r="AA302" s="12" t="s">
        <v>560</v>
      </c>
      <c r="AB302" s="12"/>
      <c r="AC302" s="12">
        <v>7119</v>
      </c>
      <c r="AD302" s="12" t="s">
        <v>38</v>
      </c>
    </row>
    <row r="303" spans="1:30" x14ac:dyDescent="0.2">
      <c r="A303" s="56" t="s">
        <v>501</v>
      </c>
      <c r="B303" s="12">
        <v>591589</v>
      </c>
      <c r="C303" s="12">
        <v>114699</v>
      </c>
      <c r="D303" s="12"/>
      <c r="E303" s="12">
        <v>2</v>
      </c>
      <c r="F303" s="12" t="s">
        <v>29</v>
      </c>
      <c r="G303" s="12">
        <v>7720</v>
      </c>
      <c r="H303" s="12" t="s">
        <v>685</v>
      </c>
      <c r="I303" s="12" t="s">
        <v>30</v>
      </c>
      <c r="J303" s="12">
        <v>143</v>
      </c>
      <c r="K303" s="12" t="s">
        <v>405</v>
      </c>
      <c r="L303" s="12">
        <v>108</v>
      </c>
      <c r="M303" s="12" t="s">
        <v>406</v>
      </c>
      <c r="N303" s="12" t="s">
        <v>407</v>
      </c>
      <c r="O303" s="57">
        <v>45632.375</v>
      </c>
      <c r="P303" s="58">
        <v>45667</v>
      </c>
      <c r="Q303" s="12"/>
      <c r="R303" s="58">
        <v>45663</v>
      </c>
      <c r="S303" s="12"/>
      <c r="T303" s="62">
        <v>10001.030000000001</v>
      </c>
      <c r="U303" s="12" t="s">
        <v>39</v>
      </c>
      <c r="V303" s="12" t="s">
        <v>46</v>
      </c>
      <c r="W303" s="12" t="s">
        <v>47</v>
      </c>
      <c r="X303" s="12" t="s">
        <v>48</v>
      </c>
      <c r="Y303" s="12"/>
      <c r="Z303" s="12"/>
      <c r="AA303" s="12" t="s">
        <v>560</v>
      </c>
      <c r="AB303" s="12"/>
      <c r="AC303" s="12">
        <v>7119</v>
      </c>
      <c r="AD303" s="12" t="s">
        <v>38</v>
      </c>
    </row>
    <row r="304" spans="1:30" x14ac:dyDescent="0.2">
      <c r="A304" s="56" t="s">
        <v>499</v>
      </c>
      <c r="B304" s="12">
        <v>591614</v>
      </c>
      <c r="C304" s="12">
        <v>114711</v>
      </c>
      <c r="D304" s="12"/>
      <c r="E304" s="12">
        <v>2</v>
      </c>
      <c r="F304" s="12" t="s">
        <v>29</v>
      </c>
      <c r="G304" s="12">
        <v>3201</v>
      </c>
      <c r="H304" s="12" t="s">
        <v>608</v>
      </c>
      <c r="I304" s="12" t="s">
        <v>30</v>
      </c>
      <c r="J304" s="12">
        <v>94</v>
      </c>
      <c r="K304" s="12" t="s">
        <v>460</v>
      </c>
      <c r="L304" s="12">
        <v>220</v>
      </c>
      <c r="M304" s="12" t="s">
        <v>461</v>
      </c>
      <c r="N304" s="12" t="s">
        <v>462</v>
      </c>
      <c r="O304" s="57">
        <v>45632.375</v>
      </c>
      <c r="P304" s="58">
        <v>45667</v>
      </c>
      <c r="Q304" s="12"/>
      <c r="R304" s="58">
        <v>45663</v>
      </c>
      <c r="S304" s="12"/>
      <c r="T304" s="62">
        <v>-209.04</v>
      </c>
      <c r="U304" s="12" t="s">
        <v>34</v>
      </c>
      <c r="V304" s="12" t="s">
        <v>510</v>
      </c>
      <c r="W304" s="12" t="s">
        <v>35</v>
      </c>
      <c r="X304" s="12" t="s">
        <v>36</v>
      </c>
      <c r="Y304" s="12"/>
      <c r="Z304" s="12"/>
      <c r="AA304" s="12" t="s">
        <v>463</v>
      </c>
      <c r="AB304" s="12"/>
      <c r="AC304" s="12">
        <v>7119</v>
      </c>
      <c r="AD304" s="12" t="s">
        <v>38</v>
      </c>
    </row>
    <row r="305" spans="1:30" x14ac:dyDescent="0.2">
      <c r="A305" s="56" t="s">
        <v>499</v>
      </c>
      <c r="B305" s="12">
        <v>591637</v>
      </c>
      <c r="C305" s="12">
        <v>114711</v>
      </c>
      <c r="D305" s="12"/>
      <c r="E305" s="12">
        <v>2</v>
      </c>
      <c r="F305" s="12" t="s">
        <v>29</v>
      </c>
      <c r="G305" s="12">
        <v>3201</v>
      </c>
      <c r="H305" s="12" t="s">
        <v>608</v>
      </c>
      <c r="I305" s="12" t="s">
        <v>30</v>
      </c>
      <c r="J305" s="12">
        <v>94</v>
      </c>
      <c r="K305" s="12" t="s">
        <v>460</v>
      </c>
      <c r="L305" s="12">
        <v>220</v>
      </c>
      <c r="M305" s="12" t="s">
        <v>461</v>
      </c>
      <c r="N305" s="12" t="s">
        <v>462</v>
      </c>
      <c r="O305" s="57">
        <v>45632.375</v>
      </c>
      <c r="P305" s="58">
        <v>45667</v>
      </c>
      <c r="Q305" s="12"/>
      <c r="R305" s="58">
        <v>45663</v>
      </c>
      <c r="S305" s="12"/>
      <c r="T305" s="62">
        <v>16.72</v>
      </c>
      <c r="U305" s="12" t="s">
        <v>39</v>
      </c>
      <c r="V305" s="12" t="s">
        <v>40</v>
      </c>
      <c r="W305" s="12" t="s">
        <v>41</v>
      </c>
      <c r="X305" s="12" t="s">
        <v>42</v>
      </c>
      <c r="Y305" s="12"/>
      <c r="Z305" s="12"/>
      <c r="AA305" s="12" t="s">
        <v>463</v>
      </c>
      <c r="AB305" s="12"/>
      <c r="AC305" s="12">
        <v>7119</v>
      </c>
      <c r="AD305" s="12" t="s">
        <v>38</v>
      </c>
    </row>
    <row r="306" spans="1:30" x14ac:dyDescent="0.2">
      <c r="A306" s="56" t="s">
        <v>497</v>
      </c>
      <c r="B306" s="12">
        <v>591673</v>
      </c>
      <c r="C306" s="12">
        <v>114725</v>
      </c>
      <c r="D306" s="12"/>
      <c r="E306" s="12">
        <v>2</v>
      </c>
      <c r="F306" s="12" t="s">
        <v>29</v>
      </c>
      <c r="G306" s="12">
        <v>7720</v>
      </c>
      <c r="H306" s="12" t="s">
        <v>685</v>
      </c>
      <c r="I306" s="12" t="s">
        <v>30</v>
      </c>
      <c r="J306" s="12">
        <v>167</v>
      </c>
      <c r="K306" s="12" t="s">
        <v>374</v>
      </c>
      <c r="L306" s="12">
        <v>63</v>
      </c>
      <c r="M306" s="12" t="s">
        <v>375</v>
      </c>
      <c r="N306" s="12" t="s">
        <v>376</v>
      </c>
      <c r="O306" s="57">
        <v>45632.375694444447</v>
      </c>
      <c r="P306" s="58">
        <v>45667</v>
      </c>
      <c r="Q306" s="12"/>
      <c r="R306" s="58">
        <v>45646</v>
      </c>
      <c r="S306" s="12"/>
      <c r="T306" s="62">
        <v>-610.20000000000005</v>
      </c>
      <c r="U306" s="12" t="s">
        <v>34</v>
      </c>
      <c r="V306" s="12" t="s">
        <v>510</v>
      </c>
      <c r="W306" s="12" t="s">
        <v>35</v>
      </c>
      <c r="X306" s="12" t="s">
        <v>36</v>
      </c>
      <c r="Y306" s="12"/>
      <c r="Z306" s="12"/>
      <c r="AA306" s="12" t="s">
        <v>377</v>
      </c>
      <c r="AB306" s="12"/>
      <c r="AC306" s="12">
        <v>7119</v>
      </c>
      <c r="AD306" s="12" t="s">
        <v>38</v>
      </c>
    </row>
    <row r="307" spans="1:30" x14ac:dyDescent="0.2">
      <c r="A307" s="56" t="s">
        <v>497</v>
      </c>
      <c r="B307" s="12">
        <v>591696</v>
      </c>
      <c r="C307" s="12">
        <v>114725</v>
      </c>
      <c r="D307" s="12"/>
      <c r="E307" s="12">
        <v>2</v>
      </c>
      <c r="F307" s="12" t="s">
        <v>29</v>
      </c>
      <c r="G307" s="12">
        <v>7720</v>
      </c>
      <c r="H307" s="12" t="s">
        <v>685</v>
      </c>
      <c r="I307" s="12" t="s">
        <v>30</v>
      </c>
      <c r="J307" s="12">
        <v>167</v>
      </c>
      <c r="K307" s="12" t="s">
        <v>374</v>
      </c>
      <c r="L307" s="12">
        <v>63</v>
      </c>
      <c r="M307" s="12" t="s">
        <v>375</v>
      </c>
      <c r="N307" s="12" t="s">
        <v>376</v>
      </c>
      <c r="O307" s="57">
        <v>45632.375694444447</v>
      </c>
      <c r="P307" s="58">
        <v>45667</v>
      </c>
      <c r="Q307" s="12"/>
      <c r="R307" s="58">
        <v>45646</v>
      </c>
      <c r="S307" s="12"/>
      <c r="T307" s="62">
        <v>48.82</v>
      </c>
      <c r="U307" s="12" t="s">
        <v>39</v>
      </c>
      <c r="V307" s="12" t="s">
        <v>40</v>
      </c>
      <c r="W307" s="12" t="s">
        <v>41</v>
      </c>
      <c r="X307" s="12" t="s">
        <v>42</v>
      </c>
      <c r="Y307" s="12"/>
      <c r="Z307" s="12"/>
      <c r="AA307" s="12" t="s">
        <v>377</v>
      </c>
      <c r="AB307" s="12"/>
      <c r="AC307" s="12">
        <v>7119</v>
      </c>
      <c r="AD307" s="12" t="s">
        <v>38</v>
      </c>
    </row>
    <row r="308" spans="1:30" x14ac:dyDescent="0.2">
      <c r="A308" s="56" t="s">
        <v>499</v>
      </c>
      <c r="B308" s="12">
        <v>591770</v>
      </c>
      <c r="C308" s="12">
        <v>114743</v>
      </c>
      <c r="D308" s="12"/>
      <c r="E308" s="12">
        <v>2</v>
      </c>
      <c r="F308" s="12" t="s">
        <v>29</v>
      </c>
      <c r="G308" s="12">
        <v>3201</v>
      </c>
      <c r="H308" s="12" t="s">
        <v>608</v>
      </c>
      <c r="I308" s="12" t="s">
        <v>30</v>
      </c>
      <c r="J308" s="12">
        <v>79</v>
      </c>
      <c r="K308" s="12" t="s">
        <v>340</v>
      </c>
      <c r="L308" s="12">
        <v>247</v>
      </c>
      <c r="M308" s="12" t="s">
        <v>341</v>
      </c>
      <c r="N308" s="12" t="s">
        <v>342</v>
      </c>
      <c r="O308" s="57">
        <v>45632.375694444447</v>
      </c>
      <c r="P308" s="58">
        <v>45667</v>
      </c>
      <c r="Q308" s="12"/>
      <c r="R308" s="58"/>
      <c r="S308" s="12"/>
      <c r="T308" s="62">
        <v>-1150</v>
      </c>
      <c r="U308" s="12" t="s">
        <v>34</v>
      </c>
      <c r="V308" s="12" t="s">
        <v>510</v>
      </c>
      <c r="W308" s="12" t="s">
        <v>35</v>
      </c>
      <c r="X308" s="12" t="s">
        <v>36</v>
      </c>
      <c r="Y308" s="12"/>
      <c r="Z308" s="12"/>
      <c r="AA308" s="12" t="s">
        <v>343</v>
      </c>
      <c r="AB308" s="12"/>
      <c r="AC308" s="12">
        <v>7119</v>
      </c>
      <c r="AD308" s="12" t="s">
        <v>38</v>
      </c>
    </row>
    <row r="309" spans="1:30" x14ac:dyDescent="0.2">
      <c r="A309" s="56" t="s">
        <v>499</v>
      </c>
      <c r="B309" s="12">
        <v>591793</v>
      </c>
      <c r="C309" s="12">
        <v>114743</v>
      </c>
      <c r="D309" s="12"/>
      <c r="E309" s="12">
        <v>2</v>
      </c>
      <c r="F309" s="12" t="s">
        <v>29</v>
      </c>
      <c r="G309" s="12">
        <v>3201</v>
      </c>
      <c r="H309" s="12" t="s">
        <v>608</v>
      </c>
      <c r="I309" s="12" t="s">
        <v>30</v>
      </c>
      <c r="J309" s="12">
        <v>79</v>
      </c>
      <c r="K309" s="12" t="s">
        <v>340</v>
      </c>
      <c r="L309" s="12">
        <v>247</v>
      </c>
      <c r="M309" s="12" t="s">
        <v>341</v>
      </c>
      <c r="N309" s="12" t="s">
        <v>342</v>
      </c>
      <c r="O309" s="57">
        <v>45632.375694444447</v>
      </c>
      <c r="P309" s="58">
        <v>45667</v>
      </c>
      <c r="Q309" s="12"/>
      <c r="R309" s="58"/>
      <c r="S309" s="12"/>
      <c r="T309" s="62">
        <v>92</v>
      </c>
      <c r="U309" s="12" t="s">
        <v>39</v>
      </c>
      <c r="V309" s="12" t="s">
        <v>40</v>
      </c>
      <c r="W309" s="12" t="s">
        <v>41</v>
      </c>
      <c r="X309" s="12" t="s">
        <v>42</v>
      </c>
      <c r="Y309" s="12"/>
      <c r="Z309" s="12"/>
      <c r="AA309" s="12" t="s">
        <v>343</v>
      </c>
      <c r="AB309" s="12"/>
      <c r="AC309" s="12">
        <v>7119</v>
      </c>
      <c r="AD309" s="12" t="s">
        <v>38</v>
      </c>
    </row>
    <row r="310" spans="1:30" x14ac:dyDescent="0.2">
      <c r="A310" s="56" t="s">
        <v>497</v>
      </c>
      <c r="B310" s="12">
        <v>591833</v>
      </c>
      <c r="C310" s="12">
        <v>114755</v>
      </c>
      <c r="D310" s="12"/>
      <c r="E310" s="12">
        <v>2</v>
      </c>
      <c r="F310" s="12" t="s">
        <v>29</v>
      </c>
      <c r="G310" s="12">
        <v>7720</v>
      </c>
      <c r="H310" s="12" t="s">
        <v>685</v>
      </c>
      <c r="I310" s="12" t="s">
        <v>30</v>
      </c>
      <c r="J310" s="12">
        <v>187</v>
      </c>
      <c r="K310" s="12" t="s">
        <v>306</v>
      </c>
      <c r="L310" s="12">
        <v>167</v>
      </c>
      <c r="M310" s="12" t="s">
        <v>307</v>
      </c>
      <c r="N310" s="12" t="s">
        <v>308</v>
      </c>
      <c r="O310" s="57">
        <v>45632.375694444447</v>
      </c>
      <c r="P310" s="58">
        <v>45667</v>
      </c>
      <c r="Q310" s="12"/>
      <c r="R310" s="58">
        <v>45663</v>
      </c>
      <c r="S310" s="12"/>
      <c r="T310" s="62">
        <v>-383.87</v>
      </c>
      <c r="U310" s="12" t="s">
        <v>34</v>
      </c>
      <c r="V310" s="12" t="s">
        <v>510</v>
      </c>
      <c r="W310" s="12" t="s">
        <v>35</v>
      </c>
      <c r="X310" s="12" t="s">
        <v>36</v>
      </c>
      <c r="Y310" s="12"/>
      <c r="Z310" s="12"/>
      <c r="AA310" s="12" t="s">
        <v>309</v>
      </c>
      <c r="AB310" s="12"/>
      <c r="AC310" s="12">
        <v>7119</v>
      </c>
      <c r="AD310" s="12" t="s">
        <v>38</v>
      </c>
    </row>
    <row r="311" spans="1:30" x14ac:dyDescent="0.2">
      <c r="A311" s="56" t="s">
        <v>497</v>
      </c>
      <c r="B311" s="12">
        <v>591856</v>
      </c>
      <c r="C311" s="12">
        <v>114755</v>
      </c>
      <c r="D311" s="12"/>
      <c r="E311" s="12">
        <v>2</v>
      </c>
      <c r="F311" s="12" t="s">
        <v>29</v>
      </c>
      <c r="G311" s="12">
        <v>7720</v>
      </c>
      <c r="H311" s="12" t="s">
        <v>685</v>
      </c>
      <c r="I311" s="12" t="s">
        <v>30</v>
      </c>
      <c r="J311" s="12">
        <v>187</v>
      </c>
      <c r="K311" s="12" t="s">
        <v>306</v>
      </c>
      <c r="L311" s="12">
        <v>167</v>
      </c>
      <c r="M311" s="12" t="s">
        <v>307</v>
      </c>
      <c r="N311" s="12" t="s">
        <v>308</v>
      </c>
      <c r="O311" s="57">
        <v>45632.375694444447</v>
      </c>
      <c r="P311" s="58">
        <v>45667</v>
      </c>
      <c r="Q311" s="12"/>
      <c r="R311" s="58">
        <v>45663</v>
      </c>
      <c r="S311" s="12"/>
      <c r="T311" s="62">
        <v>30.71</v>
      </c>
      <c r="U311" s="12" t="s">
        <v>39</v>
      </c>
      <c r="V311" s="12" t="s">
        <v>40</v>
      </c>
      <c r="W311" s="12" t="s">
        <v>41</v>
      </c>
      <c r="X311" s="12" t="s">
        <v>42</v>
      </c>
      <c r="Y311" s="12"/>
      <c r="Z311" s="12"/>
      <c r="AA311" s="12" t="s">
        <v>309</v>
      </c>
      <c r="AB311" s="12"/>
      <c r="AC311" s="12">
        <v>7119</v>
      </c>
      <c r="AD311" s="12" t="s">
        <v>38</v>
      </c>
    </row>
    <row r="312" spans="1:30" x14ac:dyDescent="0.2">
      <c r="A312" s="56" t="s">
        <v>497</v>
      </c>
      <c r="B312" s="12">
        <v>591896</v>
      </c>
      <c r="C312" s="12">
        <v>114767</v>
      </c>
      <c r="D312" s="12"/>
      <c r="E312" s="12">
        <v>2</v>
      </c>
      <c r="F312" s="12" t="s">
        <v>29</v>
      </c>
      <c r="G312" s="12">
        <v>7720</v>
      </c>
      <c r="H312" s="12" t="s">
        <v>685</v>
      </c>
      <c r="I312" s="12" t="s">
        <v>30</v>
      </c>
      <c r="J312" s="12">
        <v>191</v>
      </c>
      <c r="K312" s="12" t="s">
        <v>302</v>
      </c>
      <c r="L312" s="12">
        <v>178</v>
      </c>
      <c r="M312" s="12" t="s">
        <v>303</v>
      </c>
      <c r="N312" s="12" t="s">
        <v>304</v>
      </c>
      <c r="O312" s="57">
        <v>45632.375694444447</v>
      </c>
      <c r="P312" s="58">
        <v>45667</v>
      </c>
      <c r="Q312" s="12"/>
      <c r="R312" s="58">
        <v>45649</v>
      </c>
      <c r="S312" s="12"/>
      <c r="T312" s="62">
        <v>-300</v>
      </c>
      <c r="U312" s="12" t="s">
        <v>34</v>
      </c>
      <c r="V312" s="12" t="s">
        <v>510</v>
      </c>
      <c r="W312" s="12" t="s">
        <v>35</v>
      </c>
      <c r="X312" s="12" t="s">
        <v>36</v>
      </c>
      <c r="Y312" s="12"/>
      <c r="Z312" s="12"/>
      <c r="AA312" s="12" t="s">
        <v>305</v>
      </c>
      <c r="AB312" s="12"/>
      <c r="AC312" s="12">
        <v>7119</v>
      </c>
      <c r="AD312" s="12" t="s">
        <v>38</v>
      </c>
    </row>
    <row r="313" spans="1:30" x14ac:dyDescent="0.2">
      <c r="A313" s="56" t="s">
        <v>497</v>
      </c>
      <c r="B313" s="12">
        <v>591919</v>
      </c>
      <c r="C313" s="12">
        <v>114767</v>
      </c>
      <c r="D313" s="12"/>
      <c r="E313" s="12">
        <v>2</v>
      </c>
      <c r="F313" s="12" t="s">
        <v>29</v>
      </c>
      <c r="G313" s="12">
        <v>7720</v>
      </c>
      <c r="H313" s="12" t="s">
        <v>685</v>
      </c>
      <c r="I313" s="12" t="s">
        <v>30</v>
      </c>
      <c r="J313" s="12">
        <v>191</v>
      </c>
      <c r="K313" s="12" t="s">
        <v>302</v>
      </c>
      <c r="L313" s="12">
        <v>178</v>
      </c>
      <c r="M313" s="12" t="s">
        <v>303</v>
      </c>
      <c r="N313" s="12" t="s">
        <v>304</v>
      </c>
      <c r="O313" s="57">
        <v>45632.375694444447</v>
      </c>
      <c r="P313" s="58">
        <v>45667</v>
      </c>
      <c r="Q313" s="12"/>
      <c r="R313" s="58">
        <v>45649</v>
      </c>
      <c r="S313" s="12"/>
      <c r="T313" s="62">
        <v>24</v>
      </c>
      <c r="U313" s="12" t="s">
        <v>39</v>
      </c>
      <c r="V313" s="12" t="s">
        <v>40</v>
      </c>
      <c r="W313" s="12" t="s">
        <v>41</v>
      </c>
      <c r="X313" s="12" t="s">
        <v>42</v>
      </c>
      <c r="Y313" s="12"/>
      <c r="Z313" s="12"/>
      <c r="AA313" s="12" t="s">
        <v>305</v>
      </c>
      <c r="AB313" s="12"/>
      <c r="AC313" s="12">
        <v>7119</v>
      </c>
      <c r="AD313" s="12" t="s">
        <v>38</v>
      </c>
    </row>
    <row r="314" spans="1:30" x14ac:dyDescent="0.2">
      <c r="A314" s="56" t="s">
        <v>500</v>
      </c>
      <c r="B314" s="12">
        <v>594900</v>
      </c>
      <c r="C314" s="12">
        <v>115286</v>
      </c>
      <c r="D314" s="12"/>
      <c r="E314" s="12">
        <v>2</v>
      </c>
      <c r="F314" s="12" t="s">
        <v>29</v>
      </c>
      <c r="G314" s="12">
        <v>3201</v>
      </c>
      <c r="H314" s="12" t="s">
        <v>608</v>
      </c>
      <c r="I314" s="12" t="s">
        <v>30</v>
      </c>
      <c r="J314" s="12">
        <v>209</v>
      </c>
      <c r="K314" s="12" t="s">
        <v>395</v>
      </c>
      <c r="L314" s="12">
        <v>153</v>
      </c>
      <c r="M314" s="12" t="s">
        <v>396</v>
      </c>
      <c r="N314" s="12" t="s">
        <v>561</v>
      </c>
      <c r="O314" s="57">
        <v>45639.390277777777</v>
      </c>
      <c r="P314" s="58">
        <v>45667</v>
      </c>
      <c r="Q314" s="12"/>
      <c r="R314" s="58">
        <v>45663</v>
      </c>
      <c r="S314" s="12"/>
      <c r="T314" s="62">
        <v>-509.14</v>
      </c>
      <c r="U314" s="12" t="s">
        <v>34</v>
      </c>
      <c r="V314" s="12" t="s">
        <v>510</v>
      </c>
      <c r="W314" s="12" t="s">
        <v>35</v>
      </c>
      <c r="X314" s="12" t="s">
        <v>36</v>
      </c>
      <c r="Y314" s="12"/>
      <c r="Z314" s="12"/>
      <c r="AA314" s="12" t="s">
        <v>398</v>
      </c>
      <c r="AB314" s="12"/>
      <c r="AC314" s="12">
        <v>7119</v>
      </c>
      <c r="AD314" s="12" t="s">
        <v>38</v>
      </c>
    </row>
    <row r="315" spans="1:30" x14ac:dyDescent="0.2">
      <c r="A315" s="56" t="s">
        <v>500</v>
      </c>
      <c r="B315" s="12">
        <v>594923</v>
      </c>
      <c r="C315" s="12">
        <v>115286</v>
      </c>
      <c r="D315" s="12"/>
      <c r="E315" s="12">
        <v>2</v>
      </c>
      <c r="F315" s="12" t="s">
        <v>29</v>
      </c>
      <c r="G315" s="12">
        <v>3201</v>
      </c>
      <c r="H315" s="12" t="s">
        <v>608</v>
      </c>
      <c r="I315" s="12" t="s">
        <v>30</v>
      </c>
      <c r="J315" s="12">
        <v>209</v>
      </c>
      <c r="K315" s="12" t="s">
        <v>395</v>
      </c>
      <c r="L315" s="12">
        <v>153</v>
      </c>
      <c r="M315" s="12" t="s">
        <v>396</v>
      </c>
      <c r="N315" s="12" t="s">
        <v>561</v>
      </c>
      <c r="O315" s="57">
        <v>45639.390277777777</v>
      </c>
      <c r="P315" s="58">
        <v>45667</v>
      </c>
      <c r="Q315" s="12"/>
      <c r="R315" s="58">
        <v>45663</v>
      </c>
      <c r="S315" s="12"/>
      <c r="T315" s="62">
        <v>40.729999999999997</v>
      </c>
      <c r="U315" s="12" t="s">
        <v>39</v>
      </c>
      <c r="V315" s="12" t="s">
        <v>40</v>
      </c>
      <c r="W315" s="12" t="s">
        <v>41</v>
      </c>
      <c r="X315" s="12" t="s">
        <v>42</v>
      </c>
      <c r="Y315" s="12"/>
      <c r="Z315" s="12"/>
      <c r="AA315" s="12" t="s">
        <v>398</v>
      </c>
      <c r="AB315" s="12"/>
      <c r="AC315" s="12">
        <v>7119</v>
      </c>
      <c r="AD315" s="12" t="s">
        <v>38</v>
      </c>
    </row>
    <row r="316" spans="1:30" x14ac:dyDescent="0.2">
      <c r="A316" s="56" t="s">
        <v>501</v>
      </c>
      <c r="B316" s="12">
        <v>595064</v>
      </c>
      <c r="C316" s="12">
        <v>115306</v>
      </c>
      <c r="D316" s="12"/>
      <c r="E316" s="12">
        <v>2</v>
      </c>
      <c r="F316" s="12" t="s">
        <v>29</v>
      </c>
      <c r="G316" s="12">
        <v>7719</v>
      </c>
      <c r="H316" s="12" t="s">
        <v>597</v>
      </c>
      <c r="I316" s="12" t="s">
        <v>30</v>
      </c>
      <c r="J316" s="12">
        <v>229</v>
      </c>
      <c r="K316" s="12" t="s">
        <v>75</v>
      </c>
      <c r="L316" s="12">
        <v>277</v>
      </c>
      <c r="M316" s="12" t="s">
        <v>76</v>
      </c>
      <c r="N316" s="12" t="s">
        <v>505</v>
      </c>
      <c r="O316" s="57">
        <v>45639.482638888891</v>
      </c>
      <c r="P316" s="58">
        <v>45667</v>
      </c>
      <c r="Q316" s="12"/>
      <c r="R316" s="58">
        <v>45665</v>
      </c>
      <c r="S316" s="12"/>
      <c r="T316" s="62">
        <v>-4283.3100000000004</v>
      </c>
      <c r="U316" s="12" t="s">
        <v>34</v>
      </c>
      <c r="V316" s="12" t="s">
        <v>510</v>
      </c>
      <c r="W316" s="12" t="s">
        <v>35</v>
      </c>
      <c r="X316" s="12" t="s">
        <v>36</v>
      </c>
      <c r="Y316" s="12"/>
      <c r="Z316" s="12"/>
      <c r="AA316" s="12" t="s">
        <v>77</v>
      </c>
      <c r="AB316" s="12"/>
      <c r="AC316" s="12">
        <v>7119</v>
      </c>
      <c r="AD316" s="12" t="s">
        <v>38</v>
      </c>
    </row>
    <row r="317" spans="1:30" x14ac:dyDescent="0.2">
      <c r="A317" s="56" t="s">
        <v>501</v>
      </c>
      <c r="B317" s="12">
        <v>595087</v>
      </c>
      <c r="C317" s="12">
        <v>115306</v>
      </c>
      <c r="D317" s="12"/>
      <c r="E317" s="12">
        <v>2</v>
      </c>
      <c r="F317" s="12" t="s">
        <v>29</v>
      </c>
      <c r="G317" s="12">
        <v>7719</v>
      </c>
      <c r="H317" s="12" t="s">
        <v>597</v>
      </c>
      <c r="I317" s="12" t="s">
        <v>30</v>
      </c>
      <c r="J317" s="12">
        <v>229</v>
      </c>
      <c r="K317" s="12" t="s">
        <v>75</v>
      </c>
      <c r="L317" s="12">
        <v>277</v>
      </c>
      <c r="M317" s="12" t="s">
        <v>76</v>
      </c>
      <c r="N317" s="12" t="s">
        <v>505</v>
      </c>
      <c r="O317" s="57">
        <v>45639.482638888891</v>
      </c>
      <c r="P317" s="58">
        <v>45667</v>
      </c>
      <c r="Q317" s="12"/>
      <c r="R317" s="58">
        <v>45665</v>
      </c>
      <c r="S317" s="12"/>
      <c r="T317" s="62">
        <v>342.66</v>
      </c>
      <c r="U317" s="12" t="s">
        <v>39</v>
      </c>
      <c r="V317" s="12" t="s">
        <v>40</v>
      </c>
      <c r="W317" s="12" t="s">
        <v>41</v>
      </c>
      <c r="X317" s="12" t="s">
        <v>42</v>
      </c>
      <c r="Y317" s="12"/>
      <c r="Z317" s="12"/>
      <c r="AA317" s="12" t="s">
        <v>77</v>
      </c>
      <c r="AB317" s="12"/>
      <c r="AC317" s="12">
        <v>7119</v>
      </c>
      <c r="AD317" s="12" t="s">
        <v>38</v>
      </c>
    </row>
    <row r="318" spans="1:30" x14ac:dyDescent="0.2">
      <c r="A318" s="56" t="s">
        <v>497</v>
      </c>
      <c r="B318" s="12">
        <v>595116</v>
      </c>
      <c r="C318" s="12">
        <v>115319</v>
      </c>
      <c r="D318" s="12"/>
      <c r="E318" s="12">
        <v>2</v>
      </c>
      <c r="F318" s="12" t="s">
        <v>29</v>
      </c>
      <c r="G318" s="12">
        <v>7720</v>
      </c>
      <c r="H318" s="12" t="s">
        <v>685</v>
      </c>
      <c r="I318" s="12" t="s">
        <v>30</v>
      </c>
      <c r="J318" s="12">
        <v>197</v>
      </c>
      <c r="K318" s="12" t="s">
        <v>446</v>
      </c>
      <c r="L318" s="12">
        <v>164</v>
      </c>
      <c r="M318" s="12" t="s">
        <v>447</v>
      </c>
      <c r="N318" s="12" t="s">
        <v>448</v>
      </c>
      <c r="O318" s="57">
        <v>45639.486111111109</v>
      </c>
      <c r="P318" s="58">
        <v>45667</v>
      </c>
      <c r="Q318" s="12"/>
      <c r="R318" s="58">
        <v>45659</v>
      </c>
      <c r="S318" s="12"/>
      <c r="T318" s="62">
        <v>-377.52</v>
      </c>
      <c r="U318" s="12" t="s">
        <v>34</v>
      </c>
      <c r="V318" s="12" t="s">
        <v>510</v>
      </c>
      <c r="W318" s="12" t="s">
        <v>35</v>
      </c>
      <c r="X318" s="12" t="s">
        <v>36</v>
      </c>
      <c r="Y318" s="12"/>
      <c r="Z318" s="12"/>
      <c r="AA318" s="12" t="s">
        <v>449</v>
      </c>
      <c r="AB318" s="12"/>
      <c r="AC318" s="12">
        <v>7119</v>
      </c>
      <c r="AD318" s="12" t="s">
        <v>38</v>
      </c>
    </row>
    <row r="319" spans="1:30" x14ac:dyDescent="0.2">
      <c r="A319" s="56" t="s">
        <v>497</v>
      </c>
      <c r="B319" s="12">
        <v>595139</v>
      </c>
      <c r="C319" s="12">
        <v>115319</v>
      </c>
      <c r="D319" s="12"/>
      <c r="E319" s="12">
        <v>2</v>
      </c>
      <c r="F319" s="12" t="s">
        <v>29</v>
      </c>
      <c r="G319" s="12">
        <v>7720</v>
      </c>
      <c r="H319" s="12" t="s">
        <v>685</v>
      </c>
      <c r="I319" s="12" t="s">
        <v>30</v>
      </c>
      <c r="J319" s="12">
        <v>197</v>
      </c>
      <c r="K319" s="12" t="s">
        <v>446</v>
      </c>
      <c r="L319" s="12">
        <v>164</v>
      </c>
      <c r="M319" s="12" t="s">
        <v>447</v>
      </c>
      <c r="N319" s="12" t="s">
        <v>448</v>
      </c>
      <c r="O319" s="57">
        <v>45639.486111111109</v>
      </c>
      <c r="P319" s="58">
        <v>45667</v>
      </c>
      <c r="Q319" s="12"/>
      <c r="R319" s="58">
        <v>45659</v>
      </c>
      <c r="S319" s="12"/>
      <c r="T319" s="62">
        <v>30.2</v>
      </c>
      <c r="U319" s="12" t="s">
        <v>39</v>
      </c>
      <c r="V319" s="12" t="s">
        <v>40</v>
      </c>
      <c r="W319" s="12" t="s">
        <v>41</v>
      </c>
      <c r="X319" s="12" t="s">
        <v>42</v>
      </c>
      <c r="Y319" s="12"/>
      <c r="Z319" s="12"/>
      <c r="AA319" s="12" t="s">
        <v>449</v>
      </c>
      <c r="AB319" s="12"/>
      <c r="AC319" s="12">
        <v>7119</v>
      </c>
      <c r="AD319" s="12" t="s">
        <v>38</v>
      </c>
    </row>
    <row r="320" spans="1:30" x14ac:dyDescent="0.2">
      <c r="A320" s="56" t="s">
        <v>499</v>
      </c>
      <c r="B320" s="12">
        <v>595178</v>
      </c>
      <c r="C320" s="12">
        <v>115331</v>
      </c>
      <c r="D320" s="12"/>
      <c r="E320" s="12">
        <v>2</v>
      </c>
      <c r="F320" s="12" t="s">
        <v>29</v>
      </c>
      <c r="G320" s="12">
        <v>3201</v>
      </c>
      <c r="H320" s="12" t="s">
        <v>608</v>
      </c>
      <c r="I320" s="12" t="s">
        <v>30</v>
      </c>
      <c r="J320" s="12">
        <v>91</v>
      </c>
      <c r="K320" s="12" t="s">
        <v>211</v>
      </c>
      <c r="L320" s="12">
        <v>9</v>
      </c>
      <c r="M320" s="12" t="s">
        <v>212</v>
      </c>
      <c r="N320" s="12" t="s">
        <v>562</v>
      </c>
      <c r="O320" s="57">
        <v>45639.488194444442</v>
      </c>
      <c r="P320" s="58">
        <v>45667</v>
      </c>
      <c r="Q320" s="12"/>
      <c r="R320" s="58"/>
      <c r="S320" s="12"/>
      <c r="T320" s="62">
        <v>-640.55999999999995</v>
      </c>
      <c r="U320" s="12" t="s">
        <v>34</v>
      </c>
      <c r="V320" s="12" t="s">
        <v>510</v>
      </c>
      <c r="W320" s="12" t="s">
        <v>35</v>
      </c>
      <c r="X320" s="12" t="s">
        <v>36</v>
      </c>
      <c r="Y320" s="12"/>
      <c r="Z320" s="12"/>
      <c r="AA320" s="12" t="s">
        <v>563</v>
      </c>
      <c r="AB320" s="12"/>
      <c r="AC320" s="12">
        <v>7119</v>
      </c>
      <c r="AD320" s="12" t="s">
        <v>38</v>
      </c>
    </row>
    <row r="321" spans="1:30" x14ac:dyDescent="0.2">
      <c r="A321" s="56" t="s">
        <v>499</v>
      </c>
      <c r="B321" s="12">
        <v>595180</v>
      </c>
      <c r="C321" s="12">
        <v>115331</v>
      </c>
      <c r="D321" s="12"/>
      <c r="E321" s="12">
        <v>2</v>
      </c>
      <c r="F321" s="12" t="s">
        <v>29</v>
      </c>
      <c r="G321" s="12">
        <v>3201</v>
      </c>
      <c r="H321" s="12" t="s">
        <v>608</v>
      </c>
      <c r="I321" s="12" t="s">
        <v>30</v>
      </c>
      <c r="J321" s="12">
        <v>91</v>
      </c>
      <c r="K321" s="12" t="s">
        <v>211</v>
      </c>
      <c r="L321" s="12">
        <v>9</v>
      </c>
      <c r="M321" s="12" t="s">
        <v>212</v>
      </c>
      <c r="N321" s="12" t="s">
        <v>562</v>
      </c>
      <c r="O321" s="57">
        <v>45639.488194444442</v>
      </c>
      <c r="P321" s="58">
        <v>45667</v>
      </c>
      <c r="Q321" s="12"/>
      <c r="R321" s="58"/>
      <c r="S321" s="12"/>
      <c r="T321" s="62">
        <v>270</v>
      </c>
      <c r="U321" s="12" t="s">
        <v>39</v>
      </c>
      <c r="V321" s="12" t="s">
        <v>86</v>
      </c>
      <c r="W321" s="12" t="s">
        <v>54</v>
      </c>
      <c r="X321" s="12" t="s">
        <v>55</v>
      </c>
      <c r="Y321" s="12"/>
      <c r="Z321" s="12"/>
      <c r="AA321" s="12" t="s">
        <v>563</v>
      </c>
      <c r="AB321" s="12"/>
      <c r="AC321" s="12">
        <v>7119</v>
      </c>
      <c r="AD321" s="12" t="s">
        <v>38</v>
      </c>
    </row>
    <row r="322" spans="1:30" x14ac:dyDescent="0.2">
      <c r="A322" s="56" t="s">
        <v>499</v>
      </c>
      <c r="B322" s="12">
        <v>595203</v>
      </c>
      <c r="C322" s="12">
        <v>115331</v>
      </c>
      <c r="D322" s="12"/>
      <c r="E322" s="12">
        <v>2</v>
      </c>
      <c r="F322" s="12" t="s">
        <v>29</v>
      </c>
      <c r="G322" s="12">
        <v>3201</v>
      </c>
      <c r="H322" s="12" t="s">
        <v>608</v>
      </c>
      <c r="I322" s="12" t="s">
        <v>30</v>
      </c>
      <c r="J322" s="12">
        <v>91</v>
      </c>
      <c r="K322" s="12" t="s">
        <v>211</v>
      </c>
      <c r="L322" s="12">
        <v>9</v>
      </c>
      <c r="M322" s="12" t="s">
        <v>212</v>
      </c>
      <c r="N322" s="12" t="s">
        <v>562</v>
      </c>
      <c r="O322" s="57">
        <v>45639.488194444442</v>
      </c>
      <c r="P322" s="58">
        <v>45667</v>
      </c>
      <c r="Q322" s="12"/>
      <c r="R322" s="58"/>
      <c r="S322" s="12"/>
      <c r="T322" s="62">
        <v>51.24</v>
      </c>
      <c r="U322" s="12" t="s">
        <v>39</v>
      </c>
      <c r="V322" s="12" t="s">
        <v>40</v>
      </c>
      <c r="W322" s="12" t="s">
        <v>41</v>
      </c>
      <c r="X322" s="12" t="s">
        <v>42</v>
      </c>
      <c r="Y322" s="12"/>
      <c r="Z322" s="12"/>
      <c r="AA322" s="12" t="s">
        <v>563</v>
      </c>
      <c r="AB322" s="12"/>
      <c r="AC322" s="12">
        <v>7119</v>
      </c>
      <c r="AD322" s="12" t="s">
        <v>38</v>
      </c>
    </row>
    <row r="323" spans="1:30" x14ac:dyDescent="0.2">
      <c r="A323" s="56" t="s">
        <v>499</v>
      </c>
      <c r="B323" s="12">
        <v>595205</v>
      </c>
      <c r="C323" s="12">
        <v>115331</v>
      </c>
      <c r="D323" s="12"/>
      <c r="E323" s="12">
        <v>2</v>
      </c>
      <c r="F323" s="12" t="s">
        <v>29</v>
      </c>
      <c r="G323" s="12">
        <v>3201</v>
      </c>
      <c r="H323" s="12" t="s">
        <v>608</v>
      </c>
      <c r="I323" s="12" t="s">
        <v>30</v>
      </c>
      <c r="J323" s="12">
        <v>91</v>
      </c>
      <c r="K323" s="12" t="s">
        <v>211</v>
      </c>
      <c r="L323" s="12">
        <v>9</v>
      </c>
      <c r="M323" s="12" t="s">
        <v>212</v>
      </c>
      <c r="N323" s="12" t="s">
        <v>562</v>
      </c>
      <c r="O323" s="57">
        <v>45639.488194444442</v>
      </c>
      <c r="P323" s="58">
        <v>45667</v>
      </c>
      <c r="Q323" s="12"/>
      <c r="R323" s="58"/>
      <c r="S323" s="12"/>
      <c r="T323" s="62">
        <v>-21.6</v>
      </c>
      <c r="U323" s="12" t="s">
        <v>39</v>
      </c>
      <c r="V323" s="12" t="s">
        <v>56</v>
      </c>
      <c r="W323" s="12" t="s">
        <v>41</v>
      </c>
      <c r="X323" s="12" t="s">
        <v>42</v>
      </c>
      <c r="Y323" s="12"/>
      <c r="Z323" s="12"/>
      <c r="AA323" s="12" t="s">
        <v>563</v>
      </c>
      <c r="AB323" s="12"/>
      <c r="AC323" s="12">
        <v>7119</v>
      </c>
      <c r="AD323" s="12" t="s">
        <v>38</v>
      </c>
    </row>
    <row r="324" spans="1:30" x14ac:dyDescent="0.2">
      <c r="A324" s="56" t="s">
        <v>501</v>
      </c>
      <c r="B324" s="12">
        <v>598190</v>
      </c>
      <c r="C324" s="12">
        <v>115825</v>
      </c>
      <c r="D324" s="12"/>
      <c r="E324" s="12">
        <v>2</v>
      </c>
      <c r="F324" s="12" t="s">
        <v>29</v>
      </c>
      <c r="G324" s="12">
        <v>7719</v>
      </c>
      <c r="H324" s="12" t="s">
        <v>597</v>
      </c>
      <c r="I324" s="12" t="s">
        <v>30</v>
      </c>
      <c r="J324" s="12">
        <v>112</v>
      </c>
      <c r="K324" s="12" t="s">
        <v>126</v>
      </c>
      <c r="L324" s="12">
        <v>278</v>
      </c>
      <c r="M324" s="12" t="s">
        <v>127</v>
      </c>
      <c r="N324" s="12" t="s">
        <v>128</v>
      </c>
      <c r="O324" s="57">
        <v>45645.416666666664</v>
      </c>
      <c r="P324" s="58">
        <v>45667</v>
      </c>
      <c r="Q324" s="12"/>
      <c r="R324" s="58">
        <v>45659</v>
      </c>
      <c r="S324" s="12"/>
      <c r="T324" s="62">
        <v>-5174.24</v>
      </c>
      <c r="U324" s="12" t="s">
        <v>34</v>
      </c>
      <c r="V324" s="12" t="s">
        <v>510</v>
      </c>
      <c r="W324" s="12" t="s">
        <v>35</v>
      </c>
      <c r="X324" s="12" t="s">
        <v>36</v>
      </c>
      <c r="Y324" s="12"/>
      <c r="Z324" s="12"/>
      <c r="AA324" s="12" t="s">
        <v>129</v>
      </c>
      <c r="AB324" s="12"/>
      <c r="AC324" s="12">
        <v>7119</v>
      </c>
      <c r="AD324" s="12" t="s">
        <v>38</v>
      </c>
    </row>
    <row r="325" spans="1:30" x14ac:dyDescent="0.2">
      <c r="A325" s="56" t="s">
        <v>501</v>
      </c>
      <c r="B325" s="12">
        <v>598192</v>
      </c>
      <c r="C325" s="12">
        <v>115825</v>
      </c>
      <c r="D325" s="12"/>
      <c r="E325" s="12">
        <v>2</v>
      </c>
      <c r="F325" s="12" t="s">
        <v>29</v>
      </c>
      <c r="G325" s="12">
        <v>7719</v>
      </c>
      <c r="H325" s="12" t="s">
        <v>597</v>
      </c>
      <c r="I325" s="12" t="s">
        <v>30</v>
      </c>
      <c r="J325" s="12">
        <v>112</v>
      </c>
      <c r="K325" s="12" t="s">
        <v>126</v>
      </c>
      <c r="L325" s="12">
        <v>278</v>
      </c>
      <c r="M325" s="12" t="s">
        <v>127</v>
      </c>
      <c r="N325" s="12" t="s">
        <v>128</v>
      </c>
      <c r="O325" s="57">
        <v>45645.416666666664</v>
      </c>
      <c r="P325" s="58">
        <v>45667</v>
      </c>
      <c r="Q325" s="12"/>
      <c r="R325" s="58">
        <v>45659</v>
      </c>
      <c r="S325" s="12"/>
      <c r="T325" s="62">
        <v>1273.1199999999999</v>
      </c>
      <c r="U325" s="12" t="s">
        <v>39</v>
      </c>
      <c r="V325" s="12" t="s">
        <v>54</v>
      </c>
      <c r="W325" s="12" t="s">
        <v>54</v>
      </c>
      <c r="X325" s="12" t="s">
        <v>55</v>
      </c>
      <c r="Y325" s="12"/>
      <c r="Z325" s="12"/>
      <c r="AA325" s="12" t="s">
        <v>129</v>
      </c>
      <c r="AB325" s="12"/>
      <c r="AC325" s="12">
        <v>7119</v>
      </c>
      <c r="AD325" s="12" t="s">
        <v>38</v>
      </c>
    </row>
    <row r="326" spans="1:30" x14ac:dyDescent="0.2">
      <c r="A326" s="56" t="s">
        <v>501</v>
      </c>
      <c r="B326" s="12">
        <v>598237</v>
      </c>
      <c r="C326" s="12">
        <v>115825</v>
      </c>
      <c r="D326" s="12"/>
      <c r="E326" s="12">
        <v>2</v>
      </c>
      <c r="F326" s="12" t="s">
        <v>29</v>
      </c>
      <c r="G326" s="12">
        <v>7719</v>
      </c>
      <c r="H326" s="12" t="s">
        <v>597</v>
      </c>
      <c r="I326" s="12" t="s">
        <v>30</v>
      </c>
      <c r="J326" s="12">
        <v>112</v>
      </c>
      <c r="K326" s="12" t="s">
        <v>126</v>
      </c>
      <c r="L326" s="12">
        <v>278</v>
      </c>
      <c r="M326" s="12" t="s">
        <v>127</v>
      </c>
      <c r="N326" s="12" t="s">
        <v>128</v>
      </c>
      <c r="O326" s="57">
        <v>45645.416666666664</v>
      </c>
      <c r="P326" s="58">
        <v>45667</v>
      </c>
      <c r="Q326" s="12"/>
      <c r="R326" s="58">
        <v>45659</v>
      </c>
      <c r="S326" s="12"/>
      <c r="T326" s="62">
        <v>413.94</v>
      </c>
      <c r="U326" s="12" t="s">
        <v>39</v>
      </c>
      <c r="V326" s="12" t="s">
        <v>40</v>
      </c>
      <c r="W326" s="12" t="s">
        <v>41</v>
      </c>
      <c r="X326" s="12" t="s">
        <v>42</v>
      </c>
      <c r="Y326" s="12"/>
      <c r="Z326" s="12"/>
      <c r="AA326" s="12" t="s">
        <v>129</v>
      </c>
      <c r="AB326" s="12"/>
      <c r="AC326" s="12">
        <v>7119</v>
      </c>
      <c r="AD326" s="12" t="s">
        <v>38</v>
      </c>
    </row>
    <row r="327" spans="1:30" x14ac:dyDescent="0.2">
      <c r="A327" s="56" t="s">
        <v>501</v>
      </c>
      <c r="B327" s="12">
        <v>598239</v>
      </c>
      <c r="C327" s="12">
        <v>115825</v>
      </c>
      <c r="D327" s="12"/>
      <c r="E327" s="12">
        <v>2</v>
      </c>
      <c r="F327" s="12" t="s">
        <v>29</v>
      </c>
      <c r="G327" s="12">
        <v>7719</v>
      </c>
      <c r="H327" s="12" t="s">
        <v>597</v>
      </c>
      <c r="I327" s="12" t="s">
        <v>30</v>
      </c>
      <c r="J327" s="12">
        <v>112</v>
      </c>
      <c r="K327" s="12" t="s">
        <v>126</v>
      </c>
      <c r="L327" s="12">
        <v>278</v>
      </c>
      <c r="M327" s="12" t="s">
        <v>127</v>
      </c>
      <c r="N327" s="12" t="s">
        <v>128</v>
      </c>
      <c r="O327" s="57">
        <v>45645.416666666664</v>
      </c>
      <c r="P327" s="58">
        <v>45667</v>
      </c>
      <c r="Q327" s="12"/>
      <c r="R327" s="58">
        <v>45659</v>
      </c>
      <c r="S327" s="12"/>
      <c r="T327" s="62">
        <v>-101.85</v>
      </c>
      <c r="U327" s="12" t="s">
        <v>39</v>
      </c>
      <c r="V327" s="12" t="s">
        <v>56</v>
      </c>
      <c r="W327" s="12" t="s">
        <v>41</v>
      </c>
      <c r="X327" s="12" t="s">
        <v>42</v>
      </c>
      <c r="Y327" s="12"/>
      <c r="Z327" s="12"/>
      <c r="AA327" s="12" t="s">
        <v>129</v>
      </c>
      <c r="AB327" s="12"/>
      <c r="AC327" s="12">
        <v>7119</v>
      </c>
      <c r="AD327" s="12" t="s">
        <v>38</v>
      </c>
    </row>
    <row r="328" spans="1:30" x14ac:dyDescent="0.2">
      <c r="A328" s="56" t="s">
        <v>501</v>
      </c>
      <c r="B328" s="12">
        <v>598273</v>
      </c>
      <c r="C328" s="12">
        <v>115825</v>
      </c>
      <c r="D328" s="12"/>
      <c r="E328" s="12">
        <v>2</v>
      </c>
      <c r="F328" s="12" t="s">
        <v>29</v>
      </c>
      <c r="G328" s="12">
        <v>7719</v>
      </c>
      <c r="H328" s="12" t="s">
        <v>597</v>
      </c>
      <c r="I328" s="12" t="s">
        <v>30</v>
      </c>
      <c r="J328" s="12">
        <v>112</v>
      </c>
      <c r="K328" s="12" t="s">
        <v>126</v>
      </c>
      <c r="L328" s="12">
        <v>278</v>
      </c>
      <c r="M328" s="12" t="s">
        <v>127</v>
      </c>
      <c r="N328" s="12" t="s">
        <v>128</v>
      </c>
      <c r="O328" s="57">
        <v>45645.416666666664</v>
      </c>
      <c r="P328" s="58">
        <v>45667</v>
      </c>
      <c r="Q328" s="12"/>
      <c r="R328" s="58">
        <v>45659</v>
      </c>
      <c r="S328" s="12"/>
      <c r="T328" s="62">
        <v>214.98</v>
      </c>
      <c r="U328" s="12" t="s">
        <v>39</v>
      </c>
      <c r="V328" s="12" t="s">
        <v>180</v>
      </c>
      <c r="W328" s="12" t="s">
        <v>47</v>
      </c>
      <c r="X328" s="12" t="s">
        <v>48</v>
      </c>
      <c r="Y328" s="12"/>
      <c r="Z328" s="12"/>
      <c r="AA328" s="12" t="s">
        <v>129</v>
      </c>
      <c r="AB328" s="12"/>
      <c r="AC328" s="12">
        <v>7119</v>
      </c>
      <c r="AD328" s="12" t="s">
        <v>38</v>
      </c>
    </row>
    <row r="329" spans="1:30" x14ac:dyDescent="0.2">
      <c r="A329" s="56" t="s">
        <v>501</v>
      </c>
      <c r="B329" s="12">
        <v>602377</v>
      </c>
      <c r="C329" s="12">
        <v>115825</v>
      </c>
      <c r="D329" s="12"/>
      <c r="E329" s="12">
        <v>2</v>
      </c>
      <c r="F329" s="12" t="s">
        <v>29</v>
      </c>
      <c r="G329" s="12">
        <v>7719</v>
      </c>
      <c r="H329" s="12" t="s">
        <v>597</v>
      </c>
      <c r="I329" s="12" t="s">
        <v>30</v>
      </c>
      <c r="J329" s="12">
        <v>112</v>
      </c>
      <c r="K329" s="12" t="s">
        <v>126</v>
      </c>
      <c r="L329" s="12">
        <v>278</v>
      </c>
      <c r="M329" s="12" t="s">
        <v>127</v>
      </c>
      <c r="N329" s="12" t="s">
        <v>128</v>
      </c>
      <c r="O329" s="57">
        <v>45645.416666666664</v>
      </c>
      <c r="P329" s="58">
        <v>45667</v>
      </c>
      <c r="Q329" s="12"/>
      <c r="R329" s="58">
        <v>45659</v>
      </c>
      <c r="S329" s="12"/>
      <c r="T329" s="62">
        <v>214.98</v>
      </c>
      <c r="U329" s="12" t="s">
        <v>39</v>
      </c>
      <c r="V329" s="12" t="s">
        <v>595</v>
      </c>
      <c r="W329" s="12" t="s">
        <v>47</v>
      </c>
      <c r="X329" s="12" t="s">
        <v>48</v>
      </c>
      <c r="Y329" s="12"/>
      <c r="Z329" s="12"/>
      <c r="AA329" s="12" t="s">
        <v>129</v>
      </c>
      <c r="AB329" s="12"/>
      <c r="AC329" s="12">
        <v>7119</v>
      </c>
      <c r="AD329" s="12" t="s">
        <v>38</v>
      </c>
    </row>
    <row r="330" spans="1:30" x14ac:dyDescent="0.2">
      <c r="A330" s="56" t="s">
        <v>499</v>
      </c>
      <c r="B330" s="12">
        <v>598354</v>
      </c>
      <c r="C330" s="12">
        <v>115893</v>
      </c>
      <c r="D330" s="12"/>
      <c r="E330" s="12">
        <v>2</v>
      </c>
      <c r="F330" s="12" t="s">
        <v>29</v>
      </c>
      <c r="G330" s="12">
        <v>3201</v>
      </c>
      <c r="H330" s="12" t="s">
        <v>608</v>
      </c>
      <c r="I330" s="12" t="s">
        <v>30</v>
      </c>
      <c r="J330" s="12">
        <v>36</v>
      </c>
      <c r="K330" s="12" t="s">
        <v>319</v>
      </c>
      <c r="L330" s="12">
        <v>359</v>
      </c>
      <c r="M330" s="12"/>
      <c r="N330" s="12" t="s">
        <v>564</v>
      </c>
      <c r="O330" s="57">
        <v>45645.44027777778</v>
      </c>
      <c r="P330" s="58">
        <v>45667</v>
      </c>
      <c r="Q330" s="12"/>
      <c r="R330" s="58"/>
      <c r="S330" s="12"/>
      <c r="T330" s="62">
        <v>-550</v>
      </c>
      <c r="U330" s="12" t="s">
        <v>34</v>
      </c>
      <c r="V330" s="12" t="s">
        <v>510</v>
      </c>
      <c r="W330" s="12" t="s">
        <v>35</v>
      </c>
      <c r="X330" s="12" t="s">
        <v>36</v>
      </c>
      <c r="Y330" s="12"/>
      <c r="Z330" s="12"/>
      <c r="AA330" s="12" t="s">
        <v>193</v>
      </c>
      <c r="AB330" s="12"/>
      <c r="AC330" s="12">
        <v>7119</v>
      </c>
      <c r="AD330" s="12" t="s">
        <v>38</v>
      </c>
    </row>
    <row r="331" spans="1:30" x14ac:dyDescent="0.2">
      <c r="A331" s="56" t="s">
        <v>499</v>
      </c>
      <c r="B331" s="12">
        <v>598382</v>
      </c>
      <c r="C331" s="12">
        <v>115893</v>
      </c>
      <c r="D331" s="12"/>
      <c r="E331" s="12">
        <v>2</v>
      </c>
      <c r="F331" s="12" t="s">
        <v>29</v>
      </c>
      <c r="G331" s="12">
        <v>3201</v>
      </c>
      <c r="H331" s="12" t="s">
        <v>608</v>
      </c>
      <c r="I331" s="12" t="s">
        <v>30</v>
      </c>
      <c r="J331" s="12">
        <v>36</v>
      </c>
      <c r="K331" s="12" t="s">
        <v>319</v>
      </c>
      <c r="L331" s="12">
        <v>359</v>
      </c>
      <c r="M331" s="12"/>
      <c r="N331" s="12" t="s">
        <v>564</v>
      </c>
      <c r="O331" s="57">
        <v>45645.44027777778</v>
      </c>
      <c r="P331" s="58">
        <v>45667</v>
      </c>
      <c r="Q331" s="12"/>
      <c r="R331" s="58"/>
      <c r="S331" s="12"/>
      <c r="T331" s="62">
        <v>44</v>
      </c>
      <c r="U331" s="12" t="s">
        <v>39</v>
      </c>
      <c r="V331" s="12" t="s">
        <v>40</v>
      </c>
      <c r="W331" s="12" t="s">
        <v>41</v>
      </c>
      <c r="X331" s="12" t="s">
        <v>42</v>
      </c>
      <c r="Y331" s="12"/>
      <c r="Z331" s="12"/>
      <c r="AA331" s="12" t="s">
        <v>193</v>
      </c>
      <c r="AB331" s="12"/>
      <c r="AC331" s="12">
        <v>7119</v>
      </c>
      <c r="AD331" s="12" t="s">
        <v>38</v>
      </c>
    </row>
    <row r="332" spans="1:30" x14ac:dyDescent="0.2">
      <c r="A332" s="56" t="s">
        <v>501</v>
      </c>
      <c r="B332" s="12">
        <v>598824</v>
      </c>
      <c r="C332" s="12">
        <v>116073</v>
      </c>
      <c r="D332" s="12"/>
      <c r="E332" s="12">
        <v>2</v>
      </c>
      <c r="F332" s="12" t="s">
        <v>29</v>
      </c>
      <c r="G332" s="12">
        <v>3201</v>
      </c>
      <c r="H332" s="12" t="s">
        <v>608</v>
      </c>
      <c r="I332" s="12" t="s">
        <v>30</v>
      </c>
      <c r="J332" s="12">
        <v>358</v>
      </c>
      <c r="K332" s="12" t="s">
        <v>223</v>
      </c>
      <c r="L332" s="12">
        <v>84</v>
      </c>
      <c r="M332" s="12" t="s">
        <v>224</v>
      </c>
      <c r="N332" s="12" t="s">
        <v>225</v>
      </c>
      <c r="O332" s="57">
        <v>45645.45416666667</v>
      </c>
      <c r="P332" s="58">
        <v>45667</v>
      </c>
      <c r="Q332" s="12"/>
      <c r="R332" s="58">
        <v>45656</v>
      </c>
      <c r="S332" s="12"/>
      <c r="T332" s="62">
        <v>-10707.62</v>
      </c>
      <c r="U332" s="12" t="s">
        <v>34</v>
      </c>
      <c r="V332" s="12" t="s">
        <v>510</v>
      </c>
      <c r="W332" s="12" t="s">
        <v>35</v>
      </c>
      <c r="X332" s="12" t="s">
        <v>36</v>
      </c>
      <c r="Y332" s="12"/>
      <c r="Z332" s="12"/>
      <c r="AA332" s="12" t="s">
        <v>565</v>
      </c>
      <c r="AB332" s="12"/>
      <c r="AC332" s="12">
        <v>7119</v>
      </c>
      <c r="AD332" s="12" t="s">
        <v>38</v>
      </c>
    </row>
    <row r="333" spans="1:30" x14ac:dyDescent="0.2">
      <c r="A333" s="56" t="s">
        <v>501</v>
      </c>
      <c r="B333" s="12">
        <v>598849</v>
      </c>
      <c r="C333" s="12">
        <v>116073</v>
      </c>
      <c r="D333" s="12"/>
      <c r="E333" s="12">
        <v>2</v>
      </c>
      <c r="F333" s="12" t="s">
        <v>29</v>
      </c>
      <c r="G333" s="12">
        <v>3201</v>
      </c>
      <c r="H333" s="12" t="s">
        <v>608</v>
      </c>
      <c r="I333" s="12" t="s">
        <v>30</v>
      </c>
      <c r="J333" s="12">
        <v>358</v>
      </c>
      <c r="K333" s="12" t="s">
        <v>223</v>
      </c>
      <c r="L333" s="12">
        <v>84</v>
      </c>
      <c r="M333" s="12" t="s">
        <v>224</v>
      </c>
      <c r="N333" s="12" t="s">
        <v>225</v>
      </c>
      <c r="O333" s="57">
        <v>45645.45416666667</v>
      </c>
      <c r="P333" s="58">
        <v>45667</v>
      </c>
      <c r="Q333" s="12"/>
      <c r="R333" s="58">
        <v>45656</v>
      </c>
      <c r="S333" s="12"/>
      <c r="T333" s="62">
        <v>856.61</v>
      </c>
      <c r="U333" s="12" t="s">
        <v>39</v>
      </c>
      <c r="V333" s="12" t="s">
        <v>40</v>
      </c>
      <c r="W333" s="12" t="s">
        <v>41</v>
      </c>
      <c r="X333" s="12" t="s">
        <v>42</v>
      </c>
      <c r="Y333" s="12"/>
      <c r="Z333" s="12"/>
      <c r="AA333" s="12" t="s">
        <v>565</v>
      </c>
      <c r="AB333" s="12"/>
      <c r="AC333" s="12">
        <v>7119</v>
      </c>
      <c r="AD333" s="12" t="s">
        <v>38</v>
      </c>
    </row>
    <row r="334" spans="1:30" x14ac:dyDescent="0.2">
      <c r="A334" s="56" t="s">
        <v>501</v>
      </c>
      <c r="B334" s="12">
        <v>598875</v>
      </c>
      <c r="C334" s="12">
        <v>116073</v>
      </c>
      <c r="D334" s="12"/>
      <c r="E334" s="12">
        <v>2</v>
      </c>
      <c r="F334" s="12" t="s">
        <v>29</v>
      </c>
      <c r="G334" s="12">
        <v>3201</v>
      </c>
      <c r="H334" s="12" t="s">
        <v>608</v>
      </c>
      <c r="I334" s="12" t="s">
        <v>30</v>
      </c>
      <c r="J334" s="12">
        <v>358</v>
      </c>
      <c r="K334" s="12" t="s">
        <v>223</v>
      </c>
      <c r="L334" s="12">
        <v>84</v>
      </c>
      <c r="M334" s="12" t="s">
        <v>224</v>
      </c>
      <c r="N334" s="12" t="s">
        <v>225</v>
      </c>
      <c r="O334" s="57">
        <v>45645.45416666667</v>
      </c>
      <c r="P334" s="58">
        <v>45667</v>
      </c>
      <c r="Q334" s="12"/>
      <c r="R334" s="58">
        <v>45656</v>
      </c>
      <c r="S334" s="12"/>
      <c r="T334" s="62">
        <v>2048.6</v>
      </c>
      <c r="U334" s="12" t="s">
        <v>39</v>
      </c>
      <c r="V334" s="12" t="s">
        <v>46</v>
      </c>
      <c r="W334" s="12" t="s">
        <v>47</v>
      </c>
      <c r="X334" s="12" t="s">
        <v>48</v>
      </c>
      <c r="Y334" s="12"/>
      <c r="Z334" s="12"/>
      <c r="AA334" s="12" t="s">
        <v>565</v>
      </c>
      <c r="AB334" s="12"/>
      <c r="AC334" s="12">
        <v>7119</v>
      </c>
      <c r="AD334" s="12" t="s">
        <v>38</v>
      </c>
    </row>
    <row r="335" spans="1:30" x14ac:dyDescent="0.2">
      <c r="A335" s="56" t="s">
        <v>501</v>
      </c>
      <c r="B335" s="12">
        <v>599176</v>
      </c>
      <c r="C335" s="12">
        <v>116134</v>
      </c>
      <c r="D335" s="12"/>
      <c r="E335" s="12">
        <v>2</v>
      </c>
      <c r="F335" s="12" t="s">
        <v>29</v>
      </c>
      <c r="G335" s="12">
        <v>3201</v>
      </c>
      <c r="H335" s="12" t="s">
        <v>608</v>
      </c>
      <c r="I335" s="12" t="s">
        <v>30</v>
      </c>
      <c r="J335" s="12">
        <v>220</v>
      </c>
      <c r="K335" s="12" t="s">
        <v>177</v>
      </c>
      <c r="L335" s="12">
        <v>282</v>
      </c>
      <c r="M335" s="12" t="s">
        <v>178</v>
      </c>
      <c r="N335" s="12" t="s">
        <v>179</v>
      </c>
      <c r="O335" s="57">
        <v>45645.458333333336</v>
      </c>
      <c r="P335" s="58">
        <v>45667</v>
      </c>
      <c r="Q335" s="12"/>
      <c r="R335" s="58">
        <v>45656</v>
      </c>
      <c r="S335" s="12"/>
      <c r="T335" s="62">
        <v>-4170.3999999999996</v>
      </c>
      <c r="U335" s="12" t="s">
        <v>34</v>
      </c>
      <c r="V335" s="12" t="s">
        <v>510</v>
      </c>
      <c r="W335" s="12" t="s">
        <v>35</v>
      </c>
      <c r="X335" s="12" t="s">
        <v>36</v>
      </c>
      <c r="Y335" s="12"/>
      <c r="Z335" s="12"/>
      <c r="AA335" s="12" t="s">
        <v>566</v>
      </c>
      <c r="AB335" s="12"/>
      <c r="AC335" s="12">
        <v>7119</v>
      </c>
      <c r="AD335" s="12" t="s">
        <v>38</v>
      </c>
    </row>
    <row r="336" spans="1:30" x14ac:dyDescent="0.2">
      <c r="A336" s="56" t="s">
        <v>501</v>
      </c>
      <c r="B336" s="12">
        <v>599201</v>
      </c>
      <c r="C336" s="12">
        <v>116134</v>
      </c>
      <c r="D336" s="12"/>
      <c r="E336" s="12">
        <v>2</v>
      </c>
      <c r="F336" s="12" t="s">
        <v>29</v>
      </c>
      <c r="G336" s="12">
        <v>3201</v>
      </c>
      <c r="H336" s="12" t="s">
        <v>608</v>
      </c>
      <c r="I336" s="12" t="s">
        <v>30</v>
      </c>
      <c r="J336" s="12">
        <v>220</v>
      </c>
      <c r="K336" s="12" t="s">
        <v>177</v>
      </c>
      <c r="L336" s="12">
        <v>282</v>
      </c>
      <c r="M336" s="12" t="s">
        <v>178</v>
      </c>
      <c r="N336" s="12" t="s">
        <v>179</v>
      </c>
      <c r="O336" s="57">
        <v>45645.458333333336</v>
      </c>
      <c r="P336" s="58">
        <v>45667</v>
      </c>
      <c r="Q336" s="12"/>
      <c r="R336" s="58">
        <v>45656</v>
      </c>
      <c r="S336" s="12"/>
      <c r="T336" s="62">
        <v>333.63</v>
      </c>
      <c r="U336" s="12" t="s">
        <v>39</v>
      </c>
      <c r="V336" s="12" t="s">
        <v>40</v>
      </c>
      <c r="W336" s="12" t="s">
        <v>41</v>
      </c>
      <c r="X336" s="12" t="s">
        <v>42</v>
      </c>
      <c r="Y336" s="12"/>
      <c r="Z336" s="12"/>
      <c r="AA336" s="12" t="s">
        <v>566</v>
      </c>
      <c r="AB336" s="12"/>
      <c r="AC336" s="12">
        <v>7119</v>
      </c>
      <c r="AD336" s="12" t="s">
        <v>38</v>
      </c>
    </row>
    <row r="337" spans="1:30" x14ac:dyDescent="0.2">
      <c r="A337" s="56" t="s">
        <v>501</v>
      </c>
      <c r="B337" s="12">
        <v>599233</v>
      </c>
      <c r="C337" s="12">
        <v>116134</v>
      </c>
      <c r="D337" s="12"/>
      <c r="E337" s="12">
        <v>2</v>
      </c>
      <c r="F337" s="12" t="s">
        <v>29</v>
      </c>
      <c r="G337" s="12">
        <v>3201</v>
      </c>
      <c r="H337" s="12" t="s">
        <v>608</v>
      </c>
      <c r="I337" s="12" t="s">
        <v>30</v>
      </c>
      <c r="J337" s="12">
        <v>220</v>
      </c>
      <c r="K337" s="12" t="s">
        <v>177</v>
      </c>
      <c r="L337" s="12">
        <v>282</v>
      </c>
      <c r="M337" s="12" t="s">
        <v>178</v>
      </c>
      <c r="N337" s="12" t="s">
        <v>179</v>
      </c>
      <c r="O337" s="57">
        <v>45645.458333333336</v>
      </c>
      <c r="P337" s="58">
        <v>45667</v>
      </c>
      <c r="Q337" s="12"/>
      <c r="R337" s="58">
        <v>45656</v>
      </c>
      <c r="S337" s="12"/>
      <c r="T337" s="62">
        <v>275.57</v>
      </c>
      <c r="U337" s="12" t="s">
        <v>39</v>
      </c>
      <c r="V337" s="12" t="s">
        <v>180</v>
      </c>
      <c r="W337" s="12" t="s">
        <v>47</v>
      </c>
      <c r="X337" s="12" t="s">
        <v>48</v>
      </c>
      <c r="Y337" s="12"/>
      <c r="Z337" s="12"/>
      <c r="AA337" s="12" t="s">
        <v>566</v>
      </c>
      <c r="AB337" s="12"/>
      <c r="AC337" s="12">
        <v>7119</v>
      </c>
      <c r="AD337" s="12" t="s">
        <v>38</v>
      </c>
    </row>
    <row r="338" spans="1:30" x14ac:dyDescent="0.2">
      <c r="A338" s="56" t="s">
        <v>501</v>
      </c>
      <c r="B338" s="12">
        <v>599399</v>
      </c>
      <c r="C338" s="12">
        <v>116218</v>
      </c>
      <c r="D338" s="12"/>
      <c r="E338" s="12">
        <v>2</v>
      </c>
      <c r="F338" s="12" t="s">
        <v>29</v>
      </c>
      <c r="G338" s="12">
        <v>7720</v>
      </c>
      <c r="H338" s="12" t="s">
        <v>685</v>
      </c>
      <c r="I338" s="12" t="s">
        <v>30</v>
      </c>
      <c r="J338" s="12">
        <v>216</v>
      </c>
      <c r="K338" s="12" t="s">
        <v>430</v>
      </c>
      <c r="L338" s="12">
        <v>300</v>
      </c>
      <c r="M338" s="12"/>
      <c r="N338" s="12" t="s">
        <v>587</v>
      </c>
      <c r="O338" s="57">
        <v>45644</v>
      </c>
      <c r="P338" s="58">
        <v>45667</v>
      </c>
      <c r="Q338" s="12"/>
      <c r="R338" s="58">
        <v>45644</v>
      </c>
      <c r="S338" s="12"/>
      <c r="T338" s="62">
        <v>-934.29</v>
      </c>
      <c r="U338" s="12" t="s">
        <v>34</v>
      </c>
      <c r="V338" s="12" t="s">
        <v>567</v>
      </c>
      <c r="W338" s="12" t="s">
        <v>35</v>
      </c>
      <c r="X338" s="12" t="s">
        <v>36</v>
      </c>
      <c r="Y338" s="12"/>
      <c r="Z338" s="12"/>
      <c r="AA338" s="12" t="s">
        <v>568</v>
      </c>
      <c r="AB338" s="12"/>
      <c r="AC338" s="12">
        <v>7119</v>
      </c>
      <c r="AD338" s="12" t="s">
        <v>38</v>
      </c>
    </row>
    <row r="339" spans="1:30" x14ac:dyDescent="0.2">
      <c r="A339" s="56" t="s">
        <v>501</v>
      </c>
      <c r="B339" s="12">
        <v>599400</v>
      </c>
      <c r="C339" s="12">
        <v>116218</v>
      </c>
      <c r="D339" s="12"/>
      <c r="E339" s="12">
        <v>2</v>
      </c>
      <c r="F339" s="12" t="s">
        <v>29</v>
      </c>
      <c r="G339" s="12">
        <v>7720</v>
      </c>
      <c r="H339" s="12" t="s">
        <v>685</v>
      </c>
      <c r="I339" s="12" t="s">
        <v>30</v>
      </c>
      <c r="J339" s="12">
        <v>216</v>
      </c>
      <c r="K339" s="12" t="s">
        <v>430</v>
      </c>
      <c r="L339" s="12">
        <v>300</v>
      </c>
      <c r="M339" s="12"/>
      <c r="N339" s="12" t="s">
        <v>587</v>
      </c>
      <c r="O339" s="57">
        <v>45644</v>
      </c>
      <c r="P339" s="58">
        <v>45667</v>
      </c>
      <c r="Q339" s="12"/>
      <c r="R339" s="58">
        <v>45644</v>
      </c>
      <c r="S339" s="12"/>
      <c r="T339" s="62">
        <v>74.739999999999995</v>
      </c>
      <c r="U339" s="12" t="s">
        <v>39</v>
      </c>
      <c r="V339" s="12" t="s">
        <v>40</v>
      </c>
      <c r="W339" s="12" t="s">
        <v>41</v>
      </c>
      <c r="X339" s="12" t="s">
        <v>42</v>
      </c>
      <c r="Y339" s="12"/>
      <c r="Z339" s="12"/>
      <c r="AA339" s="12" t="s">
        <v>568</v>
      </c>
      <c r="AB339" s="12"/>
      <c r="AC339" s="12">
        <v>7119</v>
      </c>
      <c r="AD339" s="12" t="s">
        <v>38</v>
      </c>
    </row>
    <row r="340" spans="1:30" x14ac:dyDescent="0.2">
      <c r="A340" s="56" t="s">
        <v>501</v>
      </c>
      <c r="B340" s="12">
        <v>599404</v>
      </c>
      <c r="C340" s="12">
        <v>116219</v>
      </c>
      <c r="D340" s="12"/>
      <c r="E340" s="12">
        <v>2</v>
      </c>
      <c r="F340" s="12" t="s">
        <v>29</v>
      </c>
      <c r="G340" s="12">
        <v>7720</v>
      </c>
      <c r="H340" s="12" t="s">
        <v>685</v>
      </c>
      <c r="I340" s="12" t="s">
        <v>30</v>
      </c>
      <c r="J340" s="12">
        <v>216</v>
      </c>
      <c r="K340" s="12" t="s">
        <v>430</v>
      </c>
      <c r="L340" s="12">
        <v>300</v>
      </c>
      <c r="M340" s="12"/>
      <c r="N340" s="12" t="s">
        <v>587</v>
      </c>
      <c r="O340" s="57">
        <v>45645.57708333333</v>
      </c>
      <c r="P340" s="58">
        <v>45667</v>
      </c>
      <c r="Q340" s="12"/>
      <c r="R340" s="58">
        <v>45644</v>
      </c>
      <c r="S340" s="12"/>
      <c r="T340" s="62">
        <v>-2097.02</v>
      </c>
      <c r="U340" s="12" t="s">
        <v>34</v>
      </c>
      <c r="V340" s="12" t="s">
        <v>569</v>
      </c>
      <c r="W340" s="12" t="s">
        <v>484</v>
      </c>
      <c r="X340" s="12" t="s">
        <v>485</v>
      </c>
      <c r="Y340" s="12"/>
      <c r="Z340" s="12"/>
      <c r="AA340" s="12" t="s">
        <v>570</v>
      </c>
      <c r="AB340" s="12"/>
      <c r="AC340" s="12">
        <v>7119</v>
      </c>
      <c r="AD340" s="12" t="s">
        <v>38</v>
      </c>
    </row>
    <row r="341" spans="1:30" x14ac:dyDescent="0.2">
      <c r="A341" s="56" t="s">
        <v>501</v>
      </c>
      <c r="B341" s="12">
        <v>599405</v>
      </c>
      <c r="C341" s="12">
        <v>116219</v>
      </c>
      <c r="D341" s="12"/>
      <c r="E341" s="12">
        <v>2</v>
      </c>
      <c r="F341" s="12" t="s">
        <v>29</v>
      </c>
      <c r="G341" s="12">
        <v>7720</v>
      </c>
      <c r="H341" s="12" t="s">
        <v>685</v>
      </c>
      <c r="I341" s="12" t="s">
        <v>30</v>
      </c>
      <c r="J341" s="12">
        <v>216</v>
      </c>
      <c r="K341" s="12" t="s">
        <v>430</v>
      </c>
      <c r="L341" s="12">
        <v>300</v>
      </c>
      <c r="M341" s="12"/>
      <c r="N341" s="12" t="s">
        <v>587</v>
      </c>
      <c r="O341" s="57">
        <v>45645.57708333333</v>
      </c>
      <c r="P341" s="58">
        <v>45667</v>
      </c>
      <c r="Q341" s="12"/>
      <c r="R341" s="58">
        <v>45644</v>
      </c>
      <c r="S341" s="12"/>
      <c r="T341" s="62">
        <v>209.7</v>
      </c>
      <c r="U341" s="12" t="s">
        <v>39</v>
      </c>
      <c r="V341" s="12" t="s">
        <v>486</v>
      </c>
      <c r="W341" s="12" t="s">
        <v>41</v>
      </c>
      <c r="X341" s="12" t="s">
        <v>42</v>
      </c>
      <c r="Y341" s="12"/>
      <c r="Z341" s="12"/>
      <c r="AA341" s="12" t="s">
        <v>570</v>
      </c>
      <c r="AB341" s="12"/>
      <c r="AC341" s="12">
        <v>7119</v>
      </c>
      <c r="AD341" s="12" t="s">
        <v>38</v>
      </c>
    </row>
    <row r="342" spans="1:30" x14ac:dyDescent="0.2">
      <c r="A342" s="56" t="s">
        <v>501</v>
      </c>
      <c r="B342" s="12">
        <v>599447</v>
      </c>
      <c r="C342" s="12">
        <v>116233</v>
      </c>
      <c r="D342" s="12"/>
      <c r="E342" s="12">
        <v>2</v>
      </c>
      <c r="F342" s="12" t="s">
        <v>29</v>
      </c>
      <c r="G342" s="12">
        <v>7720</v>
      </c>
      <c r="H342" s="12" t="s">
        <v>685</v>
      </c>
      <c r="I342" s="12" t="s">
        <v>30</v>
      </c>
      <c r="J342" s="12">
        <v>216</v>
      </c>
      <c r="K342" s="12" t="s">
        <v>430</v>
      </c>
      <c r="L342" s="12">
        <v>432</v>
      </c>
      <c r="M342" s="12"/>
      <c r="N342" s="12" t="s">
        <v>571</v>
      </c>
      <c r="O342" s="57">
        <v>45645.57916666667</v>
      </c>
      <c r="P342" s="58">
        <v>45667</v>
      </c>
      <c r="Q342" s="12"/>
      <c r="R342" s="58">
        <v>45659</v>
      </c>
      <c r="S342" s="12"/>
      <c r="T342" s="62">
        <v>-746.67</v>
      </c>
      <c r="U342" s="12" t="s">
        <v>34</v>
      </c>
      <c r="V342" s="12" t="s">
        <v>572</v>
      </c>
      <c r="W342" s="12" t="s">
        <v>35</v>
      </c>
      <c r="X342" s="12" t="s">
        <v>36</v>
      </c>
      <c r="Y342" s="12"/>
      <c r="Z342" s="12"/>
      <c r="AA342" s="12" t="s">
        <v>573</v>
      </c>
      <c r="AB342" s="12"/>
      <c r="AC342" s="12">
        <v>7119</v>
      </c>
      <c r="AD342" s="12" t="s">
        <v>38</v>
      </c>
    </row>
    <row r="343" spans="1:30" x14ac:dyDescent="0.2">
      <c r="A343" s="56" t="s">
        <v>501</v>
      </c>
      <c r="B343" s="12">
        <v>599472</v>
      </c>
      <c r="C343" s="12">
        <v>116233</v>
      </c>
      <c r="D343" s="12"/>
      <c r="E343" s="12">
        <v>2</v>
      </c>
      <c r="F343" s="12" t="s">
        <v>29</v>
      </c>
      <c r="G343" s="12">
        <v>7720</v>
      </c>
      <c r="H343" s="12" t="s">
        <v>685</v>
      </c>
      <c r="I343" s="12" t="s">
        <v>30</v>
      </c>
      <c r="J343" s="12">
        <v>216</v>
      </c>
      <c r="K343" s="12" t="s">
        <v>430</v>
      </c>
      <c r="L343" s="12">
        <v>432</v>
      </c>
      <c r="M343" s="12"/>
      <c r="N343" s="12" t="s">
        <v>571</v>
      </c>
      <c r="O343" s="57">
        <v>45645.57916666667</v>
      </c>
      <c r="P343" s="58">
        <v>45667</v>
      </c>
      <c r="Q343" s="12"/>
      <c r="R343" s="58">
        <v>45659</v>
      </c>
      <c r="S343" s="12"/>
      <c r="T343" s="62">
        <v>59.73</v>
      </c>
      <c r="U343" s="12" t="s">
        <v>39</v>
      </c>
      <c r="V343" s="12" t="s">
        <v>40</v>
      </c>
      <c r="W343" s="12" t="s">
        <v>41</v>
      </c>
      <c r="X343" s="12" t="s">
        <v>42</v>
      </c>
      <c r="Y343" s="12"/>
      <c r="Z343" s="12"/>
      <c r="AA343" s="12" t="s">
        <v>573</v>
      </c>
      <c r="AB343" s="12"/>
      <c r="AC343" s="12">
        <v>7119</v>
      </c>
      <c r="AD343" s="12" t="s">
        <v>38</v>
      </c>
    </row>
    <row r="344" spans="1:30" x14ac:dyDescent="0.2">
      <c r="A344" s="56" t="s">
        <v>501</v>
      </c>
      <c r="B344" s="12">
        <v>599738</v>
      </c>
      <c r="C344" s="12">
        <v>116296</v>
      </c>
      <c r="D344" s="12"/>
      <c r="E344" s="12">
        <v>2</v>
      </c>
      <c r="F344" s="12" t="s">
        <v>29</v>
      </c>
      <c r="G344" s="12">
        <v>3201</v>
      </c>
      <c r="H344" s="12" t="s">
        <v>608</v>
      </c>
      <c r="I344" s="12" t="s">
        <v>30</v>
      </c>
      <c r="J344" s="12">
        <v>526</v>
      </c>
      <c r="K344" s="12" t="s">
        <v>574</v>
      </c>
      <c r="L344" s="12">
        <v>430</v>
      </c>
      <c r="M344" s="12"/>
      <c r="N344" s="12" t="s">
        <v>582</v>
      </c>
      <c r="O344" s="57">
        <v>45646.706944444442</v>
      </c>
      <c r="P344" s="58">
        <v>45667</v>
      </c>
      <c r="Q344" s="12"/>
      <c r="R344" s="58">
        <v>45659</v>
      </c>
      <c r="S344" s="12"/>
      <c r="T344" s="62">
        <v>-70000</v>
      </c>
      <c r="U344" s="12" t="s">
        <v>34</v>
      </c>
      <c r="V344" s="12" t="s">
        <v>510</v>
      </c>
      <c r="W344" s="12" t="s">
        <v>35</v>
      </c>
      <c r="X344" s="12" t="s">
        <v>36</v>
      </c>
      <c r="Y344" s="12"/>
      <c r="Z344" s="12"/>
      <c r="AA344" s="12" t="s">
        <v>575</v>
      </c>
      <c r="AB344" s="12"/>
      <c r="AC344" s="12">
        <v>7119</v>
      </c>
      <c r="AD344" s="12" t="s">
        <v>38</v>
      </c>
    </row>
    <row r="345" spans="1:30" x14ac:dyDescent="0.2">
      <c r="A345" s="56" t="s">
        <v>501</v>
      </c>
      <c r="B345" s="12">
        <v>599764</v>
      </c>
      <c r="C345" s="12">
        <v>116296</v>
      </c>
      <c r="D345" s="12"/>
      <c r="E345" s="12">
        <v>2</v>
      </c>
      <c r="F345" s="12" t="s">
        <v>29</v>
      </c>
      <c r="G345" s="12">
        <v>3201</v>
      </c>
      <c r="H345" s="12" t="s">
        <v>608</v>
      </c>
      <c r="I345" s="12" t="s">
        <v>30</v>
      </c>
      <c r="J345" s="12">
        <v>526</v>
      </c>
      <c r="K345" s="12" t="s">
        <v>574</v>
      </c>
      <c r="L345" s="12">
        <v>430</v>
      </c>
      <c r="M345" s="12"/>
      <c r="N345" s="12" t="s">
        <v>582</v>
      </c>
      <c r="O345" s="57">
        <v>45646.706944444442</v>
      </c>
      <c r="P345" s="58">
        <v>45667</v>
      </c>
      <c r="Q345" s="12"/>
      <c r="R345" s="58">
        <v>45659</v>
      </c>
      <c r="S345" s="12"/>
      <c r="T345" s="62">
        <v>5600</v>
      </c>
      <c r="U345" s="12" t="s">
        <v>39</v>
      </c>
      <c r="V345" s="12" t="s">
        <v>40</v>
      </c>
      <c r="W345" s="12" t="s">
        <v>41</v>
      </c>
      <c r="X345" s="12" t="s">
        <v>42</v>
      </c>
      <c r="Y345" s="12"/>
      <c r="Z345" s="12"/>
      <c r="AA345" s="12" t="s">
        <v>575</v>
      </c>
      <c r="AB345" s="12"/>
      <c r="AC345" s="12">
        <v>7119</v>
      </c>
      <c r="AD345" s="12" t="s">
        <v>38</v>
      </c>
    </row>
    <row r="346" spans="1:30" x14ac:dyDescent="0.2">
      <c r="A346" s="56" t="s">
        <v>501</v>
      </c>
      <c r="B346" s="12">
        <v>599766</v>
      </c>
      <c r="C346" s="12">
        <v>116296</v>
      </c>
      <c r="D346" s="12"/>
      <c r="E346" s="12">
        <v>2</v>
      </c>
      <c r="F346" s="12" t="s">
        <v>29</v>
      </c>
      <c r="G346" s="12">
        <v>3201</v>
      </c>
      <c r="H346" s="12" t="s">
        <v>608</v>
      </c>
      <c r="I346" s="12" t="s">
        <v>30</v>
      </c>
      <c r="J346" s="12">
        <v>526</v>
      </c>
      <c r="K346" s="12" t="s">
        <v>574</v>
      </c>
      <c r="L346" s="12">
        <v>430</v>
      </c>
      <c r="M346" s="12"/>
      <c r="N346" s="12" t="s">
        <v>582</v>
      </c>
      <c r="O346" s="57">
        <v>45646.706944444442</v>
      </c>
      <c r="P346" s="58">
        <v>45667</v>
      </c>
      <c r="Q346" s="12"/>
      <c r="R346" s="58">
        <v>45659</v>
      </c>
      <c r="S346" s="12"/>
      <c r="T346" s="62">
        <v>70000</v>
      </c>
      <c r="U346" s="12" t="s">
        <v>39</v>
      </c>
      <c r="V346" s="12" t="s">
        <v>576</v>
      </c>
      <c r="W346" s="12" t="s">
        <v>54</v>
      </c>
      <c r="X346" s="12" t="s">
        <v>55</v>
      </c>
      <c r="Y346" s="12"/>
      <c r="Z346" s="12"/>
      <c r="AA346" s="12" t="s">
        <v>575</v>
      </c>
      <c r="AB346" s="12"/>
      <c r="AC346" s="12">
        <v>7119</v>
      </c>
      <c r="AD346" s="12" t="s">
        <v>38</v>
      </c>
    </row>
    <row r="347" spans="1:30" x14ac:dyDescent="0.2">
      <c r="A347" s="56" t="s">
        <v>501</v>
      </c>
      <c r="B347" s="12">
        <v>602335</v>
      </c>
      <c r="C347" s="12">
        <v>116296</v>
      </c>
      <c r="D347" s="12"/>
      <c r="E347" s="12">
        <v>2</v>
      </c>
      <c r="F347" s="12" t="s">
        <v>29</v>
      </c>
      <c r="G347" s="12">
        <v>3201</v>
      </c>
      <c r="H347" s="12" t="s">
        <v>608</v>
      </c>
      <c r="I347" s="12" t="s">
        <v>30</v>
      </c>
      <c r="J347" s="12">
        <v>526</v>
      </c>
      <c r="K347" s="12" t="s">
        <v>574</v>
      </c>
      <c r="L347" s="12">
        <v>430</v>
      </c>
      <c r="M347" s="12"/>
      <c r="N347" s="12" t="s">
        <v>582</v>
      </c>
      <c r="O347" s="57">
        <v>45646.706944444442</v>
      </c>
      <c r="P347" s="58">
        <v>45667</v>
      </c>
      <c r="Q347" s="12"/>
      <c r="R347" s="58">
        <v>45659</v>
      </c>
      <c r="S347" s="12"/>
      <c r="T347" s="62">
        <v>-5600</v>
      </c>
      <c r="U347" s="12" t="s">
        <v>34</v>
      </c>
      <c r="V347" s="12" t="s">
        <v>583</v>
      </c>
      <c r="W347" s="12" t="s">
        <v>584</v>
      </c>
      <c r="X347" s="12" t="s">
        <v>585</v>
      </c>
      <c r="Y347" s="12"/>
      <c r="Z347" s="12"/>
      <c r="AA347" s="12" t="s">
        <v>575</v>
      </c>
      <c r="AB347" s="12"/>
      <c r="AC347" s="12">
        <v>7119</v>
      </c>
      <c r="AD347" s="12" t="s">
        <v>38</v>
      </c>
    </row>
    <row r="348" spans="1:30" x14ac:dyDescent="0.2">
      <c r="A348" s="56" t="s">
        <v>501</v>
      </c>
      <c r="B348" s="12">
        <v>601929</v>
      </c>
      <c r="C348" s="12">
        <v>116752</v>
      </c>
      <c r="D348" s="12"/>
      <c r="E348" s="12">
        <v>2</v>
      </c>
      <c r="F348" s="12" t="s">
        <v>29</v>
      </c>
      <c r="G348" s="12">
        <v>7720</v>
      </c>
      <c r="H348" s="12" t="s">
        <v>685</v>
      </c>
      <c r="I348" s="12" t="s">
        <v>30</v>
      </c>
      <c r="J348" s="12">
        <v>216</v>
      </c>
      <c r="K348" s="12" t="s">
        <v>430</v>
      </c>
      <c r="L348" s="12">
        <v>300</v>
      </c>
      <c r="M348" s="12"/>
      <c r="N348" s="12" t="s">
        <v>587</v>
      </c>
      <c r="O348" s="57">
        <v>45665.513194444444</v>
      </c>
      <c r="P348" s="58">
        <v>45667</v>
      </c>
      <c r="Q348" s="12"/>
      <c r="R348" s="58">
        <v>45644</v>
      </c>
      <c r="S348" s="12"/>
      <c r="T348" s="62">
        <v>-390</v>
      </c>
      <c r="U348" s="12" t="s">
        <v>34</v>
      </c>
      <c r="V348" s="12" t="s">
        <v>202</v>
      </c>
      <c r="W348" s="12" t="s">
        <v>202</v>
      </c>
      <c r="X348" s="12" t="s">
        <v>474</v>
      </c>
      <c r="Y348" s="12"/>
      <c r="Z348" s="12"/>
      <c r="AA348" s="12" t="s">
        <v>588</v>
      </c>
      <c r="AB348" s="12"/>
      <c r="AC348" s="12">
        <v>7119</v>
      </c>
      <c r="AD348" s="12" t="s">
        <v>38</v>
      </c>
    </row>
  </sheetData>
  <autoFilter ref="A1:AD348" xr:uid="{78A8FD2C-1735-4F21-99A2-83674406DF4F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337B9-0878-4066-8467-1569EE15857B}">
  <dimension ref="A1:AE318"/>
  <sheetViews>
    <sheetView showGridLines="0" topLeftCell="D1" zoomScaleNormal="100" workbookViewId="0">
      <selection activeCell="L2" sqref="L2:L318"/>
    </sheetView>
  </sheetViews>
  <sheetFormatPr defaultRowHeight="12.75" x14ac:dyDescent="0.2"/>
  <cols>
    <col min="1" max="1" width="13.140625" style="60" bestFit="1" customWidth="1"/>
    <col min="2" max="2" width="14.85546875" style="3" bestFit="1" customWidth="1"/>
    <col min="3" max="3" width="18" style="3" bestFit="1" customWidth="1"/>
    <col min="4" max="4" width="19.140625" style="3" bestFit="1" customWidth="1"/>
    <col min="5" max="5" width="14" style="3" bestFit="1" customWidth="1"/>
    <col min="6" max="6" width="15.42578125" style="3" bestFit="1" customWidth="1"/>
    <col min="7" max="7" width="14.42578125" style="3" bestFit="1" customWidth="1"/>
    <col min="8" max="8" width="19.7109375" style="3" bestFit="1" customWidth="1"/>
    <col min="9" max="9" width="14" style="3" bestFit="1" customWidth="1"/>
    <col min="10" max="10" width="13.85546875" style="3" bestFit="1" customWidth="1"/>
    <col min="11" max="11" width="74.42578125" style="3" customWidth="1"/>
    <col min="12" max="12" width="74.42578125" style="73" customWidth="1"/>
    <col min="13" max="13" width="15.7109375" style="3" bestFit="1" customWidth="1"/>
    <col min="14" max="14" width="22.5703125" style="3" bestFit="1" customWidth="1"/>
    <col min="15" max="15" width="49.28515625" style="3" customWidth="1"/>
    <col min="16" max="16" width="15.85546875" style="3" bestFit="1" customWidth="1"/>
    <col min="17" max="17" width="16.28515625" style="3" bestFit="1" customWidth="1"/>
    <col min="18" max="18" width="15.42578125" style="3" bestFit="1" customWidth="1"/>
    <col min="19" max="19" width="24" style="3" bestFit="1" customWidth="1"/>
    <col min="20" max="20" width="22.28515625" style="3" bestFit="1" customWidth="1"/>
    <col min="21" max="21" width="10.7109375" style="3" bestFit="1" customWidth="1"/>
    <col min="22" max="22" width="4.85546875" style="3" bestFit="1" customWidth="1"/>
    <col min="23" max="23" width="54.7109375" style="3" bestFit="1" customWidth="1"/>
    <col min="24" max="24" width="32" style="3" bestFit="1" customWidth="1"/>
    <col min="25" max="25" width="15.28515625" style="3" bestFit="1" customWidth="1"/>
    <col min="26" max="26" width="25" style="3" bestFit="1" customWidth="1"/>
    <col min="27" max="27" width="12.7109375" style="3" bestFit="1" customWidth="1"/>
    <col min="28" max="28" width="80.5703125" style="3" bestFit="1" customWidth="1"/>
    <col min="29" max="29" width="15.85546875" style="3" bestFit="1" customWidth="1"/>
    <col min="30" max="30" width="15.140625" style="3" bestFit="1" customWidth="1"/>
    <col min="31" max="31" width="18.5703125" style="3" bestFit="1" customWidth="1"/>
    <col min="32" max="16384" width="9.140625" style="3"/>
  </cols>
  <sheetData>
    <row r="1" spans="1:31" x14ac:dyDescent="0.2">
      <c r="A1" s="52" t="s">
        <v>496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4</v>
      </c>
      <c r="G1" s="53" t="s">
        <v>5</v>
      </c>
      <c r="H1" s="53" t="s">
        <v>6</v>
      </c>
      <c r="I1" s="53" t="s">
        <v>7</v>
      </c>
      <c r="J1" s="53" t="s">
        <v>8</v>
      </c>
      <c r="K1" s="53" t="s">
        <v>9</v>
      </c>
      <c r="L1" s="71"/>
      <c r="M1" s="53" t="s">
        <v>10</v>
      </c>
      <c r="N1" s="53" t="s">
        <v>11</v>
      </c>
      <c r="O1" s="53" t="s">
        <v>12</v>
      </c>
      <c r="P1" s="53" t="s">
        <v>13</v>
      </c>
      <c r="Q1" s="54" t="s">
        <v>14</v>
      </c>
      <c r="R1" s="53" t="s">
        <v>15</v>
      </c>
      <c r="S1" s="54" t="s">
        <v>16</v>
      </c>
      <c r="T1" s="53" t="s">
        <v>17</v>
      </c>
      <c r="U1" s="61" t="s">
        <v>18</v>
      </c>
      <c r="V1" s="53" t="s">
        <v>19</v>
      </c>
      <c r="W1" s="53" t="s">
        <v>20</v>
      </c>
      <c r="X1" s="53" t="s">
        <v>21</v>
      </c>
      <c r="Y1" s="53" t="s">
        <v>22</v>
      </c>
      <c r="Z1" s="53" t="s">
        <v>23</v>
      </c>
      <c r="AA1" s="53" t="s">
        <v>24</v>
      </c>
      <c r="AB1" s="53" t="s">
        <v>25</v>
      </c>
      <c r="AC1" s="53" t="s">
        <v>26</v>
      </c>
      <c r="AD1" s="53" t="s">
        <v>27</v>
      </c>
      <c r="AE1" s="53" t="s">
        <v>28</v>
      </c>
    </row>
    <row r="2" spans="1:31" x14ac:dyDescent="0.2">
      <c r="A2" s="56" t="s">
        <v>501</v>
      </c>
      <c r="B2" s="12">
        <v>608038</v>
      </c>
      <c r="C2" s="12">
        <v>118266</v>
      </c>
      <c r="D2" s="12"/>
      <c r="E2" s="12">
        <v>2</v>
      </c>
      <c r="F2" s="12" t="s">
        <v>29</v>
      </c>
      <c r="G2" s="12">
        <v>3201</v>
      </c>
      <c r="H2" s="12" t="s">
        <v>608</v>
      </c>
      <c r="I2" s="12" t="s">
        <v>609</v>
      </c>
      <c r="J2" s="12">
        <v>222</v>
      </c>
      <c r="K2" s="12" t="s">
        <v>174</v>
      </c>
      <c r="L2" s="72" t="s">
        <v>501</v>
      </c>
      <c r="M2" s="12">
        <v>314</v>
      </c>
      <c r="N2" s="12"/>
      <c r="O2" s="12" t="s">
        <v>175</v>
      </c>
      <c r="P2" s="57">
        <v>45670.739583333336</v>
      </c>
      <c r="Q2" s="58">
        <v>45698</v>
      </c>
      <c r="R2" s="12"/>
      <c r="S2" s="58">
        <v>45688</v>
      </c>
      <c r="T2" s="12"/>
      <c r="U2" s="62">
        <v>-17724.14</v>
      </c>
      <c r="V2" s="12" t="s">
        <v>34</v>
      </c>
      <c r="W2" s="12" t="s">
        <v>600</v>
      </c>
      <c r="X2" s="12" t="s">
        <v>35</v>
      </c>
      <c r="Y2" s="12" t="s">
        <v>36</v>
      </c>
      <c r="Z2" s="12"/>
      <c r="AA2" s="12"/>
      <c r="AB2" s="12" t="s">
        <v>610</v>
      </c>
      <c r="AC2" s="12"/>
      <c r="AD2" s="12">
        <v>7119</v>
      </c>
      <c r="AE2" s="12" t="s">
        <v>38</v>
      </c>
    </row>
    <row r="3" spans="1:31" x14ac:dyDescent="0.2">
      <c r="A3" s="56" t="s">
        <v>501</v>
      </c>
      <c r="B3" s="12">
        <v>608061</v>
      </c>
      <c r="C3" s="12">
        <v>118266</v>
      </c>
      <c r="D3" s="12"/>
      <c r="E3" s="12">
        <v>2</v>
      </c>
      <c r="F3" s="12" t="s">
        <v>29</v>
      </c>
      <c r="G3" s="12">
        <v>3201</v>
      </c>
      <c r="H3" s="12" t="s">
        <v>608</v>
      </c>
      <c r="I3" s="12" t="s">
        <v>609</v>
      </c>
      <c r="J3" s="12">
        <v>222</v>
      </c>
      <c r="K3" s="12" t="s">
        <v>174</v>
      </c>
      <c r="L3" s="72" t="s">
        <v>501</v>
      </c>
      <c r="M3" s="12">
        <v>314</v>
      </c>
      <c r="N3" s="12"/>
      <c r="O3" s="12" t="s">
        <v>175</v>
      </c>
      <c r="P3" s="57">
        <v>45670.739583333336</v>
      </c>
      <c r="Q3" s="58">
        <v>45698</v>
      </c>
      <c r="R3" s="12"/>
      <c r="S3" s="58">
        <v>45688</v>
      </c>
      <c r="T3" s="12"/>
      <c r="U3" s="62">
        <v>1417.93</v>
      </c>
      <c r="V3" s="12" t="s">
        <v>39</v>
      </c>
      <c r="W3" s="12" t="s">
        <v>40</v>
      </c>
      <c r="X3" s="12" t="s">
        <v>41</v>
      </c>
      <c r="Y3" s="12" t="s">
        <v>42</v>
      </c>
      <c r="Z3" s="12"/>
      <c r="AA3" s="12"/>
      <c r="AB3" s="12" t="s">
        <v>610</v>
      </c>
      <c r="AC3" s="12"/>
      <c r="AD3" s="12">
        <v>7119</v>
      </c>
      <c r="AE3" s="12" t="s">
        <v>38</v>
      </c>
    </row>
    <row r="4" spans="1:31" x14ac:dyDescent="0.2">
      <c r="A4" s="56" t="s">
        <v>501</v>
      </c>
      <c r="B4" s="12">
        <v>608090</v>
      </c>
      <c r="C4" s="12">
        <v>118266</v>
      </c>
      <c r="D4" s="12"/>
      <c r="E4" s="12">
        <v>2</v>
      </c>
      <c r="F4" s="12" t="s">
        <v>29</v>
      </c>
      <c r="G4" s="12">
        <v>3201</v>
      </c>
      <c r="H4" s="12" t="s">
        <v>608</v>
      </c>
      <c r="I4" s="12" t="s">
        <v>609</v>
      </c>
      <c r="J4" s="12">
        <v>222</v>
      </c>
      <c r="K4" s="12" t="s">
        <v>174</v>
      </c>
      <c r="L4" s="72" t="s">
        <v>501</v>
      </c>
      <c r="M4" s="12">
        <v>314</v>
      </c>
      <c r="N4" s="12"/>
      <c r="O4" s="12" t="s">
        <v>175</v>
      </c>
      <c r="P4" s="57">
        <v>45670.739583333336</v>
      </c>
      <c r="Q4" s="58">
        <v>45698</v>
      </c>
      <c r="R4" s="12"/>
      <c r="S4" s="58">
        <v>45688</v>
      </c>
      <c r="T4" s="12"/>
      <c r="U4" s="62">
        <v>3978.14</v>
      </c>
      <c r="V4" s="12" t="s">
        <v>39</v>
      </c>
      <c r="W4" s="12" t="s">
        <v>46</v>
      </c>
      <c r="X4" s="12" t="s">
        <v>47</v>
      </c>
      <c r="Y4" s="12" t="s">
        <v>48</v>
      </c>
      <c r="Z4" s="12"/>
      <c r="AA4" s="12"/>
      <c r="AB4" s="12" t="s">
        <v>610</v>
      </c>
      <c r="AC4" s="12"/>
      <c r="AD4" s="12">
        <v>7119</v>
      </c>
      <c r="AE4" s="12" t="s">
        <v>38</v>
      </c>
    </row>
    <row r="5" spans="1:31" x14ac:dyDescent="0.2">
      <c r="A5" s="56" t="s">
        <v>501</v>
      </c>
      <c r="B5" s="12">
        <v>608278</v>
      </c>
      <c r="C5" s="12">
        <v>118313</v>
      </c>
      <c r="D5" s="12"/>
      <c r="E5" s="12">
        <v>2</v>
      </c>
      <c r="F5" s="12" t="s">
        <v>29</v>
      </c>
      <c r="G5" s="12">
        <v>3201</v>
      </c>
      <c r="H5" s="12" t="s">
        <v>608</v>
      </c>
      <c r="I5" s="12" t="s">
        <v>609</v>
      </c>
      <c r="J5" s="12">
        <v>220</v>
      </c>
      <c r="K5" s="12" t="s">
        <v>177</v>
      </c>
      <c r="L5" s="72" t="s">
        <v>501</v>
      </c>
      <c r="M5" s="12">
        <v>282</v>
      </c>
      <c r="N5" s="12" t="s">
        <v>178</v>
      </c>
      <c r="O5" s="12" t="s">
        <v>179</v>
      </c>
      <c r="P5" s="57">
        <v>45670.740277777775</v>
      </c>
      <c r="Q5" s="58">
        <v>45698</v>
      </c>
      <c r="R5" s="12"/>
      <c r="S5" s="58">
        <v>45688</v>
      </c>
      <c r="T5" s="12"/>
      <c r="U5" s="62">
        <v>-4170.3999999999996</v>
      </c>
      <c r="V5" s="12" t="s">
        <v>34</v>
      </c>
      <c r="W5" s="12" t="s">
        <v>600</v>
      </c>
      <c r="X5" s="12" t="s">
        <v>35</v>
      </c>
      <c r="Y5" s="12" t="s">
        <v>36</v>
      </c>
      <c r="Z5" s="12"/>
      <c r="AA5" s="12"/>
      <c r="AB5" s="12" t="s">
        <v>611</v>
      </c>
      <c r="AC5" s="12"/>
      <c r="AD5" s="12">
        <v>7119</v>
      </c>
      <c r="AE5" s="12" t="s">
        <v>38</v>
      </c>
    </row>
    <row r="6" spans="1:31" x14ac:dyDescent="0.2">
      <c r="A6" s="56" t="s">
        <v>501</v>
      </c>
      <c r="B6" s="12">
        <v>608303</v>
      </c>
      <c r="C6" s="12">
        <v>118313</v>
      </c>
      <c r="D6" s="12"/>
      <c r="E6" s="12">
        <v>2</v>
      </c>
      <c r="F6" s="12" t="s">
        <v>29</v>
      </c>
      <c r="G6" s="12">
        <v>3201</v>
      </c>
      <c r="H6" s="12" t="s">
        <v>608</v>
      </c>
      <c r="I6" s="12" t="s">
        <v>609</v>
      </c>
      <c r="J6" s="12">
        <v>220</v>
      </c>
      <c r="K6" s="12" t="s">
        <v>177</v>
      </c>
      <c r="L6" s="72" t="s">
        <v>501</v>
      </c>
      <c r="M6" s="12">
        <v>282</v>
      </c>
      <c r="N6" s="12" t="s">
        <v>178</v>
      </c>
      <c r="O6" s="12" t="s">
        <v>179</v>
      </c>
      <c r="P6" s="57">
        <v>45670.740277777775</v>
      </c>
      <c r="Q6" s="58">
        <v>45698</v>
      </c>
      <c r="R6" s="12"/>
      <c r="S6" s="58">
        <v>45688</v>
      </c>
      <c r="T6" s="12"/>
      <c r="U6" s="62">
        <v>333.63</v>
      </c>
      <c r="V6" s="12" t="s">
        <v>39</v>
      </c>
      <c r="W6" s="12" t="s">
        <v>40</v>
      </c>
      <c r="X6" s="12" t="s">
        <v>41</v>
      </c>
      <c r="Y6" s="12" t="s">
        <v>42</v>
      </c>
      <c r="Z6" s="12"/>
      <c r="AA6" s="12"/>
      <c r="AB6" s="12" t="s">
        <v>611</v>
      </c>
      <c r="AC6" s="12"/>
      <c r="AD6" s="12">
        <v>7119</v>
      </c>
      <c r="AE6" s="12" t="s">
        <v>38</v>
      </c>
    </row>
    <row r="7" spans="1:31" x14ac:dyDescent="0.2">
      <c r="A7" s="56" t="s">
        <v>501</v>
      </c>
      <c r="B7" s="12">
        <v>608335</v>
      </c>
      <c r="C7" s="12">
        <v>118313</v>
      </c>
      <c r="D7" s="12"/>
      <c r="E7" s="12">
        <v>2</v>
      </c>
      <c r="F7" s="12" t="s">
        <v>29</v>
      </c>
      <c r="G7" s="12">
        <v>3201</v>
      </c>
      <c r="H7" s="12" t="s">
        <v>608</v>
      </c>
      <c r="I7" s="12" t="s">
        <v>609</v>
      </c>
      <c r="J7" s="12">
        <v>220</v>
      </c>
      <c r="K7" s="12" t="s">
        <v>177</v>
      </c>
      <c r="L7" s="72" t="s">
        <v>501</v>
      </c>
      <c r="M7" s="12">
        <v>282</v>
      </c>
      <c r="N7" s="12" t="s">
        <v>178</v>
      </c>
      <c r="O7" s="12" t="s">
        <v>179</v>
      </c>
      <c r="P7" s="57">
        <v>45670.740277777775</v>
      </c>
      <c r="Q7" s="58">
        <v>45698</v>
      </c>
      <c r="R7" s="12"/>
      <c r="S7" s="58">
        <v>45688</v>
      </c>
      <c r="T7" s="12"/>
      <c r="U7" s="62">
        <v>275.57</v>
      </c>
      <c r="V7" s="12" t="s">
        <v>39</v>
      </c>
      <c r="W7" s="12" t="s">
        <v>180</v>
      </c>
      <c r="X7" s="12" t="s">
        <v>47</v>
      </c>
      <c r="Y7" s="12" t="s">
        <v>48</v>
      </c>
      <c r="Z7" s="12"/>
      <c r="AA7" s="12"/>
      <c r="AB7" s="12" t="s">
        <v>611</v>
      </c>
      <c r="AC7" s="12"/>
      <c r="AD7" s="12">
        <v>7119</v>
      </c>
      <c r="AE7" s="12" t="s">
        <v>38</v>
      </c>
    </row>
    <row r="8" spans="1:31" x14ac:dyDescent="0.2">
      <c r="A8" s="56" t="s">
        <v>501</v>
      </c>
      <c r="B8" s="12">
        <v>609892</v>
      </c>
      <c r="C8" s="12">
        <v>118495</v>
      </c>
      <c r="D8" s="12"/>
      <c r="E8" s="12">
        <v>2</v>
      </c>
      <c r="F8" s="12" t="s">
        <v>29</v>
      </c>
      <c r="G8" s="12">
        <v>3201</v>
      </c>
      <c r="H8" s="12" t="s">
        <v>608</v>
      </c>
      <c r="I8" s="12" t="s">
        <v>609</v>
      </c>
      <c r="J8" s="12">
        <v>351</v>
      </c>
      <c r="K8" s="12" t="s">
        <v>118</v>
      </c>
      <c r="L8" s="72" t="s">
        <v>501</v>
      </c>
      <c r="M8" s="12">
        <v>395</v>
      </c>
      <c r="N8" s="12"/>
      <c r="O8" s="12" t="s">
        <v>119</v>
      </c>
      <c r="P8" s="57">
        <v>45671.727777777778</v>
      </c>
      <c r="Q8" s="58">
        <v>45698</v>
      </c>
      <c r="R8" s="12"/>
      <c r="S8" s="58">
        <v>45693</v>
      </c>
      <c r="T8" s="12"/>
      <c r="U8" s="62">
        <v>-14500</v>
      </c>
      <c r="V8" s="12" t="s">
        <v>34</v>
      </c>
      <c r="W8" s="12" t="s">
        <v>600</v>
      </c>
      <c r="X8" s="12" t="s">
        <v>35</v>
      </c>
      <c r="Y8" s="12" t="s">
        <v>36</v>
      </c>
      <c r="Z8" s="12"/>
      <c r="AA8" s="12"/>
      <c r="AB8" s="12" t="s">
        <v>612</v>
      </c>
      <c r="AC8" s="12"/>
      <c r="AD8" s="12">
        <v>7119</v>
      </c>
      <c r="AE8" s="12" t="s">
        <v>38</v>
      </c>
    </row>
    <row r="9" spans="1:31" x14ac:dyDescent="0.2">
      <c r="A9" s="56" t="s">
        <v>501</v>
      </c>
      <c r="B9" s="12">
        <v>609915</v>
      </c>
      <c r="C9" s="12">
        <v>118495</v>
      </c>
      <c r="D9" s="12"/>
      <c r="E9" s="12">
        <v>2</v>
      </c>
      <c r="F9" s="12" t="s">
        <v>29</v>
      </c>
      <c r="G9" s="12">
        <v>3201</v>
      </c>
      <c r="H9" s="12" t="s">
        <v>608</v>
      </c>
      <c r="I9" s="12" t="s">
        <v>609</v>
      </c>
      <c r="J9" s="12">
        <v>351</v>
      </c>
      <c r="K9" s="12" t="s">
        <v>118</v>
      </c>
      <c r="L9" s="72" t="s">
        <v>501</v>
      </c>
      <c r="M9" s="12">
        <v>395</v>
      </c>
      <c r="N9" s="12"/>
      <c r="O9" s="12" t="s">
        <v>119</v>
      </c>
      <c r="P9" s="57">
        <v>45671.727777777778</v>
      </c>
      <c r="Q9" s="58">
        <v>45698</v>
      </c>
      <c r="R9" s="12"/>
      <c r="S9" s="58">
        <v>45693</v>
      </c>
      <c r="T9" s="12"/>
      <c r="U9" s="62">
        <v>1160</v>
      </c>
      <c r="V9" s="12" t="s">
        <v>39</v>
      </c>
      <c r="W9" s="12" t="s">
        <v>40</v>
      </c>
      <c r="X9" s="12" t="s">
        <v>41</v>
      </c>
      <c r="Y9" s="12" t="s">
        <v>42</v>
      </c>
      <c r="Z9" s="12"/>
      <c r="AA9" s="12"/>
      <c r="AB9" s="12" t="s">
        <v>612</v>
      </c>
      <c r="AC9" s="12"/>
      <c r="AD9" s="12">
        <v>7119</v>
      </c>
      <c r="AE9" s="12" t="s">
        <v>38</v>
      </c>
    </row>
    <row r="10" spans="1:31" x14ac:dyDescent="0.2">
      <c r="A10" s="56" t="s">
        <v>501</v>
      </c>
      <c r="B10" s="12">
        <v>609927</v>
      </c>
      <c r="C10" s="12">
        <v>118495</v>
      </c>
      <c r="D10" s="12"/>
      <c r="E10" s="12">
        <v>2</v>
      </c>
      <c r="F10" s="12" t="s">
        <v>29</v>
      </c>
      <c r="G10" s="12">
        <v>3201</v>
      </c>
      <c r="H10" s="12" t="s">
        <v>608</v>
      </c>
      <c r="I10" s="12" t="s">
        <v>609</v>
      </c>
      <c r="J10" s="12">
        <v>351</v>
      </c>
      <c r="K10" s="12" t="s">
        <v>118</v>
      </c>
      <c r="L10" s="72" t="s">
        <v>501</v>
      </c>
      <c r="M10" s="12">
        <v>395</v>
      </c>
      <c r="N10" s="12"/>
      <c r="O10" s="12" t="s">
        <v>119</v>
      </c>
      <c r="P10" s="57">
        <v>45671.727777777778</v>
      </c>
      <c r="Q10" s="58">
        <v>45698</v>
      </c>
      <c r="R10" s="12"/>
      <c r="S10" s="58">
        <v>45693</v>
      </c>
      <c r="T10" s="12"/>
      <c r="U10" s="62">
        <v>3091.5</v>
      </c>
      <c r="V10" s="12" t="s">
        <v>39</v>
      </c>
      <c r="W10" s="12" t="s">
        <v>46</v>
      </c>
      <c r="X10" s="12" t="s">
        <v>47</v>
      </c>
      <c r="Y10" s="12" t="s">
        <v>48</v>
      </c>
      <c r="Z10" s="12"/>
      <c r="AA10" s="12"/>
      <c r="AB10" s="12" t="s">
        <v>612</v>
      </c>
      <c r="AC10" s="12"/>
      <c r="AD10" s="12">
        <v>7119</v>
      </c>
      <c r="AE10" s="12" t="s">
        <v>38</v>
      </c>
    </row>
    <row r="11" spans="1:31" x14ac:dyDescent="0.2">
      <c r="A11" s="56" t="s">
        <v>501</v>
      </c>
      <c r="B11" s="12">
        <v>610017</v>
      </c>
      <c r="C11" s="12">
        <v>118520</v>
      </c>
      <c r="D11" s="12"/>
      <c r="E11" s="12">
        <v>2</v>
      </c>
      <c r="F11" s="12" t="s">
        <v>29</v>
      </c>
      <c r="G11" s="12">
        <v>3201</v>
      </c>
      <c r="H11" s="12" t="s">
        <v>608</v>
      </c>
      <c r="I11" s="12" t="s">
        <v>609</v>
      </c>
      <c r="J11" s="12">
        <v>355</v>
      </c>
      <c r="K11" s="12" t="s">
        <v>438</v>
      </c>
      <c r="L11" s="72" t="s">
        <v>501</v>
      </c>
      <c r="M11" s="12">
        <v>152</v>
      </c>
      <c r="N11" s="12" t="s">
        <v>439</v>
      </c>
      <c r="O11" s="12" t="s">
        <v>532</v>
      </c>
      <c r="P11" s="57">
        <v>45671.730555555558</v>
      </c>
      <c r="Q11" s="58">
        <v>45698</v>
      </c>
      <c r="R11" s="12"/>
      <c r="S11" s="58">
        <v>45693</v>
      </c>
      <c r="T11" s="12"/>
      <c r="U11" s="62">
        <v>-3167.4</v>
      </c>
      <c r="V11" s="12" t="s">
        <v>34</v>
      </c>
      <c r="W11" s="12" t="s">
        <v>600</v>
      </c>
      <c r="X11" s="12" t="s">
        <v>35</v>
      </c>
      <c r="Y11" s="12" t="s">
        <v>36</v>
      </c>
      <c r="Z11" s="12"/>
      <c r="AA11" s="12"/>
      <c r="AB11" s="12" t="s">
        <v>613</v>
      </c>
      <c r="AC11" s="12"/>
      <c r="AD11" s="12">
        <v>7119</v>
      </c>
      <c r="AE11" s="12" t="s">
        <v>38</v>
      </c>
    </row>
    <row r="12" spans="1:31" x14ac:dyDescent="0.2">
      <c r="A12" s="56" t="s">
        <v>501</v>
      </c>
      <c r="B12" s="12">
        <v>610019</v>
      </c>
      <c r="C12" s="12">
        <v>118520</v>
      </c>
      <c r="D12" s="12"/>
      <c r="E12" s="12">
        <v>2</v>
      </c>
      <c r="F12" s="12" t="s">
        <v>29</v>
      </c>
      <c r="G12" s="12">
        <v>3201</v>
      </c>
      <c r="H12" s="12" t="s">
        <v>608</v>
      </c>
      <c r="I12" s="12" t="s">
        <v>609</v>
      </c>
      <c r="J12" s="12">
        <v>355</v>
      </c>
      <c r="K12" s="12" t="s">
        <v>438</v>
      </c>
      <c r="L12" s="72" t="s">
        <v>501</v>
      </c>
      <c r="M12" s="12">
        <v>152</v>
      </c>
      <c r="N12" s="12" t="s">
        <v>439</v>
      </c>
      <c r="O12" s="12" t="s">
        <v>532</v>
      </c>
      <c r="P12" s="57">
        <v>45671.730555555558</v>
      </c>
      <c r="Q12" s="58">
        <v>45698</v>
      </c>
      <c r="R12" s="12"/>
      <c r="S12" s="58">
        <v>45693</v>
      </c>
      <c r="T12" s="12"/>
      <c r="U12" s="62">
        <v>1067.4000000000001</v>
      </c>
      <c r="V12" s="12" t="s">
        <v>39</v>
      </c>
      <c r="W12" s="12" t="s">
        <v>254</v>
      </c>
      <c r="X12" s="12" t="s">
        <v>54</v>
      </c>
      <c r="Y12" s="12" t="s">
        <v>55</v>
      </c>
      <c r="Z12" s="12"/>
      <c r="AA12" s="12"/>
      <c r="AB12" s="12" t="s">
        <v>613</v>
      </c>
      <c r="AC12" s="12"/>
      <c r="AD12" s="12">
        <v>7119</v>
      </c>
      <c r="AE12" s="12" t="s">
        <v>38</v>
      </c>
    </row>
    <row r="13" spans="1:31" x14ac:dyDescent="0.2">
      <c r="A13" s="56" t="s">
        <v>501</v>
      </c>
      <c r="B13" s="12">
        <v>610060</v>
      </c>
      <c r="C13" s="12">
        <v>118520</v>
      </c>
      <c r="D13" s="12"/>
      <c r="E13" s="12">
        <v>2</v>
      </c>
      <c r="F13" s="12" t="s">
        <v>29</v>
      </c>
      <c r="G13" s="12">
        <v>3201</v>
      </c>
      <c r="H13" s="12" t="s">
        <v>608</v>
      </c>
      <c r="I13" s="12" t="s">
        <v>609</v>
      </c>
      <c r="J13" s="12">
        <v>355</v>
      </c>
      <c r="K13" s="12" t="s">
        <v>438</v>
      </c>
      <c r="L13" s="72" t="s">
        <v>501</v>
      </c>
      <c r="M13" s="12">
        <v>152</v>
      </c>
      <c r="N13" s="12" t="s">
        <v>439</v>
      </c>
      <c r="O13" s="12" t="s">
        <v>532</v>
      </c>
      <c r="P13" s="57">
        <v>45671.730555555558</v>
      </c>
      <c r="Q13" s="58">
        <v>45698</v>
      </c>
      <c r="R13" s="12"/>
      <c r="S13" s="58">
        <v>45693</v>
      </c>
      <c r="T13" s="12"/>
      <c r="U13" s="62">
        <v>253.39</v>
      </c>
      <c r="V13" s="12" t="s">
        <v>39</v>
      </c>
      <c r="W13" s="12" t="s">
        <v>40</v>
      </c>
      <c r="X13" s="12" t="s">
        <v>41</v>
      </c>
      <c r="Y13" s="12" t="s">
        <v>42</v>
      </c>
      <c r="Z13" s="12"/>
      <c r="AA13" s="12"/>
      <c r="AB13" s="12" t="s">
        <v>613</v>
      </c>
      <c r="AC13" s="12"/>
      <c r="AD13" s="12">
        <v>7119</v>
      </c>
      <c r="AE13" s="12" t="s">
        <v>38</v>
      </c>
    </row>
    <row r="14" spans="1:31" x14ac:dyDescent="0.2">
      <c r="A14" s="56" t="s">
        <v>501</v>
      </c>
      <c r="B14" s="12">
        <v>610062</v>
      </c>
      <c r="C14" s="12">
        <v>118520</v>
      </c>
      <c r="D14" s="12"/>
      <c r="E14" s="12">
        <v>2</v>
      </c>
      <c r="F14" s="12" t="s">
        <v>29</v>
      </c>
      <c r="G14" s="12">
        <v>3201</v>
      </c>
      <c r="H14" s="12" t="s">
        <v>608</v>
      </c>
      <c r="I14" s="12" t="s">
        <v>609</v>
      </c>
      <c r="J14" s="12">
        <v>355</v>
      </c>
      <c r="K14" s="12" t="s">
        <v>438</v>
      </c>
      <c r="L14" s="72" t="s">
        <v>501</v>
      </c>
      <c r="M14" s="12">
        <v>152</v>
      </c>
      <c r="N14" s="12" t="s">
        <v>439</v>
      </c>
      <c r="O14" s="12" t="s">
        <v>532</v>
      </c>
      <c r="P14" s="57">
        <v>45671.730555555558</v>
      </c>
      <c r="Q14" s="58">
        <v>45698</v>
      </c>
      <c r="R14" s="12"/>
      <c r="S14" s="58">
        <v>45693</v>
      </c>
      <c r="T14" s="12"/>
      <c r="U14" s="62">
        <v>-85.39</v>
      </c>
      <c r="V14" s="12" t="s">
        <v>39</v>
      </c>
      <c r="W14" s="12" t="s">
        <v>56</v>
      </c>
      <c r="X14" s="12" t="s">
        <v>41</v>
      </c>
      <c r="Y14" s="12" t="s">
        <v>42</v>
      </c>
      <c r="Z14" s="12"/>
      <c r="AA14" s="12"/>
      <c r="AB14" s="12" t="s">
        <v>613</v>
      </c>
      <c r="AC14" s="12"/>
      <c r="AD14" s="12">
        <v>7119</v>
      </c>
      <c r="AE14" s="12" t="s">
        <v>38</v>
      </c>
    </row>
    <row r="15" spans="1:31" x14ac:dyDescent="0.2">
      <c r="A15" s="56" t="s">
        <v>501</v>
      </c>
      <c r="B15" s="12">
        <v>644943</v>
      </c>
      <c r="C15" s="12">
        <v>118520</v>
      </c>
      <c r="D15" s="12"/>
      <c r="E15" s="12">
        <v>2</v>
      </c>
      <c r="F15" s="12" t="s">
        <v>29</v>
      </c>
      <c r="G15" s="12">
        <v>3201</v>
      </c>
      <c r="H15" s="12" t="s">
        <v>608</v>
      </c>
      <c r="I15" s="12" t="s">
        <v>609</v>
      </c>
      <c r="J15" s="12">
        <v>355</v>
      </c>
      <c r="K15" s="12" t="s">
        <v>438</v>
      </c>
      <c r="L15" s="72" t="s">
        <v>501</v>
      </c>
      <c r="M15" s="12">
        <v>152</v>
      </c>
      <c r="N15" s="12" t="s">
        <v>439</v>
      </c>
      <c r="O15" s="12" t="s">
        <v>532</v>
      </c>
      <c r="P15" s="57">
        <v>45671.730555555558</v>
      </c>
      <c r="Q15" s="58">
        <v>45698</v>
      </c>
      <c r="R15" s="12"/>
      <c r="S15" s="58">
        <v>45693</v>
      </c>
      <c r="T15" s="12"/>
      <c r="U15" s="62">
        <v>150</v>
      </c>
      <c r="V15" s="12" t="s">
        <v>39</v>
      </c>
      <c r="W15" s="12" t="s">
        <v>783</v>
      </c>
      <c r="X15" s="12" t="s">
        <v>784</v>
      </c>
      <c r="Y15" s="12" t="s">
        <v>785</v>
      </c>
      <c r="Z15" s="12"/>
      <c r="AA15" s="12"/>
      <c r="AB15" s="12" t="s">
        <v>613</v>
      </c>
      <c r="AC15" s="12"/>
      <c r="AD15" s="12">
        <v>7119</v>
      </c>
      <c r="AE15" s="12" t="s">
        <v>38</v>
      </c>
    </row>
    <row r="16" spans="1:31" x14ac:dyDescent="0.2">
      <c r="A16" s="56" t="s">
        <v>501</v>
      </c>
      <c r="B16" s="12">
        <v>644944</v>
      </c>
      <c r="C16" s="12">
        <v>118520</v>
      </c>
      <c r="D16" s="12"/>
      <c r="E16" s="12">
        <v>2</v>
      </c>
      <c r="F16" s="12" t="s">
        <v>29</v>
      </c>
      <c r="G16" s="12">
        <v>3201</v>
      </c>
      <c r="H16" s="12" t="s">
        <v>608</v>
      </c>
      <c r="I16" s="12" t="s">
        <v>609</v>
      </c>
      <c r="J16" s="12">
        <v>355</v>
      </c>
      <c r="K16" s="12" t="s">
        <v>438</v>
      </c>
      <c r="L16" s="72" t="s">
        <v>501</v>
      </c>
      <c r="M16" s="12">
        <v>152</v>
      </c>
      <c r="N16" s="12" t="s">
        <v>439</v>
      </c>
      <c r="O16" s="12" t="s">
        <v>532</v>
      </c>
      <c r="P16" s="57">
        <v>45671.730555555558</v>
      </c>
      <c r="Q16" s="58">
        <v>45698</v>
      </c>
      <c r="R16" s="12"/>
      <c r="S16" s="58">
        <v>45693</v>
      </c>
      <c r="T16" s="12"/>
      <c r="U16" s="62">
        <v>203</v>
      </c>
      <c r="V16" s="12" t="s">
        <v>39</v>
      </c>
      <c r="W16" s="12" t="s">
        <v>786</v>
      </c>
      <c r="X16" s="12" t="s">
        <v>784</v>
      </c>
      <c r="Y16" s="12" t="s">
        <v>785</v>
      </c>
      <c r="Z16" s="12"/>
      <c r="AA16" s="12"/>
      <c r="AB16" s="12" t="s">
        <v>613</v>
      </c>
      <c r="AC16" s="12"/>
      <c r="AD16" s="12">
        <v>7119</v>
      </c>
      <c r="AE16" s="12" t="s">
        <v>38</v>
      </c>
    </row>
    <row r="17" spans="1:31" x14ac:dyDescent="0.2">
      <c r="A17" s="56" t="s">
        <v>501</v>
      </c>
      <c r="B17" s="12">
        <v>610102</v>
      </c>
      <c r="C17" s="12">
        <v>118532</v>
      </c>
      <c r="D17" s="12"/>
      <c r="E17" s="12">
        <v>2</v>
      </c>
      <c r="F17" s="12" t="s">
        <v>29</v>
      </c>
      <c r="G17" s="12">
        <v>3201</v>
      </c>
      <c r="H17" s="12" t="s">
        <v>608</v>
      </c>
      <c r="I17" s="12" t="s">
        <v>609</v>
      </c>
      <c r="J17" s="12">
        <v>357</v>
      </c>
      <c r="K17" s="12" t="s">
        <v>43</v>
      </c>
      <c r="L17" s="72" t="s">
        <v>501</v>
      </c>
      <c r="M17" s="12">
        <v>26</v>
      </c>
      <c r="N17" s="12" t="s">
        <v>44</v>
      </c>
      <c r="O17" s="12" t="s">
        <v>45</v>
      </c>
      <c r="P17" s="57">
        <v>45671.731249999997</v>
      </c>
      <c r="Q17" s="58">
        <v>45698</v>
      </c>
      <c r="R17" s="12"/>
      <c r="S17" s="58">
        <v>45693</v>
      </c>
      <c r="T17" s="12"/>
      <c r="U17" s="62">
        <v>-8883.73</v>
      </c>
      <c r="V17" s="12" t="s">
        <v>34</v>
      </c>
      <c r="W17" s="12" t="s">
        <v>600</v>
      </c>
      <c r="X17" s="12" t="s">
        <v>35</v>
      </c>
      <c r="Y17" s="12" t="s">
        <v>36</v>
      </c>
      <c r="Z17" s="12"/>
      <c r="AA17" s="12"/>
      <c r="AB17" s="12" t="s">
        <v>614</v>
      </c>
      <c r="AC17" s="12"/>
      <c r="AD17" s="12">
        <v>7119</v>
      </c>
      <c r="AE17" s="12" t="s">
        <v>38</v>
      </c>
    </row>
    <row r="18" spans="1:31" x14ac:dyDescent="0.2">
      <c r="A18" s="56" t="s">
        <v>501</v>
      </c>
      <c r="B18" s="12">
        <v>610125</v>
      </c>
      <c r="C18" s="12">
        <v>118532</v>
      </c>
      <c r="D18" s="12"/>
      <c r="E18" s="12">
        <v>2</v>
      </c>
      <c r="F18" s="12" t="s">
        <v>29</v>
      </c>
      <c r="G18" s="12">
        <v>3201</v>
      </c>
      <c r="H18" s="12" t="s">
        <v>608</v>
      </c>
      <c r="I18" s="12" t="s">
        <v>609</v>
      </c>
      <c r="J18" s="12">
        <v>357</v>
      </c>
      <c r="K18" s="12" t="s">
        <v>43</v>
      </c>
      <c r="L18" s="72" t="s">
        <v>501</v>
      </c>
      <c r="M18" s="12">
        <v>26</v>
      </c>
      <c r="N18" s="12" t="s">
        <v>44</v>
      </c>
      <c r="O18" s="12" t="s">
        <v>45</v>
      </c>
      <c r="P18" s="57">
        <v>45671.731249999997</v>
      </c>
      <c r="Q18" s="58">
        <v>45698</v>
      </c>
      <c r="R18" s="12"/>
      <c r="S18" s="58">
        <v>45693</v>
      </c>
      <c r="T18" s="12"/>
      <c r="U18" s="62">
        <v>710.7</v>
      </c>
      <c r="V18" s="12" t="s">
        <v>39</v>
      </c>
      <c r="W18" s="12" t="s">
        <v>40</v>
      </c>
      <c r="X18" s="12" t="s">
        <v>41</v>
      </c>
      <c r="Y18" s="12" t="s">
        <v>42</v>
      </c>
      <c r="Z18" s="12"/>
      <c r="AA18" s="12"/>
      <c r="AB18" s="12" t="s">
        <v>614</v>
      </c>
      <c r="AC18" s="12"/>
      <c r="AD18" s="12">
        <v>7119</v>
      </c>
      <c r="AE18" s="12" t="s">
        <v>38</v>
      </c>
    </row>
    <row r="19" spans="1:31" x14ac:dyDescent="0.2">
      <c r="A19" s="56" t="s">
        <v>501</v>
      </c>
      <c r="B19" s="12">
        <v>610149</v>
      </c>
      <c r="C19" s="12">
        <v>118532</v>
      </c>
      <c r="D19" s="12"/>
      <c r="E19" s="12">
        <v>2</v>
      </c>
      <c r="F19" s="12" t="s">
        <v>29</v>
      </c>
      <c r="G19" s="12">
        <v>3201</v>
      </c>
      <c r="H19" s="12" t="s">
        <v>608</v>
      </c>
      <c r="I19" s="12" t="s">
        <v>609</v>
      </c>
      <c r="J19" s="12">
        <v>357</v>
      </c>
      <c r="K19" s="12" t="s">
        <v>43</v>
      </c>
      <c r="L19" s="72" t="s">
        <v>501</v>
      </c>
      <c r="M19" s="12">
        <v>26</v>
      </c>
      <c r="N19" s="12" t="s">
        <v>44</v>
      </c>
      <c r="O19" s="12" t="s">
        <v>45</v>
      </c>
      <c r="P19" s="57">
        <v>45671.731249999997</v>
      </c>
      <c r="Q19" s="58">
        <v>45698</v>
      </c>
      <c r="R19" s="12"/>
      <c r="S19" s="58">
        <v>45693</v>
      </c>
      <c r="T19" s="12"/>
      <c r="U19" s="62">
        <v>1547.03</v>
      </c>
      <c r="V19" s="12" t="s">
        <v>39</v>
      </c>
      <c r="W19" s="12" t="s">
        <v>46</v>
      </c>
      <c r="X19" s="12" t="s">
        <v>47</v>
      </c>
      <c r="Y19" s="12" t="s">
        <v>48</v>
      </c>
      <c r="Z19" s="12"/>
      <c r="AA19" s="12"/>
      <c r="AB19" s="12" t="s">
        <v>614</v>
      </c>
      <c r="AC19" s="12"/>
      <c r="AD19" s="12">
        <v>7119</v>
      </c>
      <c r="AE19" s="12" t="s">
        <v>38</v>
      </c>
    </row>
    <row r="20" spans="1:31" x14ac:dyDescent="0.2">
      <c r="A20" s="56" t="s">
        <v>501</v>
      </c>
      <c r="B20" s="12">
        <v>610252</v>
      </c>
      <c r="C20" s="12">
        <v>118557</v>
      </c>
      <c r="D20" s="12"/>
      <c r="E20" s="12">
        <v>2</v>
      </c>
      <c r="F20" s="12" t="s">
        <v>29</v>
      </c>
      <c r="G20" s="12">
        <v>3201</v>
      </c>
      <c r="H20" s="12" t="s">
        <v>608</v>
      </c>
      <c r="I20" s="12" t="s">
        <v>609</v>
      </c>
      <c r="J20" s="12">
        <v>354</v>
      </c>
      <c r="K20" s="12" t="s">
        <v>104</v>
      </c>
      <c r="L20" s="72" t="s">
        <v>501</v>
      </c>
      <c r="M20" s="12">
        <v>93</v>
      </c>
      <c r="N20" s="12" t="s">
        <v>105</v>
      </c>
      <c r="O20" s="12" t="s">
        <v>106</v>
      </c>
      <c r="P20" s="57">
        <v>45671.732638888891</v>
      </c>
      <c r="Q20" s="58">
        <v>45698</v>
      </c>
      <c r="R20" s="12"/>
      <c r="S20" s="58">
        <v>45694</v>
      </c>
      <c r="T20" s="12"/>
      <c r="U20" s="62">
        <v>-3005.94</v>
      </c>
      <c r="V20" s="12" t="s">
        <v>34</v>
      </c>
      <c r="W20" s="12" t="s">
        <v>600</v>
      </c>
      <c r="X20" s="12" t="s">
        <v>35</v>
      </c>
      <c r="Y20" s="12" t="s">
        <v>36</v>
      </c>
      <c r="Z20" s="12"/>
      <c r="AA20" s="12"/>
      <c r="AB20" s="12" t="s">
        <v>615</v>
      </c>
      <c r="AC20" s="12"/>
      <c r="AD20" s="12">
        <v>7119</v>
      </c>
      <c r="AE20" s="12" t="s">
        <v>38</v>
      </c>
    </row>
    <row r="21" spans="1:31" x14ac:dyDescent="0.2">
      <c r="A21" s="56" t="s">
        <v>501</v>
      </c>
      <c r="B21" s="12">
        <v>610254</v>
      </c>
      <c r="C21" s="12">
        <v>118557</v>
      </c>
      <c r="D21" s="12"/>
      <c r="E21" s="12">
        <v>2</v>
      </c>
      <c r="F21" s="12" t="s">
        <v>29</v>
      </c>
      <c r="G21" s="12">
        <v>3201</v>
      </c>
      <c r="H21" s="12" t="s">
        <v>608</v>
      </c>
      <c r="I21" s="12" t="s">
        <v>609</v>
      </c>
      <c r="J21" s="12">
        <v>354</v>
      </c>
      <c r="K21" s="12" t="s">
        <v>104</v>
      </c>
      <c r="L21" s="72" t="s">
        <v>501</v>
      </c>
      <c r="M21" s="12">
        <v>93</v>
      </c>
      <c r="N21" s="12" t="s">
        <v>105</v>
      </c>
      <c r="O21" s="12" t="s">
        <v>106</v>
      </c>
      <c r="P21" s="57">
        <v>45671.732638888891</v>
      </c>
      <c r="Q21" s="58">
        <v>45698</v>
      </c>
      <c r="R21" s="12"/>
      <c r="S21" s="58">
        <v>45694</v>
      </c>
      <c r="T21" s="12"/>
      <c r="U21" s="62">
        <v>505.94</v>
      </c>
      <c r="V21" s="12" t="s">
        <v>39</v>
      </c>
      <c r="W21" s="12" t="s">
        <v>468</v>
      </c>
      <c r="X21" s="12" t="s">
        <v>54</v>
      </c>
      <c r="Y21" s="12" t="s">
        <v>55</v>
      </c>
      <c r="Z21" s="12"/>
      <c r="AA21" s="12"/>
      <c r="AB21" s="12" t="s">
        <v>615</v>
      </c>
      <c r="AC21" s="12"/>
      <c r="AD21" s="12">
        <v>7119</v>
      </c>
      <c r="AE21" s="12" t="s">
        <v>38</v>
      </c>
    </row>
    <row r="22" spans="1:31" x14ac:dyDescent="0.2">
      <c r="A22" s="56" t="s">
        <v>501</v>
      </c>
      <c r="B22" s="12">
        <v>610287</v>
      </c>
      <c r="C22" s="12">
        <v>118557</v>
      </c>
      <c r="D22" s="12"/>
      <c r="E22" s="12">
        <v>2</v>
      </c>
      <c r="F22" s="12" t="s">
        <v>29</v>
      </c>
      <c r="G22" s="12">
        <v>3201</v>
      </c>
      <c r="H22" s="12" t="s">
        <v>608</v>
      </c>
      <c r="I22" s="12" t="s">
        <v>609</v>
      </c>
      <c r="J22" s="12">
        <v>354</v>
      </c>
      <c r="K22" s="12" t="s">
        <v>104</v>
      </c>
      <c r="L22" s="72" t="s">
        <v>501</v>
      </c>
      <c r="M22" s="12">
        <v>93</v>
      </c>
      <c r="N22" s="12" t="s">
        <v>105</v>
      </c>
      <c r="O22" s="12" t="s">
        <v>106</v>
      </c>
      <c r="P22" s="57">
        <v>45671.732638888891</v>
      </c>
      <c r="Q22" s="58">
        <v>45698</v>
      </c>
      <c r="R22" s="12"/>
      <c r="S22" s="58">
        <v>45694</v>
      </c>
      <c r="T22" s="12"/>
      <c r="U22" s="62">
        <v>240.48</v>
      </c>
      <c r="V22" s="12" t="s">
        <v>39</v>
      </c>
      <c r="W22" s="12" t="s">
        <v>40</v>
      </c>
      <c r="X22" s="12" t="s">
        <v>41</v>
      </c>
      <c r="Y22" s="12" t="s">
        <v>42</v>
      </c>
      <c r="Z22" s="12"/>
      <c r="AA22" s="12"/>
      <c r="AB22" s="12" t="s">
        <v>615</v>
      </c>
      <c r="AC22" s="12"/>
      <c r="AD22" s="12">
        <v>7119</v>
      </c>
      <c r="AE22" s="12" t="s">
        <v>38</v>
      </c>
    </row>
    <row r="23" spans="1:31" x14ac:dyDescent="0.2">
      <c r="A23" s="56" t="s">
        <v>501</v>
      </c>
      <c r="B23" s="12">
        <v>610289</v>
      </c>
      <c r="C23" s="12">
        <v>118557</v>
      </c>
      <c r="D23" s="12"/>
      <c r="E23" s="12">
        <v>2</v>
      </c>
      <c r="F23" s="12" t="s">
        <v>29</v>
      </c>
      <c r="G23" s="12">
        <v>3201</v>
      </c>
      <c r="H23" s="12" t="s">
        <v>608</v>
      </c>
      <c r="I23" s="12" t="s">
        <v>609</v>
      </c>
      <c r="J23" s="12">
        <v>354</v>
      </c>
      <c r="K23" s="12" t="s">
        <v>104</v>
      </c>
      <c r="L23" s="72" t="s">
        <v>501</v>
      </c>
      <c r="M23" s="12">
        <v>93</v>
      </c>
      <c r="N23" s="12" t="s">
        <v>105</v>
      </c>
      <c r="O23" s="12" t="s">
        <v>106</v>
      </c>
      <c r="P23" s="57">
        <v>45671.732638888891</v>
      </c>
      <c r="Q23" s="58">
        <v>45698</v>
      </c>
      <c r="R23" s="12"/>
      <c r="S23" s="58">
        <v>45694</v>
      </c>
      <c r="T23" s="12"/>
      <c r="U23" s="62">
        <v>-40.479999999999997</v>
      </c>
      <c r="V23" s="12" t="s">
        <v>39</v>
      </c>
      <c r="W23" s="12" t="s">
        <v>56</v>
      </c>
      <c r="X23" s="12" t="s">
        <v>41</v>
      </c>
      <c r="Y23" s="12" t="s">
        <v>42</v>
      </c>
      <c r="Z23" s="12"/>
      <c r="AA23" s="12"/>
      <c r="AB23" s="12" t="s">
        <v>615</v>
      </c>
      <c r="AC23" s="12"/>
      <c r="AD23" s="12">
        <v>7119</v>
      </c>
      <c r="AE23" s="12" t="s">
        <v>38</v>
      </c>
    </row>
    <row r="24" spans="1:31" x14ac:dyDescent="0.2">
      <c r="A24" s="56" t="s">
        <v>501</v>
      </c>
      <c r="B24" s="12">
        <v>610317</v>
      </c>
      <c r="C24" s="12">
        <v>118557</v>
      </c>
      <c r="D24" s="12"/>
      <c r="E24" s="12">
        <v>2</v>
      </c>
      <c r="F24" s="12" t="s">
        <v>29</v>
      </c>
      <c r="G24" s="12">
        <v>3201</v>
      </c>
      <c r="H24" s="12" t="s">
        <v>608</v>
      </c>
      <c r="I24" s="12" t="s">
        <v>609</v>
      </c>
      <c r="J24" s="12">
        <v>354</v>
      </c>
      <c r="K24" s="12" t="s">
        <v>104</v>
      </c>
      <c r="L24" s="72" t="s">
        <v>501</v>
      </c>
      <c r="M24" s="12">
        <v>93</v>
      </c>
      <c r="N24" s="12" t="s">
        <v>105</v>
      </c>
      <c r="O24" s="12" t="s">
        <v>106</v>
      </c>
      <c r="P24" s="57">
        <v>45671.732638888891</v>
      </c>
      <c r="Q24" s="58">
        <v>45698</v>
      </c>
      <c r="R24" s="12"/>
      <c r="S24" s="58">
        <v>45694</v>
      </c>
      <c r="T24" s="12"/>
      <c r="U24" s="62">
        <v>18.059999999999999</v>
      </c>
      <c r="V24" s="12" t="s">
        <v>39</v>
      </c>
      <c r="W24" s="12" t="s">
        <v>108</v>
      </c>
      <c r="X24" s="12" t="s">
        <v>47</v>
      </c>
      <c r="Y24" s="12" t="s">
        <v>48</v>
      </c>
      <c r="Z24" s="12"/>
      <c r="AA24" s="12"/>
      <c r="AB24" s="12" t="s">
        <v>615</v>
      </c>
      <c r="AC24" s="12"/>
      <c r="AD24" s="12">
        <v>7119</v>
      </c>
      <c r="AE24" s="12" t="s">
        <v>38</v>
      </c>
    </row>
    <row r="25" spans="1:31" x14ac:dyDescent="0.2">
      <c r="A25" s="56" t="s">
        <v>501</v>
      </c>
      <c r="B25" s="12">
        <v>610342</v>
      </c>
      <c r="C25" s="12">
        <v>118569</v>
      </c>
      <c r="D25" s="12"/>
      <c r="E25" s="12">
        <v>2</v>
      </c>
      <c r="F25" s="12" t="s">
        <v>29</v>
      </c>
      <c r="G25" s="12">
        <v>3201</v>
      </c>
      <c r="H25" s="12" t="s">
        <v>608</v>
      </c>
      <c r="I25" s="12" t="s">
        <v>609</v>
      </c>
      <c r="J25" s="12">
        <v>353</v>
      </c>
      <c r="K25" s="12" t="s">
        <v>150</v>
      </c>
      <c r="L25" s="72" t="s">
        <v>501</v>
      </c>
      <c r="M25" s="12">
        <v>49</v>
      </c>
      <c r="N25" s="12" t="s">
        <v>151</v>
      </c>
      <c r="O25" s="12" t="s">
        <v>152</v>
      </c>
      <c r="P25" s="57">
        <v>45671.73333333333</v>
      </c>
      <c r="Q25" s="58">
        <v>45698</v>
      </c>
      <c r="R25" s="12"/>
      <c r="S25" s="58">
        <v>45686</v>
      </c>
      <c r="T25" s="12"/>
      <c r="U25" s="62">
        <v>-9625.33</v>
      </c>
      <c r="V25" s="12" t="s">
        <v>34</v>
      </c>
      <c r="W25" s="12" t="s">
        <v>600</v>
      </c>
      <c r="X25" s="12" t="s">
        <v>35</v>
      </c>
      <c r="Y25" s="12" t="s">
        <v>36</v>
      </c>
      <c r="Z25" s="12"/>
      <c r="AA25" s="12"/>
      <c r="AB25" s="12" t="s">
        <v>616</v>
      </c>
      <c r="AC25" s="12"/>
      <c r="AD25" s="12">
        <v>7119</v>
      </c>
      <c r="AE25" s="12" t="s">
        <v>38</v>
      </c>
    </row>
    <row r="26" spans="1:31" x14ac:dyDescent="0.2">
      <c r="A26" s="56" t="s">
        <v>501</v>
      </c>
      <c r="B26" s="12">
        <v>610344</v>
      </c>
      <c r="C26" s="12">
        <v>118569</v>
      </c>
      <c r="D26" s="12"/>
      <c r="E26" s="12">
        <v>2</v>
      </c>
      <c r="F26" s="12" t="s">
        <v>29</v>
      </c>
      <c r="G26" s="12">
        <v>3201</v>
      </c>
      <c r="H26" s="12" t="s">
        <v>608</v>
      </c>
      <c r="I26" s="12" t="s">
        <v>609</v>
      </c>
      <c r="J26" s="12">
        <v>353</v>
      </c>
      <c r="K26" s="12" t="s">
        <v>150</v>
      </c>
      <c r="L26" s="72" t="s">
        <v>501</v>
      </c>
      <c r="M26" s="12">
        <v>49</v>
      </c>
      <c r="N26" s="12" t="s">
        <v>151</v>
      </c>
      <c r="O26" s="12" t="s">
        <v>152</v>
      </c>
      <c r="P26" s="57">
        <v>45671.73333333333</v>
      </c>
      <c r="Q26" s="58">
        <v>45698</v>
      </c>
      <c r="R26" s="12"/>
      <c r="S26" s="58">
        <v>45686</v>
      </c>
      <c r="T26" s="12"/>
      <c r="U26" s="62">
        <v>812.67</v>
      </c>
      <c r="V26" s="12" t="s">
        <v>39</v>
      </c>
      <c r="W26" s="12" t="s">
        <v>157</v>
      </c>
      <c r="X26" s="12" t="s">
        <v>54</v>
      </c>
      <c r="Y26" s="12" t="s">
        <v>55</v>
      </c>
      <c r="Z26" s="12"/>
      <c r="AA26" s="12"/>
      <c r="AB26" s="12" t="s">
        <v>616</v>
      </c>
      <c r="AC26" s="12"/>
      <c r="AD26" s="12">
        <v>7119</v>
      </c>
      <c r="AE26" s="12" t="s">
        <v>38</v>
      </c>
    </row>
    <row r="27" spans="1:31" x14ac:dyDescent="0.2">
      <c r="A27" s="56" t="s">
        <v>501</v>
      </c>
      <c r="B27" s="12">
        <v>610379</v>
      </c>
      <c r="C27" s="12">
        <v>118569</v>
      </c>
      <c r="D27" s="12"/>
      <c r="E27" s="12">
        <v>2</v>
      </c>
      <c r="F27" s="12" t="s">
        <v>29</v>
      </c>
      <c r="G27" s="12">
        <v>3201</v>
      </c>
      <c r="H27" s="12" t="s">
        <v>608</v>
      </c>
      <c r="I27" s="12" t="s">
        <v>609</v>
      </c>
      <c r="J27" s="12">
        <v>353</v>
      </c>
      <c r="K27" s="12" t="s">
        <v>150</v>
      </c>
      <c r="L27" s="72" t="s">
        <v>501</v>
      </c>
      <c r="M27" s="12">
        <v>49</v>
      </c>
      <c r="N27" s="12" t="s">
        <v>151</v>
      </c>
      <c r="O27" s="12" t="s">
        <v>152</v>
      </c>
      <c r="P27" s="57">
        <v>45671.73333333333</v>
      </c>
      <c r="Q27" s="58">
        <v>45698</v>
      </c>
      <c r="R27" s="12"/>
      <c r="S27" s="58">
        <v>45686</v>
      </c>
      <c r="T27" s="12"/>
      <c r="U27" s="62">
        <v>770.03</v>
      </c>
      <c r="V27" s="12" t="s">
        <v>39</v>
      </c>
      <c r="W27" s="12" t="s">
        <v>40</v>
      </c>
      <c r="X27" s="12" t="s">
        <v>41</v>
      </c>
      <c r="Y27" s="12" t="s">
        <v>42</v>
      </c>
      <c r="Z27" s="12"/>
      <c r="AA27" s="12"/>
      <c r="AB27" s="12" t="s">
        <v>616</v>
      </c>
      <c r="AC27" s="12"/>
      <c r="AD27" s="12">
        <v>7119</v>
      </c>
      <c r="AE27" s="12" t="s">
        <v>38</v>
      </c>
    </row>
    <row r="28" spans="1:31" x14ac:dyDescent="0.2">
      <c r="A28" s="56" t="s">
        <v>501</v>
      </c>
      <c r="B28" s="12">
        <v>610381</v>
      </c>
      <c r="C28" s="12">
        <v>118569</v>
      </c>
      <c r="D28" s="12"/>
      <c r="E28" s="12">
        <v>2</v>
      </c>
      <c r="F28" s="12" t="s">
        <v>29</v>
      </c>
      <c r="G28" s="12">
        <v>3201</v>
      </c>
      <c r="H28" s="12" t="s">
        <v>608</v>
      </c>
      <c r="I28" s="12" t="s">
        <v>609</v>
      </c>
      <c r="J28" s="12">
        <v>353</v>
      </c>
      <c r="K28" s="12" t="s">
        <v>150</v>
      </c>
      <c r="L28" s="72" t="s">
        <v>501</v>
      </c>
      <c r="M28" s="12">
        <v>49</v>
      </c>
      <c r="N28" s="12" t="s">
        <v>151</v>
      </c>
      <c r="O28" s="12" t="s">
        <v>152</v>
      </c>
      <c r="P28" s="57">
        <v>45671.73333333333</v>
      </c>
      <c r="Q28" s="58">
        <v>45698</v>
      </c>
      <c r="R28" s="12"/>
      <c r="S28" s="58">
        <v>45686</v>
      </c>
      <c r="T28" s="12"/>
      <c r="U28" s="62">
        <v>-65.010000000000005</v>
      </c>
      <c r="V28" s="12" t="s">
        <v>39</v>
      </c>
      <c r="W28" s="12" t="s">
        <v>56</v>
      </c>
      <c r="X28" s="12" t="s">
        <v>41</v>
      </c>
      <c r="Y28" s="12" t="s">
        <v>42</v>
      </c>
      <c r="Z28" s="12"/>
      <c r="AA28" s="12"/>
      <c r="AB28" s="12" t="s">
        <v>616</v>
      </c>
      <c r="AC28" s="12"/>
      <c r="AD28" s="12">
        <v>7119</v>
      </c>
      <c r="AE28" s="12" t="s">
        <v>38</v>
      </c>
    </row>
    <row r="29" spans="1:31" x14ac:dyDescent="0.2">
      <c r="A29" s="56" t="s">
        <v>499</v>
      </c>
      <c r="B29" s="12">
        <v>612089</v>
      </c>
      <c r="C29" s="12">
        <v>118766</v>
      </c>
      <c r="D29" s="12"/>
      <c r="E29" s="12">
        <v>2</v>
      </c>
      <c r="F29" s="12" t="s">
        <v>29</v>
      </c>
      <c r="G29" s="12">
        <v>3201</v>
      </c>
      <c r="H29" s="12" t="s">
        <v>608</v>
      </c>
      <c r="I29" s="12" t="s">
        <v>609</v>
      </c>
      <c r="J29" s="12">
        <v>70</v>
      </c>
      <c r="K29" s="12" t="s">
        <v>483</v>
      </c>
      <c r="L29" s="72" t="s">
        <v>499</v>
      </c>
      <c r="M29" s="12">
        <v>428</v>
      </c>
      <c r="N29" s="12"/>
      <c r="O29" s="12" t="s">
        <v>617</v>
      </c>
      <c r="P29" s="57">
        <v>45673.352777777778</v>
      </c>
      <c r="Q29" s="58">
        <v>45698</v>
      </c>
      <c r="R29" s="12"/>
      <c r="S29" s="58">
        <v>45693</v>
      </c>
      <c r="T29" s="12"/>
      <c r="U29" s="62">
        <v>-650</v>
      </c>
      <c r="V29" s="12" t="s">
        <v>34</v>
      </c>
      <c r="W29" s="12" t="s">
        <v>600</v>
      </c>
      <c r="X29" s="12" t="s">
        <v>35</v>
      </c>
      <c r="Y29" s="12" t="s">
        <v>36</v>
      </c>
      <c r="Z29" s="12"/>
      <c r="AA29" s="12"/>
      <c r="AB29" s="12"/>
      <c r="AC29" s="12"/>
      <c r="AD29" s="12">
        <v>7119</v>
      </c>
      <c r="AE29" s="12" t="s">
        <v>38</v>
      </c>
    </row>
    <row r="30" spans="1:31" x14ac:dyDescent="0.2">
      <c r="A30" s="56" t="s">
        <v>499</v>
      </c>
      <c r="B30" s="12">
        <v>612124</v>
      </c>
      <c r="C30" s="12">
        <v>118766</v>
      </c>
      <c r="D30" s="12"/>
      <c r="E30" s="12">
        <v>2</v>
      </c>
      <c r="F30" s="12" t="s">
        <v>29</v>
      </c>
      <c r="G30" s="12">
        <v>3201</v>
      </c>
      <c r="H30" s="12" t="s">
        <v>608</v>
      </c>
      <c r="I30" s="12" t="s">
        <v>609</v>
      </c>
      <c r="J30" s="12">
        <v>70</v>
      </c>
      <c r="K30" s="12" t="s">
        <v>483</v>
      </c>
      <c r="L30" s="72" t="s">
        <v>499</v>
      </c>
      <c r="M30" s="12">
        <v>428</v>
      </c>
      <c r="N30" s="12"/>
      <c r="O30" s="12" t="s">
        <v>617</v>
      </c>
      <c r="P30" s="57">
        <v>45673.352777777778</v>
      </c>
      <c r="Q30" s="58">
        <v>45698</v>
      </c>
      <c r="R30" s="12"/>
      <c r="S30" s="58">
        <v>45693</v>
      </c>
      <c r="T30" s="12"/>
      <c r="U30" s="62">
        <v>598</v>
      </c>
      <c r="V30" s="12" t="s">
        <v>39</v>
      </c>
      <c r="W30" s="12" t="s">
        <v>470</v>
      </c>
      <c r="X30" s="12" t="s">
        <v>471</v>
      </c>
      <c r="Y30" s="12" t="s">
        <v>472</v>
      </c>
      <c r="Z30" s="12"/>
      <c r="AA30" s="12"/>
      <c r="AB30" s="12"/>
      <c r="AC30" s="12"/>
      <c r="AD30" s="12">
        <v>7119</v>
      </c>
      <c r="AE30" s="12" t="s">
        <v>38</v>
      </c>
    </row>
    <row r="31" spans="1:31" x14ac:dyDescent="0.2">
      <c r="A31" s="56" t="s">
        <v>499</v>
      </c>
      <c r="B31" s="12">
        <v>612125</v>
      </c>
      <c r="C31" s="12">
        <v>118766</v>
      </c>
      <c r="D31" s="12"/>
      <c r="E31" s="12">
        <v>2</v>
      </c>
      <c r="F31" s="12" t="s">
        <v>29</v>
      </c>
      <c r="G31" s="12">
        <v>3201</v>
      </c>
      <c r="H31" s="12" t="s">
        <v>608</v>
      </c>
      <c r="I31" s="12" t="s">
        <v>609</v>
      </c>
      <c r="J31" s="12">
        <v>70</v>
      </c>
      <c r="K31" s="12" t="s">
        <v>483</v>
      </c>
      <c r="L31" s="72" t="s">
        <v>499</v>
      </c>
      <c r="M31" s="12">
        <v>428</v>
      </c>
      <c r="N31" s="12"/>
      <c r="O31" s="12" t="s">
        <v>617</v>
      </c>
      <c r="P31" s="57">
        <v>45673.352777777778</v>
      </c>
      <c r="Q31" s="58">
        <v>45698</v>
      </c>
      <c r="R31" s="12"/>
      <c r="S31" s="58">
        <v>45693</v>
      </c>
      <c r="T31" s="12"/>
      <c r="U31" s="62">
        <v>52</v>
      </c>
      <c r="V31" s="12" t="s">
        <v>39</v>
      </c>
      <c r="W31" s="12" t="s">
        <v>40</v>
      </c>
      <c r="X31" s="12" t="s">
        <v>41</v>
      </c>
      <c r="Y31" s="12" t="s">
        <v>42</v>
      </c>
      <c r="Z31" s="12"/>
      <c r="AA31" s="12"/>
      <c r="AB31" s="12"/>
      <c r="AC31" s="12"/>
      <c r="AD31" s="12">
        <v>7119</v>
      </c>
      <c r="AE31" s="12" t="s">
        <v>38</v>
      </c>
    </row>
    <row r="32" spans="1:31" x14ac:dyDescent="0.2">
      <c r="A32" s="56" t="s">
        <v>499</v>
      </c>
      <c r="B32" s="12">
        <v>612959</v>
      </c>
      <c r="C32" s="12">
        <v>118835</v>
      </c>
      <c r="D32" s="12"/>
      <c r="E32" s="12">
        <v>2</v>
      </c>
      <c r="F32" s="12" t="s">
        <v>29</v>
      </c>
      <c r="G32" s="12">
        <v>3201</v>
      </c>
      <c r="H32" s="12" t="s">
        <v>608</v>
      </c>
      <c r="I32" s="12" t="s">
        <v>609</v>
      </c>
      <c r="J32" s="12">
        <v>49</v>
      </c>
      <c r="K32" s="12" t="s">
        <v>134</v>
      </c>
      <c r="L32" s="72" t="s">
        <v>499</v>
      </c>
      <c r="M32" s="12">
        <v>416</v>
      </c>
      <c r="N32" s="12"/>
      <c r="O32" s="12" t="s">
        <v>135</v>
      </c>
      <c r="P32" s="57">
        <v>45673.414583333331</v>
      </c>
      <c r="Q32" s="58">
        <v>45698</v>
      </c>
      <c r="R32" s="12"/>
      <c r="S32" s="58">
        <v>45688</v>
      </c>
      <c r="T32" s="12"/>
      <c r="U32" s="62">
        <v>-650</v>
      </c>
      <c r="V32" s="12" t="s">
        <v>34</v>
      </c>
      <c r="W32" s="12" t="s">
        <v>600</v>
      </c>
      <c r="X32" s="12" t="s">
        <v>35</v>
      </c>
      <c r="Y32" s="12" t="s">
        <v>36</v>
      </c>
      <c r="Z32" s="12"/>
      <c r="AA32" s="12"/>
      <c r="AB32" s="12" t="s">
        <v>618</v>
      </c>
      <c r="AC32" s="12"/>
      <c r="AD32" s="12">
        <v>7119</v>
      </c>
      <c r="AE32" s="12" t="s">
        <v>38</v>
      </c>
    </row>
    <row r="33" spans="1:31" x14ac:dyDescent="0.2">
      <c r="A33" s="56" t="s">
        <v>499</v>
      </c>
      <c r="B33" s="12">
        <v>612984</v>
      </c>
      <c r="C33" s="12">
        <v>118835</v>
      </c>
      <c r="D33" s="12"/>
      <c r="E33" s="12">
        <v>2</v>
      </c>
      <c r="F33" s="12" t="s">
        <v>29</v>
      </c>
      <c r="G33" s="12">
        <v>3201</v>
      </c>
      <c r="H33" s="12" t="s">
        <v>608</v>
      </c>
      <c r="I33" s="12" t="s">
        <v>609</v>
      </c>
      <c r="J33" s="12">
        <v>49</v>
      </c>
      <c r="K33" s="12" t="s">
        <v>134</v>
      </c>
      <c r="L33" s="72" t="s">
        <v>499</v>
      </c>
      <c r="M33" s="12">
        <v>416</v>
      </c>
      <c r="N33" s="12"/>
      <c r="O33" s="12" t="s">
        <v>135</v>
      </c>
      <c r="P33" s="57">
        <v>45673.414583333331</v>
      </c>
      <c r="Q33" s="58">
        <v>45698</v>
      </c>
      <c r="R33" s="12"/>
      <c r="S33" s="58">
        <v>45688</v>
      </c>
      <c r="T33" s="12"/>
      <c r="U33" s="62">
        <v>52</v>
      </c>
      <c r="V33" s="12" t="s">
        <v>39</v>
      </c>
      <c r="W33" s="12" t="s">
        <v>40</v>
      </c>
      <c r="X33" s="12" t="s">
        <v>41</v>
      </c>
      <c r="Y33" s="12" t="s">
        <v>42</v>
      </c>
      <c r="Z33" s="12"/>
      <c r="AA33" s="12"/>
      <c r="AB33" s="12" t="s">
        <v>618</v>
      </c>
      <c r="AC33" s="12"/>
      <c r="AD33" s="12">
        <v>7119</v>
      </c>
      <c r="AE33" s="12" t="s">
        <v>38</v>
      </c>
    </row>
    <row r="34" spans="1:31" x14ac:dyDescent="0.2">
      <c r="A34" s="56" t="s">
        <v>501</v>
      </c>
      <c r="B34" s="12">
        <v>613151</v>
      </c>
      <c r="C34" s="12">
        <v>118870</v>
      </c>
      <c r="D34" s="12"/>
      <c r="E34" s="12">
        <v>2</v>
      </c>
      <c r="F34" s="12" t="s">
        <v>29</v>
      </c>
      <c r="G34" s="12">
        <v>3201</v>
      </c>
      <c r="H34" s="12" t="s">
        <v>608</v>
      </c>
      <c r="I34" s="12" t="s">
        <v>609</v>
      </c>
      <c r="J34" s="12">
        <v>358</v>
      </c>
      <c r="K34" s="12" t="s">
        <v>223</v>
      </c>
      <c r="L34" s="72" t="s">
        <v>501</v>
      </c>
      <c r="M34" s="12">
        <v>84</v>
      </c>
      <c r="N34" s="12" t="s">
        <v>224</v>
      </c>
      <c r="O34" s="12" t="s">
        <v>619</v>
      </c>
      <c r="P34" s="57">
        <v>45673.416666666664</v>
      </c>
      <c r="Q34" s="58">
        <v>45698</v>
      </c>
      <c r="R34" s="12"/>
      <c r="S34" s="58">
        <v>45688</v>
      </c>
      <c r="T34" s="12"/>
      <c r="U34" s="62">
        <v>-10707.62</v>
      </c>
      <c r="V34" s="12" t="s">
        <v>34</v>
      </c>
      <c r="W34" s="12" t="s">
        <v>600</v>
      </c>
      <c r="X34" s="12" t="s">
        <v>35</v>
      </c>
      <c r="Y34" s="12" t="s">
        <v>36</v>
      </c>
      <c r="Z34" s="12"/>
      <c r="AA34" s="12"/>
      <c r="AB34" s="12" t="s">
        <v>620</v>
      </c>
      <c r="AC34" s="12"/>
      <c r="AD34" s="12">
        <v>7119</v>
      </c>
      <c r="AE34" s="12" t="s">
        <v>38</v>
      </c>
    </row>
    <row r="35" spans="1:31" x14ac:dyDescent="0.2">
      <c r="A35" s="56" t="s">
        <v>501</v>
      </c>
      <c r="B35" s="12">
        <v>613176</v>
      </c>
      <c r="C35" s="12">
        <v>118870</v>
      </c>
      <c r="D35" s="12"/>
      <c r="E35" s="12">
        <v>2</v>
      </c>
      <c r="F35" s="12" t="s">
        <v>29</v>
      </c>
      <c r="G35" s="12">
        <v>3201</v>
      </c>
      <c r="H35" s="12" t="s">
        <v>608</v>
      </c>
      <c r="I35" s="12" t="s">
        <v>609</v>
      </c>
      <c r="J35" s="12">
        <v>358</v>
      </c>
      <c r="K35" s="12" t="s">
        <v>223</v>
      </c>
      <c r="L35" s="72" t="s">
        <v>501</v>
      </c>
      <c r="M35" s="12">
        <v>84</v>
      </c>
      <c r="N35" s="12" t="s">
        <v>224</v>
      </c>
      <c r="O35" s="12" t="s">
        <v>619</v>
      </c>
      <c r="P35" s="57">
        <v>45673.416666666664</v>
      </c>
      <c r="Q35" s="58">
        <v>45698</v>
      </c>
      <c r="R35" s="12"/>
      <c r="S35" s="58">
        <v>45688</v>
      </c>
      <c r="T35" s="12"/>
      <c r="U35" s="62">
        <v>856.61</v>
      </c>
      <c r="V35" s="12" t="s">
        <v>39</v>
      </c>
      <c r="W35" s="12" t="s">
        <v>40</v>
      </c>
      <c r="X35" s="12" t="s">
        <v>41</v>
      </c>
      <c r="Y35" s="12" t="s">
        <v>42</v>
      </c>
      <c r="Z35" s="12"/>
      <c r="AA35" s="12"/>
      <c r="AB35" s="12" t="s">
        <v>620</v>
      </c>
      <c r="AC35" s="12"/>
      <c r="AD35" s="12">
        <v>7119</v>
      </c>
      <c r="AE35" s="12" t="s">
        <v>38</v>
      </c>
    </row>
    <row r="36" spans="1:31" x14ac:dyDescent="0.2">
      <c r="A36" s="56" t="s">
        <v>501</v>
      </c>
      <c r="B36" s="12">
        <v>613202</v>
      </c>
      <c r="C36" s="12">
        <v>118870</v>
      </c>
      <c r="D36" s="12"/>
      <c r="E36" s="12">
        <v>2</v>
      </c>
      <c r="F36" s="12" t="s">
        <v>29</v>
      </c>
      <c r="G36" s="12">
        <v>3201</v>
      </c>
      <c r="H36" s="12" t="s">
        <v>608</v>
      </c>
      <c r="I36" s="12" t="s">
        <v>609</v>
      </c>
      <c r="J36" s="12">
        <v>358</v>
      </c>
      <c r="K36" s="12" t="s">
        <v>223</v>
      </c>
      <c r="L36" s="72" t="s">
        <v>501</v>
      </c>
      <c r="M36" s="12">
        <v>84</v>
      </c>
      <c r="N36" s="12" t="s">
        <v>224</v>
      </c>
      <c r="O36" s="12" t="s">
        <v>619</v>
      </c>
      <c r="P36" s="57">
        <v>45673.416666666664</v>
      </c>
      <c r="Q36" s="58">
        <v>45698</v>
      </c>
      <c r="R36" s="12"/>
      <c r="S36" s="58">
        <v>45688</v>
      </c>
      <c r="T36" s="12"/>
      <c r="U36" s="62">
        <v>2048.6</v>
      </c>
      <c r="V36" s="12" t="s">
        <v>39</v>
      </c>
      <c r="W36" s="12" t="s">
        <v>46</v>
      </c>
      <c r="X36" s="12" t="s">
        <v>47</v>
      </c>
      <c r="Y36" s="12" t="s">
        <v>48</v>
      </c>
      <c r="Z36" s="12"/>
      <c r="AA36" s="12"/>
      <c r="AB36" s="12" t="s">
        <v>620</v>
      </c>
      <c r="AC36" s="12"/>
      <c r="AD36" s="12">
        <v>7119</v>
      </c>
      <c r="AE36" s="12" t="s">
        <v>38</v>
      </c>
    </row>
    <row r="37" spans="1:31" x14ac:dyDescent="0.2">
      <c r="A37" s="56" t="s">
        <v>499</v>
      </c>
      <c r="B37" s="12">
        <v>613435</v>
      </c>
      <c r="C37" s="12">
        <v>118904</v>
      </c>
      <c r="D37" s="12"/>
      <c r="E37" s="12">
        <v>2</v>
      </c>
      <c r="F37" s="12" t="s">
        <v>29</v>
      </c>
      <c r="G37" s="12">
        <v>3201</v>
      </c>
      <c r="H37" s="12" t="s">
        <v>608</v>
      </c>
      <c r="I37" s="12" t="s">
        <v>609</v>
      </c>
      <c r="J37" s="12">
        <v>50</v>
      </c>
      <c r="K37" s="12" t="s">
        <v>185</v>
      </c>
      <c r="L37" s="72" t="s">
        <v>499</v>
      </c>
      <c r="M37" s="12">
        <v>385</v>
      </c>
      <c r="N37" s="12"/>
      <c r="O37" s="12" t="s">
        <v>186</v>
      </c>
      <c r="P37" s="57">
        <v>45673.421527777777</v>
      </c>
      <c r="Q37" s="58">
        <v>45698</v>
      </c>
      <c r="R37" s="12"/>
      <c r="S37" s="58">
        <v>45678</v>
      </c>
      <c r="T37" s="12"/>
      <c r="U37" s="62">
        <v>-600</v>
      </c>
      <c r="V37" s="12" t="s">
        <v>34</v>
      </c>
      <c r="W37" s="12" t="s">
        <v>600</v>
      </c>
      <c r="X37" s="12" t="s">
        <v>35</v>
      </c>
      <c r="Y37" s="12" t="s">
        <v>36</v>
      </c>
      <c r="Z37" s="12"/>
      <c r="AA37" s="12"/>
      <c r="AB37" s="12" t="s">
        <v>621</v>
      </c>
      <c r="AC37" s="12"/>
      <c r="AD37" s="12">
        <v>7119</v>
      </c>
      <c r="AE37" s="12" t="s">
        <v>38</v>
      </c>
    </row>
    <row r="38" spans="1:31" x14ac:dyDescent="0.2">
      <c r="A38" s="56" t="s">
        <v>499</v>
      </c>
      <c r="B38" s="12">
        <v>613460</v>
      </c>
      <c r="C38" s="12">
        <v>118904</v>
      </c>
      <c r="D38" s="12"/>
      <c r="E38" s="12">
        <v>2</v>
      </c>
      <c r="F38" s="12" t="s">
        <v>29</v>
      </c>
      <c r="G38" s="12">
        <v>3201</v>
      </c>
      <c r="H38" s="12" t="s">
        <v>608</v>
      </c>
      <c r="I38" s="12" t="s">
        <v>609</v>
      </c>
      <c r="J38" s="12">
        <v>50</v>
      </c>
      <c r="K38" s="12" t="s">
        <v>185</v>
      </c>
      <c r="L38" s="72" t="s">
        <v>499</v>
      </c>
      <c r="M38" s="12">
        <v>385</v>
      </c>
      <c r="N38" s="12"/>
      <c r="O38" s="12" t="s">
        <v>186</v>
      </c>
      <c r="P38" s="57">
        <v>45673.421527777777</v>
      </c>
      <c r="Q38" s="58">
        <v>45698</v>
      </c>
      <c r="R38" s="12"/>
      <c r="S38" s="58">
        <v>45678</v>
      </c>
      <c r="T38" s="12"/>
      <c r="U38" s="62">
        <v>48</v>
      </c>
      <c r="V38" s="12" t="s">
        <v>39</v>
      </c>
      <c r="W38" s="12" t="s">
        <v>40</v>
      </c>
      <c r="X38" s="12" t="s">
        <v>41</v>
      </c>
      <c r="Y38" s="12" t="s">
        <v>42</v>
      </c>
      <c r="Z38" s="12"/>
      <c r="AA38" s="12"/>
      <c r="AB38" s="12" t="s">
        <v>621</v>
      </c>
      <c r="AC38" s="12"/>
      <c r="AD38" s="12">
        <v>7119</v>
      </c>
      <c r="AE38" s="12" t="s">
        <v>38</v>
      </c>
    </row>
    <row r="39" spans="1:31" x14ac:dyDescent="0.2">
      <c r="A39" s="56" t="s">
        <v>499</v>
      </c>
      <c r="B39" s="12">
        <v>613529</v>
      </c>
      <c r="C39" s="12">
        <v>118929</v>
      </c>
      <c r="D39" s="12"/>
      <c r="E39" s="12">
        <v>2</v>
      </c>
      <c r="F39" s="12" t="s">
        <v>29</v>
      </c>
      <c r="G39" s="12">
        <v>3201</v>
      </c>
      <c r="H39" s="12" t="s">
        <v>608</v>
      </c>
      <c r="I39" s="12" t="s">
        <v>609</v>
      </c>
      <c r="J39" s="12">
        <v>31</v>
      </c>
      <c r="K39" s="12" t="s">
        <v>310</v>
      </c>
      <c r="L39" s="72" t="s">
        <v>499</v>
      </c>
      <c r="M39" s="12">
        <v>410</v>
      </c>
      <c r="N39" s="12"/>
      <c r="O39" s="12" t="s">
        <v>311</v>
      </c>
      <c r="P39" s="57">
        <v>45673.423611111109</v>
      </c>
      <c r="Q39" s="58">
        <v>45698</v>
      </c>
      <c r="R39" s="12"/>
      <c r="S39" s="58">
        <v>45693</v>
      </c>
      <c r="T39" s="12"/>
      <c r="U39" s="62">
        <v>-650</v>
      </c>
      <c r="V39" s="12" t="s">
        <v>34</v>
      </c>
      <c r="W39" s="12" t="s">
        <v>600</v>
      </c>
      <c r="X39" s="12" t="s">
        <v>35</v>
      </c>
      <c r="Y39" s="12" t="s">
        <v>36</v>
      </c>
      <c r="Z39" s="12"/>
      <c r="AA39" s="12"/>
      <c r="AB39" s="12" t="s">
        <v>618</v>
      </c>
      <c r="AC39" s="12"/>
      <c r="AD39" s="12">
        <v>7119</v>
      </c>
      <c r="AE39" s="12" t="s">
        <v>38</v>
      </c>
    </row>
    <row r="40" spans="1:31" x14ac:dyDescent="0.2">
      <c r="A40" s="56" t="s">
        <v>499</v>
      </c>
      <c r="B40" s="12">
        <v>613564</v>
      </c>
      <c r="C40" s="12">
        <v>118929</v>
      </c>
      <c r="D40" s="12"/>
      <c r="E40" s="12">
        <v>2</v>
      </c>
      <c r="F40" s="12" t="s">
        <v>29</v>
      </c>
      <c r="G40" s="12">
        <v>3201</v>
      </c>
      <c r="H40" s="12" t="s">
        <v>608</v>
      </c>
      <c r="I40" s="12" t="s">
        <v>609</v>
      </c>
      <c r="J40" s="12">
        <v>31</v>
      </c>
      <c r="K40" s="12" t="s">
        <v>310</v>
      </c>
      <c r="L40" s="72" t="s">
        <v>499</v>
      </c>
      <c r="M40" s="12">
        <v>410</v>
      </c>
      <c r="N40" s="12"/>
      <c r="O40" s="12" t="s">
        <v>311</v>
      </c>
      <c r="P40" s="57">
        <v>45673.423611111109</v>
      </c>
      <c r="Q40" s="58">
        <v>45698</v>
      </c>
      <c r="R40" s="12"/>
      <c r="S40" s="58">
        <v>45693</v>
      </c>
      <c r="T40" s="12"/>
      <c r="U40" s="62">
        <v>52</v>
      </c>
      <c r="V40" s="12" t="s">
        <v>39</v>
      </c>
      <c r="W40" s="12" t="s">
        <v>40</v>
      </c>
      <c r="X40" s="12" t="s">
        <v>41</v>
      </c>
      <c r="Y40" s="12" t="s">
        <v>42</v>
      </c>
      <c r="Z40" s="12"/>
      <c r="AA40" s="12"/>
      <c r="AB40" s="12" t="s">
        <v>618</v>
      </c>
      <c r="AC40" s="12"/>
      <c r="AD40" s="12">
        <v>7119</v>
      </c>
      <c r="AE40" s="12" t="s">
        <v>38</v>
      </c>
    </row>
    <row r="41" spans="1:31" x14ac:dyDescent="0.2">
      <c r="A41" s="56" t="s">
        <v>499</v>
      </c>
      <c r="B41" s="12">
        <v>613602</v>
      </c>
      <c r="C41" s="12">
        <v>118942</v>
      </c>
      <c r="D41" s="12"/>
      <c r="E41" s="12">
        <v>2</v>
      </c>
      <c r="F41" s="12" t="s">
        <v>29</v>
      </c>
      <c r="G41" s="12">
        <v>3201</v>
      </c>
      <c r="H41" s="12" t="s">
        <v>608</v>
      </c>
      <c r="I41" s="12" t="s">
        <v>609</v>
      </c>
      <c r="J41" s="12">
        <v>86</v>
      </c>
      <c r="K41" s="12" t="s">
        <v>68</v>
      </c>
      <c r="L41" s="72" t="s">
        <v>499</v>
      </c>
      <c r="M41" s="12">
        <v>308</v>
      </c>
      <c r="N41" s="12"/>
      <c r="O41" s="12" t="s">
        <v>622</v>
      </c>
      <c r="P41" s="57">
        <v>45673.425000000003</v>
      </c>
      <c r="Q41" s="58">
        <v>45698</v>
      </c>
      <c r="R41" s="12"/>
      <c r="S41" s="58">
        <v>45691</v>
      </c>
      <c r="T41" s="12"/>
      <c r="U41" s="62">
        <v>-158.19</v>
      </c>
      <c r="V41" s="12" t="s">
        <v>34</v>
      </c>
      <c r="W41" s="12" t="s">
        <v>600</v>
      </c>
      <c r="X41" s="12" t="s">
        <v>35</v>
      </c>
      <c r="Y41" s="12" t="s">
        <v>36</v>
      </c>
      <c r="Z41" s="12"/>
      <c r="AA41" s="12"/>
      <c r="AB41" s="12" t="s">
        <v>623</v>
      </c>
      <c r="AC41" s="12"/>
      <c r="AD41" s="12">
        <v>7119</v>
      </c>
      <c r="AE41" s="12" t="s">
        <v>38</v>
      </c>
    </row>
    <row r="42" spans="1:31" x14ac:dyDescent="0.2">
      <c r="A42" s="56" t="s">
        <v>499</v>
      </c>
      <c r="B42" s="12">
        <v>613625</v>
      </c>
      <c r="C42" s="12">
        <v>118942</v>
      </c>
      <c r="D42" s="12"/>
      <c r="E42" s="12">
        <v>2</v>
      </c>
      <c r="F42" s="12" t="s">
        <v>29</v>
      </c>
      <c r="G42" s="12">
        <v>3201</v>
      </c>
      <c r="H42" s="12" t="s">
        <v>608</v>
      </c>
      <c r="I42" s="12" t="s">
        <v>609</v>
      </c>
      <c r="J42" s="12">
        <v>86</v>
      </c>
      <c r="K42" s="12" t="s">
        <v>68</v>
      </c>
      <c r="L42" s="72" t="s">
        <v>499</v>
      </c>
      <c r="M42" s="12">
        <v>308</v>
      </c>
      <c r="N42" s="12"/>
      <c r="O42" s="12" t="s">
        <v>622</v>
      </c>
      <c r="P42" s="57">
        <v>45673.425000000003</v>
      </c>
      <c r="Q42" s="58">
        <v>45698</v>
      </c>
      <c r="R42" s="12"/>
      <c r="S42" s="58">
        <v>45691</v>
      </c>
      <c r="T42" s="12"/>
      <c r="U42" s="62">
        <v>12.66</v>
      </c>
      <c r="V42" s="12" t="s">
        <v>39</v>
      </c>
      <c r="W42" s="12" t="s">
        <v>40</v>
      </c>
      <c r="X42" s="12" t="s">
        <v>41</v>
      </c>
      <c r="Y42" s="12" t="s">
        <v>42</v>
      </c>
      <c r="Z42" s="12"/>
      <c r="AA42" s="12"/>
      <c r="AB42" s="12" t="s">
        <v>623</v>
      </c>
      <c r="AC42" s="12"/>
      <c r="AD42" s="12">
        <v>7119</v>
      </c>
      <c r="AE42" s="12" t="s">
        <v>38</v>
      </c>
    </row>
    <row r="43" spans="1:31" x14ac:dyDescent="0.2">
      <c r="A43" s="56" t="s">
        <v>499</v>
      </c>
      <c r="B43" s="12">
        <v>613650</v>
      </c>
      <c r="C43" s="12">
        <v>118954</v>
      </c>
      <c r="D43" s="12"/>
      <c r="E43" s="12">
        <v>2</v>
      </c>
      <c r="F43" s="12" t="s">
        <v>29</v>
      </c>
      <c r="G43" s="12">
        <v>3201</v>
      </c>
      <c r="H43" s="12" t="s">
        <v>608</v>
      </c>
      <c r="I43" s="12" t="s">
        <v>609</v>
      </c>
      <c r="J43" s="12">
        <v>46</v>
      </c>
      <c r="K43" s="12" t="s">
        <v>331</v>
      </c>
      <c r="L43" s="72" t="s">
        <v>499</v>
      </c>
      <c r="M43" s="12">
        <v>392</v>
      </c>
      <c r="N43" s="12"/>
      <c r="O43" s="12" t="s">
        <v>332</v>
      </c>
      <c r="P43" s="57">
        <v>45673.426388888889</v>
      </c>
      <c r="Q43" s="58">
        <v>45698</v>
      </c>
      <c r="R43" s="12"/>
      <c r="S43" s="58">
        <v>45680</v>
      </c>
      <c r="T43" s="12"/>
      <c r="U43" s="62">
        <v>-650</v>
      </c>
      <c r="V43" s="12" t="s">
        <v>34</v>
      </c>
      <c r="W43" s="12" t="s">
        <v>600</v>
      </c>
      <c r="X43" s="12" t="s">
        <v>35</v>
      </c>
      <c r="Y43" s="12" t="s">
        <v>36</v>
      </c>
      <c r="Z43" s="12"/>
      <c r="AA43" s="12"/>
      <c r="AB43" s="12" t="s">
        <v>618</v>
      </c>
      <c r="AC43" s="12"/>
      <c r="AD43" s="12">
        <v>7119</v>
      </c>
      <c r="AE43" s="12" t="s">
        <v>38</v>
      </c>
    </row>
    <row r="44" spans="1:31" x14ac:dyDescent="0.2">
      <c r="A44" s="56" t="s">
        <v>499</v>
      </c>
      <c r="B44" s="12">
        <v>613675</v>
      </c>
      <c r="C44" s="12">
        <v>118954</v>
      </c>
      <c r="D44" s="12"/>
      <c r="E44" s="12">
        <v>2</v>
      </c>
      <c r="F44" s="12" t="s">
        <v>29</v>
      </c>
      <c r="G44" s="12">
        <v>3201</v>
      </c>
      <c r="H44" s="12" t="s">
        <v>608</v>
      </c>
      <c r="I44" s="12" t="s">
        <v>609</v>
      </c>
      <c r="J44" s="12">
        <v>46</v>
      </c>
      <c r="K44" s="12" t="s">
        <v>331</v>
      </c>
      <c r="L44" s="72" t="s">
        <v>499</v>
      </c>
      <c r="M44" s="12">
        <v>392</v>
      </c>
      <c r="N44" s="12"/>
      <c r="O44" s="12" t="s">
        <v>332</v>
      </c>
      <c r="P44" s="57">
        <v>45673.426388888889</v>
      </c>
      <c r="Q44" s="58">
        <v>45698</v>
      </c>
      <c r="R44" s="12"/>
      <c r="S44" s="58">
        <v>45680</v>
      </c>
      <c r="T44" s="12"/>
      <c r="U44" s="62">
        <v>52</v>
      </c>
      <c r="V44" s="12" t="s">
        <v>39</v>
      </c>
      <c r="W44" s="12" t="s">
        <v>40</v>
      </c>
      <c r="X44" s="12" t="s">
        <v>41</v>
      </c>
      <c r="Y44" s="12" t="s">
        <v>42</v>
      </c>
      <c r="Z44" s="12"/>
      <c r="AA44" s="12"/>
      <c r="AB44" s="12" t="s">
        <v>618</v>
      </c>
      <c r="AC44" s="12"/>
      <c r="AD44" s="12">
        <v>7119</v>
      </c>
      <c r="AE44" s="12" t="s">
        <v>38</v>
      </c>
    </row>
    <row r="45" spans="1:31" x14ac:dyDescent="0.2">
      <c r="A45" s="56" t="s">
        <v>499</v>
      </c>
      <c r="B45" s="12">
        <v>613788</v>
      </c>
      <c r="C45" s="12">
        <v>118968</v>
      </c>
      <c r="D45" s="12"/>
      <c r="E45" s="12">
        <v>2</v>
      </c>
      <c r="F45" s="12" t="s">
        <v>29</v>
      </c>
      <c r="G45" s="12">
        <v>3201</v>
      </c>
      <c r="H45" s="12" t="s">
        <v>608</v>
      </c>
      <c r="I45" s="12" t="s">
        <v>609</v>
      </c>
      <c r="J45" s="12">
        <v>22</v>
      </c>
      <c r="K45" s="12" t="s">
        <v>283</v>
      </c>
      <c r="L45" s="72" t="s">
        <v>499</v>
      </c>
      <c r="M45" s="12">
        <v>7</v>
      </c>
      <c r="N45" s="12" t="s">
        <v>284</v>
      </c>
      <c r="O45" s="12" t="s">
        <v>285</v>
      </c>
      <c r="P45" s="57">
        <v>45673.427777777775</v>
      </c>
      <c r="Q45" s="58">
        <v>45698</v>
      </c>
      <c r="R45" s="12"/>
      <c r="S45" s="58">
        <v>45693</v>
      </c>
      <c r="T45" s="12"/>
      <c r="U45" s="62">
        <v>-26424.41</v>
      </c>
      <c r="V45" s="12" t="s">
        <v>34</v>
      </c>
      <c r="W45" s="12" t="s">
        <v>600</v>
      </c>
      <c r="X45" s="12" t="s">
        <v>35</v>
      </c>
      <c r="Y45" s="12" t="s">
        <v>36</v>
      </c>
      <c r="Z45" s="12"/>
      <c r="AA45" s="12"/>
      <c r="AB45" s="12" t="s">
        <v>624</v>
      </c>
      <c r="AC45" s="12"/>
      <c r="AD45" s="12">
        <v>7119</v>
      </c>
      <c r="AE45" s="12" t="s">
        <v>38</v>
      </c>
    </row>
    <row r="46" spans="1:31" x14ac:dyDescent="0.2">
      <c r="A46" s="56" t="s">
        <v>499</v>
      </c>
      <c r="B46" s="12">
        <v>613811</v>
      </c>
      <c r="C46" s="12">
        <v>118968</v>
      </c>
      <c r="D46" s="12"/>
      <c r="E46" s="12">
        <v>2</v>
      </c>
      <c r="F46" s="12" t="s">
        <v>29</v>
      </c>
      <c r="G46" s="12">
        <v>3201</v>
      </c>
      <c r="H46" s="12" t="s">
        <v>608</v>
      </c>
      <c r="I46" s="12" t="s">
        <v>609</v>
      </c>
      <c r="J46" s="12">
        <v>22</v>
      </c>
      <c r="K46" s="12" t="s">
        <v>283</v>
      </c>
      <c r="L46" s="72" t="s">
        <v>499</v>
      </c>
      <c r="M46" s="12">
        <v>7</v>
      </c>
      <c r="N46" s="12" t="s">
        <v>284</v>
      </c>
      <c r="O46" s="12" t="s">
        <v>285</v>
      </c>
      <c r="P46" s="57">
        <v>45673.427777777775</v>
      </c>
      <c r="Q46" s="58">
        <v>45698</v>
      </c>
      <c r="R46" s="12"/>
      <c r="S46" s="58">
        <v>45693</v>
      </c>
      <c r="T46" s="12"/>
      <c r="U46" s="62">
        <v>2113.9499999999998</v>
      </c>
      <c r="V46" s="12" t="s">
        <v>39</v>
      </c>
      <c r="W46" s="12" t="s">
        <v>40</v>
      </c>
      <c r="X46" s="12" t="s">
        <v>41</v>
      </c>
      <c r="Y46" s="12" t="s">
        <v>42</v>
      </c>
      <c r="Z46" s="12"/>
      <c r="AA46" s="12"/>
      <c r="AB46" s="12" t="s">
        <v>624</v>
      </c>
      <c r="AC46" s="12"/>
      <c r="AD46" s="12">
        <v>7119</v>
      </c>
      <c r="AE46" s="12" t="s">
        <v>38</v>
      </c>
    </row>
    <row r="47" spans="1:31" x14ac:dyDescent="0.2">
      <c r="A47" s="56" t="s">
        <v>499</v>
      </c>
      <c r="B47" s="12">
        <v>614105</v>
      </c>
      <c r="C47" s="12">
        <v>119021</v>
      </c>
      <c r="D47" s="12"/>
      <c r="E47" s="12">
        <v>2</v>
      </c>
      <c r="F47" s="12" t="s">
        <v>29</v>
      </c>
      <c r="G47" s="12">
        <v>3201</v>
      </c>
      <c r="H47" s="12" t="s">
        <v>608</v>
      </c>
      <c r="I47" s="12" t="s">
        <v>609</v>
      </c>
      <c r="J47" s="12">
        <v>93</v>
      </c>
      <c r="K47" s="12" t="s">
        <v>220</v>
      </c>
      <c r="L47" s="72" t="s">
        <v>499</v>
      </c>
      <c r="M47" s="12">
        <v>362</v>
      </c>
      <c r="N47" s="12"/>
      <c r="O47" s="12" t="s">
        <v>625</v>
      </c>
      <c r="P47" s="57">
        <v>45673.429861111108</v>
      </c>
      <c r="Q47" s="58">
        <v>45698</v>
      </c>
      <c r="R47" s="12"/>
      <c r="S47" s="58">
        <v>45681</v>
      </c>
      <c r="T47" s="12"/>
      <c r="U47" s="62">
        <v>-160</v>
      </c>
      <c r="V47" s="12" t="s">
        <v>34</v>
      </c>
      <c r="W47" s="12" t="s">
        <v>600</v>
      </c>
      <c r="X47" s="12" t="s">
        <v>35</v>
      </c>
      <c r="Y47" s="12" t="s">
        <v>36</v>
      </c>
      <c r="Z47" s="12"/>
      <c r="AA47" s="12"/>
      <c r="AB47" s="12" t="s">
        <v>626</v>
      </c>
      <c r="AC47" s="12"/>
      <c r="AD47" s="12">
        <v>7119</v>
      </c>
      <c r="AE47" s="12" t="s">
        <v>38</v>
      </c>
    </row>
    <row r="48" spans="1:31" x14ac:dyDescent="0.2">
      <c r="A48" s="56" t="s">
        <v>499</v>
      </c>
      <c r="B48" s="12">
        <v>614130</v>
      </c>
      <c r="C48" s="12">
        <v>119021</v>
      </c>
      <c r="D48" s="12"/>
      <c r="E48" s="12">
        <v>2</v>
      </c>
      <c r="F48" s="12" t="s">
        <v>29</v>
      </c>
      <c r="G48" s="12">
        <v>3201</v>
      </c>
      <c r="H48" s="12" t="s">
        <v>608</v>
      </c>
      <c r="I48" s="12" t="s">
        <v>609</v>
      </c>
      <c r="J48" s="12">
        <v>93</v>
      </c>
      <c r="K48" s="12" t="s">
        <v>220</v>
      </c>
      <c r="L48" s="72" t="s">
        <v>499</v>
      </c>
      <c r="M48" s="12">
        <v>362</v>
      </c>
      <c r="N48" s="12"/>
      <c r="O48" s="12" t="s">
        <v>625</v>
      </c>
      <c r="P48" s="57">
        <v>45673.429861111108</v>
      </c>
      <c r="Q48" s="58">
        <v>45698</v>
      </c>
      <c r="R48" s="12"/>
      <c r="S48" s="58">
        <v>45681</v>
      </c>
      <c r="T48" s="12"/>
      <c r="U48" s="62">
        <v>12.8</v>
      </c>
      <c r="V48" s="12" t="s">
        <v>39</v>
      </c>
      <c r="W48" s="12" t="s">
        <v>40</v>
      </c>
      <c r="X48" s="12" t="s">
        <v>41</v>
      </c>
      <c r="Y48" s="12" t="s">
        <v>42</v>
      </c>
      <c r="Z48" s="12"/>
      <c r="AA48" s="12"/>
      <c r="AB48" s="12" t="s">
        <v>626</v>
      </c>
      <c r="AC48" s="12"/>
      <c r="AD48" s="12">
        <v>7119</v>
      </c>
      <c r="AE48" s="12" t="s">
        <v>38</v>
      </c>
    </row>
    <row r="49" spans="1:31" x14ac:dyDescent="0.2">
      <c r="A49" s="56" t="s">
        <v>499</v>
      </c>
      <c r="B49" s="12">
        <v>614326</v>
      </c>
      <c r="C49" s="12">
        <v>119060</v>
      </c>
      <c r="D49" s="12"/>
      <c r="E49" s="12">
        <v>2</v>
      </c>
      <c r="F49" s="12" t="s">
        <v>29</v>
      </c>
      <c r="G49" s="12">
        <v>3201</v>
      </c>
      <c r="H49" s="12" t="s">
        <v>608</v>
      </c>
      <c r="I49" s="12" t="s">
        <v>609</v>
      </c>
      <c r="J49" s="12">
        <v>36</v>
      </c>
      <c r="K49" s="12" t="s">
        <v>319</v>
      </c>
      <c r="L49" s="72" t="s">
        <v>499</v>
      </c>
      <c r="M49" s="12">
        <v>359</v>
      </c>
      <c r="N49" s="12"/>
      <c r="O49" s="12" t="s">
        <v>627</v>
      </c>
      <c r="P49" s="57">
        <v>45673.431944444441</v>
      </c>
      <c r="Q49" s="58">
        <v>45698</v>
      </c>
      <c r="R49" s="12"/>
      <c r="S49" s="58">
        <v>45691</v>
      </c>
      <c r="T49" s="12"/>
      <c r="U49" s="62">
        <v>-550</v>
      </c>
      <c r="V49" s="12" t="s">
        <v>34</v>
      </c>
      <c r="W49" s="12" t="s">
        <v>600</v>
      </c>
      <c r="X49" s="12" t="s">
        <v>35</v>
      </c>
      <c r="Y49" s="12" t="s">
        <v>36</v>
      </c>
      <c r="Z49" s="12"/>
      <c r="AA49" s="12"/>
      <c r="AB49" s="12" t="s">
        <v>628</v>
      </c>
      <c r="AC49" s="12"/>
      <c r="AD49" s="12">
        <v>7119</v>
      </c>
      <c r="AE49" s="12" t="s">
        <v>38</v>
      </c>
    </row>
    <row r="50" spans="1:31" x14ac:dyDescent="0.2">
      <c r="A50" s="56" t="s">
        <v>499</v>
      </c>
      <c r="B50" s="12">
        <v>614349</v>
      </c>
      <c r="C50" s="12">
        <v>119060</v>
      </c>
      <c r="D50" s="12"/>
      <c r="E50" s="12">
        <v>2</v>
      </c>
      <c r="F50" s="12" t="s">
        <v>29</v>
      </c>
      <c r="G50" s="12">
        <v>3201</v>
      </c>
      <c r="H50" s="12" t="s">
        <v>608</v>
      </c>
      <c r="I50" s="12" t="s">
        <v>609</v>
      </c>
      <c r="J50" s="12">
        <v>36</v>
      </c>
      <c r="K50" s="12" t="s">
        <v>319</v>
      </c>
      <c r="L50" s="72" t="s">
        <v>499</v>
      </c>
      <c r="M50" s="12">
        <v>359</v>
      </c>
      <c r="N50" s="12"/>
      <c r="O50" s="12" t="s">
        <v>627</v>
      </c>
      <c r="P50" s="57">
        <v>45673.431944444441</v>
      </c>
      <c r="Q50" s="58">
        <v>45698</v>
      </c>
      <c r="R50" s="12"/>
      <c r="S50" s="58">
        <v>45691</v>
      </c>
      <c r="T50" s="12"/>
      <c r="U50" s="62">
        <v>44</v>
      </c>
      <c r="V50" s="12" t="s">
        <v>39</v>
      </c>
      <c r="W50" s="12" t="s">
        <v>40</v>
      </c>
      <c r="X50" s="12" t="s">
        <v>41</v>
      </c>
      <c r="Y50" s="12" t="s">
        <v>42</v>
      </c>
      <c r="Z50" s="12"/>
      <c r="AA50" s="12"/>
      <c r="AB50" s="12" t="s">
        <v>628</v>
      </c>
      <c r="AC50" s="12"/>
      <c r="AD50" s="12">
        <v>7119</v>
      </c>
      <c r="AE50" s="12" t="s">
        <v>38</v>
      </c>
    </row>
    <row r="51" spans="1:31" x14ac:dyDescent="0.2">
      <c r="A51" s="56" t="s">
        <v>499</v>
      </c>
      <c r="B51" s="12">
        <v>614469</v>
      </c>
      <c r="C51" s="12">
        <v>119073</v>
      </c>
      <c r="D51" s="12"/>
      <c r="E51" s="12">
        <v>2</v>
      </c>
      <c r="F51" s="12" t="s">
        <v>29</v>
      </c>
      <c r="G51" s="12">
        <v>3201</v>
      </c>
      <c r="H51" s="12" t="s">
        <v>608</v>
      </c>
      <c r="I51" s="12" t="s">
        <v>609</v>
      </c>
      <c r="J51" s="12">
        <v>64</v>
      </c>
      <c r="K51" s="12" t="s">
        <v>158</v>
      </c>
      <c r="L51" s="72" t="s">
        <v>499</v>
      </c>
      <c r="M51" s="12">
        <v>319</v>
      </c>
      <c r="N51" s="12"/>
      <c r="O51" s="12" t="s">
        <v>159</v>
      </c>
      <c r="P51" s="57">
        <v>45673.433333333334</v>
      </c>
      <c r="Q51" s="58">
        <v>45698</v>
      </c>
      <c r="R51" s="12"/>
      <c r="S51" s="58">
        <v>45688</v>
      </c>
      <c r="T51" s="12"/>
      <c r="U51" s="62">
        <v>-625.55999999999995</v>
      </c>
      <c r="V51" s="12" t="s">
        <v>34</v>
      </c>
      <c r="W51" s="12" t="s">
        <v>600</v>
      </c>
      <c r="X51" s="12" t="s">
        <v>35</v>
      </c>
      <c r="Y51" s="12" t="s">
        <v>36</v>
      </c>
      <c r="Z51" s="12"/>
      <c r="AA51" s="12"/>
      <c r="AB51" s="12" t="s">
        <v>629</v>
      </c>
      <c r="AC51" s="12"/>
      <c r="AD51" s="12">
        <v>7119</v>
      </c>
      <c r="AE51" s="12" t="s">
        <v>38</v>
      </c>
    </row>
    <row r="52" spans="1:31" x14ac:dyDescent="0.2">
      <c r="A52" s="56" t="s">
        <v>499</v>
      </c>
      <c r="B52" s="12">
        <v>614494</v>
      </c>
      <c r="C52" s="12">
        <v>119073</v>
      </c>
      <c r="D52" s="12"/>
      <c r="E52" s="12">
        <v>2</v>
      </c>
      <c r="F52" s="12" t="s">
        <v>29</v>
      </c>
      <c r="G52" s="12">
        <v>3201</v>
      </c>
      <c r="H52" s="12" t="s">
        <v>608</v>
      </c>
      <c r="I52" s="12" t="s">
        <v>609</v>
      </c>
      <c r="J52" s="12">
        <v>64</v>
      </c>
      <c r="K52" s="12" t="s">
        <v>158</v>
      </c>
      <c r="L52" s="72" t="s">
        <v>499</v>
      </c>
      <c r="M52" s="12">
        <v>319</v>
      </c>
      <c r="N52" s="12"/>
      <c r="O52" s="12" t="s">
        <v>159</v>
      </c>
      <c r="P52" s="57">
        <v>45673.433333333334</v>
      </c>
      <c r="Q52" s="58">
        <v>45698</v>
      </c>
      <c r="R52" s="12"/>
      <c r="S52" s="58">
        <v>45688</v>
      </c>
      <c r="T52" s="12"/>
      <c r="U52" s="62">
        <v>50.04</v>
      </c>
      <c r="V52" s="12" t="s">
        <v>39</v>
      </c>
      <c r="W52" s="12" t="s">
        <v>40</v>
      </c>
      <c r="X52" s="12" t="s">
        <v>41</v>
      </c>
      <c r="Y52" s="12" t="s">
        <v>42</v>
      </c>
      <c r="Z52" s="12"/>
      <c r="AA52" s="12"/>
      <c r="AB52" s="12" t="s">
        <v>629</v>
      </c>
      <c r="AC52" s="12"/>
      <c r="AD52" s="12">
        <v>7119</v>
      </c>
      <c r="AE52" s="12" t="s">
        <v>38</v>
      </c>
    </row>
    <row r="53" spans="1:31" x14ac:dyDescent="0.2">
      <c r="A53" s="56" t="s">
        <v>499</v>
      </c>
      <c r="B53" s="12">
        <v>615057</v>
      </c>
      <c r="C53" s="12">
        <v>119140</v>
      </c>
      <c r="D53" s="12"/>
      <c r="E53" s="12">
        <v>2</v>
      </c>
      <c r="F53" s="12" t="s">
        <v>29</v>
      </c>
      <c r="G53" s="12">
        <v>3201</v>
      </c>
      <c r="H53" s="12" t="s">
        <v>608</v>
      </c>
      <c r="I53" s="12" t="s">
        <v>609</v>
      </c>
      <c r="J53" s="12">
        <v>95</v>
      </c>
      <c r="K53" s="12" t="s">
        <v>287</v>
      </c>
      <c r="L53" s="72" t="s">
        <v>499</v>
      </c>
      <c r="M53" s="12">
        <v>306</v>
      </c>
      <c r="N53" s="12"/>
      <c r="O53" s="12" t="s">
        <v>288</v>
      </c>
      <c r="P53" s="57">
        <v>45673.441666666666</v>
      </c>
      <c r="Q53" s="58">
        <v>45698</v>
      </c>
      <c r="R53" s="12"/>
      <c r="S53" s="58">
        <v>45693</v>
      </c>
      <c r="T53" s="12"/>
      <c r="U53" s="62">
        <v>-387.23</v>
      </c>
      <c r="V53" s="12" t="s">
        <v>34</v>
      </c>
      <c r="W53" s="12" t="s">
        <v>600</v>
      </c>
      <c r="X53" s="12" t="s">
        <v>35</v>
      </c>
      <c r="Y53" s="12" t="s">
        <v>36</v>
      </c>
      <c r="Z53" s="12"/>
      <c r="AA53" s="12"/>
      <c r="AB53" s="12" t="s">
        <v>630</v>
      </c>
      <c r="AC53" s="12"/>
      <c r="AD53" s="12">
        <v>7119</v>
      </c>
      <c r="AE53" s="12" t="s">
        <v>38</v>
      </c>
    </row>
    <row r="54" spans="1:31" x14ac:dyDescent="0.2">
      <c r="A54" s="56" t="s">
        <v>499</v>
      </c>
      <c r="B54" s="12">
        <v>615080</v>
      </c>
      <c r="C54" s="12">
        <v>119140</v>
      </c>
      <c r="D54" s="12"/>
      <c r="E54" s="12">
        <v>2</v>
      </c>
      <c r="F54" s="12" t="s">
        <v>29</v>
      </c>
      <c r="G54" s="12">
        <v>3201</v>
      </c>
      <c r="H54" s="12" t="s">
        <v>608</v>
      </c>
      <c r="I54" s="12" t="s">
        <v>609</v>
      </c>
      <c r="J54" s="12">
        <v>95</v>
      </c>
      <c r="K54" s="12" t="s">
        <v>287</v>
      </c>
      <c r="L54" s="72" t="s">
        <v>499</v>
      </c>
      <c r="M54" s="12">
        <v>306</v>
      </c>
      <c r="N54" s="12"/>
      <c r="O54" s="12" t="s">
        <v>288</v>
      </c>
      <c r="P54" s="57">
        <v>45673.441666666666</v>
      </c>
      <c r="Q54" s="58">
        <v>45698</v>
      </c>
      <c r="R54" s="12"/>
      <c r="S54" s="58">
        <v>45693</v>
      </c>
      <c r="T54" s="12"/>
      <c r="U54" s="62">
        <v>30.98</v>
      </c>
      <c r="V54" s="12" t="s">
        <v>39</v>
      </c>
      <c r="W54" s="12" t="s">
        <v>40</v>
      </c>
      <c r="X54" s="12" t="s">
        <v>41</v>
      </c>
      <c r="Y54" s="12" t="s">
        <v>42</v>
      </c>
      <c r="Z54" s="12"/>
      <c r="AA54" s="12"/>
      <c r="AB54" s="12" t="s">
        <v>630</v>
      </c>
      <c r="AC54" s="12"/>
      <c r="AD54" s="12">
        <v>7119</v>
      </c>
      <c r="AE54" s="12" t="s">
        <v>38</v>
      </c>
    </row>
    <row r="55" spans="1:31" x14ac:dyDescent="0.2">
      <c r="A55" s="56" t="s">
        <v>499</v>
      </c>
      <c r="B55" s="12">
        <v>615115</v>
      </c>
      <c r="C55" s="12">
        <v>119152</v>
      </c>
      <c r="D55" s="12"/>
      <c r="E55" s="12">
        <v>2</v>
      </c>
      <c r="F55" s="12" t="s">
        <v>29</v>
      </c>
      <c r="G55" s="12">
        <v>3201</v>
      </c>
      <c r="H55" s="12" t="s">
        <v>608</v>
      </c>
      <c r="I55" s="12" t="s">
        <v>609</v>
      </c>
      <c r="J55" s="12">
        <v>42</v>
      </c>
      <c r="K55" s="12" t="s">
        <v>226</v>
      </c>
      <c r="L55" s="72" t="s">
        <v>499</v>
      </c>
      <c r="M55" s="12">
        <v>304</v>
      </c>
      <c r="N55" s="12"/>
      <c r="O55" s="12" t="s">
        <v>227</v>
      </c>
      <c r="P55" s="57">
        <v>45673.442361111112</v>
      </c>
      <c r="Q55" s="58">
        <v>45698</v>
      </c>
      <c r="R55" s="12"/>
      <c r="S55" s="58">
        <v>45693</v>
      </c>
      <c r="T55" s="12"/>
      <c r="U55" s="62">
        <v>-622.86</v>
      </c>
      <c r="V55" s="12" t="s">
        <v>34</v>
      </c>
      <c r="W55" s="12" t="s">
        <v>600</v>
      </c>
      <c r="X55" s="12" t="s">
        <v>35</v>
      </c>
      <c r="Y55" s="12" t="s">
        <v>36</v>
      </c>
      <c r="Z55" s="12"/>
      <c r="AA55" s="12"/>
      <c r="AB55" s="12" t="s">
        <v>631</v>
      </c>
      <c r="AC55" s="12"/>
      <c r="AD55" s="12">
        <v>7119</v>
      </c>
      <c r="AE55" s="12" t="s">
        <v>38</v>
      </c>
    </row>
    <row r="56" spans="1:31" x14ac:dyDescent="0.2">
      <c r="A56" s="56" t="s">
        <v>499</v>
      </c>
      <c r="B56" s="12">
        <v>615138</v>
      </c>
      <c r="C56" s="12">
        <v>119152</v>
      </c>
      <c r="D56" s="12"/>
      <c r="E56" s="12">
        <v>2</v>
      </c>
      <c r="F56" s="12" t="s">
        <v>29</v>
      </c>
      <c r="G56" s="12">
        <v>3201</v>
      </c>
      <c r="H56" s="12" t="s">
        <v>608</v>
      </c>
      <c r="I56" s="12" t="s">
        <v>609</v>
      </c>
      <c r="J56" s="12">
        <v>42</v>
      </c>
      <c r="K56" s="12" t="s">
        <v>226</v>
      </c>
      <c r="L56" s="72" t="s">
        <v>499</v>
      </c>
      <c r="M56" s="12">
        <v>304</v>
      </c>
      <c r="N56" s="12"/>
      <c r="O56" s="12" t="s">
        <v>227</v>
      </c>
      <c r="P56" s="57">
        <v>45673.442361111112</v>
      </c>
      <c r="Q56" s="58">
        <v>45698</v>
      </c>
      <c r="R56" s="12"/>
      <c r="S56" s="58">
        <v>45693</v>
      </c>
      <c r="T56" s="12"/>
      <c r="U56" s="62">
        <v>49.83</v>
      </c>
      <c r="V56" s="12" t="s">
        <v>39</v>
      </c>
      <c r="W56" s="12" t="s">
        <v>40</v>
      </c>
      <c r="X56" s="12" t="s">
        <v>41</v>
      </c>
      <c r="Y56" s="12" t="s">
        <v>42</v>
      </c>
      <c r="Z56" s="12"/>
      <c r="AA56" s="12"/>
      <c r="AB56" s="12" t="s">
        <v>631</v>
      </c>
      <c r="AC56" s="12"/>
      <c r="AD56" s="12">
        <v>7119</v>
      </c>
      <c r="AE56" s="12" t="s">
        <v>38</v>
      </c>
    </row>
    <row r="57" spans="1:31" x14ac:dyDescent="0.2">
      <c r="A57" s="56" t="s">
        <v>499</v>
      </c>
      <c r="B57" s="12">
        <v>615178</v>
      </c>
      <c r="C57" s="12">
        <v>119164</v>
      </c>
      <c r="D57" s="12"/>
      <c r="E57" s="12">
        <v>2</v>
      </c>
      <c r="F57" s="12" t="s">
        <v>29</v>
      </c>
      <c r="G57" s="12">
        <v>3201</v>
      </c>
      <c r="H57" s="12" t="s">
        <v>608</v>
      </c>
      <c r="I57" s="12" t="s">
        <v>609</v>
      </c>
      <c r="J57" s="12">
        <v>89</v>
      </c>
      <c r="K57" s="12" t="s">
        <v>252</v>
      </c>
      <c r="L57" s="72" t="s">
        <v>499</v>
      </c>
      <c r="M57" s="12">
        <v>303</v>
      </c>
      <c r="N57" s="12"/>
      <c r="O57" s="12" t="s">
        <v>632</v>
      </c>
      <c r="P57" s="57">
        <v>45673.443749999999</v>
      </c>
      <c r="Q57" s="58">
        <v>45698</v>
      </c>
      <c r="R57" s="12"/>
      <c r="S57" s="58">
        <v>45693</v>
      </c>
      <c r="T57" s="12"/>
      <c r="U57" s="62">
        <v>-644.12</v>
      </c>
      <c r="V57" s="12" t="s">
        <v>34</v>
      </c>
      <c r="W57" s="12" t="s">
        <v>600</v>
      </c>
      <c r="X57" s="12" t="s">
        <v>35</v>
      </c>
      <c r="Y57" s="12" t="s">
        <v>36</v>
      </c>
      <c r="Z57" s="12"/>
      <c r="AA57" s="12"/>
      <c r="AB57" s="12" t="s">
        <v>633</v>
      </c>
      <c r="AC57" s="12"/>
      <c r="AD57" s="12">
        <v>7119</v>
      </c>
      <c r="AE57" s="12" t="s">
        <v>38</v>
      </c>
    </row>
    <row r="58" spans="1:31" x14ac:dyDescent="0.2">
      <c r="A58" s="56" t="s">
        <v>499</v>
      </c>
      <c r="B58" s="12">
        <v>615180</v>
      </c>
      <c r="C58" s="12">
        <v>119164</v>
      </c>
      <c r="D58" s="12"/>
      <c r="E58" s="12">
        <v>2</v>
      </c>
      <c r="F58" s="12" t="s">
        <v>29</v>
      </c>
      <c r="G58" s="12">
        <v>3201</v>
      </c>
      <c r="H58" s="12" t="s">
        <v>608</v>
      </c>
      <c r="I58" s="12" t="s">
        <v>609</v>
      </c>
      <c r="J58" s="12">
        <v>89</v>
      </c>
      <c r="K58" s="12" t="s">
        <v>252</v>
      </c>
      <c r="L58" s="72" t="s">
        <v>499</v>
      </c>
      <c r="M58" s="12">
        <v>303</v>
      </c>
      <c r="N58" s="12"/>
      <c r="O58" s="12" t="s">
        <v>632</v>
      </c>
      <c r="P58" s="57">
        <v>45673.443749999999</v>
      </c>
      <c r="Q58" s="58">
        <v>45698</v>
      </c>
      <c r="R58" s="12"/>
      <c r="S58" s="58">
        <v>45693</v>
      </c>
      <c r="T58" s="12"/>
      <c r="U58" s="62">
        <v>150</v>
      </c>
      <c r="V58" s="12" t="s">
        <v>39</v>
      </c>
      <c r="W58" s="12" t="s">
        <v>107</v>
      </c>
      <c r="X58" s="12" t="s">
        <v>54</v>
      </c>
      <c r="Y58" s="12" t="s">
        <v>55</v>
      </c>
      <c r="Z58" s="12"/>
      <c r="AA58" s="12"/>
      <c r="AB58" s="12" t="s">
        <v>633</v>
      </c>
      <c r="AC58" s="12"/>
      <c r="AD58" s="12">
        <v>7119</v>
      </c>
      <c r="AE58" s="12" t="s">
        <v>38</v>
      </c>
    </row>
    <row r="59" spans="1:31" x14ac:dyDescent="0.2">
      <c r="A59" s="56" t="s">
        <v>499</v>
      </c>
      <c r="B59" s="12">
        <v>615217</v>
      </c>
      <c r="C59" s="12">
        <v>119164</v>
      </c>
      <c r="D59" s="12"/>
      <c r="E59" s="12">
        <v>2</v>
      </c>
      <c r="F59" s="12" t="s">
        <v>29</v>
      </c>
      <c r="G59" s="12">
        <v>3201</v>
      </c>
      <c r="H59" s="12" t="s">
        <v>608</v>
      </c>
      <c r="I59" s="12" t="s">
        <v>609</v>
      </c>
      <c r="J59" s="12">
        <v>89</v>
      </c>
      <c r="K59" s="12" t="s">
        <v>252</v>
      </c>
      <c r="L59" s="72" t="s">
        <v>499</v>
      </c>
      <c r="M59" s="12">
        <v>303</v>
      </c>
      <c r="N59" s="12"/>
      <c r="O59" s="12" t="s">
        <v>632</v>
      </c>
      <c r="P59" s="57">
        <v>45673.443749999999</v>
      </c>
      <c r="Q59" s="58">
        <v>45698</v>
      </c>
      <c r="R59" s="12"/>
      <c r="S59" s="58">
        <v>45693</v>
      </c>
      <c r="T59" s="12"/>
      <c r="U59" s="62">
        <v>51.53</v>
      </c>
      <c r="V59" s="12" t="s">
        <v>39</v>
      </c>
      <c r="W59" s="12" t="s">
        <v>40</v>
      </c>
      <c r="X59" s="12" t="s">
        <v>41</v>
      </c>
      <c r="Y59" s="12" t="s">
        <v>42</v>
      </c>
      <c r="Z59" s="12"/>
      <c r="AA59" s="12"/>
      <c r="AB59" s="12" t="s">
        <v>633</v>
      </c>
      <c r="AC59" s="12"/>
      <c r="AD59" s="12">
        <v>7119</v>
      </c>
      <c r="AE59" s="12" t="s">
        <v>38</v>
      </c>
    </row>
    <row r="60" spans="1:31" x14ac:dyDescent="0.2">
      <c r="A60" s="56" t="s">
        <v>499</v>
      </c>
      <c r="B60" s="12">
        <v>615219</v>
      </c>
      <c r="C60" s="12">
        <v>119164</v>
      </c>
      <c r="D60" s="12"/>
      <c r="E60" s="12">
        <v>2</v>
      </c>
      <c r="F60" s="12" t="s">
        <v>29</v>
      </c>
      <c r="G60" s="12">
        <v>3201</v>
      </c>
      <c r="H60" s="12" t="s">
        <v>608</v>
      </c>
      <c r="I60" s="12" t="s">
        <v>609</v>
      </c>
      <c r="J60" s="12">
        <v>89</v>
      </c>
      <c r="K60" s="12" t="s">
        <v>252</v>
      </c>
      <c r="L60" s="72" t="s">
        <v>499</v>
      </c>
      <c r="M60" s="12">
        <v>303</v>
      </c>
      <c r="N60" s="12"/>
      <c r="O60" s="12" t="s">
        <v>632</v>
      </c>
      <c r="P60" s="57">
        <v>45673.443749999999</v>
      </c>
      <c r="Q60" s="58">
        <v>45698</v>
      </c>
      <c r="R60" s="12"/>
      <c r="S60" s="58">
        <v>45693</v>
      </c>
      <c r="T60" s="12"/>
      <c r="U60" s="62">
        <v>-12</v>
      </c>
      <c r="V60" s="12" t="s">
        <v>39</v>
      </c>
      <c r="W60" s="12" t="s">
        <v>56</v>
      </c>
      <c r="X60" s="12" t="s">
        <v>41</v>
      </c>
      <c r="Y60" s="12" t="s">
        <v>42</v>
      </c>
      <c r="Z60" s="12"/>
      <c r="AA60" s="12"/>
      <c r="AB60" s="12" t="s">
        <v>633</v>
      </c>
      <c r="AC60" s="12"/>
      <c r="AD60" s="12">
        <v>7119</v>
      </c>
      <c r="AE60" s="12" t="s">
        <v>38</v>
      </c>
    </row>
    <row r="61" spans="1:31" x14ac:dyDescent="0.2">
      <c r="A61" s="56" t="s">
        <v>499</v>
      </c>
      <c r="B61" s="12">
        <v>615518</v>
      </c>
      <c r="C61" s="12">
        <v>119216</v>
      </c>
      <c r="D61" s="12"/>
      <c r="E61" s="12">
        <v>2</v>
      </c>
      <c r="F61" s="12" t="s">
        <v>29</v>
      </c>
      <c r="G61" s="12">
        <v>3201</v>
      </c>
      <c r="H61" s="12" t="s">
        <v>608</v>
      </c>
      <c r="I61" s="12" t="s">
        <v>609</v>
      </c>
      <c r="J61" s="12">
        <v>75</v>
      </c>
      <c r="K61" s="12" t="s">
        <v>410</v>
      </c>
      <c r="L61" s="72" t="s">
        <v>499</v>
      </c>
      <c r="M61" s="12">
        <v>193</v>
      </c>
      <c r="N61" s="12" t="s">
        <v>411</v>
      </c>
      <c r="O61" s="12" t="s">
        <v>412</v>
      </c>
      <c r="P61" s="57">
        <v>45673.447222222225</v>
      </c>
      <c r="Q61" s="58">
        <v>45698</v>
      </c>
      <c r="R61" s="12"/>
      <c r="S61" s="58">
        <v>45688</v>
      </c>
      <c r="T61" s="12"/>
      <c r="U61" s="62">
        <v>-1172.93</v>
      </c>
      <c r="V61" s="12" t="s">
        <v>34</v>
      </c>
      <c r="W61" s="12" t="s">
        <v>600</v>
      </c>
      <c r="X61" s="12" t="s">
        <v>35</v>
      </c>
      <c r="Y61" s="12" t="s">
        <v>36</v>
      </c>
      <c r="Z61" s="12"/>
      <c r="AA61" s="12"/>
      <c r="AB61" s="12" t="s">
        <v>634</v>
      </c>
      <c r="AC61" s="12"/>
      <c r="AD61" s="12">
        <v>7119</v>
      </c>
      <c r="AE61" s="12" t="s">
        <v>38</v>
      </c>
    </row>
    <row r="62" spans="1:31" x14ac:dyDescent="0.2">
      <c r="A62" s="56" t="s">
        <v>499</v>
      </c>
      <c r="B62" s="12">
        <v>615543</v>
      </c>
      <c r="C62" s="12">
        <v>119216</v>
      </c>
      <c r="D62" s="12"/>
      <c r="E62" s="12">
        <v>2</v>
      </c>
      <c r="F62" s="12" t="s">
        <v>29</v>
      </c>
      <c r="G62" s="12">
        <v>3201</v>
      </c>
      <c r="H62" s="12" t="s">
        <v>608</v>
      </c>
      <c r="I62" s="12" t="s">
        <v>609</v>
      </c>
      <c r="J62" s="12">
        <v>75</v>
      </c>
      <c r="K62" s="12" t="s">
        <v>410</v>
      </c>
      <c r="L62" s="72" t="s">
        <v>499</v>
      </c>
      <c r="M62" s="12">
        <v>193</v>
      </c>
      <c r="N62" s="12" t="s">
        <v>411</v>
      </c>
      <c r="O62" s="12" t="s">
        <v>412</v>
      </c>
      <c r="P62" s="57">
        <v>45673.447222222225</v>
      </c>
      <c r="Q62" s="58">
        <v>45698</v>
      </c>
      <c r="R62" s="12"/>
      <c r="S62" s="58">
        <v>45688</v>
      </c>
      <c r="T62" s="12"/>
      <c r="U62" s="62">
        <v>93.83</v>
      </c>
      <c r="V62" s="12" t="s">
        <v>39</v>
      </c>
      <c r="W62" s="12" t="s">
        <v>40</v>
      </c>
      <c r="X62" s="12" t="s">
        <v>41</v>
      </c>
      <c r="Y62" s="12" t="s">
        <v>42</v>
      </c>
      <c r="Z62" s="12"/>
      <c r="AA62" s="12"/>
      <c r="AB62" s="12" t="s">
        <v>634</v>
      </c>
      <c r="AC62" s="12"/>
      <c r="AD62" s="12">
        <v>7119</v>
      </c>
      <c r="AE62" s="12" t="s">
        <v>38</v>
      </c>
    </row>
    <row r="63" spans="1:31" x14ac:dyDescent="0.2">
      <c r="A63" s="56" t="s">
        <v>499</v>
      </c>
      <c r="B63" s="12">
        <v>615610</v>
      </c>
      <c r="C63" s="12">
        <v>119229</v>
      </c>
      <c r="D63" s="12"/>
      <c r="E63" s="12">
        <v>2</v>
      </c>
      <c r="F63" s="12" t="s">
        <v>29</v>
      </c>
      <c r="G63" s="12">
        <v>3201</v>
      </c>
      <c r="H63" s="12" t="s">
        <v>608</v>
      </c>
      <c r="I63" s="12" t="s">
        <v>609</v>
      </c>
      <c r="J63" s="12">
        <v>68</v>
      </c>
      <c r="K63" s="12" t="s">
        <v>427</v>
      </c>
      <c r="L63" s="72" t="s">
        <v>499</v>
      </c>
      <c r="M63" s="12">
        <v>80</v>
      </c>
      <c r="N63" s="12" t="s">
        <v>428</v>
      </c>
      <c r="O63" s="12" t="s">
        <v>635</v>
      </c>
      <c r="P63" s="57">
        <v>45673.448611111111</v>
      </c>
      <c r="Q63" s="58">
        <v>45698</v>
      </c>
      <c r="R63" s="12"/>
      <c r="S63" s="58">
        <v>45688</v>
      </c>
      <c r="T63" s="12"/>
      <c r="U63" s="62">
        <v>-917.78</v>
      </c>
      <c r="V63" s="12" t="s">
        <v>34</v>
      </c>
      <c r="W63" s="12" t="s">
        <v>600</v>
      </c>
      <c r="X63" s="12" t="s">
        <v>35</v>
      </c>
      <c r="Y63" s="12" t="s">
        <v>36</v>
      </c>
      <c r="Z63" s="12"/>
      <c r="AA63" s="12"/>
      <c r="AB63" s="12" t="s">
        <v>636</v>
      </c>
      <c r="AC63" s="12"/>
      <c r="AD63" s="12">
        <v>7119</v>
      </c>
      <c r="AE63" s="12" t="s">
        <v>38</v>
      </c>
    </row>
    <row r="64" spans="1:31" x14ac:dyDescent="0.2">
      <c r="A64" s="56" t="s">
        <v>499</v>
      </c>
      <c r="B64" s="12">
        <v>615612</v>
      </c>
      <c r="C64" s="12">
        <v>119229</v>
      </c>
      <c r="D64" s="12"/>
      <c r="E64" s="12">
        <v>2</v>
      </c>
      <c r="F64" s="12" t="s">
        <v>29</v>
      </c>
      <c r="G64" s="12">
        <v>3201</v>
      </c>
      <c r="H64" s="12" t="s">
        <v>608</v>
      </c>
      <c r="I64" s="12" t="s">
        <v>609</v>
      </c>
      <c r="J64" s="12">
        <v>68</v>
      </c>
      <c r="K64" s="12" t="s">
        <v>427</v>
      </c>
      <c r="L64" s="72" t="s">
        <v>499</v>
      </c>
      <c r="M64" s="12">
        <v>80</v>
      </c>
      <c r="N64" s="12" t="s">
        <v>428</v>
      </c>
      <c r="O64" s="12" t="s">
        <v>635</v>
      </c>
      <c r="P64" s="57">
        <v>45673.448611111111</v>
      </c>
      <c r="Q64" s="58">
        <v>45698</v>
      </c>
      <c r="R64" s="12"/>
      <c r="S64" s="58">
        <v>45688</v>
      </c>
      <c r="T64" s="12"/>
      <c r="U64" s="62">
        <v>167.17</v>
      </c>
      <c r="V64" s="12" t="s">
        <v>39</v>
      </c>
      <c r="W64" s="12" t="s">
        <v>103</v>
      </c>
      <c r="X64" s="12" t="s">
        <v>54</v>
      </c>
      <c r="Y64" s="12" t="s">
        <v>55</v>
      </c>
      <c r="Z64" s="12"/>
      <c r="AA64" s="12"/>
      <c r="AB64" s="12" t="s">
        <v>636</v>
      </c>
      <c r="AC64" s="12"/>
      <c r="AD64" s="12">
        <v>7119</v>
      </c>
      <c r="AE64" s="12" t="s">
        <v>38</v>
      </c>
    </row>
    <row r="65" spans="1:31" x14ac:dyDescent="0.2">
      <c r="A65" s="56" t="s">
        <v>499</v>
      </c>
      <c r="B65" s="12">
        <v>615655</v>
      </c>
      <c r="C65" s="12">
        <v>119229</v>
      </c>
      <c r="D65" s="12"/>
      <c r="E65" s="12">
        <v>2</v>
      </c>
      <c r="F65" s="12" t="s">
        <v>29</v>
      </c>
      <c r="G65" s="12">
        <v>3201</v>
      </c>
      <c r="H65" s="12" t="s">
        <v>608</v>
      </c>
      <c r="I65" s="12" t="s">
        <v>609</v>
      </c>
      <c r="J65" s="12">
        <v>68</v>
      </c>
      <c r="K65" s="12" t="s">
        <v>427</v>
      </c>
      <c r="L65" s="72" t="s">
        <v>499</v>
      </c>
      <c r="M65" s="12">
        <v>80</v>
      </c>
      <c r="N65" s="12" t="s">
        <v>428</v>
      </c>
      <c r="O65" s="12" t="s">
        <v>635</v>
      </c>
      <c r="P65" s="57">
        <v>45673.448611111111</v>
      </c>
      <c r="Q65" s="58">
        <v>45698</v>
      </c>
      <c r="R65" s="12"/>
      <c r="S65" s="58">
        <v>45688</v>
      </c>
      <c r="T65" s="12"/>
      <c r="U65" s="62">
        <v>73.42</v>
      </c>
      <c r="V65" s="12" t="s">
        <v>39</v>
      </c>
      <c r="W65" s="12" t="s">
        <v>40</v>
      </c>
      <c r="X65" s="12" t="s">
        <v>41</v>
      </c>
      <c r="Y65" s="12" t="s">
        <v>42</v>
      </c>
      <c r="Z65" s="12"/>
      <c r="AA65" s="12"/>
      <c r="AB65" s="12" t="s">
        <v>636</v>
      </c>
      <c r="AC65" s="12"/>
      <c r="AD65" s="12">
        <v>7119</v>
      </c>
      <c r="AE65" s="12" t="s">
        <v>38</v>
      </c>
    </row>
    <row r="66" spans="1:31" x14ac:dyDescent="0.2">
      <c r="A66" s="56" t="s">
        <v>499</v>
      </c>
      <c r="B66" s="12">
        <v>615659</v>
      </c>
      <c r="C66" s="12">
        <v>119229</v>
      </c>
      <c r="D66" s="12"/>
      <c r="E66" s="12">
        <v>2</v>
      </c>
      <c r="F66" s="12" t="s">
        <v>29</v>
      </c>
      <c r="G66" s="12">
        <v>3201</v>
      </c>
      <c r="H66" s="12" t="s">
        <v>608</v>
      </c>
      <c r="I66" s="12" t="s">
        <v>609</v>
      </c>
      <c r="J66" s="12">
        <v>68</v>
      </c>
      <c r="K66" s="12" t="s">
        <v>427</v>
      </c>
      <c r="L66" s="72" t="s">
        <v>499</v>
      </c>
      <c r="M66" s="12">
        <v>80</v>
      </c>
      <c r="N66" s="12" t="s">
        <v>428</v>
      </c>
      <c r="O66" s="12" t="s">
        <v>635</v>
      </c>
      <c r="P66" s="57">
        <v>45673.448611111111</v>
      </c>
      <c r="Q66" s="58">
        <v>45698</v>
      </c>
      <c r="R66" s="12"/>
      <c r="S66" s="58">
        <v>45688</v>
      </c>
      <c r="T66" s="12"/>
      <c r="U66" s="62">
        <v>-13.37</v>
      </c>
      <c r="V66" s="12" t="s">
        <v>39</v>
      </c>
      <c r="W66" s="12" t="s">
        <v>56</v>
      </c>
      <c r="X66" s="12" t="s">
        <v>41</v>
      </c>
      <c r="Y66" s="12" t="s">
        <v>42</v>
      </c>
      <c r="Z66" s="12"/>
      <c r="AA66" s="12"/>
      <c r="AB66" s="12" t="s">
        <v>636</v>
      </c>
      <c r="AC66" s="12"/>
      <c r="AD66" s="12">
        <v>7119</v>
      </c>
      <c r="AE66" s="12" t="s">
        <v>38</v>
      </c>
    </row>
    <row r="67" spans="1:31" x14ac:dyDescent="0.2">
      <c r="A67" s="56" t="s">
        <v>499</v>
      </c>
      <c r="B67" s="12">
        <v>615718</v>
      </c>
      <c r="C67" s="12">
        <v>119242</v>
      </c>
      <c r="D67" s="12"/>
      <c r="E67" s="12">
        <v>2</v>
      </c>
      <c r="F67" s="12" t="s">
        <v>29</v>
      </c>
      <c r="G67" s="12">
        <v>3201</v>
      </c>
      <c r="H67" s="12" t="s">
        <v>608</v>
      </c>
      <c r="I67" s="12" t="s">
        <v>609</v>
      </c>
      <c r="J67" s="12">
        <v>60</v>
      </c>
      <c r="K67" s="12" t="s">
        <v>96</v>
      </c>
      <c r="L67" s="72" t="s">
        <v>499</v>
      </c>
      <c r="M67" s="12">
        <v>183</v>
      </c>
      <c r="N67" s="12" t="s">
        <v>97</v>
      </c>
      <c r="O67" s="12" t="s">
        <v>98</v>
      </c>
      <c r="P67" s="57">
        <v>45673.449305555558</v>
      </c>
      <c r="Q67" s="58">
        <v>45698</v>
      </c>
      <c r="R67" s="12"/>
      <c r="S67" s="58">
        <v>45687</v>
      </c>
      <c r="T67" s="12"/>
      <c r="U67" s="62">
        <v>-560.23</v>
      </c>
      <c r="V67" s="12" t="s">
        <v>34</v>
      </c>
      <c r="W67" s="12" t="s">
        <v>600</v>
      </c>
      <c r="X67" s="12" t="s">
        <v>35</v>
      </c>
      <c r="Y67" s="12" t="s">
        <v>36</v>
      </c>
      <c r="Z67" s="12"/>
      <c r="AA67" s="12"/>
      <c r="AB67" s="12" t="s">
        <v>637</v>
      </c>
      <c r="AC67" s="12"/>
      <c r="AD67" s="12">
        <v>7119</v>
      </c>
      <c r="AE67" s="12" t="s">
        <v>38</v>
      </c>
    </row>
    <row r="68" spans="1:31" x14ac:dyDescent="0.2">
      <c r="A68" s="56" t="s">
        <v>499</v>
      </c>
      <c r="B68" s="12">
        <v>615743</v>
      </c>
      <c r="C68" s="12">
        <v>119242</v>
      </c>
      <c r="D68" s="12"/>
      <c r="E68" s="12">
        <v>2</v>
      </c>
      <c r="F68" s="12" t="s">
        <v>29</v>
      </c>
      <c r="G68" s="12">
        <v>3201</v>
      </c>
      <c r="H68" s="12" t="s">
        <v>608</v>
      </c>
      <c r="I68" s="12" t="s">
        <v>609</v>
      </c>
      <c r="J68" s="12">
        <v>60</v>
      </c>
      <c r="K68" s="12" t="s">
        <v>96</v>
      </c>
      <c r="L68" s="72" t="s">
        <v>499</v>
      </c>
      <c r="M68" s="12">
        <v>183</v>
      </c>
      <c r="N68" s="12" t="s">
        <v>97</v>
      </c>
      <c r="O68" s="12" t="s">
        <v>98</v>
      </c>
      <c r="P68" s="57">
        <v>45673.449305555558</v>
      </c>
      <c r="Q68" s="58">
        <v>45698</v>
      </c>
      <c r="R68" s="12"/>
      <c r="S68" s="58">
        <v>45687</v>
      </c>
      <c r="T68" s="12"/>
      <c r="U68" s="62">
        <v>44.82</v>
      </c>
      <c r="V68" s="12" t="s">
        <v>39</v>
      </c>
      <c r="W68" s="12" t="s">
        <v>40</v>
      </c>
      <c r="X68" s="12" t="s">
        <v>41</v>
      </c>
      <c r="Y68" s="12" t="s">
        <v>42</v>
      </c>
      <c r="Z68" s="12"/>
      <c r="AA68" s="12"/>
      <c r="AB68" s="12" t="s">
        <v>637</v>
      </c>
      <c r="AC68" s="12"/>
      <c r="AD68" s="12">
        <v>7119</v>
      </c>
      <c r="AE68" s="12" t="s">
        <v>38</v>
      </c>
    </row>
    <row r="69" spans="1:31" x14ac:dyDescent="0.2">
      <c r="A69" s="56" t="s">
        <v>499</v>
      </c>
      <c r="B69" s="12">
        <v>615889</v>
      </c>
      <c r="C69" s="12">
        <v>119267</v>
      </c>
      <c r="D69" s="12"/>
      <c r="E69" s="12">
        <v>2</v>
      </c>
      <c r="F69" s="12" t="s">
        <v>29</v>
      </c>
      <c r="G69" s="12">
        <v>3201</v>
      </c>
      <c r="H69" s="12" t="s">
        <v>608</v>
      </c>
      <c r="I69" s="12" t="s">
        <v>609</v>
      </c>
      <c r="J69" s="12">
        <v>54</v>
      </c>
      <c r="K69" s="12" t="s">
        <v>359</v>
      </c>
      <c r="L69" s="72" t="s">
        <v>499</v>
      </c>
      <c r="M69" s="12">
        <v>88</v>
      </c>
      <c r="N69" s="12" t="s">
        <v>360</v>
      </c>
      <c r="O69" s="12" t="s">
        <v>819</v>
      </c>
      <c r="P69" s="57">
        <v>45673.451388888891</v>
      </c>
      <c r="Q69" s="58">
        <v>45698</v>
      </c>
      <c r="R69" s="12"/>
      <c r="S69" s="58"/>
      <c r="T69" s="12"/>
      <c r="U69" s="62">
        <v>-751.48</v>
      </c>
      <c r="V69" s="12" t="s">
        <v>34</v>
      </c>
      <c r="W69" s="12" t="s">
        <v>600</v>
      </c>
      <c r="X69" s="12" t="s">
        <v>35</v>
      </c>
      <c r="Y69" s="12" t="s">
        <v>36</v>
      </c>
      <c r="Z69" s="12"/>
      <c r="AA69" s="12"/>
      <c r="AB69" s="12" t="s">
        <v>638</v>
      </c>
      <c r="AC69" s="12"/>
      <c r="AD69" s="12">
        <v>7119</v>
      </c>
      <c r="AE69" s="12" t="s">
        <v>38</v>
      </c>
    </row>
    <row r="70" spans="1:31" x14ac:dyDescent="0.2">
      <c r="A70" s="56" t="s">
        <v>499</v>
      </c>
      <c r="B70" s="12">
        <v>615912</v>
      </c>
      <c r="C70" s="12">
        <v>119267</v>
      </c>
      <c r="D70" s="12"/>
      <c r="E70" s="12">
        <v>2</v>
      </c>
      <c r="F70" s="12" t="s">
        <v>29</v>
      </c>
      <c r="G70" s="12">
        <v>3201</v>
      </c>
      <c r="H70" s="12" t="s">
        <v>608</v>
      </c>
      <c r="I70" s="12" t="s">
        <v>609</v>
      </c>
      <c r="J70" s="12">
        <v>54</v>
      </c>
      <c r="K70" s="12" t="s">
        <v>359</v>
      </c>
      <c r="L70" s="72" t="s">
        <v>499</v>
      </c>
      <c r="M70" s="12">
        <v>88</v>
      </c>
      <c r="N70" s="12" t="s">
        <v>360</v>
      </c>
      <c r="O70" s="12" t="s">
        <v>819</v>
      </c>
      <c r="P70" s="57">
        <v>45673.451388888891</v>
      </c>
      <c r="Q70" s="58">
        <v>45698</v>
      </c>
      <c r="R70" s="12"/>
      <c r="S70" s="58"/>
      <c r="T70" s="12"/>
      <c r="U70" s="62">
        <v>60.12</v>
      </c>
      <c r="V70" s="12" t="s">
        <v>39</v>
      </c>
      <c r="W70" s="12" t="s">
        <v>40</v>
      </c>
      <c r="X70" s="12" t="s">
        <v>41</v>
      </c>
      <c r="Y70" s="12" t="s">
        <v>42</v>
      </c>
      <c r="Z70" s="12"/>
      <c r="AA70" s="12"/>
      <c r="AB70" s="12" t="s">
        <v>638</v>
      </c>
      <c r="AC70" s="12"/>
      <c r="AD70" s="12">
        <v>7119</v>
      </c>
      <c r="AE70" s="12" t="s">
        <v>38</v>
      </c>
    </row>
    <row r="71" spans="1:31" x14ac:dyDescent="0.2">
      <c r="A71" s="56" t="s">
        <v>499</v>
      </c>
      <c r="B71" s="12">
        <v>615952</v>
      </c>
      <c r="C71" s="12">
        <v>119279</v>
      </c>
      <c r="D71" s="12"/>
      <c r="E71" s="12">
        <v>2</v>
      </c>
      <c r="F71" s="12" t="s">
        <v>29</v>
      </c>
      <c r="G71" s="12">
        <v>3201</v>
      </c>
      <c r="H71" s="12" t="s">
        <v>608</v>
      </c>
      <c r="I71" s="12" t="s">
        <v>609</v>
      </c>
      <c r="J71" s="12">
        <v>40</v>
      </c>
      <c r="K71" s="12" t="s">
        <v>71</v>
      </c>
      <c r="L71" s="72" t="s">
        <v>499</v>
      </c>
      <c r="M71" s="12">
        <v>76</v>
      </c>
      <c r="N71" s="12" t="s">
        <v>72</v>
      </c>
      <c r="O71" s="12" t="s">
        <v>73</v>
      </c>
      <c r="P71" s="57">
        <v>45673.45208333333</v>
      </c>
      <c r="Q71" s="58">
        <v>45698</v>
      </c>
      <c r="R71" s="12"/>
      <c r="S71" s="58">
        <v>45691</v>
      </c>
      <c r="T71" s="12"/>
      <c r="U71" s="62">
        <v>-827.77</v>
      </c>
      <c r="V71" s="12" t="s">
        <v>34</v>
      </c>
      <c r="W71" s="12" t="s">
        <v>600</v>
      </c>
      <c r="X71" s="12" t="s">
        <v>35</v>
      </c>
      <c r="Y71" s="12" t="s">
        <v>36</v>
      </c>
      <c r="Z71" s="12"/>
      <c r="AA71" s="12"/>
      <c r="AB71" s="12" t="s">
        <v>639</v>
      </c>
      <c r="AC71" s="12"/>
      <c r="AD71" s="12">
        <v>7119</v>
      </c>
      <c r="AE71" s="12" t="s">
        <v>38</v>
      </c>
    </row>
    <row r="72" spans="1:31" x14ac:dyDescent="0.2">
      <c r="A72" s="56" t="s">
        <v>499</v>
      </c>
      <c r="B72" s="12">
        <v>615975</v>
      </c>
      <c r="C72" s="12">
        <v>119279</v>
      </c>
      <c r="D72" s="12"/>
      <c r="E72" s="12">
        <v>2</v>
      </c>
      <c r="F72" s="12" t="s">
        <v>29</v>
      </c>
      <c r="G72" s="12">
        <v>3201</v>
      </c>
      <c r="H72" s="12" t="s">
        <v>608</v>
      </c>
      <c r="I72" s="12" t="s">
        <v>609</v>
      </c>
      <c r="J72" s="12">
        <v>40</v>
      </c>
      <c r="K72" s="12" t="s">
        <v>71</v>
      </c>
      <c r="L72" s="72" t="s">
        <v>499</v>
      </c>
      <c r="M72" s="12">
        <v>76</v>
      </c>
      <c r="N72" s="12" t="s">
        <v>72</v>
      </c>
      <c r="O72" s="12" t="s">
        <v>73</v>
      </c>
      <c r="P72" s="57">
        <v>45673.45208333333</v>
      </c>
      <c r="Q72" s="58">
        <v>45698</v>
      </c>
      <c r="R72" s="12"/>
      <c r="S72" s="58">
        <v>45691</v>
      </c>
      <c r="T72" s="12"/>
      <c r="U72" s="62">
        <v>66.22</v>
      </c>
      <c r="V72" s="12" t="s">
        <v>39</v>
      </c>
      <c r="W72" s="12" t="s">
        <v>40</v>
      </c>
      <c r="X72" s="12" t="s">
        <v>41</v>
      </c>
      <c r="Y72" s="12" t="s">
        <v>42</v>
      </c>
      <c r="Z72" s="12"/>
      <c r="AA72" s="12"/>
      <c r="AB72" s="12" t="s">
        <v>639</v>
      </c>
      <c r="AC72" s="12"/>
      <c r="AD72" s="12">
        <v>7119</v>
      </c>
      <c r="AE72" s="12" t="s">
        <v>38</v>
      </c>
    </row>
    <row r="73" spans="1:31" x14ac:dyDescent="0.2">
      <c r="A73" s="56" t="s">
        <v>499</v>
      </c>
      <c r="B73" s="12">
        <v>616235</v>
      </c>
      <c r="C73" s="12">
        <v>119318</v>
      </c>
      <c r="D73" s="12"/>
      <c r="E73" s="12">
        <v>2</v>
      </c>
      <c r="F73" s="12" t="s">
        <v>29</v>
      </c>
      <c r="G73" s="12">
        <v>3201</v>
      </c>
      <c r="H73" s="12" t="s">
        <v>608</v>
      </c>
      <c r="I73" s="12" t="s">
        <v>609</v>
      </c>
      <c r="J73" s="12">
        <v>94</v>
      </c>
      <c r="K73" s="12" t="s">
        <v>460</v>
      </c>
      <c r="L73" s="72" t="s">
        <v>499</v>
      </c>
      <c r="M73" s="12">
        <v>220</v>
      </c>
      <c r="N73" s="12" t="s">
        <v>461</v>
      </c>
      <c r="O73" s="12" t="s">
        <v>820</v>
      </c>
      <c r="P73" s="57">
        <v>45673.458333333336</v>
      </c>
      <c r="Q73" s="58">
        <v>45698</v>
      </c>
      <c r="R73" s="12"/>
      <c r="S73" s="58"/>
      <c r="T73" s="12"/>
      <c r="U73" s="62">
        <v>-209.04</v>
      </c>
      <c r="V73" s="12" t="s">
        <v>34</v>
      </c>
      <c r="W73" s="12" t="s">
        <v>600</v>
      </c>
      <c r="X73" s="12" t="s">
        <v>35</v>
      </c>
      <c r="Y73" s="12" t="s">
        <v>36</v>
      </c>
      <c r="Z73" s="12"/>
      <c r="AA73" s="12"/>
      <c r="AB73" s="12" t="s">
        <v>640</v>
      </c>
      <c r="AC73" s="12"/>
      <c r="AD73" s="12">
        <v>7119</v>
      </c>
      <c r="AE73" s="12" t="s">
        <v>38</v>
      </c>
    </row>
    <row r="74" spans="1:31" x14ac:dyDescent="0.2">
      <c r="A74" s="56" t="s">
        <v>499</v>
      </c>
      <c r="B74" s="12">
        <v>616258</v>
      </c>
      <c r="C74" s="12">
        <v>119318</v>
      </c>
      <c r="D74" s="12"/>
      <c r="E74" s="12">
        <v>2</v>
      </c>
      <c r="F74" s="12" t="s">
        <v>29</v>
      </c>
      <c r="G74" s="12">
        <v>3201</v>
      </c>
      <c r="H74" s="12" t="s">
        <v>608</v>
      </c>
      <c r="I74" s="12" t="s">
        <v>609</v>
      </c>
      <c r="J74" s="12">
        <v>94</v>
      </c>
      <c r="K74" s="12" t="s">
        <v>460</v>
      </c>
      <c r="L74" s="72" t="s">
        <v>499</v>
      </c>
      <c r="M74" s="12">
        <v>220</v>
      </c>
      <c r="N74" s="12" t="s">
        <v>461</v>
      </c>
      <c r="O74" s="12" t="s">
        <v>820</v>
      </c>
      <c r="P74" s="57">
        <v>45673.458333333336</v>
      </c>
      <c r="Q74" s="58">
        <v>45698</v>
      </c>
      <c r="R74" s="12"/>
      <c r="S74" s="58"/>
      <c r="T74" s="12"/>
      <c r="U74" s="62">
        <v>16.72</v>
      </c>
      <c r="V74" s="12" t="s">
        <v>39</v>
      </c>
      <c r="W74" s="12" t="s">
        <v>40</v>
      </c>
      <c r="X74" s="12" t="s">
        <v>41</v>
      </c>
      <c r="Y74" s="12" t="s">
        <v>42</v>
      </c>
      <c r="Z74" s="12"/>
      <c r="AA74" s="12"/>
      <c r="AB74" s="12" t="s">
        <v>640</v>
      </c>
      <c r="AC74" s="12"/>
      <c r="AD74" s="12">
        <v>7119</v>
      </c>
      <c r="AE74" s="12" t="s">
        <v>38</v>
      </c>
    </row>
    <row r="75" spans="1:31" x14ac:dyDescent="0.2">
      <c r="A75" s="56" t="s">
        <v>499</v>
      </c>
      <c r="B75" s="12">
        <v>616436</v>
      </c>
      <c r="C75" s="12">
        <v>119355</v>
      </c>
      <c r="D75" s="12"/>
      <c r="E75" s="12">
        <v>2</v>
      </c>
      <c r="F75" s="12" t="s">
        <v>29</v>
      </c>
      <c r="G75" s="12">
        <v>3201</v>
      </c>
      <c r="H75" s="12" t="s">
        <v>608</v>
      </c>
      <c r="I75" s="12" t="s">
        <v>609</v>
      </c>
      <c r="J75" s="12">
        <v>88</v>
      </c>
      <c r="K75" s="12" t="s">
        <v>421</v>
      </c>
      <c r="L75" s="72" t="s">
        <v>499</v>
      </c>
      <c r="M75" s="12">
        <v>179</v>
      </c>
      <c r="N75" s="12" t="s">
        <v>422</v>
      </c>
      <c r="O75" s="12" t="s">
        <v>641</v>
      </c>
      <c r="P75" s="57">
        <v>45673.461111111108</v>
      </c>
      <c r="Q75" s="58">
        <v>45698</v>
      </c>
      <c r="R75" s="12"/>
      <c r="S75" s="58">
        <v>45693</v>
      </c>
      <c r="T75" s="12"/>
      <c r="U75" s="62">
        <v>-311.37</v>
      </c>
      <c r="V75" s="12" t="s">
        <v>34</v>
      </c>
      <c r="W75" s="12" t="s">
        <v>600</v>
      </c>
      <c r="X75" s="12" t="s">
        <v>35</v>
      </c>
      <c r="Y75" s="12" t="s">
        <v>36</v>
      </c>
      <c r="Z75" s="12"/>
      <c r="AA75" s="12"/>
      <c r="AB75" s="12" t="s">
        <v>642</v>
      </c>
      <c r="AC75" s="12"/>
      <c r="AD75" s="12">
        <v>7119</v>
      </c>
      <c r="AE75" s="12" t="s">
        <v>38</v>
      </c>
    </row>
    <row r="76" spans="1:31" x14ac:dyDescent="0.2">
      <c r="A76" s="56" t="s">
        <v>499</v>
      </c>
      <c r="B76" s="12">
        <v>616459</v>
      </c>
      <c r="C76" s="12">
        <v>119355</v>
      </c>
      <c r="D76" s="12"/>
      <c r="E76" s="12">
        <v>2</v>
      </c>
      <c r="F76" s="12" t="s">
        <v>29</v>
      </c>
      <c r="G76" s="12">
        <v>3201</v>
      </c>
      <c r="H76" s="12" t="s">
        <v>608</v>
      </c>
      <c r="I76" s="12" t="s">
        <v>609</v>
      </c>
      <c r="J76" s="12">
        <v>88</v>
      </c>
      <c r="K76" s="12" t="s">
        <v>421</v>
      </c>
      <c r="L76" s="72" t="s">
        <v>499</v>
      </c>
      <c r="M76" s="12">
        <v>179</v>
      </c>
      <c r="N76" s="12" t="s">
        <v>422</v>
      </c>
      <c r="O76" s="12" t="s">
        <v>641</v>
      </c>
      <c r="P76" s="57">
        <v>45673.461111111108</v>
      </c>
      <c r="Q76" s="58">
        <v>45698</v>
      </c>
      <c r="R76" s="12"/>
      <c r="S76" s="58">
        <v>45693</v>
      </c>
      <c r="T76" s="12"/>
      <c r="U76" s="62">
        <v>24.91</v>
      </c>
      <c r="V76" s="12" t="s">
        <v>39</v>
      </c>
      <c r="W76" s="12" t="s">
        <v>40</v>
      </c>
      <c r="X76" s="12" t="s">
        <v>41</v>
      </c>
      <c r="Y76" s="12" t="s">
        <v>42</v>
      </c>
      <c r="Z76" s="12"/>
      <c r="AA76" s="12"/>
      <c r="AB76" s="12" t="s">
        <v>642</v>
      </c>
      <c r="AC76" s="12"/>
      <c r="AD76" s="12">
        <v>7119</v>
      </c>
      <c r="AE76" s="12" t="s">
        <v>38</v>
      </c>
    </row>
    <row r="77" spans="1:31" x14ac:dyDescent="0.2">
      <c r="A77" s="56" t="s">
        <v>499</v>
      </c>
      <c r="B77" s="12">
        <v>616492</v>
      </c>
      <c r="C77" s="12">
        <v>119369</v>
      </c>
      <c r="D77" s="12"/>
      <c r="E77" s="12">
        <v>2</v>
      </c>
      <c r="F77" s="12" t="s">
        <v>29</v>
      </c>
      <c r="G77" s="12">
        <v>3201</v>
      </c>
      <c r="H77" s="12" t="s">
        <v>608</v>
      </c>
      <c r="I77" s="12" t="s">
        <v>609</v>
      </c>
      <c r="J77" s="12">
        <v>79</v>
      </c>
      <c r="K77" s="12" t="s">
        <v>340</v>
      </c>
      <c r="L77" s="72" t="s">
        <v>499</v>
      </c>
      <c r="M77" s="12">
        <v>247</v>
      </c>
      <c r="N77" s="12" t="s">
        <v>341</v>
      </c>
      <c r="O77" s="12" t="s">
        <v>342</v>
      </c>
      <c r="P77" s="57">
        <v>45673.462500000001</v>
      </c>
      <c r="Q77" s="58">
        <v>45698</v>
      </c>
      <c r="R77" s="12"/>
      <c r="S77" s="58"/>
      <c r="T77" s="12"/>
      <c r="U77" s="62">
        <v>-1150</v>
      </c>
      <c r="V77" s="12" t="s">
        <v>34</v>
      </c>
      <c r="W77" s="12" t="s">
        <v>600</v>
      </c>
      <c r="X77" s="12" t="s">
        <v>35</v>
      </c>
      <c r="Y77" s="12" t="s">
        <v>36</v>
      </c>
      <c r="Z77" s="12"/>
      <c r="AA77" s="12"/>
      <c r="AB77" s="12" t="s">
        <v>643</v>
      </c>
      <c r="AC77" s="12"/>
      <c r="AD77" s="12">
        <v>7119</v>
      </c>
      <c r="AE77" s="12" t="s">
        <v>38</v>
      </c>
    </row>
    <row r="78" spans="1:31" x14ac:dyDescent="0.2">
      <c r="A78" s="56" t="s">
        <v>499</v>
      </c>
      <c r="B78" s="12">
        <v>616515</v>
      </c>
      <c r="C78" s="12">
        <v>119369</v>
      </c>
      <c r="D78" s="12"/>
      <c r="E78" s="12">
        <v>2</v>
      </c>
      <c r="F78" s="12" t="s">
        <v>29</v>
      </c>
      <c r="G78" s="12">
        <v>3201</v>
      </c>
      <c r="H78" s="12" t="s">
        <v>608</v>
      </c>
      <c r="I78" s="12" t="s">
        <v>609</v>
      </c>
      <c r="J78" s="12">
        <v>79</v>
      </c>
      <c r="K78" s="12" t="s">
        <v>340</v>
      </c>
      <c r="L78" s="72" t="s">
        <v>499</v>
      </c>
      <c r="M78" s="12">
        <v>247</v>
      </c>
      <c r="N78" s="12" t="s">
        <v>341</v>
      </c>
      <c r="O78" s="12" t="s">
        <v>342</v>
      </c>
      <c r="P78" s="57">
        <v>45673.462500000001</v>
      </c>
      <c r="Q78" s="58">
        <v>45698</v>
      </c>
      <c r="R78" s="12"/>
      <c r="S78" s="58"/>
      <c r="T78" s="12"/>
      <c r="U78" s="62">
        <v>92</v>
      </c>
      <c r="V78" s="12" t="s">
        <v>39</v>
      </c>
      <c r="W78" s="12" t="s">
        <v>40</v>
      </c>
      <c r="X78" s="12" t="s">
        <v>41</v>
      </c>
      <c r="Y78" s="12" t="s">
        <v>42</v>
      </c>
      <c r="Z78" s="12"/>
      <c r="AA78" s="12"/>
      <c r="AB78" s="12" t="s">
        <v>643</v>
      </c>
      <c r="AC78" s="12"/>
      <c r="AD78" s="12">
        <v>7119</v>
      </c>
      <c r="AE78" s="12" t="s">
        <v>38</v>
      </c>
    </row>
    <row r="79" spans="1:31" x14ac:dyDescent="0.2">
      <c r="A79" s="56" t="s">
        <v>499</v>
      </c>
      <c r="B79" s="12">
        <v>616561</v>
      </c>
      <c r="C79" s="12">
        <v>119381</v>
      </c>
      <c r="D79" s="12"/>
      <c r="E79" s="12">
        <v>2</v>
      </c>
      <c r="F79" s="12" t="s">
        <v>29</v>
      </c>
      <c r="G79" s="12">
        <v>3201</v>
      </c>
      <c r="H79" s="12" t="s">
        <v>608</v>
      </c>
      <c r="I79" s="12" t="s">
        <v>609</v>
      </c>
      <c r="J79" s="12">
        <v>77</v>
      </c>
      <c r="K79" s="12" t="s">
        <v>255</v>
      </c>
      <c r="L79" s="72" t="s">
        <v>499</v>
      </c>
      <c r="M79" s="12">
        <v>2</v>
      </c>
      <c r="N79" s="12" t="s">
        <v>256</v>
      </c>
      <c r="O79" s="12" t="s">
        <v>644</v>
      </c>
      <c r="P79" s="57">
        <v>45673.463194444441</v>
      </c>
      <c r="Q79" s="58">
        <v>45698</v>
      </c>
      <c r="R79" s="12"/>
      <c r="S79" s="58">
        <v>45693</v>
      </c>
      <c r="T79" s="12"/>
      <c r="U79" s="62">
        <v>-4118.5600000000004</v>
      </c>
      <c r="V79" s="12" t="s">
        <v>34</v>
      </c>
      <c r="W79" s="12" t="s">
        <v>600</v>
      </c>
      <c r="X79" s="12" t="s">
        <v>35</v>
      </c>
      <c r="Y79" s="12" t="s">
        <v>36</v>
      </c>
      <c r="Z79" s="12"/>
      <c r="AA79" s="12"/>
      <c r="AB79" s="12" t="s">
        <v>645</v>
      </c>
      <c r="AC79" s="12"/>
      <c r="AD79" s="12">
        <v>7119</v>
      </c>
      <c r="AE79" s="12" t="s">
        <v>38</v>
      </c>
    </row>
    <row r="80" spans="1:31" x14ac:dyDescent="0.2">
      <c r="A80" s="56" t="s">
        <v>499</v>
      </c>
      <c r="B80" s="12">
        <v>616563</v>
      </c>
      <c r="C80" s="12">
        <v>119381</v>
      </c>
      <c r="D80" s="12"/>
      <c r="E80" s="12">
        <v>2</v>
      </c>
      <c r="F80" s="12" t="s">
        <v>29</v>
      </c>
      <c r="G80" s="12">
        <v>3201</v>
      </c>
      <c r="H80" s="12" t="s">
        <v>608</v>
      </c>
      <c r="I80" s="12" t="s">
        <v>609</v>
      </c>
      <c r="J80" s="12">
        <v>77</v>
      </c>
      <c r="K80" s="12" t="s">
        <v>255</v>
      </c>
      <c r="L80" s="72" t="s">
        <v>499</v>
      </c>
      <c r="M80" s="12">
        <v>2</v>
      </c>
      <c r="N80" s="12" t="s">
        <v>256</v>
      </c>
      <c r="O80" s="12" t="s">
        <v>644</v>
      </c>
      <c r="P80" s="57">
        <v>45673.463194444441</v>
      </c>
      <c r="Q80" s="58">
        <v>45698</v>
      </c>
      <c r="R80" s="12"/>
      <c r="S80" s="58">
        <v>45693</v>
      </c>
      <c r="T80" s="12"/>
      <c r="U80" s="62">
        <v>1868.56</v>
      </c>
      <c r="V80" s="12" t="s">
        <v>39</v>
      </c>
      <c r="W80" s="12" t="s">
        <v>107</v>
      </c>
      <c r="X80" s="12" t="s">
        <v>54</v>
      </c>
      <c r="Y80" s="12" t="s">
        <v>55</v>
      </c>
      <c r="Z80" s="12"/>
      <c r="AA80" s="12"/>
      <c r="AB80" s="12" t="s">
        <v>645</v>
      </c>
      <c r="AC80" s="12"/>
      <c r="AD80" s="12">
        <v>7119</v>
      </c>
      <c r="AE80" s="12" t="s">
        <v>38</v>
      </c>
    </row>
    <row r="81" spans="1:31" x14ac:dyDescent="0.2">
      <c r="A81" s="56" t="s">
        <v>499</v>
      </c>
      <c r="B81" s="12">
        <v>616600</v>
      </c>
      <c r="C81" s="12">
        <v>119381</v>
      </c>
      <c r="D81" s="12"/>
      <c r="E81" s="12">
        <v>2</v>
      </c>
      <c r="F81" s="12" t="s">
        <v>29</v>
      </c>
      <c r="G81" s="12">
        <v>3201</v>
      </c>
      <c r="H81" s="12" t="s">
        <v>608</v>
      </c>
      <c r="I81" s="12" t="s">
        <v>609</v>
      </c>
      <c r="J81" s="12">
        <v>77</v>
      </c>
      <c r="K81" s="12" t="s">
        <v>255</v>
      </c>
      <c r="L81" s="72" t="s">
        <v>499</v>
      </c>
      <c r="M81" s="12">
        <v>2</v>
      </c>
      <c r="N81" s="12" t="s">
        <v>256</v>
      </c>
      <c r="O81" s="12" t="s">
        <v>644</v>
      </c>
      <c r="P81" s="57">
        <v>45673.463194444441</v>
      </c>
      <c r="Q81" s="58">
        <v>45698</v>
      </c>
      <c r="R81" s="12"/>
      <c r="S81" s="58">
        <v>45693</v>
      </c>
      <c r="T81" s="12"/>
      <c r="U81" s="62">
        <v>329.48</v>
      </c>
      <c r="V81" s="12" t="s">
        <v>39</v>
      </c>
      <c r="W81" s="12" t="s">
        <v>40</v>
      </c>
      <c r="X81" s="12" t="s">
        <v>41</v>
      </c>
      <c r="Y81" s="12" t="s">
        <v>42</v>
      </c>
      <c r="Z81" s="12"/>
      <c r="AA81" s="12"/>
      <c r="AB81" s="12" t="s">
        <v>645</v>
      </c>
      <c r="AC81" s="12"/>
      <c r="AD81" s="12">
        <v>7119</v>
      </c>
      <c r="AE81" s="12" t="s">
        <v>38</v>
      </c>
    </row>
    <row r="82" spans="1:31" x14ac:dyDescent="0.2">
      <c r="A82" s="56" t="s">
        <v>499</v>
      </c>
      <c r="B82" s="12">
        <v>616604</v>
      </c>
      <c r="C82" s="12">
        <v>119381</v>
      </c>
      <c r="D82" s="12"/>
      <c r="E82" s="12">
        <v>2</v>
      </c>
      <c r="F82" s="12" t="s">
        <v>29</v>
      </c>
      <c r="G82" s="12">
        <v>3201</v>
      </c>
      <c r="H82" s="12" t="s">
        <v>608</v>
      </c>
      <c r="I82" s="12" t="s">
        <v>609</v>
      </c>
      <c r="J82" s="12">
        <v>77</v>
      </c>
      <c r="K82" s="12" t="s">
        <v>255</v>
      </c>
      <c r="L82" s="72" t="s">
        <v>499</v>
      </c>
      <c r="M82" s="12">
        <v>2</v>
      </c>
      <c r="N82" s="12" t="s">
        <v>256</v>
      </c>
      <c r="O82" s="12" t="s">
        <v>644</v>
      </c>
      <c r="P82" s="57">
        <v>45673.463194444441</v>
      </c>
      <c r="Q82" s="58">
        <v>45698</v>
      </c>
      <c r="R82" s="12"/>
      <c r="S82" s="58">
        <v>45693</v>
      </c>
      <c r="T82" s="12"/>
      <c r="U82" s="62">
        <v>-149.47999999999999</v>
      </c>
      <c r="V82" s="12" t="s">
        <v>39</v>
      </c>
      <c r="W82" s="12" t="s">
        <v>56</v>
      </c>
      <c r="X82" s="12" t="s">
        <v>41</v>
      </c>
      <c r="Y82" s="12" t="s">
        <v>42</v>
      </c>
      <c r="Z82" s="12"/>
      <c r="AA82" s="12"/>
      <c r="AB82" s="12" t="s">
        <v>645</v>
      </c>
      <c r="AC82" s="12"/>
      <c r="AD82" s="12">
        <v>7119</v>
      </c>
      <c r="AE82" s="12" t="s">
        <v>38</v>
      </c>
    </row>
    <row r="83" spans="1:31" x14ac:dyDescent="0.2">
      <c r="A83" s="56" t="s">
        <v>499</v>
      </c>
      <c r="B83" s="12">
        <v>616658</v>
      </c>
      <c r="C83" s="12">
        <v>119393</v>
      </c>
      <c r="D83" s="12"/>
      <c r="E83" s="12">
        <v>2</v>
      </c>
      <c r="F83" s="12" t="s">
        <v>29</v>
      </c>
      <c r="G83" s="12">
        <v>3201</v>
      </c>
      <c r="H83" s="12" t="s">
        <v>608</v>
      </c>
      <c r="I83" s="12" t="s">
        <v>609</v>
      </c>
      <c r="J83" s="12">
        <v>65</v>
      </c>
      <c r="K83" s="12" t="s">
        <v>217</v>
      </c>
      <c r="L83" s="72" t="s">
        <v>499</v>
      </c>
      <c r="M83" s="12">
        <v>227</v>
      </c>
      <c r="N83" s="12" t="s">
        <v>218</v>
      </c>
      <c r="O83" s="12" t="s">
        <v>646</v>
      </c>
      <c r="P83" s="57">
        <v>45673.464583333334</v>
      </c>
      <c r="Q83" s="58">
        <v>45698</v>
      </c>
      <c r="R83" s="12"/>
      <c r="S83" s="58">
        <v>45681</v>
      </c>
      <c r="T83" s="12"/>
      <c r="U83" s="62">
        <v>-600</v>
      </c>
      <c r="V83" s="12" t="s">
        <v>34</v>
      </c>
      <c r="W83" s="12" t="s">
        <v>600</v>
      </c>
      <c r="X83" s="12" t="s">
        <v>35</v>
      </c>
      <c r="Y83" s="12" t="s">
        <v>36</v>
      </c>
      <c r="Z83" s="12"/>
      <c r="AA83" s="12"/>
      <c r="AB83" s="12" t="s">
        <v>621</v>
      </c>
      <c r="AC83" s="12"/>
      <c r="AD83" s="12">
        <v>7119</v>
      </c>
      <c r="AE83" s="12" t="s">
        <v>38</v>
      </c>
    </row>
    <row r="84" spans="1:31" x14ac:dyDescent="0.2">
      <c r="A84" s="56" t="s">
        <v>499</v>
      </c>
      <c r="B84" s="12">
        <v>616683</v>
      </c>
      <c r="C84" s="12">
        <v>119393</v>
      </c>
      <c r="D84" s="12"/>
      <c r="E84" s="12">
        <v>2</v>
      </c>
      <c r="F84" s="12" t="s">
        <v>29</v>
      </c>
      <c r="G84" s="12">
        <v>3201</v>
      </c>
      <c r="H84" s="12" t="s">
        <v>608</v>
      </c>
      <c r="I84" s="12" t="s">
        <v>609</v>
      </c>
      <c r="J84" s="12">
        <v>65</v>
      </c>
      <c r="K84" s="12" t="s">
        <v>217</v>
      </c>
      <c r="L84" s="72" t="s">
        <v>499</v>
      </c>
      <c r="M84" s="12">
        <v>227</v>
      </c>
      <c r="N84" s="12" t="s">
        <v>218</v>
      </c>
      <c r="O84" s="12" t="s">
        <v>646</v>
      </c>
      <c r="P84" s="57">
        <v>45673.464583333334</v>
      </c>
      <c r="Q84" s="58">
        <v>45698</v>
      </c>
      <c r="R84" s="12"/>
      <c r="S84" s="58">
        <v>45681</v>
      </c>
      <c r="T84" s="12"/>
      <c r="U84" s="62">
        <v>48</v>
      </c>
      <c r="V84" s="12" t="s">
        <v>39</v>
      </c>
      <c r="W84" s="12" t="s">
        <v>40</v>
      </c>
      <c r="X84" s="12" t="s">
        <v>41</v>
      </c>
      <c r="Y84" s="12" t="s">
        <v>42</v>
      </c>
      <c r="Z84" s="12"/>
      <c r="AA84" s="12"/>
      <c r="AB84" s="12" t="s">
        <v>621</v>
      </c>
      <c r="AC84" s="12"/>
      <c r="AD84" s="12">
        <v>7119</v>
      </c>
      <c r="AE84" s="12" t="s">
        <v>38</v>
      </c>
    </row>
    <row r="85" spans="1:31" x14ac:dyDescent="0.2">
      <c r="A85" s="56" t="s">
        <v>499</v>
      </c>
      <c r="B85" s="12">
        <v>616725</v>
      </c>
      <c r="C85" s="12">
        <v>119406</v>
      </c>
      <c r="D85" s="12"/>
      <c r="E85" s="12">
        <v>2</v>
      </c>
      <c r="F85" s="12" t="s">
        <v>29</v>
      </c>
      <c r="G85" s="12">
        <v>3201</v>
      </c>
      <c r="H85" s="12" t="s">
        <v>608</v>
      </c>
      <c r="I85" s="12" t="s">
        <v>609</v>
      </c>
      <c r="J85" s="12">
        <v>56</v>
      </c>
      <c r="K85" s="12" t="s">
        <v>64</v>
      </c>
      <c r="L85" s="72" t="s">
        <v>499</v>
      </c>
      <c r="M85" s="12">
        <v>216</v>
      </c>
      <c r="N85" s="12" t="s">
        <v>65</v>
      </c>
      <c r="O85" s="12" t="s">
        <v>66</v>
      </c>
      <c r="P85" s="57">
        <v>45673.46597222222</v>
      </c>
      <c r="Q85" s="58">
        <v>45698</v>
      </c>
      <c r="R85" s="12"/>
      <c r="S85" s="58"/>
      <c r="T85" s="12"/>
      <c r="U85" s="62">
        <v>-627.12</v>
      </c>
      <c r="V85" s="12" t="s">
        <v>34</v>
      </c>
      <c r="W85" s="12" t="s">
        <v>600</v>
      </c>
      <c r="X85" s="12" t="s">
        <v>35</v>
      </c>
      <c r="Y85" s="12" t="s">
        <v>36</v>
      </c>
      <c r="Z85" s="12"/>
      <c r="AA85" s="12"/>
      <c r="AB85" s="12" t="s">
        <v>647</v>
      </c>
      <c r="AC85" s="12"/>
      <c r="AD85" s="12">
        <v>7119</v>
      </c>
      <c r="AE85" s="12" t="s">
        <v>38</v>
      </c>
    </row>
    <row r="86" spans="1:31" x14ac:dyDescent="0.2">
      <c r="A86" s="56" t="s">
        <v>499</v>
      </c>
      <c r="B86" s="12">
        <v>616750</v>
      </c>
      <c r="C86" s="12">
        <v>119406</v>
      </c>
      <c r="D86" s="12"/>
      <c r="E86" s="12">
        <v>2</v>
      </c>
      <c r="F86" s="12" t="s">
        <v>29</v>
      </c>
      <c r="G86" s="12">
        <v>3201</v>
      </c>
      <c r="H86" s="12" t="s">
        <v>608</v>
      </c>
      <c r="I86" s="12" t="s">
        <v>609</v>
      </c>
      <c r="J86" s="12">
        <v>56</v>
      </c>
      <c r="K86" s="12" t="s">
        <v>64</v>
      </c>
      <c r="L86" s="72" t="s">
        <v>499</v>
      </c>
      <c r="M86" s="12">
        <v>216</v>
      </c>
      <c r="N86" s="12" t="s">
        <v>65</v>
      </c>
      <c r="O86" s="12" t="s">
        <v>66</v>
      </c>
      <c r="P86" s="57">
        <v>45673.46597222222</v>
      </c>
      <c r="Q86" s="58">
        <v>45698</v>
      </c>
      <c r="R86" s="12"/>
      <c r="S86" s="58"/>
      <c r="T86" s="12"/>
      <c r="U86" s="62">
        <v>50.17</v>
      </c>
      <c r="V86" s="12" t="s">
        <v>39</v>
      </c>
      <c r="W86" s="12" t="s">
        <v>40</v>
      </c>
      <c r="X86" s="12" t="s">
        <v>41</v>
      </c>
      <c r="Y86" s="12" t="s">
        <v>42</v>
      </c>
      <c r="Z86" s="12"/>
      <c r="AA86" s="12"/>
      <c r="AB86" s="12" t="s">
        <v>647</v>
      </c>
      <c r="AC86" s="12"/>
      <c r="AD86" s="12">
        <v>7119</v>
      </c>
      <c r="AE86" s="12" t="s">
        <v>38</v>
      </c>
    </row>
    <row r="87" spans="1:31" x14ac:dyDescent="0.2">
      <c r="A87" s="56" t="s">
        <v>499</v>
      </c>
      <c r="B87" s="12">
        <v>616809</v>
      </c>
      <c r="C87" s="12">
        <v>119420</v>
      </c>
      <c r="D87" s="12"/>
      <c r="E87" s="12">
        <v>2</v>
      </c>
      <c r="F87" s="12" t="s">
        <v>29</v>
      </c>
      <c r="G87" s="12">
        <v>3201</v>
      </c>
      <c r="H87" s="12" t="s">
        <v>608</v>
      </c>
      <c r="I87" s="12" t="s">
        <v>609</v>
      </c>
      <c r="J87" s="12">
        <v>55</v>
      </c>
      <c r="K87" s="12" t="s">
        <v>112</v>
      </c>
      <c r="L87" s="72" t="s">
        <v>499</v>
      </c>
      <c r="M87" s="12">
        <v>12</v>
      </c>
      <c r="N87" s="12" t="s">
        <v>113</v>
      </c>
      <c r="O87" s="12" t="s">
        <v>114</v>
      </c>
      <c r="P87" s="57">
        <v>45673.466666666667</v>
      </c>
      <c r="Q87" s="58">
        <v>45698</v>
      </c>
      <c r="R87" s="12"/>
      <c r="S87" s="58">
        <v>45693</v>
      </c>
      <c r="T87" s="12"/>
      <c r="U87" s="62">
        <v>-1246.69</v>
      </c>
      <c r="V87" s="12" t="s">
        <v>34</v>
      </c>
      <c r="W87" s="12" t="s">
        <v>600</v>
      </c>
      <c r="X87" s="12" t="s">
        <v>35</v>
      </c>
      <c r="Y87" s="12" t="s">
        <v>36</v>
      </c>
      <c r="Z87" s="12"/>
      <c r="AA87" s="12"/>
      <c r="AB87" s="12" t="s">
        <v>648</v>
      </c>
      <c r="AC87" s="12"/>
      <c r="AD87" s="12">
        <v>7119</v>
      </c>
      <c r="AE87" s="12" t="s">
        <v>38</v>
      </c>
    </row>
    <row r="88" spans="1:31" x14ac:dyDescent="0.2">
      <c r="A88" s="56" t="s">
        <v>499</v>
      </c>
      <c r="B88" s="12">
        <v>616811</v>
      </c>
      <c r="C88" s="12">
        <v>119420</v>
      </c>
      <c r="D88" s="12"/>
      <c r="E88" s="12">
        <v>2</v>
      </c>
      <c r="F88" s="12" t="s">
        <v>29</v>
      </c>
      <c r="G88" s="12">
        <v>3201</v>
      </c>
      <c r="H88" s="12" t="s">
        <v>608</v>
      </c>
      <c r="I88" s="12" t="s">
        <v>609</v>
      </c>
      <c r="J88" s="12">
        <v>55</v>
      </c>
      <c r="K88" s="12" t="s">
        <v>112</v>
      </c>
      <c r="L88" s="72" t="s">
        <v>499</v>
      </c>
      <c r="M88" s="12">
        <v>12</v>
      </c>
      <c r="N88" s="12" t="s">
        <v>113</v>
      </c>
      <c r="O88" s="12" t="s">
        <v>114</v>
      </c>
      <c r="P88" s="57">
        <v>45673.466666666667</v>
      </c>
      <c r="Q88" s="58">
        <v>45698</v>
      </c>
      <c r="R88" s="12"/>
      <c r="S88" s="58">
        <v>45693</v>
      </c>
      <c r="T88" s="12"/>
      <c r="U88" s="62">
        <v>546.69000000000005</v>
      </c>
      <c r="V88" s="12" t="s">
        <v>39</v>
      </c>
      <c r="W88" s="12" t="s">
        <v>384</v>
      </c>
      <c r="X88" s="12" t="s">
        <v>54</v>
      </c>
      <c r="Y88" s="12" t="s">
        <v>55</v>
      </c>
      <c r="Z88" s="12"/>
      <c r="AA88" s="12"/>
      <c r="AB88" s="12" t="s">
        <v>648</v>
      </c>
      <c r="AC88" s="12"/>
      <c r="AD88" s="12">
        <v>7119</v>
      </c>
      <c r="AE88" s="12" t="s">
        <v>38</v>
      </c>
    </row>
    <row r="89" spans="1:31" x14ac:dyDescent="0.2">
      <c r="A89" s="56" t="s">
        <v>499</v>
      </c>
      <c r="B89" s="12">
        <v>616838</v>
      </c>
      <c r="C89" s="12">
        <v>119420</v>
      </c>
      <c r="D89" s="12"/>
      <c r="E89" s="12">
        <v>2</v>
      </c>
      <c r="F89" s="12" t="s">
        <v>29</v>
      </c>
      <c r="G89" s="12">
        <v>3201</v>
      </c>
      <c r="H89" s="12" t="s">
        <v>608</v>
      </c>
      <c r="I89" s="12" t="s">
        <v>609</v>
      </c>
      <c r="J89" s="12">
        <v>55</v>
      </c>
      <c r="K89" s="12" t="s">
        <v>112</v>
      </c>
      <c r="L89" s="72" t="s">
        <v>499</v>
      </c>
      <c r="M89" s="12">
        <v>12</v>
      </c>
      <c r="N89" s="12" t="s">
        <v>113</v>
      </c>
      <c r="O89" s="12" t="s">
        <v>114</v>
      </c>
      <c r="P89" s="57">
        <v>45673.466666666667</v>
      </c>
      <c r="Q89" s="58">
        <v>45698</v>
      </c>
      <c r="R89" s="12"/>
      <c r="S89" s="58">
        <v>45693</v>
      </c>
      <c r="T89" s="12"/>
      <c r="U89" s="62">
        <v>99.74</v>
      </c>
      <c r="V89" s="12" t="s">
        <v>39</v>
      </c>
      <c r="W89" s="12" t="s">
        <v>40</v>
      </c>
      <c r="X89" s="12" t="s">
        <v>41</v>
      </c>
      <c r="Y89" s="12" t="s">
        <v>42</v>
      </c>
      <c r="Z89" s="12"/>
      <c r="AA89" s="12"/>
      <c r="AB89" s="12" t="s">
        <v>648</v>
      </c>
      <c r="AC89" s="12"/>
      <c r="AD89" s="12">
        <v>7119</v>
      </c>
      <c r="AE89" s="12" t="s">
        <v>38</v>
      </c>
    </row>
    <row r="90" spans="1:31" x14ac:dyDescent="0.2">
      <c r="A90" s="56" t="s">
        <v>499</v>
      </c>
      <c r="B90" s="12">
        <v>616839</v>
      </c>
      <c r="C90" s="12">
        <v>119420</v>
      </c>
      <c r="D90" s="12"/>
      <c r="E90" s="12">
        <v>2</v>
      </c>
      <c r="F90" s="12" t="s">
        <v>29</v>
      </c>
      <c r="G90" s="12">
        <v>3201</v>
      </c>
      <c r="H90" s="12" t="s">
        <v>608</v>
      </c>
      <c r="I90" s="12" t="s">
        <v>609</v>
      </c>
      <c r="J90" s="12">
        <v>55</v>
      </c>
      <c r="K90" s="12" t="s">
        <v>112</v>
      </c>
      <c r="L90" s="72" t="s">
        <v>499</v>
      </c>
      <c r="M90" s="12">
        <v>12</v>
      </c>
      <c r="N90" s="12" t="s">
        <v>113</v>
      </c>
      <c r="O90" s="12" t="s">
        <v>114</v>
      </c>
      <c r="P90" s="57">
        <v>45673.466666666667</v>
      </c>
      <c r="Q90" s="58">
        <v>45698</v>
      </c>
      <c r="R90" s="12"/>
      <c r="S90" s="58">
        <v>45693</v>
      </c>
      <c r="T90" s="12"/>
      <c r="U90" s="62">
        <v>-43.74</v>
      </c>
      <c r="V90" s="12" t="s">
        <v>39</v>
      </c>
      <c r="W90" s="12" t="s">
        <v>56</v>
      </c>
      <c r="X90" s="12" t="s">
        <v>41</v>
      </c>
      <c r="Y90" s="12" t="s">
        <v>42</v>
      </c>
      <c r="Z90" s="12"/>
      <c r="AA90" s="12"/>
      <c r="AB90" s="12" t="s">
        <v>648</v>
      </c>
      <c r="AC90" s="12"/>
      <c r="AD90" s="12">
        <v>7119</v>
      </c>
      <c r="AE90" s="12" t="s">
        <v>38</v>
      </c>
    </row>
    <row r="91" spans="1:31" x14ac:dyDescent="0.2">
      <c r="A91" s="56" t="s">
        <v>499</v>
      </c>
      <c r="B91" s="12">
        <v>617806</v>
      </c>
      <c r="C91" s="12">
        <v>119508</v>
      </c>
      <c r="D91" s="12"/>
      <c r="E91" s="12">
        <v>2</v>
      </c>
      <c r="F91" s="12" t="s">
        <v>29</v>
      </c>
      <c r="G91" s="12">
        <v>3201</v>
      </c>
      <c r="H91" s="12" t="s">
        <v>608</v>
      </c>
      <c r="I91" s="12" t="s">
        <v>609</v>
      </c>
      <c r="J91" s="12">
        <v>48</v>
      </c>
      <c r="K91" s="12" t="s">
        <v>181</v>
      </c>
      <c r="L91" s="72" t="s">
        <v>499</v>
      </c>
      <c r="M91" s="12">
        <v>1</v>
      </c>
      <c r="N91" s="12" t="s">
        <v>182</v>
      </c>
      <c r="O91" s="12" t="s">
        <v>649</v>
      </c>
      <c r="P91" s="57">
        <v>45673.597222222219</v>
      </c>
      <c r="Q91" s="58">
        <v>45698</v>
      </c>
      <c r="R91" s="12"/>
      <c r="S91" s="58">
        <v>45693</v>
      </c>
      <c r="T91" s="12"/>
      <c r="U91" s="62">
        <v>-719.54</v>
      </c>
      <c r="V91" s="12" t="s">
        <v>34</v>
      </c>
      <c r="W91" s="12" t="s">
        <v>600</v>
      </c>
      <c r="X91" s="12" t="s">
        <v>35</v>
      </c>
      <c r="Y91" s="12" t="s">
        <v>36</v>
      </c>
      <c r="Z91" s="12"/>
      <c r="AA91" s="12"/>
      <c r="AB91" s="12" t="s">
        <v>650</v>
      </c>
      <c r="AC91" s="12"/>
      <c r="AD91" s="12">
        <v>7119</v>
      </c>
      <c r="AE91" s="12" t="s">
        <v>38</v>
      </c>
    </row>
    <row r="92" spans="1:31" x14ac:dyDescent="0.2">
      <c r="A92" s="56" t="s">
        <v>499</v>
      </c>
      <c r="B92" s="12">
        <v>617829</v>
      </c>
      <c r="C92" s="12">
        <v>119508</v>
      </c>
      <c r="D92" s="12"/>
      <c r="E92" s="12">
        <v>2</v>
      </c>
      <c r="F92" s="12" t="s">
        <v>29</v>
      </c>
      <c r="G92" s="12">
        <v>3201</v>
      </c>
      <c r="H92" s="12" t="s">
        <v>608</v>
      </c>
      <c r="I92" s="12" t="s">
        <v>609</v>
      </c>
      <c r="J92" s="12">
        <v>48</v>
      </c>
      <c r="K92" s="12" t="s">
        <v>181</v>
      </c>
      <c r="L92" s="72" t="s">
        <v>499</v>
      </c>
      <c r="M92" s="12">
        <v>1</v>
      </c>
      <c r="N92" s="12" t="s">
        <v>182</v>
      </c>
      <c r="O92" s="12" t="s">
        <v>649</v>
      </c>
      <c r="P92" s="57">
        <v>45673.597222222219</v>
      </c>
      <c r="Q92" s="58">
        <v>45698</v>
      </c>
      <c r="R92" s="12"/>
      <c r="S92" s="58">
        <v>45693</v>
      </c>
      <c r="T92" s="12"/>
      <c r="U92" s="62">
        <v>57.56</v>
      </c>
      <c r="V92" s="12" t="s">
        <v>39</v>
      </c>
      <c r="W92" s="12" t="s">
        <v>40</v>
      </c>
      <c r="X92" s="12" t="s">
        <v>41</v>
      </c>
      <c r="Y92" s="12" t="s">
        <v>42</v>
      </c>
      <c r="Z92" s="12"/>
      <c r="AA92" s="12"/>
      <c r="AB92" s="12" t="s">
        <v>650</v>
      </c>
      <c r="AC92" s="12"/>
      <c r="AD92" s="12">
        <v>7119</v>
      </c>
      <c r="AE92" s="12" t="s">
        <v>38</v>
      </c>
    </row>
    <row r="93" spans="1:31" x14ac:dyDescent="0.2">
      <c r="A93" s="56" t="s">
        <v>499</v>
      </c>
      <c r="B93" s="12">
        <v>617869</v>
      </c>
      <c r="C93" s="12">
        <v>119520</v>
      </c>
      <c r="D93" s="12"/>
      <c r="E93" s="12">
        <v>2</v>
      </c>
      <c r="F93" s="12" t="s">
        <v>29</v>
      </c>
      <c r="G93" s="12">
        <v>3201</v>
      </c>
      <c r="H93" s="12" t="s">
        <v>608</v>
      </c>
      <c r="I93" s="12" t="s">
        <v>609</v>
      </c>
      <c r="J93" s="12">
        <v>47</v>
      </c>
      <c r="K93" s="12" t="s">
        <v>83</v>
      </c>
      <c r="L93" s="72" t="s">
        <v>499</v>
      </c>
      <c r="M93" s="12">
        <v>4</v>
      </c>
      <c r="N93" s="12" t="s">
        <v>84</v>
      </c>
      <c r="O93" s="12" t="s">
        <v>85</v>
      </c>
      <c r="P93" s="57">
        <v>45673.600694444445</v>
      </c>
      <c r="Q93" s="58">
        <v>45698</v>
      </c>
      <c r="R93" s="12"/>
      <c r="S93" s="58">
        <v>45692</v>
      </c>
      <c r="T93" s="12"/>
      <c r="U93" s="62">
        <v>-1323.75</v>
      </c>
      <c r="V93" s="12" t="s">
        <v>34</v>
      </c>
      <c r="W93" s="12" t="s">
        <v>600</v>
      </c>
      <c r="X93" s="12" t="s">
        <v>35</v>
      </c>
      <c r="Y93" s="12" t="s">
        <v>36</v>
      </c>
      <c r="Z93" s="12"/>
      <c r="AA93" s="12"/>
      <c r="AB93" s="12" t="s">
        <v>651</v>
      </c>
      <c r="AC93" s="12"/>
      <c r="AD93" s="12">
        <v>7119</v>
      </c>
      <c r="AE93" s="12" t="s">
        <v>38</v>
      </c>
    </row>
    <row r="94" spans="1:31" x14ac:dyDescent="0.2">
      <c r="A94" s="56" t="s">
        <v>499</v>
      </c>
      <c r="B94" s="12">
        <v>617871</v>
      </c>
      <c r="C94" s="12">
        <v>119520</v>
      </c>
      <c r="D94" s="12"/>
      <c r="E94" s="12">
        <v>2</v>
      </c>
      <c r="F94" s="12" t="s">
        <v>29</v>
      </c>
      <c r="G94" s="12">
        <v>3201</v>
      </c>
      <c r="H94" s="12" t="s">
        <v>608</v>
      </c>
      <c r="I94" s="12" t="s">
        <v>609</v>
      </c>
      <c r="J94" s="12">
        <v>47</v>
      </c>
      <c r="K94" s="12" t="s">
        <v>83</v>
      </c>
      <c r="L94" s="72" t="s">
        <v>499</v>
      </c>
      <c r="M94" s="12">
        <v>4</v>
      </c>
      <c r="N94" s="12" t="s">
        <v>84</v>
      </c>
      <c r="O94" s="12" t="s">
        <v>85</v>
      </c>
      <c r="P94" s="57">
        <v>45673.600694444445</v>
      </c>
      <c r="Q94" s="58">
        <v>45698</v>
      </c>
      <c r="R94" s="12"/>
      <c r="S94" s="58">
        <v>45692</v>
      </c>
      <c r="T94" s="12"/>
      <c r="U94" s="62">
        <v>419.04</v>
      </c>
      <c r="V94" s="12" t="s">
        <v>39</v>
      </c>
      <c r="W94" s="12" t="s">
        <v>103</v>
      </c>
      <c r="X94" s="12" t="s">
        <v>54</v>
      </c>
      <c r="Y94" s="12" t="s">
        <v>55</v>
      </c>
      <c r="Z94" s="12"/>
      <c r="AA94" s="12"/>
      <c r="AB94" s="12" t="s">
        <v>651</v>
      </c>
      <c r="AC94" s="12"/>
      <c r="AD94" s="12">
        <v>7119</v>
      </c>
      <c r="AE94" s="12" t="s">
        <v>38</v>
      </c>
    </row>
    <row r="95" spans="1:31" x14ac:dyDescent="0.2">
      <c r="A95" s="56" t="s">
        <v>499</v>
      </c>
      <c r="B95" s="12">
        <v>617914</v>
      </c>
      <c r="C95" s="12">
        <v>119520</v>
      </c>
      <c r="D95" s="12"/>
      <c r="E95" s="12">
        <v>2</v>
      </c>
      <c r="F95" s="12" t="s">
        <v>29</v>
      </c>
      <c r="G95" s="12">
        <v>3201</v>
      </c>
      <c r="H95" s="12" t="s">
        <v>608</v>
      </c>
      <c r="I95" s="12" t="s">
        <v>609</v>
      </c>
      <c r="J95" s="12">
        <v>47</v>
      </c>
      <c r="K95" s="12" t="s">
        <v>83</v>
      </c>
      <c r="L95" s="72" t="s">
        <v>499</v>
      </c>
      <c r="M95" s="12">
        <v>4</v>
      </c>
      <c r="N95" s="12" t="s">
        <v>84</v>
      </c>
      <c r="O95" s="12" t="s">
        <v>85</v>
      </c>
      <c r="P95" s="57">
        <v>45673.600694444445</v>
      </c>
      <c r="Q95" s="58">
        <v>45698</v>
      </c>
      <c r="R95" s="12"/>
      <c r="S95" s="58">
        <v>45692</v>
      </c>
      <c r="T95" s="12"/>
      <c r="U95" s="62">
        <v>105.9</v>
      </c>
      <c r="V95" s="12" t="s">
        <v>39</v>
      </c>
      <c r="W95" s="12" t="s">
        <v>40</v>
      </c>
      <c r="X95" s="12" t="s">
        <v>41</v>
      </c>
      <c r="Y95" s="12" t="s">
        <v>42</v>
      </c>
      <c r="Z95" s="12"/>
      <c r="AA95" s="12"/>
      <c r="AB95" s="12" t="s">
        <v>651</v>
      </c>
      <c r="AC95" s="12"/>
      <c r="AD95" s="12">
        <v>7119</v>
      </c>
      <c r="AE95" s="12" t="s">
        <v>38</v>
      </c>
    </row>
    <row r="96" spans="1:31" x14ac:dyDescent="0.2">
      <c r="A96" s="56" t="s">
        <v>499</v>
      </c>
      <c r="B96" s="12">
        <v>617917</v>
      </c>
      <c r="C96" s="12">
        <v>119520</v>
      </c>
      <c r="D96" s="12"/>
      <c r="E96" s="12">
        <v>2</v>
      </c>
      <c r="F96" s="12" t="s">
        <v>29</v>
      </c>
      <c r="G96" s="12">
        <v>3201</v>
      </c>
      <c r="H96" s="12" t="s">
        <v>608</v>
      </c>
      <c r="I96" s="12" t="s">
        <v>609</v>
      </c>
      <c r="J96" s="12">
        <v>47</v>
      </c>
      <c r="K96" s="12" t="s">
        <v>83</v>
      </c>
      <c r="L96" s="72" t="s">
        <v>499</v>
      </c>
      <c r="M96" s="12">
        <v>4</v>
      </c>
      <c r="N96" s="12" t="s">
        <v>84</v>
      </c>
      <c r="O96" s="12" t="s">
        <v>85</v>
      </c>
      <c r="P96" s="57">
        <v>45673.600694444445</v>
      </c>
      <c r="Q96" s="58">
        <v>45698</v>
      </c>
      <c r="R96" s="12"/>
      <c r="S96" s="58">
        <v>45692</v>
      </c>
      <c r="T96" s="12"/>
      <c r="U96" s="62">
        <v>-33.520000000000003</v>
      </c>
      <c r="V96" s="12" t="s">
        <v>39</v>
      </c>
      <c r="W96" s="12" t="s">
        <v>56</v>
      </c>
      <c r="X96" s="12" t="s">
        <v>41</v>
      </c>
      <c r="Y96" s="12" t="s">
        <v>42</v>
      </c>
      <c r="Z96" s="12"/>
      <c r="AA96" s="12"/>
      <c r="AB96" s="12" t="s">
        <v>651</v>
      </c>
      <c r="AC96" s="12"/>
      <c r="AD96" s="12">
        <v>7119</v>
      </c>
      <c r="AE96" s="12" t="s">
        <v>38</v>
      </c>
    </row>
    <row r="97" spans="1:31" x14ac:dyDescent="0.2">
      <c r="A97" s="56" t="s">
        <v>499</v>
      </c>
      <c r="B97" s="12">
        <v>618370</v>
      </c>
      <c r="C97" s="12">
        <v>119534</v>
      </c>
      <c r="D97" s="12"/>
      <c r="E97" s="12">
        <v>2</v>
      </c>
      <c r="F97" s="12" t="s">
        <v>29</v>
      </c>
      <c r="G97" s="12">
        <v>3201</v>
      </c>
      <c r="H97" s="12" t="s">
        <v>608</v>
      </c>
      <c r="I97" s="12" t="s">
        <v>609</v>
      </c>
      <c r="J97" s="12">
        <v>35</v>
      </c>
      <c r="K97" s="12" t="s">
        <v>442</v>
      </c>
      <c r="L97" s="72" t="s">
        <v>499</v>
      </c>
      <c r="M97" s="12">
        <v>131</v>
      </c>
      <c r="N97" s="12" t="s">
        <v>443</v>
      </c>
      <c r="O97" s="12" t="s">
        <v>444</v>
      </c>
      <c r="P97" s="57">
        <v>45673.618750000001</v>
      </c>
      <c r="Q97" s="58">
        <v>45698</v>
      </c>
      <c r="R97" s="12"/>
      <c r="S97" s="58">
        <v>45679</v>
      </c>
      <c r="T97" s="12"/>
      <c r="U97" s="62">
        <v>-630.57000000000005</v>
      </c>
      <c r="V97" s="12" t="s">
        <v>34</v>
      </c>
      <c r="W97" s="12" t="s">
        <v>600</v>
      </c>
      <c r="X97" s="12" t="s">
        <v>35</v>
      </c>
      <c r="Y97" s="12" t="s">
        <v>36</v>
      </c>
      <c r="Z97" s="12"/>
      <c r="AA97" s="12"/>
      <c r="AB97" s="12" t="s">
        <v>652</v>
      </c>
      <c r="AC97" s="12"/>
      <c r="AD97" s="12">
        <v>7119</v>
      </c>
      <c r="AE97" s="12" t="s">
        <v>38</v>
      </c>
    </row>
    <row r="98" spans="1:31" x14ac:dyDescent="0.2">
      <c r="A98" s="56" t="s">
        <v>499</v>
      </c>
      <c r="B98" s="12">
        <v>618395</v>
      </c>
      <c r="C98" s="12">
        <v>119534</v>
      </c>
      <c r="D98" s="12"/>
      <c r="E98" s="12">
        <v>2</v>
      </c>
      <c r="F98" s="12" t="s">
        <v>29</v>
      </c>
      <c r="G98" s="12">
        <v>3201</v>
      </c>
      <c r="H98" s="12" t="s">
        <v>608</v>
      </c>
      <c r="I98" s="12" t="s">
        <v>609</v>
      </c>
      <c r="J98" s="12">
        <v>35</v>
      </c>
      <c r="K98" s="12" t="s">
        <v>442</v>
      </c>
      <c r="L98" s="72" t="s">
        <v>499</v>
      </c>
      <c r="M98" s="12">
        <v>131</v>
      </c>
      <c r="N98" s="12" t="s">
        <v>443</v>
      </c>
      <c r="O98" s="12" t="s">
        <v>444</v>
      </c>
      <c r="P98" s="57">
        <v>45673.618750000001</v>
      </c>
      <c r="Q98" s="58">
        <v>45698</v>
      </c>
      <c r="R98" s="12"/>
      <c r="S98" s="58">
        <v>45679</v>
      </c>
      <c r="T98" s="12"/>
      <c r="U98" s="62">
        <v>50.45</v>
      </c>
      <c r="V98" s="12" t="s">
        <v>39</v>
      </c>
      <c r="W98" s="12" t="s">
        <v>40</v>
      </c>
      <c r="X98" s="12" t="s">
        <v>41</v>
      </c>
      <c r="Y98" s="12" t="s">
        <v>42</v>
      </c>
      <c r="Z98" s="12"/>
      <c r="AA98" s="12"/>
      <c r="AB98" s="12" t="s">
        <v>652</v>
      </c>
      <c r="AC98" s="12"/>
      <c r="AD98" s="12">
        <v>7119</v>
      </c>
      <c r="AE98" s="12" t="s">
        <v>38</v>
      </c>
    </row>
    <row r="99" spans="1:31" x14ac:dyDescent="0.2">
      <c r="A99" s="56" t="s">
        <v>499</v>
      </c>
      <c r="B99" s="12">
        <v>618535</v>
      </c>
      <c r="C99" s="12">
        <v>119560</v>
      </c>
      <c r="D99" s="12"/>
      <c r="E99" s="12">
        <v>2</v>
      </c>
      <c r="F99" s="12" t="s">
        <v>29</v>
      </c>
      <c r="G99" s="12">
        <v>3201</v>
      </c>
      <c r="H99" s="12" t="s">
        <v>608</v>
      </c>
      <c r="I99" s="12" t="s">
        <v>609</v>
      </c>
      <c r="J99" s="12">
        <v>33</v>
      </c>
      <c r="K99" s="12" t="s">
        <v>123</v>
      </c>
      <c r="L99" s="72" t="s">
        <v>499</v>
      </c>
      <c r="M99" s="12">
        <v>116</v>
      </c>
      <c r="N99" s="12" t="s">
        <v>124</v>
      </c>
      <c r="O99" s="12" t="s">
        <v>653</v>
      </c>
      <c r="P99" s="57">
        <v>45673.620138888888</v>
      </c>
      <c r="Q99" s="58">
        <v>45698</v>
      </c>
      <c r="R99" s="12"/>
      <c r="S99" s="58">
        <v>45693</v>
      </c>
      <c r="T99" s="12"/>
      <c r="U99" s="62">
        <v>-708.06</v>
      </c>
      <c r="V99" s="12" t="s">
        <v>34</v>
      </c>
      <c r="W99" s="12" t="s">
        <v>600</v>
      </c>
      <c r="X99" s="12" t="s">
        <v>35</v>
      </c>
      <c r="Y99" s="12" t="s">
        <v>36</v>
      </c>
      <c r="Z99" s="12"/>
      <c r="AA99" s="12"/>
      <c r="AB99" s="12" t="s">
        <v>654</v>
      </c>
      <c r="AC99" s="12"/>
      <c r="AD99" s="12">
        <v>7119</v>
      </c>
      <c r="AE99" s="12" t="s">
        <v>38</v>
      </c>
    </row>
    <row r="100" spans="1:31" x14ac:dyDescent="0.2">
      <c r="A100" s="56" t="s">
        <v>499</v>
      </c>
      <c r="B100" s="12">
        <v>618558</v>
      </c>
      <c r="C100" s="12">
        <v>119560</v>
      </c>
      <c r="D100" s="12"/>
      <c r="E100" s="12">
        <v>2</v>
      </c>
      <c r="F100" s="12" t="s">
        <v>29</v>
      </c>
      <c r="G100" s="12">
        <v>3201</v>
      </c>
      <c r="H100" s="12" t="s">
        <v>608</v>
      </c>
      <c r="I100" s="12" t="s">
        <v>609</v>
      </c>
      <c r="J100" s="12">
        <v>33</v>
      </c>
      <c r="K100" s="12" t="s">
        <v>123</v>
      </c>
      <c r="L100" s="72" t="s">
        <v>499</v>
      </c>
      <c r="M100" s="12">
        <v>116</v>
      </c>
      <c r="N100" s="12" t="s">
        <v>124</v>
      </c>
      <c r="O100" s="12" t="s">
        <v>653</v>
      </c>
      <c r="P100" s="57">
        <v>45673.620138888888</v>
      </c>
      <c r="Q100" s="58">
        <v>45698</v>
      </c>
      <c r="R100" s="12"/>
      <c r="S100" s="58">
        <v>45693</v>
      </c>
      <c r="T100" s="12"/>
      <c r="U100" s="62">
        <v>56.64</v>
      </c>
      <c r="V100" s="12" t="s">
        <v>39</v>
      </c>
      <c r="W100" s="12" t="s">
        <v>40</v>
      </c>
      <c r="X100" s="12" t="s">
        <v>41</v>
      </c>
      <c r="Y100" s="12" t="s">
        <v>42</v>
      </c>
      <c r="Z100" s="12"/>
      <c r="AA100" s="12"/>
      <c r="AB100" s="12" t="s">
        <v>654</v>
      </c>
      <c r="AC100" s="12"/>
      <c r="AD100" s="12">
        <v>7119</v>
      </c>
      <c r="AE100" s="12" t="s">
        <v>38</v>
      </c>
    </row>
    <row r="101" spans="1:31" x14ac:dyDescent="0.2">
      <c r="A101" s="56" t="s">
        <v>499</v>
      </c>
      <c r="B101" s="12">
        <v>618597</v>
      </c>
      <c r="C101" s="12">
        <v>119572</v>
      </c>
      <c r="D101" s="12"/>
      <c r="E101" s="12">
        <v>2</v>
      </c>
      <c r="F101" s="12" t="s">
        <v>29</v>
      </c>
      <c r="G101" s="12">
        <v>3201</v>
      </c>
      <c r="H101" s="12" t="s">
        <v>608</v>
      </c>
      <c r="I101" s="12" t="s">
        <v>609</v>
      </c>
      <c r="J101" s="12">
        <v>20</v>
      </c>
      <c r="K101" s="12" t="s">
        <v>121</v>
      </c>
      <c r="L101" s="72" t="s">
        <v>499</v>
      </c>
      <c r="M101" s="12">
        <v>8</v>
      </c>
      <c r="N101" s="12" t="s">
        <v>122</v>
      </c>
      <c r="O101" s="12" t="s">
        <v>821</v>
      </c>
      <c r="P101" s="57">
        <v>45673.621527777781</v>
      </c>
      <c r="Q101" s="58">
        <v>45698</v>
      </c>
      <c r="R101" s="12"/>
      <c r="S101" s="58">
        <v>45693</v>
      </c>
      <c r="T101" s="12"/>
      <c r="U101" s="62">
        <v>-24000</v>
      </c>
      <c r="V101" s="12" t="s">
        <v>34</v>
      </c>
      <c r="W101" s="12" t="s">
        <v>600</v>
      </c>
      <c r="X101" s="12" t="s">
        <v>35</v>
      </c>
      <c r="Y101" s="12" t="s">
        <v>36</v>
      </c>
      <c r="Z101" s="12"/>
      <c r="AA101" s="12"/>
      <c r="AB101" s="12" t="s">
        <v>655</v>
      </c>
      <c r="AC101" s="12"/>
      <c r="AD101" s="12">
        <v>7119</v>
      </c>
      <c r="AE101" s="12" t="s">
        <v>38</v>
      </c>
    </row>
    <row r="102" spans="1:31" x14ac:dyDescent="0.2">
      <c r="A102" s="56" t="s">
        <v>499</v>
      </c>
      <c r="B102" s="12">
        <v>618620</v>
      </c>
      <c r="C102" s="12">
        <v>119572</v>
      </c>
      <c r="D102" s="12"/>
      <c r="E102" s="12">
        <v>2</v>
      </c>
      <c r="F102" s="12" t="s">
        <v>29</v>
      </c>
      <c r="G102" s="12">
        <v>3201</v>
      </c>
      <c r="H102" s="12" t="s">
        <v>608</v>
      </c>
      <c r="I102" s="12" t="s">
        <v>609</v>
      </c>
      <c r="J102" s="12">
        <v>20</v>
      </c>
      <c r="K102" s="12" t="s">
        <v>121</v>
      </c>
      <c r="L102" s="72" t="s">
        <v>499</v>
      </c>
      <c r="M102" s="12">
        <v>8</v>
      </c>
      <c r="N102" s="12" t="s">
        <v>122</v>
      </c>
      <c r="O102" s="12" t="s">
        <v>821</v>
      </c>
      <c r="P102" s="57">
        <v>45673.621527777781</v>
      </c>
      <c r="Q102" s="58">
        <v>45698</v>
      </c>
      <c r="R102" s="12"/>
      <c r="S102" s="58">
        <v>45693</v>
      </c>
      <c r="T102" s="12"/>
      <c r="U102" s="62">
        <v>1920</v>
      </c>
      <c r="V102" s="12" t="s">
        <v>39</v>
      </c>
      <c r="W102" s="12" t="s">
        <v>40</v>
      </c>
      <c r="X102" s="12" t="s">
        <v>41</v>
      </c>
      <c r="Y102" s="12" t="s">
        <v>42</v>
      </c>
      <c r="Z102" s="12"/>
      <c r="AA102" s="12"/>
      <c r="AB102" s="12" t="s">
        <v>655</v>
      </c>
      <c r="AC102" s="12"/>
      <c r="AD102" s="12">
        <v>7119</v>
      </c>
      <c r="AE102" s="12" t="s">
        <v>38</v>
      </c>
    </row>
    <row r="103" spans="1:31" x14ac:dyDescent="0.2">
      <c r="A103" s="56" t="s">
        <v>499</v>
      </c>
      <c r="B103" s="12">
        <v>618644</v>
      </c>
      <c r="C103" s="12">
        <v>119572</v>
      </c>
      <c r="D103" s="12"/>
      <c r="E103" s="12">
        <v>2</v>
      </c>
      <c r="F103" s="12" t="s">
        <v>29</v>
      </c>
      <c r="G103" s="12">
        <v>3201</v>
      </c>
      <c r="H103" s="12" t="s">
        <v>608</v>
      </c>
      <c r="I103" s="12" t="s">
        <v>609</v>
      </c>
      <c r="J103" s="12">
        <v>20</v>
      </c>
      <c r="K103" s="12" t="s">
        <v>121</v>
      </c>
      <c r="L103" s="72" t="s">
        <v>499</v>
      </c>
      <c r="M103" s="12">
        <v>8</v>
      </c>
      <c r="N103" s="12" t="s">
        <v>122</v>
      </c>
      <c r="O103" s="12" t="s">
        <v>821</v>
      </c>
      <c r="P103" s="57">
        <v>45673.621527777781</v>
      </c>
      <c r="Q103" s="58">
        <v>45698</v>
      </c>
      <c r="R103" s="12"/>
      <c r="S103" s="58">
        <v>45693</v>
      </c>
      <c r="T103" s="12"/>
      <c r="U103" s="62">
        <v>5704</v>
      </c>
      <c r="V103" s="12" t="s">
        <v>39</v>
      </c>
      <c r="W103" s="12" t="s">
        <v>46</v>
      </c>
      <c r="X103" s="12" t="s">
        <v>47</v>
      </c>
      <c r="Y103" s="12" t="s">
        <v>48</v>
      </c>
      <c r="Z103" s="12"/>
      <c r="AA103" s="12"/>
      <c r="AB103" s="12" t="s">
        <v>655</v>
      </c>
      <c r="AC103" s="12"/>
      <c r="AD103" s="12">
        <v>7119</v>
      </c>
      <c r="AE103" s="12" t="s">
        <v>38</v>
      </c>
    </row>
    <row r="104" spans="1:31" x14ac:dyDescent="0.2">
      <c r="A104" s="56" t="s">
        <v>500</v>
      </c>
      <c r="B104" s="12">
        <v>619541</v>
      </c>
      <c r="C104" s="12">
        <v>119704</v>
      </c>
      <c r="D104" s="12"/>
      <c r="E104" s="12">
        <v>2</v>
      </c>
      <c r="F104" s="12" t="s">
        <v>29</v>
      </c>
      <c r="G104" s="12">
        <v>3201</v>
      </c>
      <c r="H104" s="12" t="s">
        <v>608</v>
      </c>
      <c r="I104" s="12" t="s">
        <v>609</v>
      </c>
      <c r="J104" s="12">
        <v>206</v>
      </c>
      <c r="K104" s="12" t="s">
        <v>516</v>
      </c>
      <c r="L104" s="72" t="s">
        <v>500</v>
      </c>
      <c r="M104" s="12">
        <v>325</v>
      </c>
      <c r="N104" s="12"/>
      <c r="O104" s="12" t="s">
        <v>656</v>
      </c>
      <c r="P104" s="57">
        <v>45673.635416666664</v>
      </c>
      <c r="Q104" s="58">
        <v>45698</v>
      </c>
      <c r="R104" s="12"/>
      <c r="S104" s="58">
        <v>45693</v>
      </c>
      <c r="T104" s="12"/>
      <c r="U104" s="62">
        <v>-637.57000000000005</v>
      </c>
      <c r="V104" s="12" t="s">
        <v>34</v>
      </c>
      <c r="W104" s="12" t="s">
        <v>600</v>
      </c>
      <c r="X104" s="12" t="s">
        <v>35</v>
      </c>
      <c r="Y104" s="12" t="s">
        <v>36</v>
      </c>
      <c r="Z104" s="12"/>
      <c r="AA104" s="12"/>
      <c r="AB104" s="12" t="s">
        <v>657</v>
      </c>
      <c r="AC104" s="12"/>
      <c r="AD104" s="12">
        <v>7119</v>
      </c>
      <c r="AE104" s="12" t="s">
        <v>38</v>
      </c>
    </row>
    <row r="105" spans="1:31" x14ac:dyDescent="0.2">
      <c r="A105" s="56" t="s">
        <v>500</v>
      </c>
      <c r="B105" s="12">
        <v>619564</v>
      </c>
      <c r="C105" s="12">
        <v>119704</v>
      </c>
      <c r="D105" s="12"/>
      <c r="E105" s="12">
        <v>2</v>
      </c>
      <c r="F105" s="12" t="s">
        <v>29</v>
      </c>
      <c r="G105" s="12">
        <v>3201</v>
      </c>
      <c r="H105" s="12" t="s">
        <v>608</v>
      </c>
      <c r="I105" s="12" t="s">
        <v>609</v>
      </c>
      <c r="J105" s="12">
        <v>206</v>
      </c>
      <c r="K105" s="12" t="s">
        <v>516</v>
      </c>
      <c r="L105" s="72" t="s">
        <v>500</v>
      </c>
      <c r="M105" s="12">
        <v>325</v>
      </c>
      <c r="N105" s="12"/>
      <c r="O105" s="12" t="s">
        <v>656</v>
      </c>
      <c r="P105" s="57">
        <v>45673.635416666664</v>
      </c>
      <c r="Q105" s="58">
        <v>45698</v>
      </c>
      <c r="R105" s="12"/>
      <c r="S105" s="58">
        <v>45693</v>
      </c>
      <c r="T105" s="12"/>
      <c r="U105" s="62">
        <v>51.01</v>
      </c>
      <c r="V105" s="12" t="s">
        <v>39</v>
      </c>
      <c r="W105" s="12" t="s">
        <v>40</v>
      </c>
      <c r="X105" s="12" t="s">
        <v>41</v>
      </c>
      <c r="Y105" s="12" t="s">
        <v>42</v>
      </c>
      <c r="Z105" s="12"/>
      <c r="AA105" s="12"/>
      <c r="AB105" s="12" t="s">
        <v>657</v>
      </c>
      <c r="AC105" s="12"/>
      <c r="AD105" s="12">
        <v>7119</v>
      </c>
      <c r="AE105" s="12" t="s">
        <v>38</v>
      </c>
    </row>
    <row r="106" spans="1:31" x14ac:dyDescent="0.2">
      <c r="A106" s="56" t="s">
        <v>500</v>
      </c>
      <c r="B106" s="12">
        <v>619660</v>
      </c>
      <c r="C106" s="12">
        <v>119724</v>
      </c>
      <c r="D106" s="12"/>
      <c r="E106" s="12">
        <v>2</v>
      </c>
      <c r="F106" s="12" t="s">
        <v>29</v>
      </c>
      <c r="G106" s="12">
        <v>3201</v>
      </c>
      <c r="H106" s="12" t="s">
        <v>608</v>
      </c>
      <c r="I106" s="12" t="s">
        <v>609</v>
      </c>
      <c r="J106" s="12">
        <v>215</v>
      </c>
      <c r="K106" s="12" t="s">
        <v>279</v>
      </c>
      <c r="L106" s="72" t="s">
        <v>500</v>
      </c>
      <c r="M106" s="12">
        <v>71</v>
      </c>
      <c r="N106" s="12" t="s">
        <v>280</v>
      </c>
      <c r="O106" s="12" t="s">
        <v>658</v>
      </c>
      <c r="P106" s="57">
        <v>45673.638194444444</v>
      </c>
      <c r="Q106" s="58">
        <v>45698</v>
      </c>
      <c r="R106" s="12"/>
      <c r="S106" s="58">
        <v>45693</v>
      </c>
      <c r="T106" s="12"/>
      <c r="U106" s="62">
        <v>-517.12</v>
      </c>
      <c r="V106" s="12" t="s">
        <v>34</v>
      </c>
      <c r="W106" s="12" t="s">
        <v>600</v>
      </c>
      <c r="X106" s="12" t="s">
        <v>35</v>
      </c>
      <c r="Y106" s="12" t="s">
        <v>36</v>
      </c>
      <c r="Z106" s="12"/>
      <c r="AA106" s="12"/>
      <c r="AB106" s="12" t="s">
        <v>659</v>
      </c>
      <c r="AC106" s="12"/>
      <c r="AD106" s="12">
        <v>7119</v>
      </c>
      <c r="AE106" s="12" t="s">
        <v>38</v>
      </c>
    </row>
    <row r="107" spans="1:31" x14ac:dyDescent="0.2">
      <c r="A107" s="56" t="s">
        <v>500</v>
      </c>
      <c r="B107" s="12">
        <v>619683</v>
      </c>
      <c r="C107" s="12">
        <v>119724</v>
      </c>
      <c r="D107" s="12"/>
      <c r="E107" s="12">
        <v>2</v>
      </c>
      <c r="F107" s="12" t="s">
        <v>29</v>
      </c>
      <c r="G107" s="12">
        <v>3201</v>
      </c>
      <c r="H107" s="12" t="s">
        <v>608</v>
      </c>
      <c r="I107" s="12" t="s">
        <v>609</v>
      </c>
      <c r="J107" s="12">
        <v>215</v>
      </c>
      <c r="K107" s="12" t="s">
        <v>279</v>
      </c>
      <c r="L107" s="72" t="s">
        <v>500</v>
      </c>
      <c r="M107" s="12">
        <v>71</v>
      </c>
      <c r="N107" s="12" t="s">
        <v>280</v>
      </c>
      <c r="O107" s="12" t="s">
        <v>658</v>
      </c>
      <c r="P107" s="57">
        <v>45673.638194444444</v>
      </c>
      <c r="Q107" s="58">
        <v>45698</v>
      </c>
      <c r="R107" s="12"/>
      <c r="S107" s="58">
        <v>45693</v>
      </c>
      <c r="T107" s="12"/>
      <c r="U107" s="62">
        <v>41.37</v>
      </c>
      <c r="V107" s="12" t="s">
        <v>39</v>
      </c>
      <c r="W107" s="12" t="s">
        <v>40</v>
      </c>
      <c r="X107" s="12" t="s">
        <v>41</v>
      </c>
      <c r="Y107" s="12" t="s">
        <v>42</v>
      </c>
      <c r="Z107" s="12"/>
      <c r="AA107" s="12"/>
      <c r="AB107" s="12" t="s">
        <v>659</v>
      </c>
      <c r="AC107" s="12"/>
      <c r="AD107" s="12">
        <v>7119</v>
      </c>
      <c r="AE107" s="12" t="s">
        <v>38</v>
      </c>
    </row>
    <row r="108" spans="1:31" x14ac:dyDescent="0.2">
      <c r="A108" s="56" t="s">
        <v>500</v>
      </c>
      <c r="B108" s="12">
        <v>619809</v>
      </c>
      <c r="C108" s="12">
        <v>119751</v>
      </c>
      <c r="D108" s="12"/>
      <c r="E108" s="12">
        <v>2</v>
      </c>
      <c r="F108" s="12" t="s">
        <v>29</v>
      </c>
      <c r="G108" s="12">
        <v>3201</v>
      </c>
      <c r="H108" s="12" t="s">
        <v>608</v>
      </c>
      <c r="I108" s="12" t="s">
        <v>609</v>
      </c>
      <c r="J108" s="12">
        <v>213</v>
      </c>
      <c r="K108" s="12" t="s">
        <v>267</v>
      </c>
      <c r="L108" s="72" t="s">
        <v>500</v>
      </c>
      <c r="M108" s="12">
        <v>138</v>
      </c>
      <c r="N108" s="12" t="s">
        <v>268</v>
      </c>
      <c r="O108" s="12" t="s">
        <v>269</v>
      </c>
      <c r="P108" s="57">
        <v>45673.640972222223</v>
      </c>
      <c r="Q108" s="58">
        <v>45698</v>
      </c>
      <c r="R108" s="12"/>
      <c r="S108" s="58">
        <v>45687</v>
      </c>
      <c r="T108" s="12"/>
      <c r="U108" s="62">
        <v>-498.19</v>
      </c>
      <c r="V108" s="12" t="s">
        <v>34</v>
      </c>
      <c r="W108" s="12" t="s">
        <v>600</v>
      </c>
      <c r="X108" s="12" t="s">
        <v>35</v>
      </c>
      <c r="Y108" s="12" t="s">
        <v>36</v>
      </c>
      <c r="Z108" s="12"/>
      <c r="AA108" s="12"/>
      <c r="AB108" s="12" t="s">
        <v>660</v>
      </c>
      <c r="AC108" s="12"/>
      <c r="AD108" s="12">
        <v>7119</v>
      </c>
      <c r="AE108" s="12" t="s">
        <v>38</v>
      </c>
    </row>
    <row r="109" spans="1:31" x14ac:dyDescent="0.2">
      <c r="A109" s="56" t="s">
        <v>500</v>
      </c>
      <c r="B109" s="12">
        <v>619834</v>
      </c>
      <c r="C109" s="12">
        <v>119751</v>
      </c>
      <c r="D109" s="12"/>
      <c r="E109" s="12">
        <v>2</v>
      </c>
      <c r="F109" s="12" t="s">
        <v>29</v>
      </c>
      <c r="G109" s="12">
        <v>3201</v>
      </c>
      <c r="H109" s="12" t="s">
        <v>608</v>
      </c>
      <c r="I109" s="12" t="s">
        <v>609</v>
      </c>
      <c r="J109" s="12">
        <v>213</v>
      </c>
      <c r="K109" s="12" t="s">
        <v>267</v>
      </c>
      <c r="L109" s="72" t="s">
        <v>500</v>
      </c>
      <c r="M109" s="12">
        <v>138</v>
      </c>
      <c r="N109" s="12" t="s">
        <v>268</v>
      </c>
      <c r="O109" s="12" t="s">
        <v>269</v>
      </c>
      <c r="P109" s="57">
        <v>45673.640972222223</v>
      </c>
      <c r="Q109" s="58">
        <v>45698</v>
      </c>
      <c r="R109" s="12"/>
      <c r="S109" s="58">
        <v>45687</v>
      </c>
      <c r="T109" s="12"/>
      <c r="U109" s="62">
        <v>39.86</v>
      </c>
      <c r="V109" s="12" t="s">
        <v>39</v>
      </c>
      <c r="W109" s="12" t="s">
        <v>40</v>
      </c>
      <c r="X109" s="12" t="s">
        <v>41</v>
      </c>
      <c r="Y109" s="12" t="s">
        <v>42</v>
      </c>
      <c r="Z109" s="12"/>
      <c r="AA109" s="12"/>
      <c r="AB109" s="12" t="s">
        <v>660</v>
      </c>
      <c r="AC109" s="12"/>
      <c r="AD109" s="12">
        <v>7119</v>
      </c>
      <c r="AE109" s="12" t="s">
        <v>38</v>
      </c>
    </row>
    <row r="110" spans="1:31" x14ac:dyDescent="0.2">
      <c r="A110" s="56" t="s">
        <v>500</v>
      </c>
      <c r="B110" s="12">
        <v>619889</v>
      </c>
      <c r="C110" s="12">
        <v>119764</v>
      </c>
      <c r="D110" s="12"/>
      <c r="E110" s="12">
        <v>2</v>
      </c>
      <c r="F110" s="12" t="s">
        <v>29</v>
      </c>
      <c r="G110" s="12">
        <v>3201</v>
      </c>
      <c r="H110" s="12" t="s">
        <v>608</v>
      </c>
      <c r="I110" s="12" t="s">
        <v>609</v>
      </c>
      <c r="J110" s="12">
        <v>205</v>
      </c>
      <c r="K110" s="12" t="s">
        <v>92</v>
      </c>
      <c r="L110" s="72" t="s">
        <v>500</v>
      </c>
      <c r="M110" s="12">
        <v>261</v>
      </c>
      <c r="N110" s="12" t="s">
        <v>93</v>
      </c>
      <c r="O110" s="12" t="s">
        <v>94</v>
      </c>
      <c r="P110" s="57">
        <v>45673.645138888889</v>
      </c>
      <c r="Q110" s="58">
        <v>45698</v>
      </c>
      <c r="R110" s="12"/>
      <c r="S110" s="58">
        <v>45693</v>
      </c>
      <c r="T110" s="12"/>
      <c r="U110" s="62">
        <v>-400</v>
      </c>
      <c r="V110" s="12" t="s">
        <v>34</v>
      </c>
      <c r="W110" s="12" t="s">
        <v>600</v>
      </c>
      <c r="X110" s="12" t="s">
        <v>35</v>
      </c>
      <c r="Y110" s="12" t="s">
        <v>36</v>
      </c>
      <c r="Z110" s="12"/>
      <c r="AA110" s="12"/>
      <c r="AB110" s="12" t="s">
        <v>661</v>
      </c>
      <c r="AC110" s="12"/>
      <c r="AD110" s="12">
        <v>7119</v>
      </c>
      <c r="AE110" s="12" t="s">
        <v>38</v>
      </c>
    </row>
    <row r="111" spans="1:31" x14ac:dyDescent="0.2">
      <c r="A111" s="56" t="s">
        <v>500</v>
      </c>
      <c r="B111" s="12">
        <v>619912</v>
      </c>
      <c r="C111" s="12">
        <v>119764</v>
      </c>
      <c r="D111" s="12"/>
      <c r="E111" s="12">
        <v>2</v>
      </c>
      <c r="F111" s="12" t="s">
        <v>29</v>
      </c>
      <c r="G111" s="12">
        <v>3201</v>
      </c>
      <c r="H111" s="12" t="s">
        <v>608</v>
      </c>
      <c r="I111" s="12" t="s">
        <v>609</v>
      </c>
      <c r="J111" s="12">
        <v>205</v>
      </c>
      <c r="K111" s="12" t="s">
        <v>92</v>
      </c>
      <c r="L111" s="72" t="s">
        <v>500</v>
      </c>
      <c r="M111" s="12">
        <v>261</v>
      </c>
      <c r="N111" s="12" t="s">
        <v>93</v>
      </c>
      <c r="O111" s="12" t="s">
        <v>94</v>
      </c>
      <c r="P111" s="57">
        <v>45673.645138888889</v>
      </c>
      <c r="Q111" s="58">
        <v>45698</v>
      </c>
      <c r="R111" s="12"/>
      <c r="S111" s="58">
        <v>45693</v>
      </c>
      <c r="T111" s="12"/>
      <c r="U111" s="62">
        <v>32</v>
      </c>
      <c r="V111" s="12" t="s">
        <v>39</v>
      </c>
      <c r="W111" s="12" t="s">
        <v>40</v>
      </c>
      <c r="X111" s="12" t="s">
        <v>41</v>
      </c>
      <c r="Y111" s="12" t="s">
        <v>42</v>
      </c>
      <c r="Z111" s="12"/>
      <c r="AA111" s="12"/>
      <c r="AB111" s="12" t="s">
        <v>661</v>
      </c>
      <c r="AC111" s="12"/>
      <c r="AD111" s="12">
        <v>7119</v>
      </c>
      <c r="AE111" s="12" t="s">
        <v>38</v>
      </c>
    </row>
    <row r="112" spans="1:31" x14ac:dyDescent="0.2">
      <c r="A112" s="56" t="s">
        <v>500</v>
      </c>
      <c r="B112" s="12">
        <v>620000</v>
      </c>
      <c r="C112" s="12">
        <v>119777</v>
      </c>
      <c r="D112" s="12"/>
      <c r="E112" s="12">
        <v>2</v>
      </c>
      <c r="F112" s="12" t="s">
        <v>29</v>
      </c>
      <c r="G112" s="12">
        <v>3201</v>
      </c>
      <c r="H112" s="12" t="s">
        <v>608</v>
      </c>
      <c r="I112" s="12" t="s">
        <v>609</v>
      </c>
      <c r="J112" s="12">
        <v>208</v>
      </c>
      <c r="K112" s="12" t="s">
        <v>316</v>
      </c>
      <c r="L112" s="72" t="s">
        <v>500</v>
      </c>
      <c r="M112" s="12">
        <v>38</v>
      </c>
      <c r="N112" s="12" t="s">
        <v>317</v>
      </c>
      <c r="O112" s="12" t="s">
        <v>318</v>
      </c>
      <c r="P112" s="57">
        <v>45673.649305555555</v>
      </c>
      <c r="Q112" s="58">
        <v>45698</v>
      </c>
      <c r="R112" s="12"/>
      <c r="S112" s="58">
        <v>45692</v>
      </c>
      <c r="T112" s="12"/>
      <c r="U112" s="62">
        <v>-673.51</v>
      </c>
      <c r="V112" s="12" t="s">
        <v>34</v>
      </c>
      <c r="W112" s="12" t="s">
        <v>600</v>
      </c>
      <c r="X112" s="12" t="s">
        <v>35</v>
      </c>
      <c r="Y112" s="12" t="s">
        <v>36</v>
      </c>
      <c r="Z112" s="12"/>
      <c r="AA112" s="12"/>
      <c r="AB112" s="12" t="s">
        <v>662</v>
      </c>
      <c r="AC112" s="12"/>
      <c r="AD112" s="12">
        <v>7119</v>
      </c>
      <c r="AE112" s="12" t="s">
        <v>38</v>
      </c>
    </row>
    <row r="113" spans="1:31" x14ac:dyDescent="0.2">
      <c r="A113" s="56" t="s">
        <v>500</v>
      </c>
      <c r="B113" s="12">
        <v>620023</v>
      </c>
      <c r="C113" s="12">
        <v>119777</v>
      </c>
      <c r="D113" s="12"/>
      <c r="E113" s="12">
        <v>2</v>
      </c>
      <c r="F113" s="12" t="s">
        <v>29</v>
      </c>
      <c r="G113" s="12">
        <v>3201</v>
      </c>
      <c r="H113" s="12" t="s">
        <v>608</v>
      </c>
      <c r="I113" s="12" t="s">
        <v>609</v>
      </c>
      <c r="J113" s="12">
        <v>208</v>
      </c>
      <c r="K113" s="12" t="s">
        <v>316</v>
      </c>
      <c r="L113" s="72" t="s">
        <v>500</v>
      </c>
      <c r="M113" s="12">
        <v>38</v>
      </c>
      <c r="N113" s="12" t="s">
        <v>317</v>
      </c>
      <c r="O113" s="12" t="s">
        <v>318</v>
      </c>
      <c r="P113" s="57">
        <v>45673.649305555555</v>
      </c>
      <c r="Q113" s="58">
        <v>45698</v>
      </c>
      <c r="R113" s="12"/>
      <c r="S113" s="58">
        <v>45692</v>
      </c>
      <c r="T113" s="12"/>
      <c r="U113" s="62">
        <v>53.88</v>
      </c>
      <c r="V113" s="12" t="s">
        <v>39</v>
      </c>
      <c r="W113" s="12" t="s">
        <v>40</v>
      </c>
      <c r="X113" s="12" t="s">
        <v>41</v>
      </c>
      <c r="Y113" s="12" t="s">
        <v>42</v>
      </c>
      <c r="Z113" s="12"/>
      <c r="AA113" s="12"/>
      <c r="AB113" s="12" t="s">
        <v>662</v>
      </c>
      <c r="AC113" s="12"/>
      <c r="AD113" s="12">
        <v>7119</v>
      </c>
      <c r="AE113" s="12" t="s">
        <v>38</v>
      </c>
    </row>
    <row r="114" spans="1:31" x14ac:dyDescent="0.2">
      <c r="A114" s="56" t="s">
        <v>500</v>
      </c>
      <c r="B114" s="12">
        <v>620113</v>
      </c>
      <c r="C114" s="12">
        <v>119790</v>
      </c>
      <c r="D114" s="12"/>
      <c r="E114" s="12">
        <v>2</v>
      </c>
      <c r="F114" s="12" t="s">
        <v>29</v>
      </c>
      <c r="G114" s="12">
        <v>3201</v>
      </c>
      <c r="H114" s="12" t="s">
        <v>608</v>
      </c>
      <c r="I114" s="12" t="s">
        <v>609</v>
      </c>
      <c r="J114" s="12">
        <v>209</v>
      </c>
      <c r="K114" s="12" t="s">
        <v>395</v>
      </c>
      <c r="L114" s="72" t="s">
        <v>500</v>
      </c>
      <c r="M114" s="12">
        <v>153</v>
      </c>
      <c r="N114" s="12" t="s">
        <v>396</v>
      </c>
      <c r="O114" s="12" t="s">
        <v>397</v>
      </c>
      <c r="P114" s="57">
        <v>45673.654861111114</v>
      </c>
      <c r="Q114" s="58">
        <v>45698</v>
      </c>
      <c r="R114" s="12"/>
      <c r="S114" s="58">
        <v>45694</v>
      </c>
      <c r="T114" s="12"/>
      <c r="U114" s="62">
        <v>-509.14</v>
      </c>
      <c r="V114" s="12" t="s">
        <v>34</v>
      </c>
      <c r="W114" s="12" t="s">
        <v>600</v>
      </c>
      <c r="X114" s="12" t="s">
        <v>35</v>
      </c>
      <c r="Y114" s="12" t="s">
        <v>36</v>
      </c>
      <c r="Z114" s="12"/>
      <c r="AA114" s="12"/>
      <c r="AB114" s="12" t="s">
        <v>663</v>
      </c>
      <c r="AC114" s="12"/>
      <c r="AD114" s="12">
        <v>7119</v>
      </c>
      <c r="AE114" s="12" t="s">
        <v>38</v>
      </c>
    </row>
    <row r="115" spans="1:31" x14ac:dyDescent="0.2">
      <c r="A115" s="56" t="s">
        <v>500</v>
      </c>
      <c r="B115" s="12">
        <v>620136</v>
      </c>
      <c r="C115" s="12">
        <v>119790</v>
      </c>
      <c r="D115" s="12"/>
      <c r="E115" s="12">
        <v>2</v>
      </c>
      <c r="F115" s="12" t="s">
        <v>29</v>
      </c>
      <c r="G115" s="12">
        <v>3201</v>
      </c>
      <c r="H115" s="12" t="s">
        <v>608</v>
      </c>
      <c r="I115" s="12" t="s">
        <v>609</v>
      </c>
      <c r="J115" s="12">
        <v>209</v>
      </c>
      <c r="K115" s="12" t="s">
        <v>395</v>
      </c>
      <c r="L115" s="72" t="s">
        <v>500</v>
      </c>
      <c r="M115" s="12">
        <v>153</v>
      </c>
      <c r="N115" s="12" t="s">
        <v>396</v>
      </c>
      <c r="O115" s="12" t="s">
        <v>397</v>
      </c>
      <c r="P115" s="57">
        <v>45673.654861111114</v>
      </c>
      <c r="Q115" s="58">
        <v>45698</v>
      </c>
      <c r="R115" s="12"/>
      <c r="S115" s="58">
        <v>45694</v>
      </c>
      <c r="T115" s="12"/>
      <c r="U115" s="62">
        <v>40.729999999999997</v>
      </c>
      <c r="V115" s="12" t="s">
        <v>39</v>
      </c>
      <c r="W115" s="12" t="s">
        <v>40</v>
      </c>
      <c r="X115" s="12" t="s">
        <v>41</v>
      </c>
      <c r="Y115" s="12" t="s">
        <v>42</v>
      </c>
      <c r="Z115" s="12"/>
      <c r="AA115" s="12"/>
      <c r="AB115" s="12" t="s">
        <v>663</v>
      </c>
      <c r="AC115" s="12"/>
      <c r="AD115" s="12">
        <v>7119</v>
      </c>
      <c r="AE115" s="12" t="s">
        <v>38</v>
      </c>
    </row>
    <row r="116" spans="1:31" x14ac:dyDescent="0.2">
      <c r="A116" s="56" t="s">
        <v>500</v>
      </c>
      <c r="B116" s="12">
        <v>620186</v>
      </c>
      <c r="C116" s="12">
        <v>119802</v>
      </c>
      <c r="D116" s="12"/>
      <c r="E116" s="12">
        <v>2</v>
      </c>
      <c r="F116" s="12" t="s">
        <v>29</v>
      </c>
      <c r="G116" s="12">
        <v>3201</v>
      </c>
      <c r="H116" s="12" t="s">
        <v>608</v>
      </c>
      <c r="I116" s="12" t="s">
        <v>609</v>
      </c>
      <c r="J116" s="12">
        <v>210</v>
      </c>
      <c r="K116" s="12" t="s">
        <v>464</v>
      </c>
      <c r="L116" s="72" t="s">
        <v>500</v>
      </c>
      <c r="M116" s="12">
        <v>70</v>
      </c>
      <c r="N116" s="12" t="s">
        <v>465</v>
      </c>
      <c r="O116" s="12" t="s">
        <v>466</v>
      </c>
      <c r="P116" s="57">
        <v>45673.657638888886</v>
      </c>
      <c r="Q116" s="58">
        <v>45698</v>
      </c>
      <c r="R116" s="12"/>
      <c r="S116" s="58">
        <v>45693</v>
      </c>
      <c r="T116" s="12"/>
      <c r="U116" s="62">
        <v>-618.28</v>
      </c>
      <c r="V116" s="12" t="s">
        <v>34</v>
      </c>
      <c r="W116" s="12" t="s">
        <v>600</v>
      </c>
      <c r="X116" s="12" t="s">
        <v>35</v>
      </c>
      <c r="Y116" s="12" t="s">
        <v>36</v>
      </c>
      <c r="Z116" s="12"/>
      <c r="AA116" s="12"/>
      <c r="AB116" s="12" t="s">
        <v>664</v>
      </c>
      <c r="AC116" s="12"/>
      <c r="AD116" s="12">
        <v>7119</v>
      </c>
      <c r="AE116" s="12" t="s">
        <v>38</v>
      </c>
    </row>
    <row r="117" spans="1:31" x14ac:dyDescent="0.2">
      <c r="A117" s="56" t="s">
        <v>500</v>
      </c>
      <c r="B117" s="12">
        <v>620209</v>
      </c>
      <c r="C117" s="12">
        <v>119802</v>
      </c>
      <c r="D117" s="12"/>
      <c r="E117" s="12">
        <v>2</v>
      </c>
      <c r="F117" s="12" t="s">
        <v>29</v>
      </c>
      <c r="G117" s="12">
        <v>3201</v>
      </c>
      <c r="H117" s="12" t="s">
        <v>608</v>
      </c>
      <c r="I117" s="12" t="s">
        <v>609</v>
      </c>
      <c r="J117" s="12">
        <v>210</v>
      </c>
      <c r="K117" s="12" t="s">
        <v>464</v>
      </c>
      <c r="L117" s="72" t="s">
        <v>500</v>
      </c>
      <c r="M117" s="12">
        <v>70</v>
      </c>
      <c r="N117" s="12" t="s">
        <v>465</v>
      </c>
      <c r="O117" s="12" t="s">
        <v>466</v>
      </c>
      <c r="P117" s="57">
        <v>45673.657638888886</v>
      </c>
      <c r="Q117" s="58">
        <v>45698</v>
      </c>
      <c r="R117" s="12"/>
      <c r="S117" s="58">
        <v>45693</v>
      </c>
      <c r="T117" s="12"/>
      <c r="U117" s="62">
        <v>49.46</v>
      </c>
      <c r="V117" s="12" t="s">
        <v>39</v>
      </c>
      <c r="W117" s="12" t="s">
        <v>40</v>
      </c>
      <c r="X117" s="12" t="s">
        <v>41</v>
      </c>
      <c r="Y117" s="12" t="s">
        <v>42</v>
      </c>
      <c r="Z117" s="12"/>
      <c r="AA117" s="12"/>
      <c r="AB117" s="12" t="s">
        <v>664</v>
      </c>
      <c r="AC117" s="12"/>
      <c r="AD117" s="12">
        <v>7119</v>
      </c>
      <c r="AE117" s="12" t="s">
        <v>38</v>
      </c>
    </row>
    <row r="118" spans="1:31" x14ac:dyDescent="0.2">
      <c r="A118" s="56" t="s">
        <v>500</v>
      </c>
      <c r="B118" s="12">
        <v>620305</v>
      </c>
      <c r="C118" s="12">
        <v>119816</v>
      </c>
      <c r="D118" s="12"/>
      <c r="E118" s="12">
        <v>2</v>
      </c>
      <c r="F118" s="12" t="s">
        <v>29</v>
      </c>
      <c r="G118" s="12">
        <v>3201</v>
      </c>
      <c r="H118" s="12" t="s">
        <v>608</v>
      </c>
      <c r="I118" s="12" t="s">
        <v>609</v>
      </c>
      <c r="J118" s="12">
        <v>214</v>
      </c>
      <c r="K118" s="12" t="s">
        <v>165</v>
      </c>
      <c r="L118" s="72" t="s">
        <v>500</v>
      </c>
      <c r="M118" s="12">
        <v>349</v>
      </c>
      <c r="N118" s="12"/>
      <c r="O118" s="12" t="s">
        <v>166</v>
      </c>
      <c r="P118" s="57">
        <v>45673.660416666666</v>
      </c>
      <c r="Q118" s="58">
        <v>45698</v>
      </c>
      <c r="R118" s="12"/>
      <c r="S118" s="58">
        <v>45688</v>
      </c>
      <c r="T118" s="12"/>
      <c r="U118" s="62">
        <v>-650.44000000000005</v>
      </c>
      <c r="V118" s="12" t="s">
        <v>34</v>
      </c>
      <c r="W118" s="12" t="s">
        <v>600</v>
      </c>
      <c r="X118" s="12" t="s">
        <v>35</v>
      </c>
      <c r="Y118" s="12" t="s">
        <v>36</v>
      </c>
      <c r="Z118" s="12"/>
      <c r="AA118" s="12"/>
      <c r="AB118" s="12" t="s">
        <v>665</v>
      </c>
      <c r="AC118" s="12"/>
      <c r="AD118" s="12">
        <v>7119</v>
      </c>
      <c r="AE118" s="12" t="s">
        <v>38</v>
      </c>
    </row>
    <row r="119" spans="1:31" x14ac:dyDescent="0.2">
      <c r="A119" s="56" t="s">
        <v>500</v>
      </c>
      <c r="B119" s="12">
        <v>620328</v>
      </c>
      <c r="C119" s="12">
        <v>119816</v>
      </c>
      <c r="D119" s="12"/>
      <c r="E119" s="12">
        <v>2</v>
      </c>
      <c r="F119" s="12" t="s">
        <v>29</v>
      </c>
      <c r="G119" s="12">
        <v>3201</v>
      </c>
      <c r="H119" s="12" t="s">
        <v>608</v>
      </c>
      <c r="I119" s="12" t="s">
        <v>609</v>
      </c>
      <c r="J119" s="12">
        <v>214</v>
      </c>
      <c r="K119" s="12" t="s">
        <v>165</v>
      </c>
      <c r="L119" s="72" t="s">
        <v>500</v>
      </c>
      <c r="M119" s="12">
        <v>349</v>
      </c>
      <c r="N119" s="12"/>
      <c r="O119" s="12" t="s">
        <v>166</v>
      </c>
      <c r="P119" s="57">
        <v>45673.660416666666</v>
      </c>
      <c r="Q119" s="58">
        <v>45698</v>
      </c>
      <c r="R119" s="12"/>
      <c r="S119" s="58">
        <v>45688</v>
      </c>
      <c r="T119" s="12"/>
      <c r="U119" s="62">
        <v>52.04</v>
      </c>
      <c r="V119" s="12" t="s">
        <v>39</v>
      </c>
      <c r="W119" s="12" t="s">
        <v>40</v>
      </c>
      <c r="X119" s="12" t="s">
        <v>41</v>
      </c>
      <c r="Y119" s="12" t="s">
        <v>42</v>
      </c>
      <c r="Z119" s="12"/>
      <c r="AA119" s="12"/>
      <c r="AB119" s="12" t="s">
        <v>665</v>
      </c>
      <c r="AC119" s="12"/>
      <c r="AD119" s="12">
        <v>7119</v>
      </c>
      <c r="AE119" s="12" t="s">
        <v>38</v>
      </c>
    </row>
    <row r="120" spans="1:31" x14ac:dyDescent="0.2">
      <c r="A120" s="56" t="s">
        <v>500</v>
      </c>
      <c r="B120" s="12">
        <v>620433</v>
      </c>
      <c r="C120" s="12">
        <v>119837</v>
      </c>
      <c r="D120" s="12"/>
      <c r="E120" s="12">
        <v>2</v>
      </c>
      <c r="F120" s="12" t="s">
        <v>29</v>
      </c>
      <c r="G120" s="12">
        <v>3201</v>
      </c>
      <c r="H120" s="12" t="s">
        <v>608</v>
      </c>
      <c r="I120" s="12" t="s">
        <v>609</v>
      </c>
      <c r="J120" s="12">
        <v>207</v>
      </c>
      <c r="K120" s="12" t="s">
        <v>271</v>
      </c>
      <c r="L120" s="72" t="s">
        <v>500</v>
      </c>
      <c r="M120" s="12">
        <v>174</v>
      </c>
      <c r="N120" s="12" t="s">
        <v>272</v>
      </c>
      <c r="O120" s="12" t="s">
        <v>666</v>
      </c>
      <c r="P120" s="57">
        <v>45673.665972222225</v>
      </c>
      <c r="Q120" s="58">
        <v>45698</v>
      </c>
      <c r="R120" s="12"/>
      <c r="S120" s="58">
        <v>45691</v>
      </c>
      <c r="T120" s="12"/>
      <c r="U120" s="62">
        <v>-467.05</v>
      </c>
      <c r="V120" s="12" t="s">
        <v>34</v>
      </c>
      <c r="W120" s="12" t="s">
        <v>600</v>
      </c>
      <c r="X120" s="12" t="s">
        <v>35</v>
      </c>
      <c r="Y120" s="12" t="s">
        <v>36</v>
      </c>
      <c r="Z120" s="12"/>
      <c r="AA120" s="12"/>
      <c r="AB120" s="12" t="s">
        <v>667</v>
      </c>
      <c r="AC120" s="12"/>
      <c r="AD120" s="12">
        <v>7119</v>
      </c>
      <c r="AE120" s="12" t="s">
        <v>38</v>
      </c>
    </row>
    <row r="121" spans="1:31" x14ac:dyDescent="0.2">
      <c r="A121" s="56" t="s">
        <v>500</v>
      </c>
      <c r="B121" s="12">
        <v>620456</v>
      </c>
      <c r="C121" s="12">
        <v>119837</v>
      </c>
      <c r="D121" s="12"/>
      <c r="E121" s="12">
        <v>2</v>
      </c>
      <c r="F121" s="12" t="s">
        <v>29</v>
      </c>
      <c r="G121" s="12">
        <v>3201</v>
      </c>
      <c r="H121" s="12" t="s">
        <v>608</v>
      </c>
      <c r="I121" s="12" t="s">
        <v>609</v>
      </c>
      <c r="J121" s="12">
        <v>207</v>
      </c>
      <c r="K121" s="12" t="s">
        <v>271</v>
      </c>
      <c r="L121" s="72" t="s">
        <v>500</v>
      </c>
      <c r="M121" s="12">
        <v>174</v>
      </c>
      <c r="N121" s="12" t="s">
        <v>272</v>
      </c>
      <c r="O121" s="12" t="s">
        <v>666</v>
      </c>
      <c r="P121" s="57">
        <v>45673.665972222225</v>
      </c>
      <c r="Q121" s="58">
        <v>45698</v>
      </c>
      <c r="R121" s="12"/>
      <c r="S121" s="58">
        <v>45691</v>
      </c>
      <c r="T121" s="12"/>
      <c r="U121" s="62">
        <v>37.36</v>
      </c>
      <c r="V121" s="12" t="s">
        <v>39</v>
      </c>
      <c r="W121" s="12" t="s">
        <v>40</v>
      </c>
      <c r="X121" s="12" t="s">
        <v>41</v>
      </c>
      <c r="Y121" s="12" t="s">
        <v>42</v>
      </c>
      <c r="Z121" s="12"/>
      <c r="AA121" s="12"/>
      <c r="AB121" s="12" t="s">
        <v>667</v>
      </c>
      <c r="AC121" s="12"/>
      <c r="AD121" s="12">
        <v>7119</v>
      </c>
      <c r="AE121" s="12" t="s">
        <v>38</v>
      </c>
    </row>
    <row r="122" spans="1:31" x14ac:dyDescent="0.2">
      <c r="A122" s="56" t="s">
        <v>500</v>
      </c>
      <c r="B122" s="12">
        <v>620506</v>
      </c>
      <c r="C122" s="12">
        <v>119849</v>
      </c>
      <c r="D122" s="12"/>
      <c r="E122" s="12">
        <v>2</v>
      </c>
      <c r="F122" s="12" t="s">
        <v>29</v>
      </c>
      <c r="G122" s="12">
        <v>3201</v>
      </c>
      <c r="H122" s="12" t="s">
        <v>608</v>
      </c>
      <c r="I122" s="12" t="s">
        <v>609</v>
      </c>
      <c r="J122" s="12">
        <v>212</v>
      </c>
      <c r="K122" s="12" t="s">
        <v>61</v>
      </c>
      <c r="L122" s="72" t="s">
        <v>500</v>
      </c>
      <c r="M122" s="12">
        <v>400</v>
      </c>
      <c r="N122" s="12"/>
      <c r="O122" s="12" t="s">
        <v>62</v>
      </c>
      <c r="P122" s="57">
        <v>45673.666666666664</v>
      </c>
      <c r="Q122" s="58">
        <v>45698</v>
      </c>
      <c r="R122" s="12"/>
      <c r="S122" s="58">
        <v>45687</v>
      </c>
      <c r="T122" s="12"/>
      <c r="U122" s="62">
        <v>-700</v>
      </c>
      <c r="V122" s="12" t="s">
        <v>34</v>
      </c>
      <c r="W122" s="12" t="s">
        <v>600</v>
      </c>
      <c r="X122" s="12" t="s">
        <v>35</v>
      </c>
      <c r="Y122" s="12" t="s">
        <v>36</v>
      </c>
      <c r="Z122" s="12"/>
      <c r="AA122" s="12"/>
      <c r="AB122" s="12" t="s">
        <v>648</v>
      </c>
      <c r="AC122" s="12"/>
      <c r="AD122" s="12">
        <v>7119</v>
      </c>
      <c r="AE122" s="12" t="s">
        <v>38</v>
      </c>
    </row>
    <row r="123" spans="1:31" x14ac:dyDescent="0.2">
      <c r="A123" s="56" t="s">
        <v>500</v>
      </c>
      <c r="B123" s="12">
        <v>620531</v>
      </c>
      <c r="C123" s="12">
        <v>119849</v>
      </c>
      <c r="D123" s="12"/>
      <c r="E123" s="12">
        <v>2</v>
      </c>
      <c r="F123" s="12" t="s">
        <v>29</v>
      </c>
      <c r="G123" s="12">
        <v>3201</v>
      </c>
      <c r="H123" s="12" t="s">
        <v>608</v>
      </c>
      <c r="I123" s="12" t="s">
        <v>609</v>
      </c>
      <c r="J123" s="12">
        <v>212</v>
      </c>
      <c r="K123" s="12" t="s">
        <v>61</v>
      </c>
      <c r="L123" s="72" t="s">
        <v>500</v>
      </c>
      <c r="M123" s="12">
        <v>400</v>
      </c>
      <c r="N123" s="12"/>
      <c r="O123" s="12" t="s">
        <v>62</v>
      </c>
      <c r="P123" s="57">
        <v>45673.666666666664</v>
      </c>
      <c r="Q123" s="58">
        <v>45698</v>
      </c>
      <c r="R123" s="12"/>
      <c r="S123" s="58">
        <v>45687</v>
      </c>
      <c r="T123" s="12"/>
      <c r="U123" s="62">
        <v>56</v>
      </c>
      <c r="V123" s="12" t="s">
        <v>39</v>
      </c>
      <c r="W123" s="12" t="s">
        <v>40</v>
      </c>
      <c r="X123" s="12" t="s">
        <v>41</v>
      </c>
      <c r="Y123" s="12" t="s">
        <v>42</v>
      </c>
      <c r="Z123" s="12"/>
      <c r="AA123" s="12"/>
      <c r="AB123" s="12" t="s">
        <v>648</v>
      </c>
      <c r="AC123" s="12"/>
      <c r="AD123" s="12">
        <v>7119</v>
      </c>
      <c r="AE123" s="12" t="s">
        <v>38</v>
      </c>
    </row>
    <row r="124" spans="1:31" x14ac:dyDescent="0.2">
      <c r="A124" s="56" t="s">
        <v>501</v>
      </c>
      <c r="B124" s="12">
        <v>621056</v>
      </c>
      <c r="C124" s="12">
        <v>119953</v>
      </c>
      <c r="D124" s="12"/>
      <c r="E124" s="12">
        <v>2</v>
      </c>
      <c r="F124" s="12" t="s">
        <v>29</v>
      </c>
      <c r="G124" s="12">
        <v>3201</v>
      </c>
      <c r="H124" s="12" t="s">
        <v>608</v>
      </c>
      <c r="I124" s="12" t="s">
        <v>609</v>
      </c>
      <c r="J124" s="12">
        <v>232</v>
      </c>
      <c r="K124" s="12" t="s">
        <v>408</v>
      </c>
      <c r="L124" s="72" t="s">
        <v>501</v>
      </c>
      <c r="M124" s="12">
        <v>356</v>
      </c>
      <c r="N124" s="12"/>
      <c r="O124" s="12" t="s">
        <v>668</v>
      </c>
      <c r="P124" s="57">
        <v>45673.683333333334</v>
      </c>
      <c r="Q124" s="58">
        <v>45698</v>
      </c>
      <c r="R124" s="12"/>
      <c r="S124" s="58">
        <v>45687</v>
      </c>
      <c r="T124" s="12"/>
      <c r="U124" s="62">
        <v>-600</v>
      </c>
      <c r="V124" s="12" t="s">
        <v>34</v>
      </c>
      <c r="W124" s="12" t="s">
        <v>600</v>
      </c>
      <c r="X124" s="12" t="s">
        <v>35</v>
      </c>
      <c r="Y124" s="12" t="s">
        <v>36</v>
      </c>
      <c r="Z124" s="12"/>
      <c r="AA124" s="12"/>
      <c r="AB124" s="12" t="s">
        <v>621</v>
      </c>
      <c r="AC124" s="12"/>
      <c r="AD124" s="12">
        <v>7119</v>
      </c>
      <c r="AE124" s="12" t="s">
        <v>38</v>
      </c>
    </row>
    <row r="125" spans="1:31" x14ac:dyDescent="0.2">
      <c r="A125" s="56" t="s">
        <v>501</v>
      </c>
      <c r="B125" s="12">
        <v>621081</v>
      </c>
      <c r="C125" s="12">
        <v>119953</v>
      </c>
      <c r="D125" s="12"/>
      <c r="E125" s="12">
        <v>2</v>
      </c>
      <c r="F125" s="12" t="s">
        <v>29</v>
      </c>
      <c r="G125" s="12">
        <v>3201</v>
      </c>
      <c r="H125" s="12" t="s">
        <v>608</v>
      </c>
      <c r="I125" s="12" t="s">
        <v>609</v>
      </c>
      <c r="J125" s="12">
        <v>232</v>
      </c>
      <c r="K125" s="12" t="s">
        <v>408</v>
      </c>
      <c r="L125" s="72" t="s">
        <v>501</v>
      </c>
      <c r="M125" s="12">
        <v>356</v>
      </c>
      <c r="N125" s="12"/>
      <c r="O125" s="12" t="s">
        <v>668</v>
      </c>
      <c r="P125" s="57">
        <v>45673.683333333334</v>
      </c>
      <c r="Q125" s="58">
        <v>45698</v>
      </c>
      <c r="R125" s="12"/>
      <c r="S125" s="58">
        <v>45687</v>
      </c>
      <c r="T125" s="12"/>
      <c r="U125" s="62">
        <v>48</v>
      </c>
      <c r="V125" s="12" t="s">
        <v>39</v>
      </c>
      <c r="W125" s="12" t="s">
        <v>40</v>
      </c>
      <c r="X125" s="12" t="s">
        <v>41</v>
      </c>
      <c r="Y125" s="12" t="s">
        <v>42</v>
      </c>
      <c r="Z125" s="12"/>
      <c r="AA125" s="12"/>
      <c r="AB125" s="12" t="s">
        <v>621</v>
      </c>
      <c r="AC125" s="12"/>
      <c r="AD125" s="12">
        <v>7119</v>
      </c>
      <c r="AE125" s="12" t="s">
        <v>38</v>
      </c>
    </row>
    <row r="126" spans="1:31" x14ac:dyDescent="0.2">
      <c r="A126" s="56" t="s">
        <v>501</v>
      </c>
      <c r="B126" s="12">
        <v>621109</v>
      </c>
      <c r="C126" s="12">
        <v>119966</v>
      </c>
      <c r="D126" s="12"/>
      <c r="E126" s="12">
        <v>2</v>
      </c>
      <c r="F126" s="12" t="s">
        <v>29</v>
      </c>
      <c r="G126" s="12">
        <v>3201</v>
      </c>
      <c r="H126" s="12" t="s">
        <v>608</v>
      </c>
      <c r="I126" s="12" t="s">
        <v>609</v>
      </c>
      <c r="J126" s="12">
        <v>235</v>
      </c>
      <c r="K126" s="12" t="s">
        <v>479</v>
      </c>
      <c r="L126" s="72" t="s">
        <v>501</v>
      </c>
      <c r="M126" s="12">
        <v>417</v>
      </c>
      <c r="N126" s="12"/>
      <c r="O126" s="12" t="s">
        <v>480</v>
      </c>
      <c r="P126" s="57">
        <v>45673.685416666667</v>
      </c>
      <c r="Q126" s="58">
        <v>45698</v>
      </c>
      <c r="R126" s="12"/>
      <c r="S126" s="58">
        <v>45693</v>
      </c>
      <c r="T126" s="12"/>
      <c r="U126" s="62">
        <v>-1000</v>
      </c>
      <c r="V126" s="12" t="s">
        <v>34</v>
      </c>
      <c r="W126" s="12" t="s">
        <v>600</v>
      </c>
      <c r="X126" s="12" t="s">
        <v>35</v>
      </c>
      <c r="Y126" s="12" t="s">
        <v>36</v>
      </c>
      <c r="Z126" s="12"/>
      <c r="AA126" s="12"/>
      <c r="AB126" s="12" t="s">
        <v>669</v>
      </c>
      <c r="AC126" s="12"/>
      <c r="AD126" s="12">
        <v>7119</v>
      </c>
      <c r="AE126" s="12" t="s">
        <v>38</v>
      </c>
    </row>
    <row r="127" spans="1:31" x14ac:dyDescent="0.2">
      <c r="A127" s="56" t="s">
        <v>501</v>
      </c>
      <c r="B127" s="12">
        <v>621132</v>
      </c>
      <c r="C127" s="12">
        <v>119966</v>
      </c>
      <c r="D127" s="12"/>
      <c r="E127" s="12">
        <v>2</v>
      </c>
      <c r="F127" s="12" t="s">
        <v>29</v>
      </c>
      <c r="G127" s="12">
        <v>3201</v>
      </c>
      <c r="H127" s="12" t="s">
        <v>608</v>
      </c>
      <c r="I127" s="12" t="s">
        <v>609</v>
      </c>
      <c r="J127" s="12">
        <v>235</v>
      </c>
      <c r="K127" s="12" t="s">
        <v>479</v>
      </c>
      <c r="L127" s="72" t="s">
        <v>501</v>
      </c>
      <c r="M127" s="12">
        <v>417</v>
      </c>
      <c r="N127" s="12"/>
      <c r="O127" s="12" t="s">
        <v>480</v>
      </c>
      <c r="P127" s="57">
        <v>45673.685416666667</v>
      </c>
      <c r="Q127" s="58">
        <v>45698</v>
      </c>
      <c r="R127" s="12"/>
      <c r="S127" s="58">
        <v>45693</v>
      </c>
      <c r="T127" s="12"/>
      <c r="U127" s="62">
        <v>80</v>
      </c>
      <c r="V127" s="12" t="s">
        <v>39</v>
      </c>
      <c r="W127" s="12" t="s">
        <v>40</v>
      </c>
      <c r="X127" s="12" t="s">
        <v>41</v>
      </c>
      <c r="Y127" s="12" t="s">
        <v>42</v>
      </c>
      <c r="Z127" s="12"/>
      <c r="AA127" s="12"/>
      <c r="AB127" s="12" t="s">
        <v>669</v>
      </c>
      <c r="AC127" s="12"/>
      <c r="AD127" s="12">
        <v>7119</v>
      </c>
      <c r="AE127" s="12" t="s">
        <v>38</v>
      </c>
    </row>
    <row r="128" spans="1:31" x14ac:dyDescent="0.2">
      <c r="A128" s="56" t="s">
        <v>501</v>
      </c>
      <c r="B128" s="12">
        <v>644941</v>
      </c>
      <c r="C128" s="12">
        <v>119966</v>
      </c>
      <c r="D128" s="12"/>
      <c r="E128" s="12">
        <v>2</v>
      </c>
      <c r="F128" s="12" t="s">
        <v>29</v>
      </c>
      <c r="G128" s="12">
        <v>3201</v>
      </c>
      <c r="H128" s="12" t="s">
        <v>608</v>
      </c>
      <c r="I128" s="12" t="s">
        <v>609</v>
      </c>
      <c r="J128" s="12">
        <v>235</v>
      </c>
      <c r="K128" s="12" t="s">
        <v>479</v>
      </c>
      <c r="L128" s="72" t="s">
        <v>501</v>
      </c>
      <c r="M128" s="12">
        <v>417</v>
      </c>
      <c r="N128" s="12"/>
      <c r="O128" s="12" t="s">
        <v>480</v>
      </c>
      <c r="P128" s="57">
        <v>45673.685416666667</v>
      </c>
      <c r="Q128" s="58">
        <v>45698</v>
      </c>
      <c r="R128" s="12"/>
      <c r="S128" s="58">
        <v>45693</v>
      </c>
      <c r="T128" s="12"/>
      <c r="U128" s="62">
        <v>400</v>
      </c>
      <c r="V128" s="12" t="s">
        <v>39</v>
      </c>
      <c r="W128" s="12" t="s">
        <v>787</v>
      </c>
      <c r="X128" s="12" t="s">
        <v>784</v>
      </c>
      <c r="Y128" s="12" t="s">
        <v>785</v>
      </c>
      <c r="Z128" s="12"/>
      <c r="AA128" s="12"/>
      <c r="AB128" s="12" t="s">
        <v>669</v>
      </c>
      <c r="AC128" s="12"/>
      <c r="AD128" s="12">
        <v>7119</v>
      </c>
      <c r="AE128" s="12" t="s">
        <v>38</v>
      </c>
    </row>
    <row r="129" spans="1:31" x14ac:dyDescent="0.2">
      <c r="A129" s="56" t="s">
        <v>501</v>
      </c>
      <c r="B129" s="12">
        <v>644942</v>
      </c>
      <c r="C129" s="12">
        <v>119966</v>
      </c>
      <c r="D129" s="12"/>
      <c r="E129" s="12">
        <v>2</v>
      </c>
      <c r="F129" s="12" t="s">
        <v>29</v>
      </c>
      <c r="G129" s="12">
        <v>3201</v>
      </c>
      <c r="H129" s="12" t="s">
        <v>608</v>
      </c>
      <c r="I129" s="12" t="s">
        <v>609</v>
      </c>
      <c r="J129" s="12">
        <v>235</v>
      </c>
      <c r="K129" s="12" t="s">
        <v>479</v>
      </c>
      <c r="L129" s="72" t="s">
        <v>501</v>
      </c>
      <c r="M129" s="12">
        <v>417</v>
      </c>
      <c r="N129" s="12"/>
      <c r="O129" s="12" t="s">
        <v>480</v>
      </c>
      <c r="P129" s="57">
        <v>45673.685416666667</v>
      </c>
      <c r="Q129" s="58">
        <v>45698</v>
      </c>
      <c r="R129" s="12"/>
      <c r="S129" s="58">
        <v>45693</v>
      </c>
      <c r="T129" s="12"/>
      <c r="U129" s="62">
        <v>188</v>
      </c>
      <c r="V129" s="12" t="s">
        <v>39</v>
      </c>
      <c r="W129" s="12" t="s">
        <v>788</v>
      </c>
      <c r="X129" s="12" t="s">
        <v>784</v>
      </c>
      <c r="Y129" s="12" t="s">
        <v>785</v>
      </c>
      <c r="Z129" s="12"/>
      <c r="AA129" s="12"/>
      <c r="AB129" s="12" t="s">
        <v>669</v>
      </c>
      <c r="AC129" s="12"/>
      <c r="AD129" s="12">
        <v>7119</v>
      </c>
      <c r="AE129" s="12" t="s">
        <v>38</v>
      </c>
    </row>
    <row r="130" spans="1:31" x14ac:dyDescent="0.2">
      <c r="A130" s="56" t="s">
        <v>501</v>
      </c>
      <c r="B130" s="12">
        <v>621158</v>
      </c>
      <c r="C130" s="12">
        <v>119978</v>
      </c>
      <c r="D130" s="12"/>
      <c r="E130" s="12">
        <v>2</v>
      </c>
      <c r="F130" s="12" t="s">
        <v>29</v>
      </c>
      <c r="G130" s="12">
        <v>3201</v>
      </c>
      <c r="H130" s="12" t="s">
        <v>608</v>
      </c>
      <c r="I130" s="12" t="s">
        <v>609</v>
      </c>
      <c r="J130" s="12">
        <v>236</v>
      </c>
      <c r="K130" s="12" t="s">
        <v>417</v>
      </c>
      <c r="L130" s="72" t="s">
        <v>501</v>
      </c>
      <c r="M130" s="12">
        <v>83</v>
      </c>
      <c r="N130" s="12" t="s">
        <v>418</v>
      </c>
      <c r="O130" s="12" t="s">
        <v>419</v>
      </c>
      <c r="P130" s="57">
        <v>45673.686805555553</v>
      </c>
      <c r="Q130" s="58">
        <v>45698</v>
      </c>
      <c r="R130" s="12"/>
      <c r="S130" s="58">
        <v>45691</v>
      </c>
      <c r="T130" s="12"/>
      <c r="U130" s="62">
        <v>-915.05</v>
      </c>
      <c r="V130" s="12" t="s">
        <v>34</v>
      </c>
      <c r="W130" s="12" t="s">
        <v>600</v>
      </c>
      <c r="X130" s="12" t="s">
        <v>35</v>
      </c>
      <c r="Y130" s="12" t="s">
        <v>36</v>
      </c>
      <c r="Z130" s="12"/>
      <c r="AA130" s="12"/>
      <c r="AB130" s="12" t="s">
        <v>670</v>
      </c>
      <c r="AC130" s="12"/>
      <c r="AD130" s="12">
        <v>7119</v>
      </c>
      <c r="AE130" s="12" t="s">
        <v>38</v>
      </c>
    </row>
    <row r="131" spans="1:31" x14ac:dyDescent="0.2">
      <c r="A131" s="56" t="s">
        <v>501</v>
      </c>
      <c r="B131" s="12">
        <v>621181</v>
      </c>
      <c r="C131" s="12">
        <v>119978</v>
      </c>
      <c r="D131" s="12"/>
      <c r="E131" s="12">
        <v>2</v>
      </c>
      <c r="F131" s="12" t="s">
        <v>29</v>
      </c>
      <c r="G131" s="12">
        <v>3201</v>
      </c>
      <c r="H131" s="12" t="s">
        <v>608</v>
      </c>
      <c r="I131" s="12" t="s">
        <v>609</v>
      </c>
      <c r="J131" s="12">
        <v>236</v>
      </c>
      <c r="K131" s="12" t="s">
        <v>417</v>
      </c>
      <c r="L131" s="72" t="s">
        <v>501</v>
      </c>
      <c r="M131" s="12">
        <v>83</v>
      </c>
      <c r="N131" s="12" t="s">
        <v>418</v>
      </c>
      <c r="O131" s="12" t="s">
        <v>419</v>
      </c>
      <c r="P131" s="57">
        <v>45673.686805555553</v>
      </c>
      <c r="Q131" s="58">
        <v>45698</v>
      </c>
      <c r="R131" s="12"/>
      <c r="S131" s="58">
        <v>45691</v>
      </c>
      <c r="T131" s="12"/>
      <c r="U131" s="62">
        <v>73.2</v>
      </c>
      <c r="V131" s="12" t="s">
        <v>39</v>
      </c>
      <c r="W131" s="12" t="s">
        <v>40</v>
      </c>
      <c r="X131" s="12" t="s">
        <v>41</v>
      </c>
      <c r="Y131" s="12" t="s">
        <v>42</v>
      </c>
      <c r="Z131" s="12"/>
      <c r="AA131" s="12"/>
      <c r="AB131" s="12" t="s">
        <v>670</v>
      </c>
      <c r="AC131" s="12"/>
      <c r="AD131" s="12">
        <v>7119</v>
      </c>
      <c r="AE131" s="12" t="s">
        <v>38</v>
      </c>
    </row>
    <row r="132" spans="1:31" x14ac:dyDescent="0.2">
      <c r="A132" s="56" t="s">
        <v>501</v>
      </c>
      <c r="B132" s="12">
        <v>621209</v>
      </c>
      <c r="C132" s="12">
        <v>119990</v>
      </c>
      <c r="D132" s="12"/>
      <c r="E132" s="12">
        <v>2</v>
      </c>
      <c r="F132" s="12" t="s">
        <v>29</v>
      </c>
      <c r="G132" s="12">
        <v>3201</v>
      </c>
      <c r="H132" s="12" t="s">
        <v>608</v>
      </c>
      <c r="I132" s="12" t="s">
        <v>609</v>
      </c>
      <c r="J132" s="12">
        <v>237</v>
      </c>
      <c r="K132" s="12" t="s">
        <v>290</v>
      </c>
      <c r="L132" s="72" t="s">
        <v>501</v>
      </c>
      <c r="M132" s="12">
        <v>280</v>
      </c>
      <c r="N132" s="12" t="s">
        <v>291</v>
      </c>
      <c r="O132" s="12" t="s">
        <v>292</v>
      </c>
      <c r="P132" s="57">
        <v>45673.6875</v>
      </c>
      <c r="Q132" s="58">
        <v>45698</v>
      </c>
      <c r="R132" s="12"/>
      <c r="S132" s="58">
        <v>45693</v>
      </c>
      <c r="T132" s="12"/>
      <c r="U132" s="62">
        <v>-910.17</v>
      </c>
      <c r="V132" s="12" t="s">
        <v>34</v>
      </c>
      <c r="W132" s="12" t="s">
        <v>600</v>
      </c>
      <c r="X132" s="12" t="s">
        <v>35</v>
      </c>
      <c r="Y132" s="12" t="s">
        <v>36</v>
      </c>
      <c r="Z132" s="12"/>
      <c r="AA132" s="12"/>
      <c r="AB132" s="12" t="s">
        <v>671</v>
      </c>
      <c r="AC132" s="12"/>
      <c r="AD132" s="12">
        <v>7119</v>
      </c>
      <c r="AE132" s="12" t="s">
        <v>38</v>
      </c>
    </row>
    <row r="133" spans="1:31" x14ac:dyDescent="0.2">
      <c r="A133" s="56" t="s">
        <v>501</v>
      </c>
      <c r="B133" s="12">
        <v>621232</v>
      </c>
      <c r="C133" s="12">
        <v>119990</v>
      </c>
      <c r="D133" s="12"/>
      <c r="E133" s="12">
        <v>2</v>
      </c>
      <c r="F133" s="12" t="s">
        <v>29</v>
      </c>
      <c r="G133" s="12">
        <v>3201</v>
      </c>
      <c r="H133" s="12" t="s">
        <v>608</v>
      </c>
      <c r="I133" s="12" t="s">
        <v>609</v>
      </c>
      <c r="J133" s="12">
        <v>237</v>
      </c>
      <c r="K133" s="12" t="s">
        <v>290</v>
      </c>
      <c r="L133" s="72" t="s">
        <v>501</v>
      </c>
      <c r="M133" s="12">
        <v>280</v>
      </c>
      <c r="N133" s="12" t="s">
        <v>291</v>
      </c>
      <c r="O133" s="12" t="s">
        <v>292</v>
      </c>
      <c r="P133" s="57">
        <v>45673.6875</v>
      </c>
      <c r="Q133" s="58">
        <v>45698</v>
      </c>
      <c r="R133" s="12"/>
      <c r="S133" s="58">
        <v>45693</v>
      </c>
      <c r="T133" s="12"/>
      <c r="U133" s="62">
        <v>72.81</v>
      </c>
      <c r="V133" s="12" t="s">
        <v>39</v>
      </c>
      <c r="W133" s="12" t="s">
        <v>40</v>
      </c>
      <c r="X133" s="12" t="s">
        <v>41</v>
      </c>
      <c r="Y133" s="12" t="s">
        <v>42</v>
      </c>
      <c r="Z133" s="12"/>
      <c r="AA133" s="12"/>
      <c r="AB133" s="12" t="s">
        <v>671</v>
      </c>
      <c r="AC133" s="12"/>
      <c r="AD133" s="12">
        <v>7119</v>
      </c>
      <c r="AE133" s="12" t="s">
        <v>38</v>
      </c>
    </row>
    <row r="134" spans="1:31" x14ac:dyDescent="0.2">
      <c r="A134" s="56" t="s">
        <v>501</v>
      </c>
      <c r="B134" s="12">
        <v>621261</v>
      </c>
      <c r="C134" s="12">
        <v>120002</v>
      </c>
      <c r="D134" s="12"/>
      <c r="E134" s="12">
        <v>2</v>
      </c>
      <c r="F134" s="12" t="s">
        <v>29</v>
      </c>
      <c r="G134" s="12">
        <v>3201</v>
      </c>
      <c r="H134" s="12" t="s">
        <v>608</v>
      </c>
      <c r="I134" s="12" t="s">
        <v>609</v>
      </c>
      <c r="J134" s="12">
        <v>238</v>
      </c>
      <c r="K134" s="12" t="s">
        <v>298</v>
      </c>
      <c r="L134" s="72" t="s">
        <v>501</v>
      </c>
      <c r="M134" s="12">
        <v>120</v>
      </c>
      <c r="N134" s="12" t="s">
        <v>299</v>
      </c>
      <c r="O134" s="12" t="s">
        <v>300</v>
      </c>
      <c r="P134" s="57">
        <v>45673.688888888886</v>
      </c>
      <c r="Q134" s="58">
        <v>45698</v>
      </c>
      <c r="R134" s="12"/>
      <c r="S134" s="58">
        <v>45691</v>
      </c>
      <c r="T134" s="12"/>
      <c r="U134" s="62">
        <v>-873.72</v>
      </c>
      <c r="V134" s="12" t="s">
        <v>34</v>
      </c>
      <c r="W134" s="12" t="s">
        <v>600</v>
      </c>
      <c r="X134" s="12" t="s">
        <v>35</v>
      </c>
      <c r="Y134" s="12" t="s">
        <v>36</v>
      </c>
      <c r="Z134" s="12"/>
      <c r="AA134" s="12"/>
      <c r="AB134" s="12" t="s">
        <v>672</v>
      </c>
      <c r="AC134" s="12"/>
      <c r="AD134" s="12">
        <v>7119</v>
      </c>
      <c r="AE134" s="12" t="s">
        <v>38</v>
      </c>
    </row>
    <row r="135" spans="1:31" x14ac:dyDescent="0.2">
      <c r="A135" s="56" t="s">
        <v>501</v>
      </c>
      <c r="B135" s="12">
        <v>621284</v>
      </c>
      <c r="C135" s="12">
        <v>120002</v>
      </c>
      <c r="D135" s="12"/>
      <c r="E135" s="12">
        <v>2</v>
      </c>
      <c r="F135" s="12" t="s">
        <v>29</v>
      </c>
      <c r="G135" s="12">
        <v>3201</v>
      </c>
      <c r="H135" s="12" t="s">
        <v>608</v>
      </c>
      <c r="I135" s="12" t="s">
        <v>609</v>
      </c>
      <c r="J135" s="12">
        <v>238</v>
      </c>
      <c r="K135" s="12" t="s">
        <v>298</v>
      </c>
      <c r="L135" s="72" t="s">
        <v>501</v>
      </c>
      <c r="M135" s="12">
        <v>120</v>
      </c>
      <c r="N135" s="12" t="s">
        <v>299</v>
      </c>
      <c r="O135" s="12" t="s">
        <v>300</v>
      </c>
      <c r="P135" s="57">
        <v>45673.688888888886</v>
      </c>
      <c r="Q135" s="58">
        <v>45698</v>
      </c>
      <c r="R135" s="12"/>
      <c r="S135" s="58">
        <v>45691</v>
      </c>
      <c r="T135" s="12"/>
      <c r="U135" s="62">
        <v>69.900000000000006</v>
      </c>
      <c r="V135" s="12" t="s">
        <v>39</v>
      </c>
      <c r="W135" s="12" t="s">
        <v>40</v>
      </c>
      <c r="X135" s="12" t="s">
        <v>41</v>
      </c>
      <c r="Y135" s="12" t="s">
        <v>42</v>
      </c>
      <c r="Z135" s="12"/>
      <c r="AA135" s="12"/>
      <c r="AB135" s="12" t="s">
        <v>672</v>
      </c>
      <c r="AC135" s="12"/>
      <c r="AD135" s="12">
        <v>7119</v>
      </c>
      <c r="AE135" s="12" t="s">
        <v>38</v>
      </c>
    </row>
    <row r="136" spans="1:31" x14ac:dyDescent="0.2">
      <c r="A136" s="56" t="s">
        <v>501</v>
      </c>
      <c r="B136" s="12">
        <v>621429</v>
      </c>
      <c r="C136" s="12">
        <v>120037</v>
      </c>
      <c r="D136" s="12"/>
      <c r="E136" s="12">
        <v>2</v>
      </c>
      <c r="F136" s="12" t="s">
        <v>29</v>
      </c>
      <c r="G136" s="12">
        <v>3201</v>
      </c>
      <c r="H136" s="12" t="s">
        <v>608</v>
      </c>
      <c r="I136" s="12" t="s">
        <v>609</v>
      </c>
      <c r="J136" s="12">
        <v>239</v>
      </c>
      <c r="K136" s="12" t="s">
        <v>188</v>
      </c>
      <c r="L136" s="72" t="s">
        <v>501</v>
      </c>
      <c r="M136" s="12">
        <v>31</v>
      </c>
      <c r="N136" s="12" t="s">
        <v>189</v>
      </c>
      <c r="O136" s="12" t="s">
        <v>822</v>
      </c>
      <c r="P136" s="57">
        <v>45673.69027777778</v>
      </c>
      <c r="Q136" s="58">
        <v>45698</v>
      </c>
      <c r="R136" s="12"/>
      <c r="S136" s="58"/>
      <c r="T136" s="12"/>
      <c r="U136" s="62">
        <v>-1091.05</v>
      </c>
      <c r="V136" s="12" t="s">
        <v>34</v>
      </c>
      <c r="W136" s="12" t="s">
        <v>600</v>
      </c>
      <c r="X136" s="12" t="s">
        <v>35</v>
      </c>
      <c r="Y136" s="12" t="s">
        <v>36</v>
      </c>
      <c r="Z136" s="12"/>
      <c r="AA136" s="12"/>
      <c r="AB136" s="12" t="s">
        <v>673</v>
      </c>
      <c r="AC136" s="12"/>
      <c r="AD136" s="12">
        <v>7119</v>
      </c>
      <c r="AE136" s="12" t="s">
        <v>38</v>
      </c>
    </row>
    <row r="137" spans="1:31" x14ac:dyDescent="0.2">
      <c r="A137" s="56" t="s">
        <v>501</v>
      </c>
      <c r="B137" s="12">
        <v>621452</v>
      </c>
      <c r="C137" s="12">
        <v>120037</v>
      </c>
      <c r="D137" s="12"/>
      <c r="E137" s="12">
        <v>2</v>
      </c>
      <c r="F137" s="12" t="s">
        <v>29</v>
      </c>
      <c r="G137" s="12">
        <v>3201</v>
      </c>
      <c r="H137" s="12" t="s">
        <v>608</v>
      </c>
      <c r="I137" s="12" t="s">
        <v>609</v>
      </c>
      <c r="J137" s="12">
        <v>239</v>
      </c>
      <c r="K137" s="12" t="s">
        <v>188</v>
      </c>
      <c r="L137" s="72" t="s">
        <v>501</v>
      </c>
      <c r="M137" s="12">
        <v>31</v>
      </c>
      <c r="N137" s="12" t="s">
        <v>189</v>
      </c>
      <c r="O137" s="12" t="s">
        <v>822</v>
      </c>
      <c r="P137" s="57">
        <v>45673.69027777778</v>
      </c>
      <c r="Q137" s="58">
        <v>45698</v>
      </c>
      <c r="R137" s="12"/>
      <c r="S137" s="58"/>
      <c r="T137" s="12"/>
      <c r="U137" s="62">
        <v>87.28</v>
      </c>
      <c r="V137" s="12" t="s">
        <v>39</v>
      </c>
      <c r="W137" s="12" t="s">
        <v>40</v>
      </c>
      <c r="X137" s="12" t="s">
        <v>41</v>
      </c>
      <c r="Y137" s="12" t="s">
        <v>42</v>
      </c>
      <c r="Z137" s="12"/>
      <c r="AA137" s="12"/>
      <c r="AB137" s="12" t="s">
        <v>673</v>
      </c>
      <c r="AC137" s="12"/>
      <c r="AD137" s="12">
        <v>7119</v>
      </c>
      <c r="AE137" s="12" t="s">
        <v>38</v>
      </c>
    </row>
    <row r="138" spans="1:31" x14ac:dyDescent="0.2">
      <c r="A138" s="56" t="s">
        <v>501</v>
      </c>
      <c r="B138" s="12">
        <v>621493</v>
      </c>
      <c r="C138" s="12">
        <v>120049</v>
      </c>
      <c r="D138" s="12"/>
      <c r="E138" s="12">
        <v>2</v>
      </c>
      <c r="F138" s="12" t="s">
        <v>29</v>
      </c>
      <c r="G138" s="12">
        <v>3201</v>
      </c>
      <c r="H138" s="12" t="s">
        <v>608</v>
      </c>
      <c r="I138" s="12" t="s">
        <v>609</v>
      </c>
      <c r="J138" s="12">
        <v>234</v>
      </c>
      <c r="K138" s="12" t="s">
        <v>453</v>
      </c>
      <c r="L138" s="72" t="s">
        <v>501</v>
      </c>
      <c r="M138" s="12">
        <v>342</v>
      </c>
      <c r="N138" s="12"/>
      <c r="O138" s="12" t="s">
        <v>454</v>
      </c>
      <c r="P138" s="57">
        <v>45673.692361111112</v>
      </c>
      <c r="Q138" s="58">
        <v>45698</v>
      </c>
      <c r="R138" s="12"/>
      <c r="S138" s="58">
        <v>45687</v>
      </c>
      <c r="T138" s="12"/>
      <c r="U138" s="62">
        <v>-5806.9</v>
      </c>
      <c r="V138" s="12" t="s">
        <v>34</v>
      </c>
      <c r="W138" s="12" t="s">
        <v>674</v>
      </c>
      <c r="X138" s="12" t="s">
        <v>35</v>
      </c>
      <c r="Y138" s="12" t="s">
        <v>36</v>
      </c>
      <c r="Z138" s="12"/>
      <c r="AA138" s="12"/>
      <c r="AB138" s="12" t="s">
        <v>675</v>
      </c>
      <c r="AC138" s="12"/>
      <c r="AD138" s="12">
        <v>7119</v>
      </c>
      <c r="AE138" s="12" t="s">
        <v>38</v>
      </c>
    </row>
    <row r="139" spans="1:31" x14ac:dyDescent="0.2">
      <c r="A139" s="56" t="s">
        <v>501</v>
      </c>
      <c r="B139" s="12">
        <v>621518</v>
      </c>
      <c r="C139" s="12">
        <v>120049</v>
      </c>
      <c r="D139" s="12"/>
      <c r="E139" s="12">
        <v>2</v>
      </c>
      <c r="F139" s="12" t="s">
        <v>29</v>
      </c>
      <c r="G139" s="12">
        <v>3201</v>
      </c>
      <c r="H139" s="12" t="s">
        <v>608</v>
      </c>
      <c r="I139" s="12" t="s">
        <v>609</v>
      </c>
      <c r="J139" s="12">
        <v>234</v>
      </c>
      <c r="K139" s="12" t="s">
        <v>453</v>
      </c>
      <c r="L139" s="72" t="s">
        <v>501</v>
      </c>
      <c r="M139" s="12">
        <v>342</v>
      </c>
      <c r="N139" s="12"/>
      <c r="O139" s="12" t="s">
        <v>454</v>
      </c>
      <c r="P139" s="57">
        <v>45673.692361111112</v>
      </c>
      <c r="Q139" s="58">
        <v>45698</v>
      </c>
      <c r="R139" s="12"/>
      <c r="S139" s="58">
        <v>45687</v>
      </c>
      <c r="T139" s="12"/>
      <c r="U139" s="62">
        <v>464.55</v>
      </c>
      <c r="V139" s="12" t="s">
        <v>39</v>
      </c>
      <c r="W139" s="12" t="s">
        <v>40</v>
      </c>
      <c r="X139" s="12" t="s">
        <v>41</v>
      </c>
      <c r="Y139" s="12" t="s">
        <v>42</v>
      </c>
      <c r="Z139" s="12"/>
      <c r="AA139" s="12"/>
      <c r="AB139" s="12" t="s">
        <v>675</v>
      </c>
      <c r="AC139" s="12"/>
      <c r="AD139" s="12">
        <v>7119</v>
      </c>
      <c r="AE139" s="12" t="s">
        <v>38</v>
      </c>
    </row>
    <row r="140" spans="1:31" x14ac:dyDescent="0.2">
      <c r="A140" s="56" t="s">
        <v>501</v>
      </c>
      <c r="B140" s="12">
        <v>621613</v>
      </c>
      <c r="C140" s="12">
        <v>120079</v>
      </c>
      <c r="D140" s="12"/>
      <c r="E140" s="12">
        <v>2</v>
      </c>
      <c r="F140" s="12" t="s">
        <v>29</v>
      </c>
      <c r="G140" s="12">
        <v>3201</v>
      </c>
      <c r="H140" s="12" t="s">
        <v>608</v>
      </c>
      <c r="I140" s="12" t="s">
        <v>609</v>
      </c>
      <c r="J140" s="12">
        <v>243</v>
      </c>
      <c r="K140" s="12" t="s">
        <v>450</v>
      </c>
      <c r="L140" s="72" t="s">
        <v>501</v>
      </c>
      <c r="M140" s="12">
        <v>374</v>
      </c>
      <c r="N140" s="12"/>
      <c r="O140" s="12" t="s">
        <v>451</v>
      </c>
      <c r="P140" s="57">
        <v>45673.697222222225</v>
      </c>
      <c r="Q140" s="58">
        <v>45698</v>
      </c>
      <c r="R140" s="12"/>
      <c r="S140" s="58">
        <v>45693</v>
      </c>
      <c r="T140" s="12"/>
      <c r="U140" s="62">
        <v>-2000</v>
      </c>
      <c r="V140" s="12" t="s">
        <v>34</v>
      </c>
      <c r="W140" s="12" t="s">
        <v>600</v>
      </c>
      <c r="X140" s="12" t="s">
        <v>35</v>
      </c>
      <c r="Y140" s="12" t="s">
        <v>36</v>
      </c>
      <c r="Z140" s="12"/>
      <c r="AA140" s="12"/>
      <c r="AB140" s="12" t="s">
        <v>676</v>
      </c>
      <c r="AC140" s="12"/>
      <c r="AD140" s="12">
        <v>7119</v>
      </c>
      <c r="AE140" s="12" t="s">
        <v>38</v>
      </c>
    </row>
    <row r="141" spans="1:31" x14ac:dyDescent="0.2">
      <c r="A141" s="56" t="s">
        <v>501</v>
      </c>
      <c r="B141" s="12">
        <v>621636</v>
      </c>
      <c r="C141" s="12">
        <v>120079</v>
      </c>
      <c r="D141" s="12"/>
      <c r="E141" s="12">
        <v>2</v>
      </c>
      <c r="F141" s="12" t="s">
        <v>29</v>
      </c>
      <c r="G141" s="12">
        <v>3201</v>
      </c>
      <c r="H141" s="12" t="s">
        <v>608</v>
      </c>
      <c r="I141" s="12" t="s">
        <v>609</v>
      </c>
      <c r="J141" s="12">
        <v>243</v>
      </c>
      <c r="K141" s="12" t="s">
        <v>450</v>
      </c>
      <c r="L141" s="72" t="s">
        <v>501</v>
      </c>
      <c r="M141" s="12">
        <v>374</v>
      </c>
      <c r="N141" s="12"/>
      <c r="O141" s="12" t="s">
        <v>451</v>
      </c>
      <c r="P141" s="57">
        <v>45673.697222222225</v>
      </c>
      <c r="Q141" s="58">
        <v>45698</v>
      </c>
      <c r="R141" s="12"/>
      <c r="S141" s="58">
        <v>45693</v>
      </c>
      <c r="T141" s="12"/>
      <c r="U141" s="62">
        <v>160</v>
      </c>
      <c r="V141" s="12" t="s">
        <v>39</v>
      </c>
      <c r="W141" s="12" t="s">
        <v>40</v>
      </c>
      <c r="X141" s="12" t="s">
        <v>41</v>
      </c>
      <c r="Y141" s="12" t="s">
        <v>42</v>
      </c>
      <c r="Z141" s="12"/>
      <c r="AA141" s="12"/>
      <c r="AB141" s="12" t="s">
        <v>676</v>
      </c>
      <c r="AC141" s="12"/>
      <c r="AD141" s="12">
        <v>7119</v>
      </c>
      <c r="AE141" s="12" t="s">
        <v>38</v>
      </c>
    </row>
    <row r="142" spans="1:31" x14ac:dyDescent="0.2">
      <c r="A142" s="56" t="s">
        <v>500</v>
      </c>
      <c r="B142" s="12">
        <v>623599</v>
      </c>
      <c r="C142" s="12">
        <v>120384</v>
      </c>
      <c r="D142" s="12"/>
      <c r="E142" s="12">
        <v>2</v>
      </c>
      <c r="F142" s="12" t="s">
        <v>29</v>
      </c>
      <c r="G142" s="12">
        <v>3201</v>
      </c>
      <c r="H142" s="12" t="s">
        <v>608</v>
      </c>
      <c r="I142" s="12" t="s">
        <v>609</v>
      </c>
      <c r="J142" s="12">
        <v>211</v>
      </c>
      <c r="K142" s="12" t="s">
        <v>458</v>
      </c>
      <c r="L142" s="72" t="s">
        <v>500</v>
      </c>
      <c r="M142" s="12">
        <v>311</v>
      </c>
      <c r="N142" s="12"/>
      <c r="O142" s="12" t="s">
        <v>823</v>
      </c>
      <c r="P142" s="57">
        <v>45674.424305555556</v>
      </c>
      <c r="Q142" s="58">
        <v>45698</v>
      </c>
      <c r="R142" s="12"/>
      <c r="S142" s="58">
        <v>45694</v>
      </c>
      <c r="T142" s="12"/>
      <c r="U142" s="62">
        <v>-700</v>
      </c>
      <c r="V142" s="12" t="s">
        <v>34</v>
      </c>
      <c r="W142" s="12" t="s">
        <v>600</v>
      </c>
      <c r="X142" s="12" t="s">
        <v>35</v>
      </c>
      <c r="Y142" s="12" t="s">
        <v>36</v>
      </c>
      <c r="Z142" s="12"/>
      <c r="AA142" s="12"/>
      <c r="AB142" s="12" t="s">
        <v>648</v>
      </c>
      <c r="AC142" s="12"/>
      <c r="AD142" s="12">
        <v>7119</v>
      </c>
      <c r="AE142" s="12" t="s">
        <v>38</v>
      </c>
    </row>
    <row r="143" spans="1:31" x14ac:dyDescent="0.2">
      <c r="A143" s="56" t="s">
        <v>500</v>
      </c>
      <c r="B143" s="12">
        <v>623622</v>
      </c>
      <c r="C143" s="12">
        <v>120384</v>
      </c>
      <c r="D143" s="12"/>
      <c r="E143" s="12">
        <v>2</v>
      </c>
      <c r="F143" s="12" t="s">
        <v>29</v>
      </c>
      <c r="G143" s="12">
        <v>3201</v>
      </c>
      <c r="H143" s="12" t="s">
        <v>608</v>
      </c>
      <c r="I143" s="12" t="s">
        <v>609</v>
      </c>
      <c r="J143" s="12">
        <v>211</v>
      </c>
      <c r="K143" s="12" t="s">
        <v>458</v>
      </c>
      <c r="L143" s="72" t="s">
        <v>500</v>
      </c>
      <c r="M143" s="12">
        <v>311</v>
      </c>
      <c r="N143" s="12"/>
      <c r="O143" s="12" t="s">
        <v>823</v>
      </c>
      <c r="P143" s="57">
        <v>45674.424305555556</v>
      </c>
      <c r="Q143" s="58">
        <v>45698</v>
      </c>
      <c r="R143" s="12"/>
      <c r="S143" s="58">
        <v>45694</v>
      </c>
      <c r="T143" s="12"/>
      <c r="U143" s="62">
        <v>56</v>
      </c>
      <c r="V143" s="12" t="s">
        <v>39</v>
      </c>
      <c r="W143" s="12" t="s">
        <v>40</v>
      </c>
      <c r="X143" s="12" t="s">
        <v>41</v>
      </c>
      <c r="Y143" s="12" t="s">
        <v>42</v>
      </c>
      <c r="Z143" s="12"/>
      <c r="AA143" s="12"/>
      <c r="AB143" s="12" t="s">
        <v>648</v>
      </c>
      <c r="AC143" s="12"/>
      <c r="AD143" s="12">
        <v>7119</v>
      </c>
      <c r="AE143" s="12" t="s">
        <v>38</v>
      </c>
    </row>
    <row r="144" spans="1:31" x14ac:dyDescent="0.2">
      <c r="A144" s="56" t="s">
        <v>499</v>
      </c>
      <c r="B144" s="12">
        <v>639461</v>
      </c>
      <c r="C144" s="12">
        <v>123301</v>
      </c>
      <c r="D144" s="12"/>
      <c r="E144" s="12">
        <v>2</v>
      </c>
      <c r="F144" s="12" t="s">
        <v>29</v>
      </c>
      <c r="G144" s="12">
        <v>3201</v>
      </c>
      <c r="H144" s="12" t="s">
        <v>608</v>
      </c>
      <c r="I144" s="12" t="s">
        <v>609</v>
      </c>
      <c r="J144" s="12">
        <v>58</v>
      </c>
      <c r="K144" s="12" t="s">
        <v>678</v>
      </c>
      <c r="L144" s="72" t="s">
        <v>499</v>
      </c>
      <c r="M144" s="12">
        <v>444</v>
      </c>
      <c r="N144" s="12"/>
      <c r="O144" s="12" t="s">
        <v>679</v>
      </c>
      <c r="P144" s="57">
        <v>45688.424305555556</v>
      </c>
      <c r="Q144" s="58">
        <v>45698</v>
      </c>
      <c r="R144" s="12"/>
      <c r="S144" s="58">
        <v>45688</v>
      </c>
      <c r="T144" s="12"/>
      <c r="U144" s="62">
        <v>-21.67</v>
      </c>
      <c r="V144" s="12" t="s">
        <v>34</v>
      </c>
      <c r="W144" s="12" t="s">
        <v>681</v>
      </c>
      <c r="X144" s="12" t="s">
        <v>35</v>
      </c>
      <c r="Y144" s="12" t="s">
        <v>36</v>
      </c>
      <c r="Z144" s="12"/>
      <c r="AA144" s="12"/>
      <c r="AB144" s="12" t="s">
        <v>680</v>
      </c>
      <c r="AC144" s="12"/>
      <c r="AD144" s="12">
        <v>7119</v>
      </c>
      <c r="AE144" s="12" t="s">
        <v>38</v>
      </c>
    </row>
    <row r="145" spans="1:31" x14ac:dyDescent="0.2">
      <c r="A145" s="56" t="s">
        <v>499</v>
      </c>
      <c r="B145" s="12">
        <v>639486</v>
      </c>
      <c r="C145" s="12">
        <v>123301</v>
      </c>
      <c r="D145" s="12"/>
      <c r="E145" s="12">
        <v>2</v>
      </c>
      <c r="F145" s="12" t="s">
        <v>29</v>
      </c>
      <c r="G145" s="12">
        <v>3201</v>
      </c>
      <c r="H145" s="12" t="s">
        <v>608</v>
      </c>
      <c r="I145" s="12" t="s">
        <v>609</v>
      </c>
      <c r="J145" s="12">
        <v>58</v>
      </c>
      <c r="K145" s="12" t="s">
        <v>678</v>
      </c>
      <c r="L145" s="72" t="s">
        <v>499</v>
      </c>
      <c r="M145" s="12">
        <v>444</v>
      </c>
      <c r="N145" s="12"/>
      <c r="O145" s="12" t="s">
        <v>679</v>
      </c>
      <c r="P145" s="57">
        <v>45688.424305555556</v>
      </c>
      <c r="Q145" s="58">
        <v>45698</v>
      </c>
      <c r="R145" s="12"/>
      <c r="S145" s="58">
        <v>45688</v>
      </c>
      <c r="T145" s="12"/>
      <c r="U145" s="62">
        <v>1.73</v>
      </c>
      <c r="V145" s="12" t="s">
        <v>39</v>
      </c>
      <c r="W145" s="12" t="s">
        <v>40</v>
      </c>
      <c r="X145" s="12" t="s">
        <v>41</v>
      </c>
      <c r="Y145" s="12" t="s">
        <v>42</v>
      </c>
      <c r="Z145" s="12"/>
      <c r="AA145" s="12"/>
      <c r="AB145" s="12" t="s">
        <v>680</v>
      </c>
      <c r="AC145" s="12"/>
      <c r="AD145" s="12">
        <v>7119</v>
      </c>
      <c r="AE145" s="12" t="s">
        <v>38</v>
      </c>
    </row>
    <row r="146" spans="1:31" x14ac:dyDescent="0.2">
      <c r="A146" s="56" t="s">
        <v>499</v>
      </c>
      <c r="B146" s="12">
        <v>639602</v>
      </c>
      <c r="C146" s="12">
        <v>123301</v>
      </c>
      <c r="D146" s="12"/>
      <c r="E146" s="12">
        <v>2</v>
      </c>
      <c r="F146" s="12" t="s">
        <v>29</v>
      </c>
      <c r="G146" s="12">
        <v>3201</v>
      </c>
      <c r="H146" s="12" t="s">
        <v>608</v>
      </c>
      <c r="I146" s="12" t="s">
        <v>609</v>
      </c>
      <c r="J146" s="12">
        <v>58</v>
      </c>
      <c r="K146" s="12" t="s">
        <v>678</v>
      </c>
      <c r="L146" s="72" t="s">
        <v>499</v>
      </c>
      <c r="M146" s="12">
        <v>444</v>
      </c>
      <c r="N146" s="12"/>
      <c r="O146" s="12" t="s">
        <v>679</v>
      </c>
      <c r="P146" s="57">
        <v>45688.424305555556</v>
      </c>
      <c r="Q146" s="58">
        <v>45698</v>
      </c>
      <c r="R146" s="12"/>
      <c r="S146" s="58">
        <v>45688</v>
      </c>
      <c r="T146" s="12"/>
      <c r="U146" s="62">
        <v>21.67</v>
      </c>
      <c r="V146" s="12" t="s">
        <v>39</v>
      </c>
      <c r="W146" s="12" t="s">
        <v>682</v>
      </c>
      <c r="X146" s="12" t="s">
        <v>54</v>
      </c>
      <c r="Y146" s="12" t="s">
        <v>55</v>
      </c>
      <c r="Z146" s="12"/>
      <c r="AA146" s="12"/>
      <c r="AB146" s="12" t="s">
        <v>680</v>
      </c>
      <c r="AC146" s="12"/>
      <c r="AD146" s="12">
        <v>7119</v>
      </c>
      <c r="AE146" s="12" t="s">
        <v>38</v>
      </c>
    </row>
    <row r="147" spans="1:31" x14ac:dyDescent="0.2">
      <c r="A147" s="56" t="s">
        <v>499</v>
      </c>
      <c r="B147" s="12">
        <v>639603</v>
      </c>
      <c r="C147" s="12">
        <v>123301</v>
      </c>
      <c r="D147" s="12"/>
      <c r="E147" s="12">
        <v>2</v>
      </c>
      <c r="F147" s="12" t="s">
        <v>29</v>
      </c>
      <c r="G147" s="12">
        <v>3201</v>
      </c>
      <c r="H147" s="12" t="s">
        <v>608</v>
      </c>
      <c r="I147" s="12" t="s">
        <v>609</v>
      </c>
      <c r="J147" s="12">
        <v>58</v>
      </c>
      <c r="K147" s="12" t="s">
        <v>678</v>
      </c>
      <c r="L147" s="72" t="s">
        <v>499</v>
      </c>
      <c r="M147" s="12">
        <v>444</v>
      </c>
      <c r="N147" s="12"/>
      <c r="O147" s="12" t="s">
        <v>679</v>
      </c>
      <c r="P147" s="57">
        <v>45688.424305555556</v>
      </c>
      <c r="Q147" s="58">
        <v>45698</v>
      </c>
      <c r="R147" s="12"/>
      <c r="S147" s="58">
        <v>45688</v>
      </c>
      <c r="T147" s="12"/>
      <c r="U147" s="62">
        <v>-1.73</v>
      </c>
      <c r="V147" s="12" t="s">
        <v>39</v>
      </c>
      <c r="W147" s="12" t="s">
        <v>56</v>
      </c>
      <c r="X147" s="12" t="s">
        <v>41</v>
      </c>
      <c r="Y147" s="12" t="s">
        <v>42</v>
      </c>
      <c r="Z147" s="12"/>
      <c r="AA147" s="12"/>
      <c r="AB147" s="12" t="s">
        <v>680</v>
      </c>
      <c r="AC147" s="12"/>
      <c r="AD147" s="12">
        <v>7119</v>
      </c>
      <c r="AE147" s="12" t="s">
        <v>38</v>
      </c>
    </row>
    <row r="148" spans="1:31" x14ac:dyDescent="0.2">
      <c r="A148" s="56" t="s">
        <v>499</v>
      </c>
      <c r="B148" s="12">
        <v>639621</v>
      </c>
      <c r="C148" s="12">
        <v>123335</v>
      </c>
      <c r="D148" s="12"/>
      <c r="E148" s="12">
        <v>2</v>
      </c>
      <c r="F148" s="12" t="s">
        <v>29</v>
      </c>
      <c r="G148" s="12">
        <v>3201</v>
      </c>
      <c r="H148" s="12" t="s">
        <v>608</v>
      </c>
      <c r="I148" s="12" t="s">
        <v>609</v>
      </c>
      <c r="J148" s="12">
        <v>58</v>
      </c>
      <c r="K148" s="12" t="s">
        <v>678</v>
      </c>
      <c r="L148" s="72" t="s">
        <v>499</v>
      </c>
      <c r="M148" s="12">
        <v>444</v>
      </c>
      <c r="N148" s="12"/>
      <c r="O148" s="12" t="s">
        <v>679</v>
      </c>
      <c r="P148" s="57">
        <v>45688.468055555553</v>
      </c>
      <c r="Q148" s="58">
        <v>45698</v>
      </c>
      <c r="R148" s="12"/>
      <c r="S148" s="58"/>
      <c r="T148" s="12"/>
      <c r="U148" s="62">
        <v>83.54</v>
      </c>
      <c r="V148" s="12" t="s">
        <v>39</v>
      </c>
      <c r="W148" s="12" t="s">
        <v>683</v>
      </c>
      <c r="X148" s="12" t="s">
        <v>138</v>
      </c>
      <c r="Y148" s="12" t="s">
        <v>475</v>
      </c>
      <c r="Z148" s="12"/>
      <c r="AA148" s="12"/>
      <c r="AB148" s="12" t="s">
        <v>684</v>
      </c>
      <c r="AC148" s="12"/>
      <c r="AD148" s="12">
        <v>7119</v>
      </c>
      <c r="AE148" s="12" t="s">
        <v>38</v>
      </c>
    </row>
    <row r="149" spans="1:31" x14ac:dyDescent="0.2">
      <c r="A149" s="56" t="s">
        <v>499</v>
      </c>
      <c r="B149" s="12">
        <v>644555</v>
      </c>
      <c r="C149" s="12">
        <v>124303</v>
      </c>
      <c r="D149" s="12"/>
      <c r="E149" s="12">
        <v>2</v>
      </c>
      <c r="F149" s="12" t="s">
        <v>29</v>
      </c>
      <c r="G149" s="12">
        <v>3201</v>
      </c>
      <c r="H149" s="12" t="s">
        <v>608</v>
      </c>
      <c r="I149" s="12" t="s">
        <v>609</v>
      </c>
      <c r="J149" s="12">
        <v>92</v>
      </c>
      <c r="K149" s="12" t="s">
        <v>357</v>
      </c>
      <c r="L149" s="72" t="s">
        <v>499</v>
      </c>
      <c r="M149" s="12">
        <v>307</v>
      </c>
      <c r="N149" s="12"/>
      <c r="O149" s="12" t="s">
        <v>789</v>
      </c>
      <c r="P149" s="57">
        <v>45693.412499999999</v>
      </c>
      <c r="Q149" s="58">
        <v>45698</v>
      </c>
      <c r="R149" s="12"/>
      <c r="S149" s="58"/>
      <c r="T149" s="12"/>
      <c r="U149" s="62">
        <v>-669.23</v>
      </c>
      <c r="V149" s="12" t="s">
        <v>34</v>
      </c>
      <c r="W149" s="12" t="s">
        <v>600</v>
      </c>
      <c r="X149" s="12" t="s">
        <v>35</v>
      </c>
      <c r="Y149" s="12" t="s">
        <v>36</v>
      </c>
      <c r="Z149" s="12"/>
      <c r="AA149" s="12"/>
      <c r="AB149" s="12" t="s">
        <v>677</v>
      </c>
      <c r="AC149" s="12"/>
      <c r="AD149" s="12">
        <v>7119</v>
      </c>
      <c r="AE149" s="12" t="s">
        <v>38</v>
      </c>
    </row>
    <row r="150" spans="1:31" x14ac:dyDescent="0.2">
      <c r="A150" s="56" t="s">
        <v>499</v>
      </c>
      <c r="B150" s="12">
        <v>644580</v>
      </c>
      <c r="C150" s="12">
        <v>124303</v>
      </c>
      <c r="D150" s="12"/>
      <c r="E150" s="12">
        <v>2</v>
      </c>
      <c r="F150" s="12" t="s">
        <v>29</v>
      </c>
      <c r="G150" s="12">
        <v>3201</v>
      </c>
      <c r="H150" s="12" t="s">
        <v>608</v>
      </c>
      <c r="I150" s="12" t="s">
        <v>609</v>
      </c>
      <c r="J150" s="12">
        <v>92</v>
      </c>
      <c r="K150" s="12" t="s">
        <v>357</v>
      </c>
      <c r="L150" s="72" t="s">
        <v>499</v>
      </c>
      <c r="M150" s="12">
        <v>307</v>
      </c>
      <c r="N150" s="12"/>
      <c r="O150" s="12" t="s">
        <v>789</v>
      </c>
      <c r="P150" s="57">
        <v>45693.412499999999</v>
      </c>
      <c r="Q150" s="58">
        <v>45698</v>
      </c>
      <c r="R150" s="12"/>
      <c r="S150" s="58"/>
      <c r="T150" s="12"/>
      <c r="U150" s="62">
        <v>53.54</v>
      </c>
      <c r="V150" s="12" t="s">
        <v>39</v>
      </c>
      <c r="W150" s="12" t="s">
        <v>40</v>
      </c>
      <c r="X150" s="12" t="s">
        <v>41</v>
      </c>
      <c r="Y150" s="12" t="s">
        <v>42</v>
      </c>
      <c r="Z150" s="12"/>
      <c r="AA150" s="12"/>
      <c r="AB150" s="12" t="s">
        <v>677</v>
      </c>
      <c r="AC150" s="12"/>
      <c r="AD150" s="12">
        <v>7119</v>
      </c>
      <c r="AE150" s="12" t="s">
        <v>38</v>
      </c>
    </row>
    <row r="151" spans="1:31" x14ac:dyDescent="0.2">
      <c r="A151" s="56" t="s">
        <v>499</v>
      </c>
      <c r="B151" s="12">
        <v>644643</v>
      </c>
      <c r="C151" s="12">
        <v>124332</v>
      </c>
      <c r="D151" s="12"/>
      <c r="E151" s="12">
        <v>2</v>
      </c>
      <c r="F151" s="12" t="s">
        <v>29</v>
      </c>
      <c r="G151" s="12">
        <v>3201</v>
      </c>
      <c r="H151" s="12" t="s">
        <v>608</v>
      </c>
      <c r="I151" s="12" t="s">
        <v>609</v>
      </c>
      <c r="J151" s="12">
        <v>92</v>
      </c>
      <c r="K151" s="12" t="s">
        <v>357</v>
      </c>
      <c r="L151" s="72" t="s">
        <v>499</v>
      </c>
      <c r="M151" s="12">
        <v>448</v>
      </c>
      <c r="N151" s="12"/>
      <c r="O151" s="12" t="s">
        <v>824</v>
      </c>
      <c r="P151" s="57">
        <v>45693.490277777775</v>
      </c>
      <c r="Q151" s="58">
        <v>45698</v>
      </c>
      <c r="R151" s="12"/>
      <c r="S151" s="58"/>
      <c r="T151" s="12"/>
      <c r="U151" s="62">
        <v>-395</v>
      </c>
      <c r="V151" s="12" t="s">
        <v>34</v>
      </c>
      <c r="W151" s="12" t="s">
        <v>600</v>
      </c>
      <c r="X151" s="12" t="s">
        <v>35</v>
      </c>
      <c r="Y151" s="12" t="s">
        <v>36</v>
      </c>
      <c r="Z151" s="12"/>
      <c r="AA151" s="12"/>
      <c r="AB151" s="12"/>
      <c r="AC151" s="12"/>
      <c r="AD151" s="12">
        <v>7119</v>
      </c>
      <c r="AE151" s="12" t="s">
        <v>38</v>
      </c>
    </row>
    <row r="152" spans="1:31" x14ac:dyDescent="0.2">
      <c r="A152" s="56" t="s">
        <v>499</v>
      </c>
      <c r="B152" s="12">
        <v>644669</v>
      </c>
      <c r="C152" s="12">
        <v>124332</v>
      </c>
      <c r="D152" s="12"/>
      <c r="E152" s="12">
        <v>2</v>
      </c>
      <c r="F152" s="12" t="s">
        <v>29</v>
      </c>
      <c r="G152" s="12">
        <v>3201</v>
      </c>
      <c r="H152" s="12" t="s">
        <v>608</v>
      </c>
      <c r="I152" s="12" t="s">
        <v>609</v>
      </c>
      <c r="J152" s="12">
        <v>92</v>
      </c>
      <c r="K152" s="12" t="s">
        <v>357</v>
      </c>
      <c r="L152" s="72" t="s">
        <v>499</v>
      </c>
      <c r="M152" s="12">
        <v>448</v>
      </c>
      <c r="N152" s="12"/>
      <c r="O152" s="12" t="s">
        <v>824</v>
      </c>
      <c r="P152" s="57">
        <v>45693.490277777775</v>
      </c>
      <c r="Q152" s="58">
        <v>45698</v>
      </c>
      <c r="R152" s="12"/>
      <c r="S152" s="58"/>
      <c r="T152" s="12"/>
      <c r="U152" s="62">
        <v>363.4</v>
      </c>
      <c r="V152" s="12" t="s">
        <v>39</v>
      </c>
      <c r="W152" s="12" t="s">
        <v>470</v>
      </c>
      <c r="X152" s="12" t="s">
        <v>471</v>
      </c>
      <c r="Y152" s="12" t="s">
        <v>472</v>
      </c>
      <c r="Z152" s="12"/>
      <c r="AA152" s="12"/>
      <c r="AB152" s="12"/>
      <c r="AC152" s="12"/>
      <c r="AD152" s="12">
        <v>7119</v>
      </c>
      <c r="AE152" s="12" t="s">
        <v>38</v>
      </c>
    </row>
    <row r="153" spans="1:31" x14ac:dyDescent="0.2">
      <c r="A153" s="56" t="s">
        <v>499</v>
      </c>
      <c r="B153" s="12">
        <v>644670</v>
      </c>
      <c r="C153" s="12">
        <v>124332</v>
      </c>
      <c r="D153" s="12"/>
      <c r="E153" s="12">
        <v>2</v>
      </c>
      <c r="F153" s="12" t="s">
        <v>29</v>
      </c>
      <c r="G153" s="12">
        <v>3201</v>
      </c>
      <c r="H153" s="12" t="s">
        <v>608</v>
      </c>
      <c r="I153" s="12" t="s">
        <v>609</v>
      </c>
      <c r="J153" s="12">
        <v>92</v>
      </c>
      <c r="K153" s="12" t="s">
        <v>357</v>
      </c>
      <c r="L153" s="72" t="s">
        <v>499</v>
      </c>
      <c r="M153" s="12">
        <v>448</v>
      </c>
      <c r="N153" s="12"/>
      <c r="O153" s="12" t="s">
        <v>824</v>
      </c>
      <c r="P153" s="57">
        <v>45693.490277777775</v>
      </c>
      <c r="Q153" s="58">
        <v>45698</v>
      </c>
      <c r="R153" s="12"/>
      <c r="S153" s="58"/>
      <c r="T153" s="12"/>
      <c r="U153" s="62">
        <v>31.6</v>
      </c>
      <c r="V153" s="12" t="s">
        <v>39</v>
      </c>
      <c r="W153" s="12" t="s">
        <v>40</v>
      </c>
      <c r="X153" s="12" t="s">
        <v>41</v>
      </c>
      <c r="Y153" s="12" t="s">
        <v>42</v>
      </c>
      <c r="Z153" s="12"/>
      <c r="AA153" s="12"/>
      <c r="AB153" s="12"/>
      <c r="AC153" s="12"/>
      <c r="AD153" s="12">
        <v>7119</v>
      </c>
      <c r="AE153" s="12" t="s">
        <v>38</v>
      </c>
    </row>
    <row r="154" spans="1:31" x14ac:dyDescent="0.2">
      <c r="A154" s="56" t="s">
        <v>499</v>
      </c>
      <c r="B154" s="12">
        <v>644698</v>
      </c>
      <c r="C154" s="12">
        <v>124346</v>
      </c>
      <c r="D154" s="12"/>
      <c r="E154" s="12">
        <v>2</v>
      </c>
      <c r="F154" s="12" t="s">
        <v>29</v>
      </c>
      <c r="G154" s="12">
        <v>3201</v>
      </c>
      <c r="H154" s="12" t="s">
        <v>608</v>
      </c>
      <c r="I154" s="12" t="s">
        <v>609</v>
      </c>
      <c r="J154" s="12">
        <v>76</v>
      </c>
      <c r="K154" s="12" t="s">
        <v>351</v>
      </c>
      <c r="L154" s="72" t="s">
        <v>499</v>
      </c>
      <c r="M154" s="12">
        <v>447</v>
      </c>
      <c r="N154" s="12"/>
      <c r="O154" s="12" t="s">
        <v>825</v>
      </c>
      <c r="P154" s="57">
        <v>45693.490277777775</v>
      </c>
      <c r="Q154" s="58">
        <v>45698</v>
      </c>
      <c r="R154" s="12"/>
      <c r="S154" s="58"/>
      <c r="T154" s="12"/>
      <c r="U154" s="62">
        <v>-1400</v>
      </c>
      <c r="V154" s="12" t="s">
        <v>34</v>
      </c>
      <c r="W154" s="12" t="s">
        <v>600</v>
      </c>
      <c r="X154" s="12" t="s">
        <v>35</v>
      </c>
      <c r="Y154" s="12" t="s">
        <v>36</v>
      </c>
      <c r="Z154" s="12"/>
      <c r="AA154" s="12"/>
      <c r="AB154" s="12" t="s">
        <v>790</v>
      </c>
      <c r="AC154" s="12"/>
      <c r="AD154" s="12">
        <v>7119</v>
      </c>
      <c r="AE154" s="12" t="s">
        <v>38</v>
      </c>
    </row>
    <row r="155" spans="1:31" x14ac:dyDescent="0.2">
      <c r="A155" s="56" t="s">
        <v>499</v>
      </c>
      <c r="B155" s="12">
        <v>644724</v>
      </c>
      <c r="C155" s="12">
        <v>124346</v>
      </c>
      <c r="D155" s="12"/>
      <c r="E155" s="12">
        <v>2</v>
      </c>
      <c r="F155" s="12" t="s">
        <v>29</v>
      </c>
      <c r="G155" s="12">
        <v>3201</v>
      </c>
      <c r="H155" s="12" t="s">
        <v>608</v>
      </c>
      <c r="I155" s="12" t="s">
        <v>609</v>
      </c>
      <c r="J155" s="12">
        <v>76</v>
      </c>
      <c r="K155" s="12" t="s">
        <v>351</v>
      </c>
      <c r="L155" s="72" t="s">
        <v>499</v>
      </c>
      <c r="M155" s="12">
        <v>447</v>
      </c>
      <c r="N155" s="12"/>
      <c r="O155" s="12" t="s">
        <v>825</v>
      </c>
      <c r="P155" s="57">
        <v>45693.490277777775</v>
      </c>
      <c r="Q155" s="58">
        <v>45698</v>
      </c>
      <c r="R155" s="12"/>
      <c r="S155" s="58"/>
      <c r="T155" s="12"/>
      <c r="U155" s="62">
        <v>112</v>
      </c>
      <c r="V155" s="12" t="s">
        <v>39</v>
      </c>
      <c r="W155" s="12" t="s">
        <v>40</v>
      </c>
      <c r="X155" s="12" t="s">
        <v>41</v>
      </c>
      <c r="Y155" s="12" t="s">
        <v>42</v>
      </c>
      <c r="Z155" s="12"/>
      <c r="AA155" s="12"/>
      <c r="AB155" s="12" t="s">
        <v>790</v>
      </c>
      <c r="AC155" s="12"/>
      <c r="AD155" s="12">
        <v>7119</v>
      </c>
      <c r="AE155" s="12" t="s">
        <v>38</v>
      </c>
    </row>
    <row r="156" spans="1:31" x14ac:dyDescent="0.2">
      <c r="A156" s="56" t="s">
        <v>499</v>
      </c>
      <c r="B156" s="12">
        <v>645168</v>
      </c>
      <c r="C156" s="12">
        <v>124434</v>
      </c>
      <c r="D156" s="12"/>
      <c r="E156" s="12">
        <v>2</v>
      </c>
      <c r="F156" s="12" t="s">
        <v>29</v>
      </c>
      <c r="G156" s="12">
        <v>3201</v>
      </c>
      <c r="H156" s="12" t="s">
        <v>608</v>
      </c>
      <c r="I156" s="12" t="s">
        <v>609</v>
      </c>
      <c r="J156" s="12">
        <v>90</v>
      </c>
      <c r="K156" s="12" t="s">
        <v>109</v>
      </c>
      <c r="L156" s="72" t="s">
        <v>499</v>
      </c>
      <c r="M156" s="12">
        <v>309</v>
      </c>
      <c r="N156" s="12"/>
      <c r="O156" s="12" t="s">
        <v>826</v>
      </c>
      <c r="P156" s="57">
        <v>45694.414583333331</v>
      </c>
      <c r="Q156" s="58">
        <v>45698</v>
      </c>
      <c r="R156" s="12"/>
      <c r="S156" s="58">
        <v>45694</v>
      </c>
      <c r="T156" s="12"/>
      <c r="U156" s="62">
        <v>-420</v>
      </c>
      <c r="V156" s="12" t="s">
        <v>34</v>
      </c>
      <c r="W156" s="12" t="s">
        <v>600</v>
      </c>
      <c r="X156" s="12" t="s">
        <v>35</v>
      </c>
      <c r="Y156" s="12" t="s">
        <v>36</v>
      </c>
      <c r="Z156" s="12"/>
      <c r="AA156" s="12"/>
      <c r="AB156" s="12" t="s">
        <v>791</v>
      </c>
      <c r="AC156" s="12"/>
      <c r="AD156" s="12">
        <v>7119</v>
      </c>
      <c r="AE156" s="12" t="s">
        <v>38</v>
      </c>
    </row>
    <row r="157" spans="1:31" x14ac:dyDescent="0.2">
      <c r="A157" s="56" t="s">
        <v>499</v>
      </c>
      <c r="B157" s="12">
        <v>645195</v>
      </c>
      <c r="C157" s="12">
        <v>124434</v>
      </c>
      <c r="D157" s="12"/>
      <c r="E157" s="12">
        <v>2</v>
      </c>
      <c r="F157" s="12" t="s">
        <v>29</v>
      </c>
      <c r="G157" s="12">
        <v>3201</v>
      </c>
      <c r="H157" s="12" t="s">
        <v>608</v>
      </c>
      <c r="I157" s="12" t="s">
        <v>609</v>
      </c>
      <c r="J157" s="12">
        <v>90</v>
      </c>
      <c r="K157" s="12" t="s">
        <v>109</v>
      </c>
      <c r="L157" s="72" t="s">
        <v>499</v>
      </c>
      <c r="M157" s="12">
        <v>309</v>
      </c>
      <c r="N157" s="12"/>
      <c r="O157" s="12" t="s">
        <v>826</v>
      </c>
      <c r="P157" s="57">
        <v>45694.414583333331</v>
      </c>
      <c r="Q157" s="58">
        <v>45698</v>
      </c>
      <c r="R157" s="12"/>
      <c r="S157" s="58">
        <v>45694</v>
      </c>
      <c r="T157" s="12"/>
      <c r="U157" s="62">
        <v>33.6</v>
      </c>
      <c r="V157" s="12" t="s">
        <v>39</v>
      </c>
      <c r="W157" s="12" t="s">
        <v>40</v>
      </c>
      <c r="X157" s="12" t="s">
        <v>41</v>
      </c>
      <c r="Y157" s="12" t="s">
        <v>42</v>
      </c>
      <c r="Z157" s="12"/>
      <c r="AA157" s="12"/>
      <c r="AB157" s="12" t="s">
        <v>791</v>
      </c>
      <c r="AC157" s="12"/>
      <c r="AD157" s="12">
        <v>7119</v>
      </c>
      <c r="AE157" s="12" t="s">
        <v>38</v>
      </c>
    </row>
    <row r="158" spans="1:31" x14ac:dyDescent="0.2">
      <c r="A158" s="56" t="s">
        <v>499</v>
      </c>
      <c r="B158" s="12">
        <v>645345</v>
      </c>
      <c r="C158" s="12">
        <v>124458</v>
      </c>
      <c r="D158" s="12"/>
      <c r="E158" s="12">
        <v>2</v>
      </c>
      <c r="F158" s="12" t="s">
        <v>29</v>
      </c>
      <c r="G158" s="12">
        <v>3201</v>
      </c>
      <c r="H158" s="12" t="s">
        <v>608</v>
      </c>
      <c r="I158" s="12" t="s">
        <v>609</v>
      </c>
      <c r="J158" s="12">
        <v>91</v>
      </c>
      <c r="K158" s="12" t="s">
        <v>211</v>
      </c>
      <c r="L158" s="72" t="s">
        <v>499</v>
      </c>
      <c r="M158" s="12">
        <v>9</v>
      </c>
      <c r="N158" s="12" t="s">
        <v>212</v>
      </c>
      <c r="O158" s="12" t="s">
        <v>835</v>
      </c>
      <c r="P158" s="57">
        <v>45694.709722222222</v>
      </c>
      <c r="Q158" s="58">
        <v>45698</v>
      </c>
      <c r="R158" s="12"/>
      <c r="S158" s="58">
        <v>45693</v>
      </c>
      <c r="T158" s="12"/>
      <c r="U158" s="62">
        <v>-420</v>
      </c>
      <c r="V158" s="12" t="s">
        <v>34</v>
      </c>
      <c r="W158" s="12" t="s">
        <v>600</v>
      </c>
      <c r="X158" s="12" t="s">
        <v>35</v>
      </c>
      <c r="Y158" s="12" t="s">
        <v>36</v>
      </c>
      <c r="Z158" s="12"/>
      <c r="AA158" s="12"/>
      <c r="AB158" s="12" t="s">
        <v>791</v>
      </c>
      <c r="AC158" s="12"/>
      <c r="AD158" s="12">
        <v>7119</v>
      </c>
      <c r="AE158" s="12" t="s">
        <v>38</v>
      </c>
    </row>
    <row r="159" spans="1:31" x14ac:dyDescent="0.2">
      <c r="A159" s="56" t="s">
        <v>499</v>
      </c>
      <c r="B159" s="12">
        <v>645378</v>
      </c>
      <c r="C159" s="12">
        <v>124458</v>
      </c>
      <c r="D159" s="12"/>
      <c r="E159" s="12">
        <v>2</v>
      </c>
      <c r="F159" s="12" t="s">
        <v>29</v>
      </c>
      <c r="G159" s="12">
        <v>3201</v>
      </c>
      <c r="H159" s="12" t="s">
        <v>608</v>
      </c>
      <c r="I159" s="12" t="s">
        <v>609</v>
      </c>
      <c r="J159" s="12">
        <v>91</v>
      </c>
      <c r="K159" s="12" t="s">
        <v>211</v>
      </c>
      <c r="L159" s="72" t="s">
        <v>499</v>
      </c>
      <c r="M159" s="12">
        <v>9</v>
      </c>
      <c r="N159" s="12" t="s">
        <v>212</v>
      </c>
      <c r="O159" s="12" t="s">
        <v>835</v>
      </c>
      <c r="P159" s="57">
        <v>45694.709722222222</v>
      </c>
      <c r="Q159" s="58">
        <v>45698</v>
      </c>
      <c r="R159" s="12"/>
      <c r="S159" s="58">
        <v>45693</v>
      </c>
      <c r="T159" s="12"/>
      <c r="U159" s="62">
        <v>33.6</v>
      </c>
      <c r="V159" s="12" t="s">
        <v>39</v>
      </c>
      <c r="W159" s="12" t="s">
        <v>40</v>
      </c>
      <c r="X159" s="12" t="s">
        <v>41</v>
      </c>
      <c r="Y159" s="12" t="s">
        <v>42</v>
      </c>
      <c r="Z159" s="12"/>
      <c r="AA159" s="12"/>
      <c r="AB159" s="12" t="s">
        <v>791</v>
      </c>
      <c r="AC159" s="12"/>
      <c r="AD159" s="12">
        <v>7119</v>
      </c>
      <c r="AE159" s="12" t="s">
        <v>38</v>
      </c>
    </row>
    <row r="160" spans="1:31" x14ac:dyDescent="0.2">
      <c r="A160" s="56" t="s">
        <v>501</v>
      </c>
      <c r="B160" s="12">
        <v>609579</v>
      </c>
      <c r="C160" s="12">
        <v>118444</v>
      </c>
      <c r="D160" s="12"/>
      <c r="E160" s="12">
        <v>2</v>
      </c>
      <c r="F160" s="12" t="s">
        <v>29</v>
      </c>
      <c r="G160" s="12">
        <v>7719</v>
      </c>
      <c r="H160" s="12" t="s">
        <v>597</v>
      </c>
      <c r="I160" s="12" t="s">
        <v>598</v>
      </c>
      <c r="J160" s="12">
        <v>107</v>
      </c>
      <c r="K160" s="12" t="s">
        <v>455</v>
      </c>
      <c r="L160" s="72" t="s">
        <v>501</v>
      </c>
      <c r="M160" s="12">
        <v>65</v>
      </c>
      <c r="N160" s="12" t="s">
        <v>456</v>
      </c>
      <c r="O160" s="12" t="s">
        <v>599</v>
      </c>
      <c r="P160" s="57">
        <v>45671.677083333336</v>
      </c>
      <c r="Q160" s="58">
        <v>45698</v>
      </c>
      <c r="R160" s="12"/>
      <c r="S160" s="58">
        <v>45687</v>
      </c>
      <c r="T160" s="12"/>
      <c r="U160" s="62">
        <v>-67585.88</v>
      </c>
      <c r="V160" s="12" t="s">
        <v>34</v>
      </c>
      <c r="W160" s="12" t="s">
        <v>600</v>
      </c>
      <c r="X160" s="12" t="s">
        <v>35</v>
      </c>
      <c r="Y160" s="12" t="s">
        <v>36</v>
      </c>
      <c r="Z160" s="12"/>
      <c r="AA160" s="12"/>
      <c r="AB160" s="12" t="s">
        <v>601</v>
      </c>
      <c r="AC160" s="12"/>
      <c r="AD160" s="12">
        <v>7119</v>
      </c>
      <c r="AE160" s="12" t="s">
        <v>38</v>
      </c>
    </row>
    <row r="161" spans="1:31" x14ac:dyDescent="0.2">
      <c r="A161" s="56" t="s">
        <v>501</v>
      </c>
      <c r="B161" s="12">
        <v>609602</v>
      </c>
      <c r="C161" s="12">
        <v>118444</v>
      </c>
      <c r="D161" s="12"/>
      <c r="E161" s="12">
        <v>2</v>
      </c>
      <c r="F161" s="12" t="s">
        <v>29</v>
      </c>
      <c r="G161" s="12">
        <v>7719</v>
      </c>
      <c r="H161" s="12" t="s">
        <v>597</v>
      </c>
      <c r="I161" s="12" t="s">
        <v>598</v>
      </c>
      <c r="J161" s="12">
        <v>107</v>
      </c>
      <c r="K161" s="12" t="s">
        <v>455</v>
      </c>
      <c r="L161" s="72" t="s">
        <v>501</v>
      </c>
      <c r="M161" s="12">
        <v>65</v>
      </c>
      <c r="N161" s="12" t="s">
        <v>456</v>
      </c>
      <c r="O161" s="12" t="s">
        <v>599</v>
      </c>
      <c r="P161" s="57">
        <v>45671.677083333336</v>
      </c>
      <c r="Q161" s="58">
        <v>45698</v>
      </c>
      <c r="R161" s="12"/>
      <c r="S161" s="58">
        <v>45687</v>
      </c>
      <c r="T161" s="12"/>
      <c r="U161" s="62">
        <v>5406.87</v>
      </c>
      <c r="V161" s="12" t="s">
        <v>39</v>
      </c>
      <c r="W161" s="12" t="s">
        <v>40</v>
      </c>
      <c r="X161" s="12" t="s">
        <v>41</v>
      </c>
      <c r="Y161" s="12" t="s">
        <v>42</v>
      </c>
      <c r="Z161" s="12"/>
      <c r="AA161" s="12"/>
      <c r="AB161" s="12" t="s">
        <v>601</v>
      </c>
      <c r="AC161" s="12"/>
      <c r="AD161" s="12">
        <v>7119</v>
      </c>
      <c r="AE161" s="12" t="s">
        <v>38</v>
      </c>
    </row>
    <row r="162" spans="1:31" x14ac:dyDescent="0.2">
      <c r="A162" s="56" t="s">
        <v>501</v>
      </c>
      <c r="B162" s="12">
        <v>609628</v>
      </c>
      <c r="C162" s="12">
        <v>118444</v>
      </c>
      <c r="D162" s="12"/>
      <c r="E162" s="12">
        <v>2</v>
      </c>
      <c r="F162" s="12" t="s">
        <v>29</v>
      </c>
      <c r="G162" s="12">
        <v>7719</v>
      </c>
      <c r="H162" s="12" t="s">
        <v>597</v>
      </c>
      <c r="I162" s="12" t="s">
        <v>598</v>
      </c>
      <c r="J162" s="12">
        <v>107</v>
      </c>
      <c r="K162" s="12" t="s">
        <v>455</v>
      </c>
      <c r="L162" s="72" t="s">
        <v>501</v>
      </c>
      <c r="M162" s="12">
        <v>65</v>
      </c>
      <c r="N162" s="12" t="s">
        <v>456</v>
      </c>
      <c r="O162" s="12" t="s">
        <v>599</v>
      </c>
      <c r="P162" s="57">
        <v>45671.677083333336</v>
      </c>
      <c r="Q162" s="58">
        <v>45698</v>
      </c>
      <c r="R162" s="12"/>
      <c r="S162" s="58">
        <v>45687</v>
      </c>
      <c r="T162" s="12"/>
      <c r="U162" s="62">
        <v>17690.12</v>
      </c>
      <c r="V162" s="12" t="s">
        <v>39</v>
      </c>
      <c r="W162" s="12" t="s">
        <v>46</v>
      </c>
      <c r="X162" s="12" t="s">
        <v>47</v>
      </c>
      <c r="Y162" s="12" t="s">
        <v>48</v>
      </c>
      <c r="Z162" s="12"/>
      <c r="AA162" s="12"/>
      <c r="AB162" s="12" t="s">
        <v>601</v>
      </c>
      <c r="AC162" s="12"/>
      <c r="AD162" s="12">
        <v>7119</v>
      </c>
      <c r="AE162" s="12" t="s">
        <v>38</v>
      </c>
    </row>
    <row r="163" spans="1:31" x14ac:dyDescent="0.2">
      <c r="A163" s="56" t="s">
        <v>501</v>
      </c>
      <c r="B163" s="12">
        <v>609653</v>
      </c>
      <c r="C163" s="12">
        <v>118456</v>
      </c>
      <c r="D163" s="12"/>
      <c r="E163" s="12">
        <v>2</v>
      </c>
      <c r="F163" s="12" t="s">
        <v>29</v>
      </c>
      <c r="G163" s="12">
        <v>7719</v>
      </c>
      <c r="H163" s="12" t="s">
        <v>597</v>
      </c>
      <c r="I163" s="12" t="s">
        <v>598</v>
      </c>
      <c r="J163" s="12">
        <v>229</v>
      </c>
      <c r="K163" s="12" t="s">
        <v>75</v>
      </c>
      <c r="L163" s="72" t="s">
        <v>501</v>
      </c>
      <c r="M163" s="12">
        <v>277</v>
      </c>
      <c r="N163" s="12" t="s">
        <v>76</v>
      </c>
      <c r="O163" s="12" t="s">
        <v>602</v>
      </c>
      <c r="P163" s="57">
        <v>45671.678472222222</v>
      </c>
      <c r="Q163" s="58">
        <v>45698</v>
      </c>
      <c r="R163" s="12"/>
      <c r="S163" s="58"/>
      <c r="T163" s="12"/>
      <c r="U163" s="62">
        <v>-4283.3100000000004</v>
      </c>
      <c r="V163" s="12" t="s">
        <v>34</v>
      </c>
      <c r="W163" s="12" t="s">
        <v>600</v>
      </c>
      <c r="X163" s="12" t="s">
        <v>35</v>
      </c>
      <c r="Y163" s="12" t="s">
        <v>36</v>
      </c>
      <c r="Z163" s="12"/>
      <c r="AA163" s="12"/>
      <c r="AB163" s="12" t="s">
        <v>603</v>
      </c>
      <c r="AC163" s="12"/>
      <c r="AD163" s="12">
        <v>7119</v>
      </c>
      <c r="AE163" s="12" t="s">
        <v>38</v>
      </c>
    </row>
    <row r="164" spans="1:31" x14ac:dyDescent="0.2">
      <c r="A164" s="56" t="s">
        <v>501</v>
      </c>
      <c r="B164" s="12">
        <v>609676</v>
      </c>
      <c r="C164" s="12">
        <v>118456</v>
      </c>
      <c r="D164" s="12"/>
      <c r="E164" s="12">
        <v>2</v>
      </c>
      <c r="F164" s="12" t="s">
        <v>29</v>
      </c>
      <c r="G164" s="12">
        <v>7719</v>
      </c>
      <c r="H164" s="12" t="s">
        <v>597</v>
      </c>
      <c r="I164" s="12" t="s">
        <v>598</v>
      </c>
      <c r="J164" s="12">
        <v>229</v>
      </c>
      <c r="K164" s="12" t="s">
        <v>75</v>
      </c>
      <c r="L164" s="72" t="s">
        <v>501</v>
      </c>
      <c r="M164" s="12">
        <v>277</v>
      </c>
      <c r="N164" s="12" t="s">
        <v>76</v>
      </c>
      <c r="O164" s="12" t="s">
        <v>602</v>
      </c>
      <c r="P164" s="57">
        <v>45671.678472222222</v>
      </c>
      <c r="Q164" s="58">
        <v>45698</v>
      </c>
      <c r="R164" s="12"/>
      <c r="S164" s="58"/>
      <c r="T164" s="12"/>
      <c r="U164" s="62">
        <v>342.66</v>
      </c>
      <c r="V164" s="12" t="s">
        <v>39</v>
      </c>
      <c r="W164" s="12" t="s">
        <v>40</v>
      </c>
      <c r="X164" s="12" t="s">
        <v>41</v>
      </c>
      <c r="Y164" s="12" t="s">
        <v>42</v>
      </c>
      <c r="Z164" s="12"/>
      <c r="AA164" s="12"/>
      <c r="AB164" s="12" t="s">
        <v>603</v>
      </c>
      <c r="AC164" s="12"/>
      <c r="AD164" s="12">
        <v>7119</v>
      </c>
      <c r="AE164" s="12" t="s">
        <v>38</v>
      </c>
    </row>
    <row r="165" spans="1:31" x14ac:dyDescent="0.2">
      <c r="A165" s="56" t="s">
        <v>501</v>
      </c>
      <c r="B165" s="12">
        <v>609718</v>
      </c>
      <c r="C165" s="12">
        <v>118468</v>
      </c>
      <c r="D165" s="12"/>
      <c r="E165" s="12">
        <v>2</v>
      </c>
      <c r="F165" s="12" t="s">
        <v>29</v>
      </c>
      <c r="G165" s="12">
        <v>7719</v>
      </c>
      <c r="H165" s="12" t="s">
        <v>597</v>
      </c>
      <c r="I165" s="12" t="s">
        <v>598</v>
      </c>
      <c r="J165" s="12">
        <v>240</v>
      </c>
      <c r="K165" s="12" t="s">
        <v>424</v>
      </c>
      <c r="L165" s="72" t="s">
        <v>501</v>
      </c>
      <c r="M165" s="12">
        <v>284</v>
      </c>
      <c r="N165" s="12" t="s">
        <v>425</v>
      </c>
      <c r="O165" s="12" t="s">
        <v>604</v>
      </c>
      <c r="P165" s="57">
        <v>45671.680555555555</v>
      </c>
      <c r="Q165" s="58">
        <v>45698</v>
      </c>
      <c r="R165" s="12"/>
      <c r="S165" s="58">
        <v>45694</v>
      </c>
      <c r="T165" s="12"/>
      <c r="U165" s="62">
        <v>-17861.25</v>
      </c>
      <c r="V165" s="12" t="s">
        <v>34</v>
      </c>
      <c r="W165" s="12" t="s">
        <v>600</v>
      </c>
      <c r="X165" s="12" t="s">
        <v>35</v>
      </c>
      <c r="Y165" s="12" t="s">
        <v>36</v>
      </c>
      <c r="Z165" s="12"/>
      <c r="AA165" s="12"/>
      <c r="AB165" s="12" t="s">
        <v>605</v>
      </c>
      <c r="AC165" s="12"/>
      <c r="AD165" s="12">
        <v>7119</v>
      </c>
      <c r="AE165" s="12" t="s">
        <v>38</v>
      </c>
    </row>
    <row r="166" spans="1:31" x14ac:dyDescent="0.2">
      <c r="A166" s="56" t="s">
        <v>501</v>
      </c>
      <c r="B166" s="12">
        <v>609741</v>
      </c>
      <c r="C166" s="12">
        <v>118468</v>
      </c>
      <c r="D166" s="12"/>
      <c r="E166" s="12">
        <v>2</v>
      </c>
      <c r="F166" s="12" t="s">
        <v>29</v>
      </c>
      <c r="G166" s="12">
        <v>7719</v>
      </c>
      <c r="H166" s="12" t="s">
        <v>597</v>
      </c>
      <c r="I166" s="12" t="s">
        <v>598</v>
      </c>
      <c r="J166" s="12">
        <v>240</v>
      </c>
      <c r="K166" s="12" t="s">
        <v>424</v>
      </c>
      <c r="L166" s="72" t="s">
        <v>501</v>
      </c>
      <c r="M166" s="12">
        <v>284</v>
      </c>
      <c r="N166" s="12" t="s">
        <v>425</v>
      </c>
      <c r="O166" s="12" t="s">
        <v>604</v>
      </c>
      <c r="P166" s="57">
        <v>45671.680555555555</v>
      </c>
      <c r="Q166" s="58">
        <v>45698</v>
      </c>
      <c r="R166" s="12"/>
      <c r="S166" s="58">
        <v>45694</v>
      </c>
      <c r="T166" s="12"/>
      <c r="U166" s="62">
        <v>1428.9</v>
      </c>
      <c r="V166" s="12" t="s">
        <v>39</v>
      </c>
      <c r="W166" s="12" t="s">
        <v>40</v>
      </c>
      <c r="X166" s="12" t="s">
        <v>41</v>
      </c>
      <c r="Y166" s="12" t="s">
        <v>42</v>
      </c>
      <c r="Z166" s="12"/>
      <c r="AA166" s="12"/>
      <c r="AB166" s="12" t="s">
        <v>605</v>
      </c>
      <c r="AC166" s="12"/>
      <c r="AD166" s="12">
        <v>7119</v>
      </c>
      <c r="AE166" s="12" t="s">
        <v>38</v>
      </c>
    </row>
    <row r="167" spans="1:31" x14ac:dyDescent="0.2">
      <c r="A167" s="56" t="s">
        <v>501</v>
      </c>
      <c r="B167" s="12">
        <v>609765</v>
      </c>
      <c r="C167" s="12">
        <v>118468</v>
      </c>
      <c r="D167" s="12"/>
      <c r="E167" s="12">
        <v>2</v>
      </c>
      <c r="F167" s="12" t="s">
        <v>29</v>
      </c>
      <c r="G167" s="12">
        <v>7719</v>
      </c>
      <c r="H167" s="12" t="s">
        <v>597</v>
      </c>
      <c r="I167" s="12" t="s">
        <v>598</v>
      </c>
      <c r="J167" s="12">
        <v>240</v>
      </c>
      <c r="K167" s="12" t="s">
        <v>424</v>
      </c>
      <c r="L167" s="72" t="s">
        <v>501</v>
      </c>
      <c r="M167" s="12">
        <v>284</v>
      </c>
      <c r="N167" s="12" t="s">
        <v>425</v>
      </c>
      <c r="O167" s="12" t="s">
        <v>604</v>
      </c>
      <c r="P167" s="57">
        <v>45671.680555555555</v>
      </c>
      <c r="Q167" s="58">
        <v>45698</v>
      </c>
      <c r="R167" s="12"/>
      <c r="S167" s="58">
        <v>45694</v>
      </c>
      <c r="T167" s="12"/>
      <c r="U167" s="62">
        <v>4015.84</v>
      </c>
      <c r="V167" s="12" t="s">
        <v>39</v>
      </c>
      <c r="W167" s="12" t="s">
        <v>46</v>
      </c>
      <c r="X167" s="12" t="s">
        <v>47</v>
      </c>
      <c r="Y167" s="12" t="s">
        <v>48</v>
      </c>
      <c r="Z167" s="12"/>
      <c r="AA167" s="12"/>
      <c r="AB167" s="12" t="s">
        <v>605</v>
      </c>
      <c r="AC167" s="12"/>
      <c r="AD167" s="12">
        <v>7119</v>
      </c>
      <c r="AE167" s="12" t="s">
        <v>38</v>
      </c>
    </row>
    <row r="168" spans="1:31" x14ac:dyDescent="0.2">
      <c r="A168" s="56" t="s">
        <v>501</v>
      </c>
      <c r="B168" s="12">
        <v>609794</v>
      </c>
      <c r="C168" s="12">
        <v>118481</v>
      </c>
      <c r="D168" s="12"/>
      <c r="E168" s="12">
        <v>2</v>
      </c>
      <c r="F168" s="12" t="s">
        <v>29</v>
      </c>
      <c r="G168" s="12">
        <v>7719</v>
      </c>
      <c r="H168" s="12" t="s">
        <v>597</v>
      </c>
      <c r="I168" s="12" t="s">
        <v>598</v>
      </c>
      <c r="J168" s="12">
        <v>340</v>
      </c>
      <c r="K168" s="12" t="s">
        <v>229</v>
      </c>
      <c r="L168" s="72" t="s">
        <v>501</v>
      </c>
      <c r="M168" s="12">
        <v>127</v>
      </c>
      <c r="N168" s="12" t="s">
        <v>230</v>
      </c>
      <c r="O168" s="12" t="s">
        <v>606</v>
      </c>
      <c r="P168" s="57">
        <v>45671.681944444441</v>
      </c>
      <c r="Q168" s="58">
        <v>45698</v>
      </c>
      <c r="R168" s="12"/>
      <c r="S168" s="58"/>
      <c r="T168" s="12"/>
      <c r="U168" s="62">
        <v>-2759.16</v>
      </c>
      <c r="V168" s="12" t="s">
        <v>34</v>
      </c>
      <c r="W168" s="12" t="s">
        <v>600</v>
      </c>
      <c r="X168" s="12" t="s">
        <v>35</v>
      </c>
      <c r="Y168" s="12" t="s">
        <v>36</v>
      </c>
      <c r="Z168" s="12"/>
      <c r="AA168" s="12"/>
      <c r="AB168" s="12" t="s">
        <v>607</v>
      </c>
      <c r="AC168" s="12"/>
      <c r="AD168" s="12">
        <v>7119</v>
      </c>
      <c r="AE168" s="12" t="s">
        <v>38</v>
      </c>
    </row>
    <row r="169" spans="1:31" x14ac:dyDescent="0.2">
      <c r="A169" s="56" t="s">
        <v>501</v>
      </c>
      <c r="B169" s="12">
        <v>609817</v>
      </c>
      <c r="C169" s="12">
        <v>118481</v>
      </c>
      <c r="D169" s="12"/>
      <c r="E169" s="12">
        <v>2</v>
      </c>
      <c r="F169" s="12" t="s">
        <v>29</v>
      </c>
      <c r="G169" s="12">
        <v>7719</v>
      </c>
      <c r="H169" s="12" t="s">
        <v>597</v>
      </c>
      <c r="I169" s="12" t="s">
        <v>598</v>
      </c>
      <c r="J169" s="12">
        <v>340</v>
      </c>
      <c r="K169" s="12" t="s">
        <v>229</v>
      </c>
      <c r="L169" s="72" t="s">
        <v>501</v>
      </c>
      <c r="M169" s="12">
        <v>127</v>
      </c>
      <c r="N169" s="12" t="s">
        <v>230</v>
      </c>
      <c r="O169" s="12" t="s">
        <v>606</v>
      </c>
      <c r="P169" s="57">
        <v>45671.681944444441</v>
      </c>
      <c r="Q169" s="58">
        <v>45698</v>
      </c>
      <c r="R169" s="12"/>
      <c r="S169" s="58"/>
      <c r="T169" s="12"/>
      <c r="U169" s="62">
        <v>220.73</v>
      </c>
      <c r="V169" s="12" t="s">
        <v>39</v>
      </c>
      <c r="W169" s="12" t="s">
        <v>40</v>
      </c>
      <c r="X169" s="12" t="s">
        <v>41</v>
      </c>
      <c r="Y169" s="12" t="s">
        <v>42</v>
      </c>
      <c r="Z169" s="12"/>
      <c r="AA169" s="12"/>
      <c r="AB169" s="12" t="s">
        <v>607</v>
      </c>
      <c r="AC169" s="12"/>
      <c r="AD169" s="12">
        <v>7119</v>
      </c>
      <c r="AE169" s="12" t="s">
        <v>38</v>
      </c>
    </row>
    <row r="170" spans="1:31" x14ac:dyDescent="0.2">
      <c r="A170" s="56" t="s">
        <v>498</v>
      </c>
      <c r="B170" s="12">
        <v>602788</v>
      </c>
      <c r="C170" s="12">
        <v>117212</v>
      </c>
      <c r="D170" s="12"/>
      <c r="E170" s="12">
        <v>2</v>
      </c>
      <c r="F170" s="12" t="s">
        <v>29</v>
      </c>
      <c r="G170" s="12">
        <v>7720</v>
      </c>
      <c r="H170" s="12" t="s">
        <v>685</v>
      </c>
      <c r="I170" s="12" t="s">
        <v>686</v>
      </c>
      <c r="J170" s="12">
        <v>393</v>
      </c>
      <c r="K170" s="12" t="s">
        <v>198</v>
      </c>
      <c r="L170" s="72" t="s">
        <v>498</v>
      </c>
      <c r="M170" s="12">
        <v>37</v>
      </c>
      <c r="N170" s="12" t="s">
        <v>199</v>
      </c>
      <c r="O170" s="12" t="s">
        <v>200</v>
      </c>
      <c r="P170" s="57">
        <v>45670.413888888892</v>
      </c>
      <c r="Q170" s="58">
        <v>45698</v>
      </c>
      <c r="R170" s="12"/>
      <c r="S170" s="58">
        <v>45688</v>
      </c>
      <c r="T170" s="12"/>
      <c r="U170" s="62">
        <v>-1034</v>
      </c>
      <c r="V170" s="12" t="s">
        <v>34</v>
      </c>
      <c r="W170" s="12" t="s">
        <v>600</v>
      </c>
      <c r="X170" s="12" t="s">
        <v>35</v>
      </c>
      <c r="Y170" s="12" t="s">
        <v>36</v>
      </c>
      <c r="Z170" s="12"/>
      <c r="AA170" s="12"/>
      <c r="AB170" s="12" t="s">
        <v>687</v>
      </c>
      <c r="AC170" s="12"/>
      <c r="AD170" s="12">
        <v>7119</v>
      </c>
      <c r="AE170" s="12" t="s">
        <v>38</v>
      </c>
    </row>
    <row r="171" spans="1:31" x14ac:dyDescent="0.2">
      <c r="A171" s="56" t="s">
        <v>498</v>
      </c>
      <c r="B171" s="12">
        <v>602811</v>
      </c>
      <c r="C171" s="12">
        <v>117212</v>
      </c>
      <c r="D171" s="12"/>
      <c r="E171" s="12">
        <v>2</v>
      </c>
      <c r="F171" s="12" t="s">
        <v>29</v>
      </c>
      <c r="G171" s="12">
        <v>7720</v>
      </c>
      <c r="H171" s="12" t="s">
        <v>685</v>
      </c>
      <c r="I171" s="12" t="s">
        <v>686</v>
      </c>
      <c r="J171" s="12">
        <v>393</v>
      </c>
      <c r="K171" s="12" t="s">
        <v>198</v>
      </c>
      <c r="L171" s="72" t="s">
        <v>498</v>
      </c>
      <c r="M171" s="12">
        <v>37</v>
      </c>
      <c r="N171" s="12" t="s">
        <v>199</v>
      </c>
      <c r="O171" s="12" t="s">
        <v>200</v>
      </c>
      <c r="P171" s="57">
        <v>45670.413888888892</v>
      </c>
      <c r="Q171" s="58">
        <v>45698</v>
      </c>
      <c r="R171" s="12"/>
      <c r="S171" s="58">
        <v>45688</v>
      </c>
      <c r="T171" s="12"/>
      <c r="U171" s="62">
        <v>82.72</v>
      </c>
      <c r="V171" s="12" t="s">
        <v>39</v>
      </c>
      <c r="W171" s="12" t="s">
        <v>40</v>
      </c>
      <c r="X171" s="12" t="s">
        <v>41</v>
      </c>
      <c r="Y171" s="12" t="s">
        <v>42</v>
      </c>
      <c r="Z171" s="12"/>
      <c r="AA171" s="12"/>
      <c r="AB171" s="12" t="s">
        <v>687</v>
      </c>
      <c r="AC171" s="12"/>
      <c r="AD171" s="12">
        <v>7119</v>
      </c>
      <c r="AE171" s="12" t="s">
        <v>38</v>
      </c>
    </row>
    <row r="172" spans="1:31" x14ac:dyDescent="0.2">
      <c r="A172" s="56" t="s">
        <v>498</v>
      </c>
      <c r="B172" s="12">
        <v>602861</v>
      </c>
      <c r="C172" s="12">
        <v>117237</v>
      </c>
      <c r="D172" s="12"/>
      <c r="E172" s="12">
        <v>2</v>
      </c>
      <c r="F172" s="12" t="s">
        <v>29</v>
      </c>
      <c r="G172" s="12">
        <v>7720</v>
      </c>
      <c r="H172" s="12" t="s">
        <v>685</v>
      </c>
      <c r="I172" s="12" t="s">
        <v>686</v>
      </c>
      <c r="J172" s="12">
        <v>409</v>
      </c>
      <c r="K172" s="12" t="s">
        <v>236</v>
      </c>
      <c r="L172" s="72" t="s">
        <v>498</v>
      </c>
      <c r="M172" s="12">
        <v>191</v>
      </c>
      <c r="N172" s="12" t="s">
        <v>237</v>
      </c>
      <c r="O172" s="12" t="s">
        <v>238</v>
      </c>
      <c r="P172" s="57">
        <v>45670.415972222225</v>
      </c>
      <c r="Q172" s="58">
        <v>45698</v>
      </c>
      <c r="R172" s="12"/>
      <c r="S172" s="58">
        <v>45685</v>
      </c>
      <c r="T172" s="12"/>
      <c r="U172" s="62">
        <v>-373.2</v>
      </c>
      <c r="V172" s="12" t="s">
        <v>34</v>
      </c>
      <c r="W172" s="12" t="s">
        <v>600</v>
      </c>
      <c r="X172" s="12" t="s">
        <v>35</v>
      </c>
      <c r="Y172" s="12" t="s">
        <v>36</v>
      </c>
      <c r="Z172" s="12"/>
      <c r="AA172" s="12"/>
      <c r="AB172" s="12" t="s">
        <v>688</v>
      </c>
      <c r="AC172" s="12"/>
      <c r="AD172" s="12">
        <v>7119</v>
      </c>
      <c r="AE172" s="12" t="s">
        <v>38</v>
      </c>
    </row>
    <row r="173" spans="1:31" x14ac:dyDescent="0.2">
      <c r="A173" s="56" t="s">
        <v>498</v>
      </c>
      <c r="B173" s="12">
        <v>602884</v>
      </c>
      <c r="C173" s="12">
        <v>117237</v>
      </c>
      <c r="D173" s="12"/>
      <c r="E173" s="12">
        <v>2</v>
      </c>
      <c r="F173" s="12" t="s">
        <v>29</v>
      </c>
      <c r="G173" s="12">
        <v>7720</v>
      </c>
      <c r="H173" s="12" t="s">
        <v>685</v>
      </c>
      <c r="I173" s="12" t="s">
        <v>686</v>
      </c>
      <c r="J173" s="12">
        <v>409</v>
      </c>
      <c r="K173" s="12" t="s">
        <v>236</v>
      </c>
      <c r="L173" s="72" t="s">
        <v>498</v>
      </c>
      <c r="M173" s="12">
        <v>191</v>
      </c>
      <c r="N173" s="12" t="s">
        <v>237</v>
      </c>
      <c r="O173" s="12" t="s">
        <v>238</v>
      </c>
      <c r="P173" s="57">
        <v>45670.415972222225</v>
      </c>
      <c r="Q173" s="58">
        <v>45698</v>
      </c>
      <c r="R173" s="12"/>
      <c r="S173" s="58">
        <v>45685</v>
      </c>
      <c r="T173" s="12"/>
      <c r="U173" s="62">
        <v>29.86</v>
      </c>
      <c r="V173" s="12" t="s">
        <v>39</v>
      </c>
      <c r="W173" s="12" t="s">
        <v>40</v>
      </c>
      <c r="X173" s="12" t="s">
        <v>41</v>
      </c>
      <c r="Y173" s="12" t="s">
        <v>42</v>
      </c>
      <c r="Z173" s="12"/>
      <c r="AA173" s="12"/>
      <c r="AB173" s="12" t="s">
        <v>688</v>
      </c>
      <c r="AC173" s="12"/>
      <c r="AD173" s="12">
        <v>7119</v>
      </c>
      <c r="AE173" s="12" t="s">
        <v>38</v>
      </c>
    </row>
    <row r="174" spans="1:31" x14ac:dyDescent="0.2">
      <c r="A174" s="56" t="s">
        <v>498</v>
      </c>
      <c r="B174" s="12">
        <v>602924</v>
      </c>
      <c r="C174" s="12">
        <v>117250</v>
      </c>
      <c r="D174" s="12"/>
      <c r="E174" s="12">
        <v>2</v>
      </c>
      <c r="F174" s="12" t="s">
        <v>29</v>
      </c>
      <c r="G174" s="12">
        <v>7720</v>
      </c>
      <c r="H174" s="12" t="s">
        <v>685</v>
      </c>
      <c r="I174" s="12" t="s">
        <v>686</v>
      </c>
      <c r="J174" s="12">
        <v>411</v>
      </c>
      <c r="K174" s="12" t="s">
        <v>312</v>
      </c>
      <c r="L174" s="72" t="s">
        <v>498</v>
      </c>
      <c r="M174" s="12">
        <v>397</v>
      </c>
      <c r="N174" s="12"/>
      <c r="O174" s="12" t="s">
        <v>313</v>
      </c>
      <c r="P174" s="57">
        <v>45670.417361111111</v>
      </c>
      <c r="Q174" s="58">
        <v>45698</v>
      </c>
      <c r="R174" s="12"/>
      <c r="S174" s="58">
        <v>45693</v>
      </c>
      <c r="T174" s="12"/>
      <c r="U174" s="62">
        <v>-320</v>
      </c>
      <c r="V174" s="12" t="s">
        <v>34</v>
      </c>
      <c r="W174" s="12" t="s">
        <v>600</v>
      </c>
      <c r="X174" s="12" t="s">
        <v>35</v>
      </c>
      <c r="Y174" s="12" t="s">
        <v>36</v>
      </c>
      <c r="Z174" s="12"/>
      <c r="AA174" s="12"/>
      <c r="AB174" s="12" t="s">
        <v>689</v>
      </c>
      <c r="AC174" s="12"/>
      <c r="AD174" s="12">
        <v>7119</v>
      </c>
      <c r="AE174" s="12" t="s">
        <v>38</v>
      </c>
    </row>
    <row r="175" spans="1:31" x14ac:dyDescent="0.2">
      <c r="A175" s="56" t="s">
        <v>498</v>
      </c>
      <c r="B175" s="12">
        <v>602947</v>
      </c>
      <c r="C175" s="12">
        <v>117250</v>
      </c>
      <c r="D175" s="12"/>
      <c r="E175" s="12">
        <v>2</v>
      </c>
      <c r="F175" s="12" t="s">
        <v>29</v>
      </c>
      <c r="G175" s="12">
        <v>7720</v>
      </c>
      <c r="H175" s="12" t="s">
        <v>685</v>
      </c>
      <c r="I175" s="12" t="s">
        <v>686</v>
      </c>
      <c r="J175" s="12">
        <v>411</v>
      </c>
      <c r="K175" s="12" t="s">
        <v>312</v>
      </c>
      <c r="L175" s="72" t="s">
        <v>498</v>
      </c>
      <c r="M175" s="12">
        <v>397</v>
      </c>
      <c r="N175" s="12"/>
      <c r="O175" s="12" t="s">
        <v>313</v>
      </c>
      <c r="P175" s="57">
        <v>45670.417361111111</v>
      </c>
      <c r="Q175" s="58">
        <v>45698</v>
      </c>
      <c r="R175" s="12"/>
      <c r="S175" s="58">
        <v>45693</v>
      </c>
      <c r="T175" s="12"/>
      <c r="U175" s="62">
        <v>25.6</v>
      </c>
      <c r="V175" s="12" t="s">
        <v>39</v>
      </c>
      <c r="W175" s="12" t="s">
        <v>40</v>
      </c>
      <c r="X175" s="12" t="s">
        <v>41</v>
      </c>
      <c r="Y175" s="12" t="s">
        <v>42</v>
      </c>
      <c r="Z175" s="12"/>
      <c r="AA175" s="12"/>
      <c r="AB175" s="12" t="s">
        <v>689</v>
      </c>
      <c r="AC175" s="12"/>
      <c r="AD175" s="12">
        <v>7119</v>
      </c>
      <c r="AE175" s="12" t="s">
        <v>38</v>
      </c>
    </row>
    <row r="176" spans="1:31" x14ac:dyDescent="0.2">
      <c r="A176" s="56" t="s">
        <v>498</v>
      </c>
      <c r="B176" s="12">
        <v>603036</v>
      </c>
      <c r="C176" s="12">
        <v>117283</v>
      </c>
      <c r="D176" s="12"/>
      <c r="E176" s="12">
        <v>2</v>
      </c>
      <c r="F176" s="12" t="s">
        <v>29</v>
      </c>
      <c r="G176" s="12">
        <v>7720</v>
      </c>
      <c r="H176" s="12" t="s">
        <v>685</v>
      </c>
      <c r="I176" s="12" t="s">
        <v>686</v>
      </c>
      <c r="J176" s="12">
        <v>405</v>
      </c>
      <c r="K176" s="12" t="s">
        <v>393</v>
      </c>
      <c r="L176" s="72" t="s">
        <v>498</v>
      </c>
      <c r="M176" s="12">
        <v>336</v>
      </c>
      <c r="N176" s="12"/>
      <c r="O176" s="12" t="s">
        <v>690</v>
      </c>
      <c r="P176" s="57">
        <v>45670.42291666667</v>
      </c>
      <c r="Q176" s="58">
        <v>45698</v>
      </c>
      <c r="R176" s="12"/>
      <c r="S176" s="58">
        <v>45686</v>
      </c>
      <c r="T176" s="12"/>
      <c r="U176" s="62">
        <v>-334.46</v>
      </c>
      <c r="V176" s="12" t="s">
        <v>34</v>
      </c>
      <c r="W176" s="12" t="s">
        <v>600</v>
      </c>
      <c r="X176" s="12" t="s">
        <v>35</v>
      </c>
      <c r="Y176" s="12" t="s">
        <v>36</v>
      </c>
      <c r="Z176" s="12"/>
      <c r="AA176" s="12"/>
      <c r="AB176" s="12" t="s">
        <v>691</v>
      </c>
      <c r="AC176" s="12"/>
      <c r="AD176" s="12">
        <v>7119</v>
      </c>
      <c r="AE176" s="12" t="s">
        <v>38</v>
      </c>
    </row>
    <row r="177" spans="1:31" x14ac:dyDescent="0.2">
      <c r="A177" s="56" t="s">
        <v>498</v>
      </c>
      <c r="B177" s="12">
        <v>603059</v>
      </c>
      <c r="C177" s="12">
        <v>117283</v>
      </c>
      <c r="D177" s="12"/>
      <c r="E177" s="12">
        <v>2</v>
      </c>
      <c r="F177" s="12" t="s">
        <v>29</v>
      </c>
      <c r="G177" s="12">
        <v>7720</v>
      </c>
      <c r="H177" s="12" t="s">
        <v>685</v>
      </c>
      <c r="I177" s="12" t="s">
        <v>686</v>
      </c>
      <c r="J177" s="12">
        <v>405</v>
      </c>
      <c r="K177" s="12" t="s">
        <v>393</v>
      </c>
      <c r="L177" s="72" t="s">
        <v>498</v>
      </c>
      <c r="M177" s="12">
        <v>336</v>
      </c>
      <c r="N177" s="12"/>
      <c r="O177" s="12" t="s">
        <v>690</v>
      </c>
      <c r="P177" s="57">
        <v>45670.42291666667</v>
      </c>
      <c r="Q177" s="58">
        <v>45698</v>
      </c>
      <c r="R177" s="12"/>
      <c r="S177" s="58">
        <v>45686</v>
      </c>
      <c r="T177" s="12"/>
      <c r="U177" s="62">
        <v>26.76</v>
      </c>
      <c r="V177" s="12" t="s">
        <v>39</v>
      </c>
      <c r="W177" s="12" t="s">
        <v>40</v>
      </c>
      <c r="X177" s="12" t="s">
        <v>41</v>
      </c>
      <c r="Y177" s="12" t="s">
        <v>42</v>
      </c>
      <c r="Z177" s="12"/>
      <c r="AA177" s="12"/>
      <c r="AB177" s="12" t="s">
        <v>691</v>
      </c>
      <c r="AC177" s="12"/>
      <c r="AD177" s="12">
        <v>7119</v>
      </c>
      <c r="AE177" s="12" t="s">
        <v>38</v>
      </c>
    </row>
    <row r="178" spans="1:31" x14ac:dyDescent="0.2">
      <c r="A178" s="56" t="s">
        <v>498</v>
      </c>
      <c r="B178" s="12">
        <v>603098</v>
      </c>
      <c r="C178" s="12">
        <v>117295</v>
      </c>
      <c r="D178" s="12"/>
      <c r="E178" s="12">
        <v>2</v>
      </c>
      <c r="F178" s="12" t="s">
        <v>29</v>
      </c>
      <c r="G178" s="12">
        <v>7720</v>
      </c>
      <c r="H178" s="12" t="s">
        <v>685</v>
      </c>
      <c r="I178" s="12" t="s">
        <v>686</v>
      </c>
      <c r="J178" s="12">
        <v>407</v>
      </c>
      <c r="K178" s="12" t="s">
        <v>294</v>
      </c>
      <c r="L178" s="72" t="s">
        <v>498</v>
      </c>
      <c r="M178" s="12">
        <v>337</v>
      </c>
      <c r="N178" s="12"/>
      <c r="O178" s="12" t="s">
        <v>295</v>
      </c>
      <c r="P178" s="57">
        <v>45670.423611111109</v>
      </c>
      <c r="Q178" s="58">
        <v>45698</v>
      </c>
      <c r="R178" s="12"/>
      <c r="S178" s="58">
        <v>45691</v>
      </c>
      <c r="T178" s="12"/>
      <c r="U178" s="62">
        <v>-337.86</v>
      </c>
      <c r="V178" s="12" t="s">
        <v>34</v>
      </c>
      <c r="W178" s="12" t="s">
        <v>600</v>
      </c>
      <c r="X178" s="12" t="s">
        <v>35</v>
      </c>
      <c r="Y178" s="12" t="s">
        <v>36</v>
      </c>
      <c r="Z178" s="12"/>
      <c r="AA178" s="12"/>
      <c r="AB178" s="12" t="s">
        <v>692</v>
      </c>
      <c r="AC178" s="12"/>
      <c r="AD178" s="12">
        <v>7119</v>
      </c>
      <c r="AE178" s="12" t="s">
        <v>38</v>
      </c>
    </row>
    <row r="179" spans="1:31" x14ac:dyDescent="0.2">
      <c r="A179" s="56" t="s">
        <v>498</v>
      </c>
      <c r="B179" s="12">
        <v>603121</v>
      </c>
      <c r="C179" s="12">
        <v>117295</v>
      </c>
      <c r="D179" s="12"/>
      <c r="E179" s="12">
        <v>2</v>
      </c>
      <c r="F179" s="12" t="s">
        <v>29</v>
      </c>
      <c r="G179" s="12">
        <v>7720</v>
      </c>
      <c r="H179" s="12" t="s">
        <v>685</v>
      </c>
      <c r="I179" s="12" t="s">
        <v>686</v>
      </c>
      <c r="J179" s="12">
        <v>407</v>
      </c>
      <c r="K179" s="12" t="s">
        <v>294</v>
      </c>
      <c r="L179" s="72" t="s">
        <v>498</v>
      </c>
      <c r="M179" s="12">
        <v>337</v>
      </c>
      <c r="N179" s="12"/>
      <c r="O179" s="12" t="s">
        <v>295</v>
      </c>
      <c r="P179" s="57">
        <v>45670.423611111109</v>
      </c>
      <c r="Q179" s="58">
        <v>45698</v>
      </c>
      <c r="R179" s="12"/>
      <c r="S179" s="58">
        <v>45691</v>
      </c>
      <c r="T179" s="12"/>
      <c r="U179" s="62">
        <v>27.03</v>
      </c>
      <c r="V179" s="12" t="s">
        <v>39</v>
      </c>
      <c r="W179" s="12" t="s">
        <v>40</v>
      </c>
      <c r="X179" s="12" t="s">
        <v>41</v>
      </c>
      <c r="Y179" s="12" t="s">
        <v>42</v>
      </c>
      <c r="Z179" s="12"/>
      <c r="AA179" s="12"/>
      <c r="AB179" s="12" t="s">
        <v>692</v>
      </c>
      <c r="AC179" s="12"/>
      <c r="AD179" s="12">
        <v>7119</v>
      </c>
      <c r="AE179" s="12" t="s">
        <v>38</v>
      </c>
    </row>
    <row r="180" spans="1:31" x14ac:dyDescent="0.2">
      <c r="A180" s="56" t="s">
        <v>498</v>
      </c>
      <c r="B180" s="12">
        <v>603160</v>
      </c>
      <c r="C180" s="12">
        <v>117307</v>
      </c>
      <c r="D180" s="12"/>
      <c r="E180" s="12">
        <v>2</v>
      </c>
      <c r="F180" s="12" t="s">
        <v>29</v>
      </c>
      <c r="G180" s="12">
        <v>7720</v>
      </c>
      <c r="H180" s="12" t="s">
        <v>685</v>
      </c>
      <c r="I180" s="12" t="s">
        <v>686</v>
      </c>
      <c r="J180" s="12">
        <v>406</v>
      </c>
      <c r="K180" s="12" t="s">
        <v>387</v>
      </c>
      <c r="L180" s="72" t="s">
        <v>498</v>
      </c>
      <c r="M180" s="12">
        <v>335</v>
      </c>
      <c r="N180" s="12"/>
      <c r="O180" s="12" t="s">
        <v>388</v>
      </c>
      <c r="P180" s="57">
        <v>45670.425694444442</v>
      </c>
      <c r="Q180" s="58">
        <v>45698</v>
      </c>
      <c r="R180" s="12"/>
      <c r="S180" s="58">
        <v>45687</v>
      </c>
      <c r="T180" s="12"/>
      <c r="U180" s="62">
        <v>-475.11</v>
      </c>
      <c r="V180" s="12" t="s">
        <v>34</v>
      </c>
      <c r="W180" s="12" t="s">
        <v>600</v>
      </c>
      <c r="X180" s="12" t="s">
        <v>35</v>
      </c>
      <c r="Y180" s="12" t="s">
        <v>36</v>
      </c>
      <c r="Z180" s="12"/>
      <c r="AA180" s="12"/>
      <c r="AB180" s="12" t="s">
        <v>693</v>
      </c>
      <c r="AC180" s="12"/>
      <c r="AD180" s="12">
        <v>7119</v>
      </c>
      <c r="AE180" s="12" t="s">
        <v>38</v>
      </c>
    </row>
    <row r="181" spans="1:31" x14ac:dyDescent="0.2">
      <c r="A181" s="56" t="s">
        <v>498</v>
      </c>
      <c r="B181" s="12">
        <v>603185</v>
      </c>
      <c r="C181" s="12">
        <v>117307</v>
      </c>
      <c r="D181" s="12"/>
      <c r="E181" s="12">
        <v>2</v>
      </c>
      <c r="F181" s="12" t="s">
        <v>29</v>
      </c>
      <c r="G181" s="12">
        <v>7720</v>
      </c>
      <c r="H181" s="12" t="s">
        <v>685</v>
      </c>
      <c r="I181" s="12" t="s">
        <v>686</v>
      </c>
      <c r="J181" s="12">
        <v>406</v>
      </c>
      <c r="K181" s="12" t="s">
        <v>387</v>
      </c>
      <c r="L181" s="72" t="s">
        <v>498</v>
      </c>
      <c r="M181" s="12">
        <v>335</v>
      </c>
      <c r="N181" s="12"/>
      <c r="O181" s="12" t="s">
        <v>388</v>
      </c>
      <c r="P181" s="57">
        <v>45670.425694444442</v>
      </c>
      <c r="Q181" s="58">
        <v>45698</v>
      </c>
      <c r="R181" s="12"/>
      <c r="S181" s="58">
        <v>45687</v>
      </c>
      <c r="T181" s="12"/>
      <c r="U181" s="62">
        <v>38.01</v>
      </c>
      <c r="V181" s="12" t="s">
        <v>39</v>
      </c>
      <c r="W181" s="12" t="s">
        <v>40</v>
      </c>
      <c r="X181" s="12" t="s">
        <v>41</v>
      </c>
      <c r="Y181" s="12" t="s">
        <v>42</v>
      </c>
      <c r="Z181" s="12"/>
      <c r="AA181" s="12"/>
      <c r="AB181" s="12" t="s">
        <v>693</v>
      </c>
      <c r="AC181" s="12"/>
      <c r="AD181" s="12">
        <v>7119</v>
      </c>
      <c r="AE181" s="12" t="s">
        <v>38</v>
      </c>
    </row>
    <row r="182" spans="1:31" x14ac:dyDescent="0.2">
      <c r="A182" s="56" t="s">
        <v>498</v>
      </c>
      <c r="B182" s="12">
        <v>603227</v>
      </c>
      <c r="C182" s="12">
        <v>117320</v>
      </c>
      <c r="D182" s="12"/>
      <c r="E182" s="12">
        <v>2</v>
      </c>
      <c r="F182" s="12" t="s">
        <v>29</v>
      </c>
      <c r="G182" s="12">
        <v>7720</v>
      </c>
      <c r="H182" s="12" t="s">
        <v>685</v>
      </c>
      <c r="I182" s="12" t="s">
        <v>686</v>
      </c>
      <c r="J182" s="12">
        <v>396</v>
      </c>
      <c r="K182" s="12" t="s">
        <v>324</v>
      </c>
      <c r="L182" s="72" t="s">
        <v>498</v>
      </c>
      <c r="M182" s="12">
        <v>315</v>
      </c>
      <c r="N182" s="12"/>
      <c r="O182" s="12" t="s">
        <v>325</v>
      </c>
      <c r="P182" s="57">
        <v>45670.427083333336</v>
      </c>
      <c r="Q182" s="58">
        <v>45698</v>
      </c>
      <c r="R182" s="12"/>
      <c r="S182" s="58">
        <v>45693</v>
      </c>
      <c r="T182" s="12"/>
      <c r="U182" s="62">
        <v>-417.07</v>
      </c>
      <c r="V182" s="12" t="s">
        <v>34</v>
      </c>
      <c r="W182" s="12" t="s">
        <v>694</v>
      </c>
      <c r="X182" s="12" t="s">
        <v>35</v>
      </c>
      <c r="Y182" s="12" t="s">
        <v>36</v>
      </c>
      <c r="Z182" s="12"/>
      <c r="AA182" s="12"/>
      <c r="AB182" s="12" t="s">
        <v>695</v>
      </c>
      <c r="AC182" s="12"/>
      <c r="AD182" s="12">
        <v>7119</v>
      </c>
      <c r="AE182" s="12" t="s">
        <v>38</v>
      </c>
    </row>
    <row r="183" spans="1:31" x14ac:dyDescent="0.2">
      <c r="A183" s="56" t="s">
        <v>498</v>
      </c>
      <c r="B183" s="12">
        <v>603250</v>
      </c>
      <c r="C183" s="12">
        <v>117320</v>
      </c>
      <c r="D183" s="12"/>
      <c r="E183" s="12">
        <v>2</v>
      </c>
      <c r="F183" s="12" t="s">
        <v>29</v>
      </c>
      <c r="G183" s="12">
        <v>7720</v>
      </c>
      <c r="H183" s="12" t="s">
        <v>685</v>
      </c>
      <c r="I183" s="12" t="s">
        <v>686</v>
      </c>
      <c r="J183" s="12">
        <v>396</v>
      </c>
      <c r="K183" s="12" t="s">
        <v>324</v>
      </c>
      <c r="L183" s="72" t="s">
        <v>498</v>
      </c>
      <c r="M183" s="12">
        <v>315</v>
      </c>
      <c r="N183" s="12"/>
      <c r="O183" s="12" t="s">
        <v>325</v>
      </c>
      <c r="P183" s="57">
        <v>45670.427083333336</v>
      </c>
      <c r="Q183" s="58">
        <v>45698</v>
      </c>
      <c r="R183" s="12"/>
      <c r="S183" s="58">
        <v>45693</v>
      </c>
      <c r="T183" s="12"/>
      <c r="U183" s="62">
        <v>33.369999999999997</v>
      </c>
      <c r="V183" s="12" t="s">
        <v>39</v>
      </c>
      <c r="W183" s="12" t="s">
        <v>40</v>
      </c>
      <c r="X183" s="12" t="s">
        <v>41</v>
      </c>
      <c r="Y183" s="12" t="s">
        <v>42</v>
      </c>
      <c r="Z183" s="12"/>
      <c r="AA183" s="12"/>
      <c r="AB183" s="12" t="s">
        <v>695</v>
      </c>
      <c r="AC183" s="12"/>
      <c r="AD183" s="12">
        <v>7119</v>
      </c>
      <c r="AE183" s="12" t="s">
        <v>38</v>
      </c>
    </row>
    <row r="184" spans="1:31" x14ac:dyDescent="0.2">
      <c r="A184" s="56" t="s">
        <v>498</v>
      </c>
      <c r="B184" s="12">
        <v>603565</v>
      </c>
      <c r="C184" s="12">
        <v>117382</v>
      </c>
      <c r="D184" s="12"/>
      <c r="E184" s="12">
        <v>2</v>
      </c>
      <c r="F184" s="12" t="s">
        <v>29</v>
      </c>
      <c r="G184" s="12">
        <v>7720</v>
      </c>
      <c r="H184" s="12" t="s">
        <v>685</v>
      </c>
      <c r="I184" s="12" t="s">
        <v>686</v>
      </c>
      <c r="J184" s="12">
        <v>399</v>
      </c>
      <c r="K184" s="12" t="s">
        <v>389</v>
      </c>
      <c r="L184" s="72" t="s">
        <v>498</v>
      </c>
      <c r="M184" s="12">
        <v>287</v>
      </c>
      <c r="N184" s="12" t="s">
        <v>390</v>
      </c>
      <c r="O184" s="12" t="s">
        <v>696</v>
      </c>
      <c r="P184" s="57">
        <v>45670.449305555558</v>
      </c>
      <c r="Q184" s="58">
        <v>45698</v>
      </c>
      <c r="R184" s="12"/>
      <c r="S184" s="58">
        <v>45692</v>
      </c>
      <c r="T184" s="12"/>
      <c r="U184" s="62">
        <v>-482.92</v>
      </c>
      <c r="V184" s="12" t="s">
        <v>34</v>
      </c>
      <c r="W184" s="12" t="s">
        <v>600</v>
      </c>
      <c r="X184" s="12" t="s">
        <v>35</v>
      </c>
      <c r="Y184" s="12" t="s">
        <v>36</v>
      </c>
      <c r="Z184" s="12"/>
      <c r="AA184" s="12"/>
      <c r="AB184" s="12" t="s">
        <v>697</v>
      </c>
      <c r="AC184" s="12"/>
      <c r="AD184" s="12">
        <v>7119</v>
      </c>
      <c r="AE184" s="12" t="s">
        <v>38</v>
      </c>
    </row>
    <row r="185" spans="1:31" x14ac:dyDescent="0.2">
      <c r="A185" s="56" t="s">
        <v>498</v>
      </c>
      <c r="B185" s="12">
        <v>603588</v>
      </c>
      <c r="C185" s="12">
        <v>117382</v>
      </c>
      <c r="D185" s="12"/>
      <c r="E185" s="12">
        <v>2</v>
      </c>
      <c r="F185" s="12" t="s">
        <v>29</v>
      </c>
      <c r="G185" s="12">
        <v>7720</v>
      </c>
      <c r="H185" s="12" t="s">
        <v>685</v>
      </c>
      <c r="I185" s="12" t="s">
        <v>686</v>
      </c>
      <c r="J185" s="12">
        <v>399</v>
      </c>
      <c r="K185" s="12" t="s">
        <v>389</v>
      </c>
      <c r="L185" s="72" t="s">
        <v>498</v>
      </c>
      <c r="M185" s="12">
        <v>287</v>
      </c>
      <c r="N185" s="12" t="s">
        <v>390</v>
      </c>
      <c r="O185" s="12" t="s">
        <v>696</v>
      </c>
      <c r="P185" s="57">
        <v>45670.449305555558</v>
      </c>
      <c r="Q185" s="58">
        <v>45698</v>
      </c>
      <c r="R185" s="12"/>
      <c r="S185" s="58">
        <v>45692</v>
      </c>
      <c r="T185" s="12"/>
      <c r="U185" s="62">
        <v>38.630000000000003</v>
      </c>
      <c r="V185" s="12" t="s">
        <v>39</v>
      </c>
      <c r="W185" s="12" t="s">
        <v>40</v>
      </c>
      <c r="X185" s="12" t="s">
        <v>41</v>
      </c>
      <c r="Y185" s="12" t="s">
        <v>42</v>
      </c>
      <c r="Z185" s="12"/>
      <c r="AA185" s="12"/>
      <c r="AB185" s="12" t="s">
        <v>697</v>
      </c>
      <c r="AC185" s="12"/>
      <c r="AD185" s="12">
        <v>7119</v>
      </c>
      <c r="AE185" s="12" t="s">
        <v>38</v>
      </c>
    </row>
    <row r="186" spans="1:31" x14ac:dyDescent="0.2">
      <c r="A186" s="56" t="s">
        <v>498</v>
      </c>
      <c r="B186" s="12">
        <v>603915</v>
      </c>
      <c r="C186" s="12">
        <v>117445</v>
      </c>
      <c r="D186" s="12"/>
      <c r="E186" s="12">
        <v>2</v>
      </c>
      <c r="F186" s="12" t="s">
        <v>29</v>
      </c>
      <c r="G186" s="12">
        <v>7720</v>
      </c>
      <c r="H186" s="12" t="s">
        <v>685</v>
      </c>
      <c r="I186" s="12" t="s">
        <v>686</v>
      </c>
      <c r="J186" s="12">
        <v>403</v>
      </c>
      <c r="K186" s="12" t="s">
        <v>487</v>
      </c>
      <c r="L186" s="72" t="s">
        <v>498</v>
      </c>
      <c r="M186" s="12">
        <v>419</v>
      </c>
      <c r="N186" s="12"/>
      <c r="O186" s="12" t="s">
        <v>698</v>
      </c>
      <c r="P186" s="57">
        <v>45670.459722222222</v>
      </c>
      <c r="Q186" s="58">
        <v>45698</v>
      </c>
      <c r="R186" s="12"/>
      <c r="S186" s="58">
        <v>45686</v>
      </c>
      <c r="T186" s="12"/>
      <c r="U186" s="62">
        <v>-320</v>
      </c>
      <c r="V186" s="12" t="s">
        <v>34</v>
      </c>
      <c r="W186" s="12" t="s">
        <v>600</v>
      </c>
      <c r="X186" s="12" t="s">
        <v>35</v>
      </c>
      <c r="Y186" s="12" t="s">
        <v>36</v>
      </c>
      <c r="Z186" s="12"/>
      <c r="AA186" s="12"/>
      <c r="AB186" s="12" t="s">
        <v>699</v>
      </c>
      <c r="AC186" s="12"/>
      <c r="AD186" s="12">
        <v>7119</v>
      </c>
      <c r="AE186" s="12" t="s">
        <v>38</v>
      </c>
    </row>
    <row r="187" spans="1:31" x14ac:dyDescent="0.2">
      <c r="A187" s="56" t="s">
        <v>498</v>
      </c>
      <c r="B187" s="12">
        <v>603940</v>
      </c>
      <c r="C187" s="12">
        <v>117445</v>
      </c>
      <c r="D187" s="12"/>
      <c r="E187" s="12">
        <v>2</v>
      </c>
      <c r="F187" s="12" t="s">
        <v>29</v>
      </c>
      <c r="G187" s="12">
        <v>7720</v>
      </c>
      <c r="H187" s="12" t="s">
        <v>685</v>
      </c>
      <c r="I187" s="12" t="s">
        <v>686</v>
      </c>
      <c r="J187" s="12">
        <v>403</v>
      </c>
      <c r="K187" s="12" t="s">
        <v>487</v>
      </c>
      <c r="L187" s="72" t="s">
        <v>498</v>
      </c>
      <c r="M187" s="12">
        <v>419</v>
      </c>
      <c r="N187" s="12"/>
      <c r="O187" s="12" t="s">
        <v>698</v>
      </c>
      <c r="P187" s="57">
        <v>45670.459722222222</v>
      </c>
      <c r="Q187" s="58">
        <v>45698</v>
      </c>
      <c r="R187" s="12"/>
      <c r="S187" s="58">
        <v>45686</v>
      </c>
      <c r="T187" s="12"/>
      <c r="U187" s="62">
        <v>25.6</v>
      </c>
      <c r="V187" s="12" t="s">
        <v>39</v>
      </c>
      <c r="W187" s="12" t="s">
        <v>40</v>
      </c>
      <c r="X187" s="12" t="s">
        <v>41</v>
      </c>
      <c r="Y187" s="12" t="s">
        <v>42</v>
      </c>
      <c r="Z187" s="12"/>
      <c r="AA187" s="12"/>
      <c r="AB187" s="12" t="s">
        <v>699</v>
      </c>
      <c r="AC187" s="12"/>
      <c r="AD187" s="12">
        <v>7119</v>
      </c>
      <c r="AE187" s="12" t="s">
        <v>38</v>
      </c>
    </row>
    <row r="188" spans="1:31" x14ac:dyDescent="0.2">
      <c r="A188" s="56" t="s">
        <v>497</v>
      </c>
      <c r="B188" s="12">
        <v>604059</v>
      </c>
      <c r="C188" s="12">
        <v>117475</v>
      </c>
      <c r="D188" s="12"/>
      <c r="E188" s="12">
        <v>2</v>
      </c>
      <c r="F188" s="12" t="s">
        <v>29</v>
      </c>
      <c r="G188" s="12">
        <v>7720</v>
      </c>
      <c r="H188" s="12" t="s">
        <v>685</v>
      </c>
      <c r="I188" s="12" t="s">
        <v>686</v>
      </c>
      <c r="J188" s="12">
        <v>195</v>
      </c>
      <c r="K188" s="12" t="s">
        <v>275</v>
      </c>
      <c r="L188" s="72" t="s">
        <v>497</v>
      </c>
      <c r="M188" s="12">
        <v>130</v>
      </c>
      <c r="N188" s="12" t="s">
        <v>276</v>
      </c>
      <c r="O188" s="12" t="s">
        <v>700</v>
      </c>
      <c r="P188" s="57">
        <v>45670.527777777781</v>
      </c>
      <c r="Q188" s="58">
        <v>45698</v>
      </c>
      <c r="R188" s="12"/>
      <c r="S188" s="58">
        <v>45691</v>
      </c>
      <c r="T188" s="12"/>
      <c r="U188" s="62">
        <v>-459.86</v>
      </c>
      <c r="V188" s="12" t="s">
        <v>34</v>
      </c>
      <c r="W188" s="12" t="s">
        <v>600</v>
      </c>
      <c r="X188" s="12" t="s">
        <v>35</v>
      </c>
      <c r="Y188" s="12" t="s">
        <v>36</v>
      </c>
      <c r="Z188" s="12"/>
      <c r="AA188" s="12"/>
      <c r="AB188" s="12" t="s">
        <v>701</v>
      </c>
      <c r="AC188" s="12"/>
      <c r="AD188" s="12">
        <v>7119</v>
      </c>
      <c r="AE188" s="12" t="s">
        <v>38</v>
      </c>
    </row>
    <row r="189" spans="1:31" x14ac:dyDescent="0.2">
      <c r="A189" s="56" t="s">
        <v>497</v>
      </c>
      <c r="B189" s="12">
        <v>604082</v>
      </c>
      <c r="C189" s="12">
        <v>117475</v>
      </c>
      <c r="D189" s="12"/>
      <c r="E189" s="12">
        <v>2</v>
      </c>
      <c r="F189" s="12" t="s">
        <v>29</v>
      </c>
      <c r="G189" s="12">
        <v>7720</v>
      </c>
      <c r="H189" s="12" t="s">
        <v>685</v>
      </c>
      <c r="I189" s="12" t="s">
        <v>686</v>
      </c>
      <c r="J189" s="12">
        <v>195</v>
      </c>
      <c r="K189" s="12" t="s">
        <v>275</v>
      </c>
      <c r="L189" s="72" t="s">
        <v>497</v>
      </c>
      <c r="M189" s="12">
        <v>130</v>
      </c>
      <c r="N189" s="12" t="s">
        <v>276</v>
      </c>
      <c r="O189" s="12" t="s">
        <v>700</v>
      </c>
      <c r="P189" s="57">
        <v>45670.527777777781</v>
      </c>
      <c r="Q189" s="58">
        <v>45698</v>
      </c>
      <c r="R189" s="12"/>
      <c r="S189" s="58">
        <v>45691</v>
      </c>
      <c r="T189" s="12"/>
      <c r="U189" s="62">
        <v>36.79</v>
      </c>
      <c r="V189" s="12" t="s">
        <v>39</v>
      </c>
      <c r="W189" s="12" t="s">
        <v>40</v>
      </c>
      <c r="X189" s="12" t="s">
        <v>41</v>
      </c>
      <c r="Y189" s="12" t="s">
        <v>42</v>
      </c>
      <c r="Z189" s="12"/>
      <c r="AA189" s="12"/>
      <c r="AB189" s="12" t="s">
        <v>701</v>
      </c>
      <c r="AC189" s="12"/>
      <c r="AD189" s="12">
        <v>7119</v>
      </c>
      <c r="AE189" s="12" t="s">
        <v>38</v>
      </c>
    </row>
    <row r="190" spans="1:31" x14ac:dyDescent="0.2">
      <c r="A190" s="56" t="s">
        <v>497</v>
      </c>
      <c r="B190" s="12">
        <v>604123</v>
      </c>
      <c r="C190" s="12">
        <v>117487</v>
      </c>
      <c r="D190" s="12"/>
      <c r="E190" s="12">
        <v>2</v>
      </c>
      <c r="F190" s="12" t="s">
        <v>29</v>
      </c>
      <c r="G190" s="12">
        <v>7720</v>
      </c>
      <c r="H190" s="12" t="s">
        <v>685</v>
      </c>
      <c r="I190" s="12" t="s">
        <v>686</v>
      </c>
      <c r="J190" s="12">
        <v>203</v>
      </c>
      <c r="K190" s="12" t="s">
        <v>322</v>
      </c>
      <c r="L190" s="72" t="s">
        <v>497</v>
      </c>
      <c r="M190" s="12">
        <v>310</v>
      </c>
      <c r="N190" s="12"/>
      <c r="O190" s="12" t="s">
        <v>702</v>
      </c>
      <c r="P190" s="57">
        <v>45670.529166666667</v>
      </c>
      <c r="Q190" s="58">
        <v>45698</v>
      </c>
      <c r="R190" s="12"/>
      <c r="S190" s="58"/>
      <c r="T190" s="12"/>
      <c r="U190" s="62">
        <v>-357.05</v>
      </c>
      <c r="V190" s="12" t="s">
        <v>34</v>
      </c>
      <c r="W190" s="12" t="s">
        <v>600</v>
      </c>
      <c r="X190" s="12" t="s">
        <v>35</v>
      </c>
      <c r="Y190" s="12" t="s">
        <v>36</v>
      </c>
      <c r="Z190" s="12"/>
      <c r="AA190" s="12"/>
      <c r="AB190" s="12" t="s">
        <v>703</v>
      </c>
      <c r="AC190" s="12"/>
      <c r="AD190" s="12">
        <v>7119</v>
      </c>
      <c r="AE190" s="12" t="s">
        <v>38</v>
      </c>
    </row>
    <row r="191" spans="1:31" x14ac:dyDescent="0.2">
      <c r="A191" s="56" t="s">
        <v>497</v>
      </c>
      <c r="B191" s="12">
        <v>604146</v>
      </c>
      <c r="C191" s="12">
        <v>117487</v>
      </c>
      <c r="D191" s="12"/>
      <c r="E191" s="12">
        <v>2</v>
      </c>
      <c r="F191" s="12" t="s">
        <v>29</v>
      </c>
      <c r="G191" s="12">
        <v>7720</v>
      </c>
      <c r="H191" s="12" t="s">
        <v>685</v>
      </c>
      <c r="I191" s="12" t="s">
        <v>686</v>
      </c>
      <c r="J191" s="12">
        <v>203</v>
      </c>
      <c r="K191" s="12" t="s">
        <v>322</v>
      </c>
      <c r="L191" s="72" t="s">
        <v>497</v>
      </c>
      <c r="M191" s="12">
        <v>310</v>
      </c>
      <c r="N191" s="12"/>
      <c r="O191" s="12" t="s">
        <v>702</v>
      </c>
      <c r="P191" s="57">
        <v>45670.529166666667</v>
      </c>
      <c r="Q191" s="58">
        <v>45698</v>
      </c>
      <c r="R191" s="12"/>
      <c r="S191" s="58"/>
      <c r="T191" s="12"/>
      <c r="U191" s="62">
        <v>28.56</v>
      </c>
      <c r="V191" s="12" t="s">
        <v>39</v>
      </c>
      <c r="W191" s="12" t="s">
        <v>40</v>
      </c>
      <c r="X191" s="12" t="s">
        <v>41</v>
      </c>
      <c r="Y191" s="12" t="s">
        <v>42</v>
      </c>
      <c r="Z191" s="12"/>
      <c r="AA191" s="12"/>
      <c r="AB191" s="12" t="s">
        <v>703</v>
      </c>
      <c r="AC191" s="12"/>
      <c r="AD191" s="12">
        <v>7119</v>
      </c>
      <c r="AE191" s="12" t="s">
        <v>38</v>
      </c>
    </row>
    <row r="192" spans="1:31" x14ac:dyDescent="0.2">
      <c r="A192" s="56" t="s">
        <v>497</v>
      </c>
      <c r="B192" s="12">
        <v>604197</v>
      </c>
      <c r="C192" s="12">
        <v>117500</v>
      </c>
      <c r="D192" s="12"/>
      <c r="E192" s="12">
        <v>2</v>
      </c>
      <c r="F192" s="12" t="s">
        <v>29</v>
      </c>
      <c r="G192" s="12">
        <v>7720</v>
      </c>
      <c r="H192" s="12" t="s">
        <v>685</v>
      </c>
      <c r="I192" s="12" t="s">
        <v>686</v>
      </c>
      <c r="J192" s="12">
        <v>201</v>
      </c>
      <c r="K192" s="12" t="s">
        <v>320</v>
      </c>
      <c r="L192" s="72" t="s">
        <v>497</v>
      </c>
      <c r="M192" s="12">
        <v>245</v>
      </c>
      <c r="N192" s="12" t="s">
        <v>321</v>
      </c>
      <c r="O192" s="12" t="s">
        <v>704</v>
      </c>
      <c r="P192" s="57">
        <v>45670.538888888892</v>
      </c>
      <c r="Q192" s="58">
        <v>45698</v>
      </c>
      <c r="R192" s="12"/>
      <c r="S192" s="58"/>
      <c r="T192" s="12"/>
      <c r="U192" s="62">
        <v>-400</v>
      </c>
      <c r="V192" s="12" t="s">
        <v>34</v>
      </c>
      <c r="W192" s="12" t="s">
        <v>600</v>
      </c>
      <c r="X192" s="12" t="s">
        <v>35</v>
      </c>
      <c r="Y192" s="12" t="s">
        <v>36</v>
      </c>
      <c r="Z192" s="12"/>
      <c r="AA192" s="12"/>
      <c r="AB192" s="12" t="s">
        <v>705</v>
      </c>
      <c r="AC192" s="12"/>
      <c r="AD192" s="12">
        <v>7119</v>
      </c>
      <c r="AE192" s="12" t="s">
        <v>38</v>
      </c>
    </row>
    <row r="193" spans="1:31" x14ac:dyDescent="0.2">
      <c r="A193" s="56" t="s">
        <v>497</v>
      </c>
      <c r="B193" s="12">
        <v>604220</v>
      </c>
      <c r="C193" s="12">
        <v>117500</v>
      </c>
      <c r="D193" s="12"/>
      <c r="E193" s="12">
        <v>2</v>
      </c>
      <c r="F193" s="12" t="s">
        <v>29</v>
      </c>
      <c r="G193" s="12">
        <v>7720</v>
      </c>
      <c r="H193" s="12" t="s">
        <v>685</v>
      </c>
      <c r="I193" s="12" t="s">
        <v>686</v>
      </c>
      <c r="J193" s="12">
        <v>201</v>
      </c>
      <c r="K193" s="12" t="s">
        <v>320</v>
      </c>
      <c r="L193" s="72" t="s">
        <v>497</v>
      </c>
      <c r="M193" s="12">
        <v>245</v>
      </c>
      <c r="N193" s="12" t="s">
        <v>321</v>
      </c>
      <c r="O193" s="12" t="s">
        <v>704</v>
      </c>
      <c r="P193" s="57">
        <v>45670.538888888892</v>
      </c>
      <c r="Q193" s="58">
        <v>45698</v>
      </c>
      <c r="R193" s="12"/>
      <c r="S193" s="58"/>
      <c r="T193" s="12"/>
      <c r="U193" s="62">
        <v>32</v>
      </c>
      <c r="V193" s="12" t="s">
        <v>39</v>
      </c>
      <c r="W193" s="12" t="s">
        <v>40</v>
      </c>
      <c r="X193" s="12" t="s">
        <v>41</v>
      </c>
      <c r="Y193" s="12" t="s">
        <v>42</v>
      </c>
      <c r="Z193" s="12"/>
      <c r="AA193" s="12"/>
      <c r="AB193" s="12" t="s">
        <v>705</v>
      </c>
      <c r="AC193" s="12"/>
      <c r="AD193" s="12">
        <v>7119</v>
      </c>
      <c r="AE193" s="12" t="s">
        <v>38</v>
      </c>
    </row>
    <row r="194" spans="1:31" x14ac:dyDescent="0.2">
      <c r="A194" s="56" t="s">
        <v>497</v>
      </c>
      <c r="B194" s="12">
        <v>604269</v>
      </c>
      <c r="C194" s="12">
        <v>117513</v>
      </c>
      <c r="D194" s="12"/>
      <c r="E194" s="12">
        <v>2</v>
      </c>
      <c r="F194" s="12" t="s">
        <v>29</v>
      </c>
      <c r="G194" s="12">
        <v>7720</v>
      </c>
      <c r="H194" s="12" t="s">
        <v>685</v>
      </c>
      <c r="I194" s="12" t="s">
        <v>686</v>
      </c>
      <c r="J194" s="12">
        <v>194</v>
      </c>
      <c r="K194" s="12" t="s">
        <v>413</v>
      </c>
      <c r="L194" s="72" t="s">
        <v>497</v>
      </c>
      <c r="M194" s="12">
        <v>173</v>
      </c>
      <c r="N194" s="12" t="s">
        <v>414</v>
      </c>
      <c r="O194" s="12" t="s">
        <v>706</v>
      </c>
      <c r="P194" s="57">
        <v>45670.540972222225</v>
      </c>
      <c r="Q194" s="58">
        <v>45698</v>
      </c>
      <c r="R194" s="12"/>
      <c r="S194" s="58">
        <v>45691</v>
      </c>
      <c r="T194" s="12"/>
      <c r="U194" s="62">
        <v>-316.38</v>
      </c>
      <c r="V194" s="12" t="s">
        <v>34</v>
      </c>
      <c r="W194" s="12" t="s">
        <v>600</v>
      </c>
      <c r="X194" s="12" t="s">
        <v>35</v>
      </c>
      <c r="Y194" s="12" t="s">
        <v>36</v>
      </c>
      <c r="Z194" s="12"/>
      <c r="AA194" s="12"/>
      <c r="AB194" s="12" t="s">
        <v>707</v>
      </c>
      <c r="AC194" s="12"/>
      <c r="AD194" s="12">
        <v>7119</v>
      </c>
      <c r="AE194" s="12" t="s">
        <v>38</v>
      </c>
    </row>
    <row r="195" spans="1:31" x14ac:dyDescent="0.2">
      <c r="A195" s="56" t="s">
        <v>497</v>
      </c>
      <c r="B195" s="12">
        <v>604292</v>
      </c>
      <c r="C195" s="12">
        <v>117513</v>
      </c>
      <c r="D195" s="12"/>
      <c r="E195" s="12">
        <v>2</v>
      </c>
      <c r="F195" s="12" t="s">
        <v>29</v>
      </c>
      <c r="G195" s="12">
        <v>7720</v>
      </c>
      <c r="H195" s="12" t="s">
        <v>685</v>
      </c>
      <c r="I195" s="12" t="s">
        <v>686</v>
      </c>
      <c r="J195" s="12">
        <v>194</v>
      </c>
      <c r="K195" s="12" t="s">
        <v>413</v>
      </c>
      <c r="L195" s="72" t="s">
        <v>497</v>
      </c>
      <c r="M195" s="12">
        <v>173</v>
      </c>
      <c r="N195" s="12" t="s">
        <v>414</v>
      </c>
      <c r="O195" s="12" t="s">
        <v>706</v>
      </c>
      <c r="P195" s="57">
        <v>45670.540972222225</v>
      </c>
      <c r="Q195" s="58">
        <v>45698</v>
      </c>
      <c r="R195" s="12"/>
      <c r="S195" s="58">
        <v>45691</v>
      </c>
      <c r="T195" s="12"/>
      <c r="U195" s="62">
        <v>25.31</v>
      </c>
      <c r="V195" s="12" t="s">
        <v>39</v>
      </c>
      <c r="W195" s="12" t="s">
        <v>40</v>
      </c>
      <c r="X195" s="12" t="s">
        <v>41</v>
      </c>
      <c r="Y195" s="12" t="s">
        <v>42</v>
      </c>
      <c r="Z195" s="12"/>
      <c r="AA195" s="12"/>
      <c r="AB195" s="12" t="s">
        <v>707</v>
      </c>
      <c r="AC195" s="12"/>
      <c r="AD195" s="12">
        <v>7119</v>
      </c>
      <c r="AE195" s="12" t="s">
        <v>38</v>
      </c>
    </row>
    <row r="196" spans="1:31" x14ac:dyDescent="0.2">
      <c r="A196" s="56" t="s">
        <v>497</v>
      </c>
      <c r="B196" s="12">
        <v>604579</v>
      </c>
      <c r="C196" s="12">
        <v>117615</v>
      </c>
      <c r="D196" s="12"/>
      <c r="E196" s="12">
        <v>2</v>
      </c>
      <c r="F196" s="12" t="s">
        <v>29</v>
      </c>
      <c r="G196" s="12">
        <v>7720</v>
      </c>
      <c r="H196" s="12" t="s">
        <v>685</v>
      </c>
      <c r="I196" s="12" t="s">
        <v>686</v>
      </c>
      <c r="J196" s="12">
        <v>193</v>
      </c>
      <c r="K196" s="12" t="s">
        <v>161</v>
      </c>
      <c r="L196" s="72" t="s">
        <v>497</v>
      </c>
      <c r="M196" s="12">
        <v>17</v>
      </c>
      <c r="N196" s="12" t="s">
        <v>162</v>
      </c>
      <c r="O196" s="12" t="s">
        <v>708</v>
      </c>
      <c r="P196" s="57">
        <v>45670.671527777777</v>
      </c>
      <c r="Q196" s="58">
        <v>45698</v>
      </c>
      <c r="R196" s="12"/>
      <c r="S196" s="58">
        <v>45693</v>
      </c>
      <c r="T196" s="12"/>
      <c r="U196" s="62">
        <v>-963.21</v>
      </c>
      <c r="V196" s="12" t="s">
        <v>34</v>
      </c>
      <c r="W196" s="12" t="s">
        <v>600</v>
      </c>
      <c r="X196" s="12" t="s">
        <v>35</v>
      </c>
      <c r="Y196" s="12" t="s">
        <v>36</v>
      </c>
      <c r="Z196" s="12"/>
      <c r="AA196" s="12"/>
      <c r="AB196" s="12" t="s">
        <v>709</v>
      </c>
      <c r="AC196" s="12"/>
      <c r="AD196" s="12">
        <v>7119</v>
      </c>
      <c r="AE196" s="12" t="s">
        <v>38</v>
      </c>
    </row>
    <row r="197" spans="1:31" x14ac:dyDescent="0.2">
      <c r="A197" s="56" t="s">
        <v>497</v>
      </c>
      <c r="B197" s="12">
        <v>604581</v>
      </c>
      <c r="C197" s="12">
        <v>117615</v>
      </c>
      <c r="D197" s="12"/>
      <c r="E197" s="12">
        <v>2</v>
      </c>
      <c r="F197" s="12" t="s">
        <v>29</v>
      </c>
      <c r="G197" s="12">
        <v>7720</v>
      </c>
      <c r="H197" s="12" t="s">
        <v>685</v>
      </c>
      <c r="I197" s="12" t="s">
        <v>686</v>
      </c>
      <c r="J197" s="12">
        <v>193</v>
      </c>
      <c r="K197" s="12" t="s">
        <v>161</v>
      </c>
      <c r="L197" s="72" t="s">
        <v>497</v>
      </c>
      <c r="M197" s="12">
        <v>17</v>
      </c>
      <c r="N197" s="12" t="s">
        <v>162</v>
      </c>
      <c r="O197" s="12" t="s">
        <v>708</v>
      </c>
      <c r="P197" s="57">
        <v>45670.671527777777</v>
      </c>
      <c r="Q197" s="58">
        <v>45698</v>
      </c>
      <c r="R197" s="12"/>
      <c r="S197" s="58">
        <v>45693</v>
      </c>
      <c r="T197" s="12"/>
      <c r="U197" s="62">
        <v>127.86</v>
      </c>
      <c r="V197" s="12" t="s">
        <v>39</v>
      </c>
      <c r="W197" s="12" t="s">
        <v>468</v>
      </c>
      <c r="X197" s="12" t="s">
        <v>54</v>
      </c>
      <c r="Y197" s="12" t="s">
        <v>55</v>
      </c>
      <c r="Z197" s="12"/>
      <c r="AA197" s="12"/>
      <c r="AB197" s="12" t="s">
        <v>709</v>
      </c>
      <c r="AC197" s="12"/>
      <c r="AD197" s="12">
        <v>7119</v>
      </c>
      <c r="AE197" s="12" t="s">
        <v>38</v>
      </c>
    </row>
    <row r="198" spans="1:31" x14ac:dyDescent="0.2">
      <c r="A198" s="56" t="s">
        <v>497</v>
      </c>
      <c r="B198" s="12">
        <v>604614</v>
      </c>
      <c r="C198" s="12">
        <v>117615</v>
      </c>
      <c r="D198" s="12"/>
      <c r="E198" s="12">
        <v>2</v>
      </c>
      <c r="F198" s="12" t="s">
        <v>29</v>
      </c>
      <c r="G198" s="12">
        <v>7720</v>
      </c>
      <c r="H198" s="12" t="s">
        <v>685</v>
      </c>
      <c r="I198" s="12" t="s">
        <v>686</v>
      </c>
      <c r="J198" s="12">
        <v>193</v>
      </c>
      <c r="K198" s="12" t="s">
        <v>161</v>
      </c>
      <c r="L198" s="72" t="s">
        <v>497</v>
      </c>
      <c r="M198" s="12">
        <v>17</v>
      </c>
      <c r="N198" s="12" t="s">
        <v>162</v>
      </c>
      <c r="O198" s="12" t="s">
        <v>708</v>
      </c>
      <c r="P198" s="57">
        <v>45670.671527777777</v>
      </c>
      <c r="Q198" s="58">
        <v>45698</v>
      </c>
      <c r="R198" s="12"/>
      <c r="S198" s="58">
        <v>45693</v>
      </c>
      <c r="T198" s="12"/>
      <c r="U198" s="62">
        <v>77.06</v>
      </c>
      <c r="V198" s="12" t="s">
        <v>39</v>
      </c>
      <c r="W198" s="12" t="s">
        <v>40</v>
      </c>
      <c r="X198" s="12" t="s">
        <v>41</v>
      </c>
      <c r="Y198" s="12" t="s">
        <v>42</v>
      </c>
      <c r="Z198" s="12"/>
      <c r="AA198" s="12"/>
      <c r="AB198" s="12" t="s">
        <v>709</v>
      </c>
      <c r="AC198" s="12"/>
      <c r="AD198" s="12">
        <v>7119</v>
      </c>
      <c r="AE198" s="12" t="s">
        <v>38</v>
      </c>
    </row>
    <row r="199" spans="1:31" x14ac:dyDescent="0.2">
      <c r="A199" s="56" t="s">
        <v>497</v>
      </c>
      <c r="B199" s="12">
        <v>604617</v>
      </c>
      <c r="C199" s="12">
        <v>117615</v>
      </c>
      <c r="D199" s="12"/>
      <c r="E199" s="12">
        <v>2</v>
      </c>
      <c r="F199" s="12" t="s">
        <v>29</v>
      </c>
      <c r="G199" s="12">
        <v>7720</v>
      </c>
      <c r="H199" s="12" t="s">
        <v>685</v>
      </c>
      <c r="I199" s="12" t="s">
        <v>686</v>
      </c>
      <c r="J199" s="12">
        <v>193</v>
      </c>
      <c r="K199" s="12" t="s">
        <v>161</v>
      </c>
      <c r="L199" s="72" t="s">
        <v>497</v>
      </c>
      <c r="M199" s="12">
        <v>17</v>
      </c>
      <c r="N199" s="12" t="s">
        <v>162</v>
      </c>
      <c r="O199" s="12" t="s">
        <v>708</v>
      </c>
      <c r="P199" s="57">
        <v>45670.671527777777</v>
      </c>
      <c r="Q199" s="58">
        <v>45698</v>
      </c>
      <c r="R199" s="12"/>
      <c r="S199" s="58">
        <v>45693</v>
      </c>
      <c r="T199" s="12"/>
      <c r="U199" s="62">
        <v>-10.23</v>
      </c>
      <c r="V199" s="12" t="s">
        <v>39</v>
      </c>
      <c r="W199" s="12" t="s">
        <v>56</v>
      </c>
      <c r="X199" s="12" t="s">
        <v>41</v>
      </c>
      <c r="Y199" s="12" t="s">
        <v>42</v>
      </c>
      <c r="Z199" s="12"/>
      <c r="AA199" s="12"/>
      <c r="AB199" s="12" t="s">
        <v>709</v>
      </c>
      <c r="AC199" s="12"/>
      <c r="AD199" s="12">
        <v>7119</v>
      </c>
      <c r="AE199" s="12" t="s">
        <v>38</v>
      </c>
    </row>
    <row r="200" spans="1:31" x14ac:dyDescent="0.2">
      <c r="A200" s="56" t="s">
        <v>497</v>
      </c>
      <c r="B200" s="12">
        <v>604660</v>
      </c>
      <c r="C200" s="12">
        <v>117627</v>
      </c>
      <c r="D200" s="12"/>
      <c r="E200" s="12">
        <v>2</v>
      </c>
      <c r="F200" s="12" t="s">
        <v>29</v>
      </c>
      <c r="G200" s="12">
        <v>7720</v>
      </c>
      <c r="H200" s="12" t="s">
        <v>685</v>
      </c>
      <c r="I200" s="12" t="s">
        <v>686</v>
      </c>
      <c r="J200" s="12">
        <v>191</v>
      </c>
      <c r="K200" s="12" t="s">
        <v>302</v>
      </c>
      <c r="L200" s="72" t="s">
        <v>497</v>
      </c>
      <c r="M200" s="12">
        <v>178</v>
      </c>
      <c r="N200" s="12" t="s">
        <v>303</v>
      </c>
      <c r="O200" s="12" t="s">
        <v>710</v>
      </c>
      <c r="P200" s="57">
        <v>45670.679861111108</v>
      </c>
      <c r="Q200" s="58">
        <v>45698</v>
      </c>
      <c r="R200" s="12"/>
      <c r="S200" s="58">
        <v>45685</v>
      </c>
      <c r="T200" s="12"/>
      <c r="U200" s="62">
        <v>-300</v>
      </c>
      <c r="V200" s="12" t="s">
        <v>34</v>
      </c>
      <c r="W200" s="12" t="s">
        <v>600</v>
      </c>
      <c r="X200" s="12" t="s">
        <v>35</v>
      </c>
      <c r="Y200" s="12" t="s">
        <v>36</v>
      </c>
      <c r="Z200" s="12"/>
      <c r="AA200" s="12"/>
      <c r="AB200" s="12" t="s">
        <v>711</v>
      </c>
      <c r="AC200" s="12"/>
      <c r="AD200" s="12">
        <v>7119</v>
      </c>
      <c r="AE200" s="12" t="s">
        <v>38</v>
      </c>
    </row>
    <row r="201" spans="1:31" x14ac:dyDescent="0.2">
      <c r="A201" s="56" t="s">
        <v>497</v>
      </c>
      <c r="B201" s="12">
        <v>604683</v>
      </c>
      <c r="C201" s="12">
        <v>117627</v>
      </c>
      <c r="D201" s="12"/>
      <c r="E201" s="12">
        <v>2</v>
      </c>
      <c r="F201" s="12" t="s">
        <v>29</v>
      </c>
      <c r="G201" s="12">
        <v>7720</v>
      </c>
      <c r="H201" s="12" t="s">
        <v>685</v>
      </c>
      <c r="I201" s="12" t="s">
        <v>686</v>
      </c>
      <c r="J201" s="12">
        <v>191</v>
      </c>
      <c r="K201" s="12" t="s">
        <v>302</v>
      </c>
      <c r="L201" s="72" t="s">
        <v>497</v>
      </c>
      <c r="M201" s="12">
        <v>178</v>
      </c>
      <c r="N201" s="12" t="s">
        <v>303</v>
      </c>
      <c r="O201" s="12" t="s">
        <v>710</v>
      </c>
      <c r="P201" s="57">
        <v>45670.679861111108</v>
      </c>
      <c r="Q201" s="58">
        <v>45698</v>
      </c>
      <c r="R201" s="12"/>
      <c r="S201" s="58">
        <v>45685</v>
      </c>
      <c r="T201" s="12"/>
      <c r="U201" s="62">
        <v>24</v>
      </c>
      <c r="V201" s="12" t="s">
        <v>39</v>
      </c>
      <c r="W201" s="12" t="s">
        <v>40</v>
      </c>
      <c r="X201" s="12" t="s">
        <v>41</v>
      </c>
      <c r="Y201" s="12" t="s">
        <v>42</v>
      </c>
      <c r="Z201" s="12"/>
      <c r="AA201" s="12"/>
      <c r="AB201" s="12" t="s">
        <v>711</v>
      </c>
      <c r="AC201" s="12"/>
      <c r="AD201" s="12">
        <v>7119</v>
      </c>
      <c r="AE201" s="12" t="s">
        <v>38</v>
      </c>
    </row>
    <row r="202" spans="1:31" x14ac:dyDescent="0.2">
      <c r="A202" s="56" t="s">
        <v>497</v>
      </c>
      <c r="B202" s="12">
        <v>604729</v>
      </c>
      <c r="C202" s="12">
        <v>117640</v>
      </c>
      <c r="D202" s="12"/>
      <c r="E202" s="12">
        <v>2</v>
      </c>
      <c r="F202" s="12" t="s">
        <v>29</v>
      </c>
      <c r="G202" s="12">
        <v>7720</v>
      </c>
      <c r="H202" s="12" t="s">
        <v>685</v>
      </c>
      <c r="I202" s="12" t="s">
        <v>686</v>
      </c>
      <c r="J202" s="12">
        <v>197</v>
      </c>
      <c r="K202" s="12" t="s">
        <v>446</v>
      </c>
      <c r="L202" s="72" t="s">
        <v>497</v>
      </c>
      <c r="M202" s="12">
        <v>164</v>
      </c>
      <c r="N202" s="12" t="s">
        <v>447</v>
      </c>
      <c r="O202" s="12" t="s">
        <v>712</v>
      </c>
      <c r="P202" s="57">
        <v>45670.681250000001</v>
      </c>
      <c r="Q202" s="58">
        <v>45698</v>
      </c>
      <c r="R202" s="12"/>
      <c r="S202" s="58">
        <v>45687</v>
      </c>
      <c r="T202" s="12"/>
      <c r="U202" s="62">
        <v>-377.52</v>
      </c>
      <c r="V202" s="12" t="s">
        <v>34</v>
      </c>
      <c r="W202" s="12" t="s">
        <v>600</v>
      </c>
      <c r="X202" s="12" t="s">
        <v>35</v>
      </c>
      <c r="Y202" s="12" t="s">
        <v>36</v>
      </c>
      <c r="Z202" s="12"/>
      <c r="AA202" s="12"/>
      <c r="AB202" s="12" t="s">
        <v>713</v>
      </c>
      <c r="AC202" s="12"/>
      <c r="AD202" s="12">
        <v>7119</v>
      </c>
      <c r="AE202" s="12" t="s">
        <v>38</v>
      </c>
    </row>
    <row r="203" spans="1:31" x14ac:dyDescent="0.2">
      <c r="A203" s="56" t="s">
        <v>497</v>
      </c>
      <c r="B203" s="12">
        <v>604752</v>
      </c>
      <c r="C203" s="12">
        <v>117640</v>
      </c>
      <c r="D203" s="12"/>
      <c r="E203" s="12">
        <v>2</v>
      </c>
      <c r="F203" s="12" t="s">
        <v>29</v>
      </c>
      <c r="G203" s="12">
        <v>7720</v>
      </c>
      <c r="H203" s="12" t="s">
        <v>685</v>
      </c>
      <c r="I203" s="12" t="s">
        <v>686</v>
      </c>
      <c r="J203" s="12">
        <v>197</v>
      </c>
      <c r="K203" s="12" t="s">
        <v>446</v>
      </c>
      <c r="L203" s="72" t="s">
        <v>497</v>
      </c>
      <c r="M203" s="12">
        <v>164</v>
      </c>
      <c r="N203" s="12" t="s">
        <v>447</v>
      </c>
      <c r="O203" s="12" t="s">
        <v>712</v>
      </c>
      <c r="P203" s="57">
        <v>45670.681250000001</v>
      </c>
      <c r="Q203" s="58">
        <v>45698</v>
      </c>
      <c r="R203" s="12"/>
      <c r="S203" s="58">
        <v>45687</v>
      </c>
      <c r="T203" s="12"/>
      <c r="U203" s="62">
        <v>30.2</v>
      </c>
      <c r="V203" s="12" t="s">
        <v>39</v>
      </c>
      <c r="W203" s="12" t="s">
        <v>40</v>
      </c>
      <c r="X203" s="12" t="s">
        <v>41</v>
      </c>
      <c r="Y203" s="12" t="s">
        <v>42</v>
      </c>
      <c r="Z203" s="12"/>
      <c r="AA203" s="12"/>
      <c r="AB203" s="12" t="s">
        <v>713</v>
      </c>
      <c r="AC203" s="12"/>
      <c r="AD203" s="12">
        <v>7119</v>
      </c>
      <c r="AE203" s="12" t="s">
        <v>38</v>
      </c>
    </row>
    <row r="204" spans="1:31" x14ac:dyDescent="0.2">
      <c r="A204" s="56" t="s">
        <v>497</v>
      </c>
      <c r="B204" s="12">
        <v>604791</v>
      </c>
      <c r="C204" s="12">
        <v>117652</v>
      </c>
      <c r="D204" s="12"/>
      <c r="E204" s="12">
        <v>2</v>
      </c>
      <c r="F204" s="12" t="s">
        <v>29</v>
      </c>
      <c r="G204" s="12">
        <v>7720</v>
      </c>
      <c r="H204" s="12" t="s">
        <v>685</v>
      </c>
      <c r="I204" s="12" t="s">
        <v>686</v>
      </c>
      <c r="J204" s="12">
        <v>187</v>
      </c>
      <c r="K204" s="12" t="s">
        <v>306</v>
      </c>
      <c r="L204" s="72" t="s">
        <v>497</v>
      </c>
      <c r="M204" s="12">
        <v>167</v>
      </c>
      <c r="N204" s="12" t="s">
        <v>307</v>
      </c>
      <c r="O204" s="12" t="s">
        <v>714</v>
      </c>
      <c r="P204" s="57">
        <v>45670.683333333334</v>
      </c>
      <c r="Q204" s="58">
        <v>45698</v>
      </c>
      <c r="R204" s="12"/>
      <c r="S204" s="58">
        <v>45693</v>
      </c>
      <c r="T204" s="12"/>
      <c r="U204" s="62">
        <v>-383.87</v>
      </c>
      <c r="V204" s="12" t="s">
        <v>34</v>
      </c>
      <c r="W204" s="12" t="s">
        <v>600</v>
      </c>
      <c r="X204" s="12" t="s">
        <v>35</v>
      </c>
      <c r="Y204" s="12" t="s">
        <v>36</v>
      </c>
      <c r="Z204" s="12"/>
      <c r="AA204" s="12"/>
      <c r="AB204" s="12" t="s">
        <v>715</v>
      </c>
      <c r="AC204" s="12"/>
      <c r="AD204" s="12">
        <v>7119</v>
      </c>
      <c r="AE204" s="12" t="s">
        <v>38</v>
      </c>
    </row>
    <row r="205" spans="1:31" x14ac:dyDescent="0.2">
      <c r="A205" s="56" t="s">
        <v>497</v>
      </c>
      <c r="B205" s="12">
        <v>604814</v>
      </c>
      <c r="C205" s="12">
        <v>117652</v>
      </c>
      <c r="D205" s="12"/>
      <c r="E205" s="12">
        <v>2</v>
      </c>
      <c r="F205" s="12" t="s">
        <v>29</v>
      </c>
      <c r="G205" s="12">
        <v>7720</v>
      </c>
      <c r="H205" s="12" t="s">
        <v>685</v>
      </c>
      <c r="I205" s="12" t="s">
        <v>686</v>
      </c>
      <c r="J205" s="12">
        <v>187</v>
      </c>
      <c r="K205" s="12" t="s">
        <v>306</v>
      </c>
      <c r="L205" s="72" t="s">
        <v>497</v>
      </c>
      <c r="M205" s="12">
        <v>167</v>
      </c>
      <c r="N205" s="12" t="s">
        <v>307</v>
      </c>
      <c r="O205" s="12" t="s">
        <v>714</v>
      </c>
      <c r="P205" s="57">
        <v>45670.683333333334</v>
      </c>
      <c r="Q205" s="58">
        <v>45698</v>
      </c>
      <c r="R205" s="12"/>
      <c r="S205" s="58">
        <v>45693</v>
      </c>
      <c r="T205" s="12"/>
      <c r="U205" s="62">
        <v>30.71</v>
      </c>
      <c r="V205" s="12" t="s">
        <v>39</v>
      </c>
      <c r="W205" s="12" t="s">
        <v>40</v>
      </c>
      <c r="X205" s="12" t="s">
        <v>41</v>
      </c>
      <c r="Y205" s="12" t="s">
        <v>42</v>
      </c>
      <c r="Z205" s="12"/>
      <c r="AA205" s="12"/>
      <c r="AB205" s="12" t="s">
        <v>715</v>
      </c>
      <c r="AC205" s="12"/>
      <c r="AD205" s="12">
        <v>7119</v>
      </c>
      <c r="AE205" s="12" t="s">
        <v>38</v>
      </c>
    </row>
    <row r="206" spans="1:31" x14ac:dyDescent="0.2">
      <c r="A206" s="56" t="s">
        <v>497</v>
      </c>
      <c r="B206" s="12">
        <v>604853</v>
      </c>
      <c r="C206" s="12">
        <v>117664</v>
      </c>
      <c r="D206" s="12"/>
      <c r="E206" s="12">
        <v>2</v>
      </c>
      <c r="F206" s="12" t="s">
        <v>29</v>
      </c>
      <c r="G206" s="12">
        <v>7720</v>
      </c>
      <c r="H206" s="12" t="s">
        <v>685</v>
      </c>
      <c r="I206" s="12" t="s">
        <v>686</v>
      </c>
      <c r="J206" s="12">
        <v>186</v>
      </c>
      <c r="K206" s="12" t="s">
        <v>140</v>
      </c>
      <c r="L206" s="72" t="s">
        <v>497</v>
      </c>
      <c r="M206" s="12">
        <v>105</v>
      </c>
      <c r="N206" s="12" t="s">
        <v>141</v>
      </c>
      <c r="O206" s="12" t="s">
        <v>716</v>
      </c>
      <c r="P206" s="57">
        <v>45670.685416666667</v>
      </c>
      <c r="Q206" s="58">
        <v>45698</v>
      </c>
      <c r="R206" s="12"/>
      <c r="S206" s="58">
        <v>45691</v>
      </c>
      <c r="T206" s="12"/>
      <c r="U206" s="62">
        <v>-445.38</v>
      </c>
      <c r="V206" s="12" t="s">
        <v>34</v>
      </c>
      <c r="W206" s="12" t="s">
        <v>600</v>
      </c>
      <c r="X206" s="12" t="s">
        <v>35</v>
      </c>
      <c r="Y206" s="12" t="s">
        <v>36</v>
      </c>
      <c r="Z206" s="12"/>
      <c r="AA206" s="12"/>
      <c r="AB206" s="12" t="s">
        <v>717</v>
      </c>
      <c r="AC206" s="12"/>
      <c r="AD206" s="12">
        <v>7119</v>
      </c>
      <c r="AE206" s="12" t="s">
        <v>38</v>
      </c>
    </row>
    <row r="207" spans="1:31" x14ac:dyDescent="0.2">
      <c r="A207" s="56" t="s">
        <v>497</v>
      </c>
      <c r="B207" s="12">
        <v>604876</v>
      </c>
      <c r="C207" s="12">
        <v>117664</v>
      </c>
      <c r="D207" s="12"/>
      <c r="E207" s="12">
        <v>2</v>
      </c>
      <c r="F207" s="12" t="s">
        <v>29</v>
      </c>
      <c r="G207" s="12">
        <v>7720</v>
      </c>
      <c r="H207" s="12" t="s">
        <v>685</v>
      </c>
      <c r="I207" s="12" t="s">
        <v>686</v>
      </c>
      <c r="J207" s="12">
        <v>186</v>
      </c>
      <c r="K207" s="12" t="s">
        <v>140</v>
      </c>
      <c r="L207" s="72" t="s">
        <v>497</v>
      </c>
      <c r="M207" s="12">
        <v>105</v>
      </c>
      <c r="N207" s="12" t="s">
        <v>141</v>
      </c>
      <c r="O207" s="12" t="s">
        <v>716</v>
      </c>
      <c r="P207" s="57">
        <v>45670.685416666667</v>
      </c>
      <c r="Q207" s="58">
        <v>45698</v>
      </c>
      <c r="R207" s="12"/>
      <c r="S207" s="58">
        <v>45691</v>
      </c>
      <c r="T207" s="12"/>
      <c r="U207" s="62">
        <v>35.630000000000003</v>
      </c>
      <c r="V207" s="12" t="s">
        <v>39</v>
      </c>
      <c r="W207" s="12" t="s">
        <v>40</v>
      </c>
      <c r="X207" s="12" t="s">
        <v>41</v>
      </c>
      <c r="Y207" s="12" t="s">
        <v>42</v>
      </c>
      <c r="Z207" s="12"/>
      <c r="AA207" s="12"/>
      <c r="AB207" s="12" t="s">
        <v>717</v>
      </c>
      <c r="AC207" s="12"/>
      <c r="AD207" s="12">
        <v>7119</v>
      </c>
      <c r="AE207" s="12" t="s">
        <v>38</v>
      </c>
    </row>
    <row r="208" spans="1:31" x14ac:dyDescent="0.2">
      <c r="A208" s="56" t="s">
        <v>497</v>
      </c>
      <c r="B208" s="12">
        <v>604915</v>
      </c>
      <c r="C208" s="12">
        <v>117676</v>
      </c>
      <c r="D208" s="12"/>
      <c r="E208" s="12">
        <v>2</v>
      </c>
      <c r="F208" s="12" t="s">
        <v>29</v>
      </c>
      <c r="G208" s="12">
        <v>7720</v>
      </c>
      <c r="H208" s="12" t="s">
        <v>685</v>
      </c>
      <c r="I208" s="12" t="s">
        <v>686</v>
      </c>
      <c r="J208" s="12">
        <v>185</v>
      </c>
      <c r="K208" s="12" t="s">
        <v>344</v>
      </c>
      <c r="L208" s="72" t="s">
        <v>497</v>
      </c>
      <c r="M208" s="12">
        <v>73</v>
      </c>
      <c r="N208" s="12" t="s">
        <v>345</v>
      </c>
      <c r="O208" s="12" t="s">
        <v>718</v>
      </c>
      <c r="P208" s="57">
        <v>45670.686805555553</v>
      </c>
      <c r="Q208" s="58">
        <v>45698</v>
      </c>
      <c r="R208" s="12"/>
      <c r="S208" s="58">
        <v>45691</v>
      </c>
      <c r="T208" s="12"/>
      <c r="U208" s="62">
        <v>-637.67999999999995</v>
      </c>
      <c r="V208" s="12" t="s">
        <v>34</v>
      </c>
      <c r="W208" s="12" t="s">
        <v>600</v>
      </c>
      <c r="X208" s="12" t="s">
        <v>35</v>
      </c>
      <c r="Y208" s="12" t="s">
        <v>36</v>
      </c>
      <c r="Z208" s="12"/>
      <c r="AA208" s="12"/>
      <c r="AB208" s="12" t="s">
        <v>719</v>
      </c>
      <c r="AC208" s="12"/>
      <c r="AD208" s="12">
        <v>7119</v>
      </c>
      <c r="AE208" s="12" t="s">
        <v>38</v>
      </c>
    </row>
    <row r="209" spans="1:31" x14ac:dyDescent="0.2">
      <c r="A209" s="56" t="s">
        <v>497</v>
      </c>
      <c r="B209" s="12">
        <v>604938</v>
      </c>
      <c r="C209" s="12">
        <v>117676</v>
      </c>
      <c r="D209" s="12"/>
      <c r="E209" s="12">
        <v>2</v>
      </c>
      <c r="F209" s="12" t="s">
        <v>29</v>
      </c>
      <c r="G209" s="12">
        <v>7720</v>
      </c>
      <c r="H209" s="12" t="s">
        <v>685</v>
      </c>
      <c r="I209" s="12" t="s">
        <v>686</v>
      </c>
      <c r="J209" s="12">
        <v>185</v>
      </c>
      <c r="K209" s="12" t="s">
        <v>344</v>
      </c>
      <c r="L209" s="72" t="s">
        <v>497</v>
      </c>
      <c r="M209" s="12">
        <v>73</v>
      </c>
      <c r="N209" s="12" t="s">
        <v>345</v>
      </c>
      <c r="O209" s="12" t="s">
        <v>718</v>
      </c>
      <c r="P209" s="57">
        <v>45670.686805555553</v>
      </c>
      <c r="Q209" s="58">
        <v>45698</v>
      </c>
      <c r="R209" s="12"/>
      <c r="S209" s="58">
        <v>45691</v>
      </c>
      <c r="T209" s="12"/>
      <c r="U209" s="62">
        <v>51.01</v>
      </c>
      <c r="V209" s="12" t="s">
        <v>39</v>
      </c>
      <c r="W209" s="12" t="s">
        <v>40</v>
      </c>
      <c r="X209" s="12" t="s">
        <v>41</v>
      </c>
      <c r="Y209" s="12" t="s">
        <v>42</v>
      </c>
      <c r="Z209" s="12"/>
      <c r="AA209" s="12"/>
      <c r="AB209" s="12" t="s">
        <v>719</v>
      </c>
      <c r="AC209" s="12"/>
      <c r="AD209" s="12">
        <v>7119</v>
      </c>
      <c r="AE209" s="12" t="s">
        <v>38</v>
      </c>
    </row>
    <row r="210" spans="1:31" x14ac:dyDescent="0.2">
      <c r="A210" s="56" t="s">
        <v>497</v>
      </c>
      <c r="B210" s="12">
        <v>604979</v>
      </c>
      <c r="C210" s="12">
        <v>117688</v>
      </c>
      <c r="D210" s="12"/>
      <c r="E210" s="12">
        <v>2</v>
      </c>
      <c r="F210" s="12" t="s">
        <v>29</v>
      </c>
      <c r="G210" s="12">
        <v>7720</v>
      </c>
      <c r="H210" s="12" t="s">
        <v>685</v>
      </c>
      <c r="I210" s="12" t="s">
        <v>686</v>
      </c>
      <c r="J210" s="12">
        <v>184</v>
      </c>
      <c r="K210" s="12" t="s">
        <v>57</v>
      </c>
      <c r="L210" s="72" t="s">
        <v>497</v>
      </c>
      <c r="M210" s="12">
        <v>192</v>
      </c>
      <c r="N210" s="12" t="s">
        <v>58</v>
      </c>
      <c r="O210" s="12" t="s">
        <v>720</v>
      </c>
      <c r="P210" s="57">
        <v>45670.6875</v>
      </c>
      <c r="Q210" s="58">
        <v>45698</v>
      </c>
      <c r="R210" s="12"/>
      <c r="S210" s="58"/>
      <c r="T210" s="12"/>
      <c r="U210" s="62">
        <v>-347.62</v>
      </c>
      <c r="V210" s="12" t="s">
        <v>34</v>
      </c>
      <c r="W210" s="12" t="s">
        <v>600</v>
      </c>
      <c r="X210" s="12" t="s">
        <v>35</v>
      </c>
      <c r="Y210" s="12" t="s">
        <v>36</v>
      </c>
      <c r="Z210" s="12"/>
      <c r="AA210" s="12"/>
      <c r="AB210" s="12" t="s">
        <v>721</v>
      </c>
      <c r="AC210" s="12"/>
      <c r="AD210" s="12">
        <v>7119</v>
      </c>
      <c r="AE210" s="12" t="s">
        <v>38</v>
      </c>
    </row>
    <row r="211" spans="1:31" x14ac:dyDescent="0.2">
      <c r="A211" s="56" t="s">
        <v>497</v>
      </c>
      <c r="B211" s="12">
        <v>605002</v>
      </c>
      <c r="C211" s="12">
        <v>117688</v>
      </c>
      <c r="D211" s="12"/>
      <c r="E211" s="12">
        <v>2</v>
      </c>
      <c r="F211" s="12" t="s">
        <v>29</v>
      </c>
      <c r="G211" s="12">
        <v>7720</v>
      </c>
      <c r="H211" s="12" t="s">
        <v>685</v>
      </c>
      <c r="I211" s="12" t="s">
        <v>686</v>
      </c>
      <c r="J211" s="12">
        <v>184</v>
      </c>
      <c r="K211" s="12" t="s">
        <v>57</v>
      </c>
      <c r="L211" s="72" t="s">
        <v>497</v>
      </c>
      <c r="M211" s="12">
        <v>192</v>
      </c>
      <c r="N211" s="12" t="s">
        <v>58</v>
      </c>
      <c r="O211" s="12" t="s">
        <v>720</v>
      </c>
      <c r="P211" s="57">
        <v>45670.6875</v>
      </c>
      <c r="Q211" s="58">
        <v>45698</v>
      </c>
      <c r="R211" s="12"/>
      <c r="S211" s="58"/>
      <c r="T211" s="12"/>
      <c r="U211" s="62">
        <v>27.81</v>
      </c>
      <c r="V211" s="12" t="s">
        <v>39</v>
      </c>
      <c r="W211" s="12" t="s">
        <v>40</v>
      </c>
      <c r="X211" s="12" t="s">
        <v>41</v>
      </c>
      <c r="Y211" s="12" t="s">
        <v>42</v>
      </c>
      <c r="Z211" s="12"/>
      <c r="AA211" s="12"/>
      <c r="AB211" s="12" t="s">
        <v>721</v>
      </c>
      <c r="AC211" s="12"/>
      <c r="AD211" s="12">
        <v>7119</v>
      </c>
      <c r="AE211" s="12" t="s">
        <v>38</v>
      </c>
    </row>
    <row r="212" spans="1:31" x14ac:dyDescent="0.2">
      <c r="A212" s="56" t="s">
        <v>497</v>
      </c>
      <c r="B212" s="12">
        <v>605057</v>
      </c>
      <c r="C212" s="12">
        <v>117703</v>
      </c>
      <c r="D212" s="12"/>
      <c r="E212" s="12">
        <v>2</v>
      </c>
      <c r="F212" s="12" t="s">
        <v>29</v>
      </c>
      <c r="G212" s="12">
        <v>7720</v>
      </c>
      <c r="H212" s="12" t="s">
        <v>685</v>
      </c>
      <c r="I212" s="12" t="s">
        <v>686</v>
      </c>
      <c r="J212" s="12">
        <v>183</v>
      </c>
      <c r="K212" s="12" t="s">
        <v>213</v>
      </c>
      <c r="L212" s="72" t="s">
        <v>497</v>
      </c>
      <c r="M212" s="12">
        <v>289</v>
      </c>
      <c r="N212" s="12" t="s">
        <v>214</v>
      </c>
      <c r="O212" s="12" t="s">
        <v>722</v>
      </c>
      <c r="P212" s="57">
        <v>45670.689583333333</v>
      </c>
      <c r="Q212" s="58">
        <v>45698</v>
      </c>
      <c r="R212" s="12"/>
      <c r="S212" s="58">
        <v>45693</v>
      </c>
      <c r="T212" s="12"/>
      <c r="U212" s="62">
        <v>-794.51</v>
      </c>
      <c r="V212" s="12" t="s">
        <v>34</v>
      </c>
      <c r="W212" s="12" t="s">
        <v>600</v>
      </c>
      <c r="X212" s="12" t="s">
        <v>35</v>
      </c>
      <c r="Y212" s="12" t="s">
        <v>36</v>
      </c>
      <c r="Z212" s="12"/>
      <c r="AA212" s="12"/>
      <c r="AB212" s="12" t="s">
        <v>723</v>
      </c>
      <c r="AC212" s="12"/>
      <c r="AD212" s="12">
        <v>7119</v>
      </c>
      <c r="AE212" s="12" t="s">
        <v>38</v>
      </c>
    </row>
    <row r="213" spans="1:31" x14ac:dyDescent="0.2">
      <c r="A213" s="56" t="s">
        <v>497</v>
      </c>
      <c r="B213" s="12">
        <v>605080</v>
      </c>
      <c r="C213" s="12">
        <v>117703</v>
      </c>
      <c r="D213" s="12"/>
      <c r="E213" s="12">
        <v>2</v>
      </c>
      <c r="F213" s="12" t="s">
        <v>29</v>
      </c>
      <c r="G213" s="12">
        <v>7720</v>
      </c>
      <c r="H213" s="12" t="s">
        <v>685</v>
      </c>
      <c r="I213" s="12" t="s">
        <v>686</v>
      </c>
      <c r="J213" s="12">
        <v>183</v>
      </c>
      <c r="K213" s="12" t="s">
        <v>213</v>
      </c>
      <c r="L213" s="72" t="s">
        <v>497</v>
      </c>
      <c r="M213" s="12">
        <v>289</v>
      </c>
      <c r="N213" s="12" t="s">
        <v>214</v>
      </c>
      <c r="O213" s="12" t="s">
        <v>722</v>
      </c>
      <c r="P213" s="57">
        <v>45670.689583333333</v>
      </c>
      <c r="Q213" s="58">
        <v>45698</v>
      </c>
      <c r="R213" s="12"/>
      <c r="S213" s="58">
        <v>45693</v>
      </c>
      <c r="T213" s="12"/>
      <c r="U213" s="62">
        <v>63.56</v>
      </c>
      <c r="V213" s="12" t="s">
        <v>39</v>
      </c>
      <c r="W213" s="12" t="s">
        <v>40</v>
      </c>
      <c r="X213" s="12" t="s">
        <v>41</v>
      </c>
      <c r="Y213" s="12" t="s">
        <v>42</v>
      </c>
      <c r="Z213" s="12"/>
      <c r="AA213" s="12"/>
      <c r="AB213" s="12" t="s">
        <v>723</v>
      </c>
      <c r="AC213" s="12"/>
      <c r="AD213" s="12">
        <v>7119</v>
      </c>
      <c r="AE213" s="12" t="s">
        <v>38</v>
      </c>
    </row>
    <row r="214" spans="1:31" x14ac:dyDescent="0.2">
      <c r="A214" s="56" t="s">
        <v>497</v>
      </c>
      <c r="B214" s="12">
        <v>605177</v>
      </c>
      <c r="C214" s="12">
        <v>117727</v>
      </c>
      <c r="D214" s="12"/>
      <c r="E214" s="12">
        <v>2</v>
      </c>
      <c r="F214" s="12" t="s">
        <v>29</v>
      </c>
      <c r="G214" s="12">
        <v>7720</v>
      </c>
      <c r="H214" s="12" t="s">
        <v>685</v>
      </c>
      <c r="I214" s="12" t="s">
        <v>686</v>
      </c>
      <c r="J214" s="12">
        <v>182</v>
      </c>
      <c r="K214" s="12" t="s">
        <v>146</v>
      </c>
      <c r="L214" s="72" t="s">
        <v>497</v>
      </c>
      <c r="M214" s="12">
        <v>181</v>
      </c>
      <c r="N214" s="12" t="s">
        <v>147</v>
      </c>
      <c r="O214" s="12" t="s">
        <v>724</v>
      </c>
      <c r="P214" s="57">
        <v>45670.694444444445</v>
      </c>
      <c r="Q214" s="58">
        <v>45698</v>
      </c>
      <c r="R214" s="12"/>
      <c r="S214" s="58"/>
      <c r="T214" s="12"/>
      <c r="U214" s="62">
        <v>-435.91</v>
      </c>
      <c r="V214" s="12" t="s">
        <v>34</v>
      </c>
      <c r="W214" s="12" t="s">
        <v>600</v>
      </c>
      <c r="X214" s="12" t="s">
        <v>35</v>
      </c>
      <c r="Y214" s="12" t="s">
        <v>36</v>
      </c>
      <c r="Z214" s="12"/>
      <c r="AA214" s="12"/>
      <c r="AB214" s="12" t="s">
        <v>725</v>
      </c>
      <c r="AC214" s="12"/>
      <c r="AD214" s="12">
        <v>7119</v>
      </c>
      <c r="AE214" s="12" t="s">
        <v>38</v>
      </c>
    </row>
    <row r="215" spans="1:31" x14ac:dyDescent="0.2">
      <c r="A215" s="56" t="s">
        <v>497</v>
      </c>
      <c r="B215" s="12">
        <v>605200</v>
      </c>
      <c r="C215" s="12">
        <v>117727</v>
      </c>
      <c r="D215" s="12"/>
      <c r="E215" s="12">
        <v>2</v>
      </c>
      <c r="F215" s="12" t="s">
        <v>29</v>
      </c>
      <c r="G215" s="12">
        <v>7720</v>
      </c>
      <c r="H215" s="12" t="s">
        <v>685</v>
      </c>
      <c r="I215" s="12" t="s">
        <v>686</v>
      </c>
      <c r="J215" s="12">
        <v>182</v>
      </c>
      <c r="K215" s="12" t="s">
        <v>146</v>
      </c>
      <c r="L215" s="72" t="s">
        <v>497</v>
      </c>
      <c r="M215" s="12">
        <v>181</v>
      </c>
      <c r="N215" s="12" t="s">
        <v>147</v>
      </c>
      <c r="O215" s="12" t="s">
        <v>724</v>
      </c>
      <c r="P215" s="57">
        <v>45670.694444444445</v>
      </c>
      <c r="Q215" s="58">
        <v>45698</v>
      </c>
      <c r="R215" s="12"/>
      <c r="S215" s="58"/>
      <c r="T215" s="12"/>
      <c r="U215" s="62">
        <v>34.869999999999997</v>
      </c>
      <c r="V215" s="12" t="s">
        <v>39</v>
      </c>
      <c r="W215" s="12" t="s">
        <v>40</v>
      </c>
      <c r="X215" s="12" t="s">
        <v>41</v>
      </c>
      <c r="Y215" s="12" t="s">
        <v>42</v>
      </c>
      <c r="Z215" s="12"/>
      <c r="AA215" s="12"/>
      <c r="AB215" s="12" t="s">
        <v>725</v>
      </c>
      <c r="AC215" s="12"/>
      <c r="AD215" s="12">
        <v>7119</v>
      </c>
      <c r="AE215" s="12" t="s">
        <v>38</v>
      </c>
    </row>
    <row r="216" spans="1:31" x14ac:dyDescent="0.2">
      <c r="A216" s="56" t="s">
        <v>497</v>
      </c>
      <c r="B216" s="12">
        <v>605242</v>
      </c>
      <c r="C216" s="12">
        <v>117740</v>
      </c>
      <c r="D216" s="12"/>
      <c r="E216" s="12">
        <v>2</v>
      </c>
      <c r="F216" s="12" t="s">
        <v>29</v>
      </c>
      <c r="G216" s="12">
        <v>7720</v>
      </c>
      <c r="H216" s="12" t="s">
        <v>685</v>
      </c>
      <c r="I216" s="12" t="s">
        <v>686</v>
      </c>
      <c r="J216" s="12">
        <v>180</v>
      </c>
      <c r="K216" s="12" t="s">
        <v>363</v>
      </c>
      <c r="L216" s="72" t="s">
        <v>497</v>
      </c>
      <c r="M216" s="12">
        <v>19</v>
      </c>
      <c r="N216" s="12" t="s">
        <v>364</v>
      </c>
      <c r="O216" s="12" t="s">
        <v>726</v>
      </c>
      <c r="P216" s="57">
        <v>45670.695833333331</v>
      </c>
      <c r="Q216" s="58">
        <v>45698</v>
      </c>
      <c r="R216" s="12"/>
      <c r="S216" s="58">
        <v>45691</v>
      </c>
      <c r="T216" s="12"/>
      <c r="U216" s="62">
        <v>-631.04999999999995</v>
      </c>
      <c r="V216" s="12" t="s">
        <v>34</v>
      </c>
      <c r="W216" s="12" t="s">
        <v>600</v>
      </c>
      <c r="X216" s="12" t="s">
        <v>35</v>
      </c>
      <c r="Y216" s="12" t="s">
        <v>36</v>
      </c>
      <c r="Z216" s="12"/>
      <c r="AA216" s="12"/>
      <c r="AB216" s="12" t="s">
        <v>727</v>
      </c>
      <c r="AC216" s="12"/>
      <c r="AD216" s="12">
        <v>7119</v>
      </c>
      <c r="AE216" s="12" t="s">
        <v>38</v>
      </c>
    </row>
    <row r="217" spans="1:31" x14ac:dyDescent="0.2">
      <c r="A217" s="56" t="s">
        <v>497</v>
      </c>
      <c r="B217" s="12">
        <v>605265</v>
      </c>
      <c r="C217" s="12">
        <v>117740</v>
      </c>
      <c r="D217" s="12"/>
      <c r="E217" s="12">
        <v>2</v>
      </c>
      <c r="F217" s="12" t="s">
        <v>29</v>
      </c>
      <c r="G217" s="12">
        <v>7720</v>
      </c>
      <c r="H217" s="12" t="s">
        <v>685</v>
      </c>
      <c r="I217" s="12" t="s">
        <v>686</v>
      </c>
      <c r="J217" s="12">
        <v>180</v>
      </c>
      <c r="K217" s="12" t="s">
        <v>363</v>
      </c>
      <c r="L217" s="72" t="s">
        <v>497</v>
      </c>
      <c r="M217" s="12">
        <v>19</v>
      </c>
      <c r="N217" s="12" t="s">
        <v>364</v>
      </c>
      <c r="O217" s="12" t="s">
        <v>726</v>
      </c>
      <c r="P217" s="57">
        <v>45670.695833333331</v>
      </c>
      <c r="Q217" s="58">
        <v>45698</v>
      </c>
      <c r="R217" s="12"/>
      <c r="S217" s="58">
        <v>45691</v>
      </c>
      <c r="T217" s="12"/>
      <c r="U217" s="62">
        <v>50.48</v>
      </c>
      <c r="V217" s="12" t="s">
        <v>39</v>
      </c>
      <c r="W217" s="12" t="s">
        <v>40</v>
      </c>
      <c r="X217" s="12" t="s">
        <v>41</v>
      </c>
      <c r="Y217" s="12" t="s">
        <v>42</v>
      </c>
      <c r="Z217" s="12"/>
      <c r="AA217" s="12"/>
      <c r="AB217" s="12" t="s">
        <v>727</v>
      </c>
      <c r="AC217" s="12"/>
      <c r="AD217" s="12">
        <v>7119</v>
      </c>
      <c r="AE217" s="12" t="s">
        <v>38</v>
      </c>
    </row>
    <row r="218" spans="1:31" x14ac:dyDescent="0.2">
      <c r="A218" s="56" t="s">
        <v>497</v>
      </c>
      <c r="B218" s="12">
        <v>605302</v>
      </c>
      <c r="C218" s="12">
        <v>117752</v>
      </c>
      <c r="D218" s="12"/>
      <c r="E218" s="12">
        <v>2</v>
      </c>
      <c r="F218" s="12" t="s">
        <v>29</v>
      </c>
      <c r="G218" s="12">
        <v>7720</v>
      </c>
      <c r="H218" s="12" t="s">
        <v>685</v>
      </c>
      <c r="I218" s="12" t="s">
        <v>686</v>
      </c>
      <c r="J218" s="12">
        <v>177</v>
      </c>
      <c r="K218" s="12" t="s">
        <v>87</v>
      </c>
      <c r="L218" s="72" t="s">
        <v>497</v>
      </c>
      <c r="M218" s="12">
        <v>288</v>
      </c>
      <c r="N218" s="12" t="s">
        <v>88</v>
      </c>
      <c r="O218" s="12" t="s">
        <v>728</v>
      </c>
      <c r="P218" s="57">
        <v>45670.697916666664</v>
      </c>
      <c r="Q218" s="58">
        <v>45698</v>
      </c>
      <c r="R218" s="12"/>
      <c r="S218" s="58">
        <v>45686</v>
      </c>
      <c r="T218" s="12"/>
      <c r="U218" s="62">
        <v>-632.20000000000005</v>
      </c>
      <c r="V218" s="12" t="s">
        <v>34</v>
      </c>
      <c r="W218" s="12" t="s">
        <v>600</v>
      </c>
      <c r="X218" s="12" t="s">
        <v>35</v>
      </c>
      <c r="Y218" s="12" t="s">
        <v>36</v>
      </c>
      <c r="Z218" s="12"/>
      <c r="AA218" s="12"/>
      <c r="AB218" s="12" t="s">
        <v>729</v>
      </c>
      <c r="AC218" s="12"/>
      <c r="AD218" s="12">
        <v>7119</v>
      </c>
      <c r="AE218" s="12" t="s">
        <v>38</v>
      </c>
    </row>
    <row r="219" spans="1:31" x14ac:dyDescent="0.2">
      <c r="A219" s="56" t="s">
        <v>497</v>
      </c>
      <c r="B219" s="12">
        <v>605304</v>
      </c>
      <c r="C219" s="12">
        <v>117752</v>
      </c>
      <c r="D219" s="12"/>
      <c r="E219" s="12">
        <v>2</v>
      </c>
      <c r="F219" s="12" t="s">
        <v>29</v>
      </c>
      <c r="G219" s="12">
        <v>7720</v>
      </c>
      <c r="H219" s="12" t="s">
        <v>685</v>
      </c>
      <c r="I219" s="12" t="s">
        <v>686</v>
      </c>
      <c r="J219" s="12">
        <v>177</v>
      </c>
      <c r="K219" s="12" t="s">
        <v>87</v>
      </c>
      <c r="L219" s="72" t="s">
        <v>497</v>
      </c>
      <c r="M219" s="12">
        <v>288</v>
      </c>
      <c r="N219" s="12" t="s">
        <v>88</v>
      </c>
      <c r="O219" s="12" t="s">
        <v>728</v>
      </c>
      <c r="P219" s="57">
        <v>45670.697916666664</v>
      </c>
      <c r="Q219" s="58">
        <v>45698</v>
      </c>
      <c r="R219" s="12"/>
      <c r="S219" s="58">
        <v>45686</v>
      </c>
      <c r="T219" s="12"/>
      <c r="U219" s="62">
        <v>82</v>
      </c>
      <c r="V219" s="12" t="s">
        <v>39</v>
      </c>
      <c r="W219" s="12" t="s">
        <v>384</v>
      </c>
      <c r="X219" s="12" t="s">
        <v>54</v>
      </c>
      <c r="Y219" s="12" t="s">
        <v>55</v>
      </c>
      <c r="Z219" s="12"/>
      <c r="AA219" s="12"/>
      <c r="AB219" s="12" t="s">
        <v>729</v>
      </c>
      <c r="AC219" s="12"/>
      <c r="AD219" s="12">
        <v>7119</v>
      </c>
      <c r="AE219" s="12" t="s">
        <v>38</v>
      </c>
    </row>
    <row r="220" spans="1:31" x14ac:dyDescent="0.2">
      <c r="A220" s="56" t="s">
        <v>497</v>
      </c>
      <c r="B220" s="12">
        <v>605331</v>
      </c>
      <c r="C220" s="12">
        <v>117752</v>
      </c>
      <c r="D220" s="12"/>
      <c r="E220" s="12">
        <v>2</v>
      </c>
      <c r="F220" s="12" t="s">
        <v>29</v>
      </c>
      <c r="G220" s="12">
        <v>7720</v>
      </c>
      <c r="H220" s="12" t="s">
        <v>685</v>
      </c>
      <c r="I220" s="12" t="s">
        <v>686</v>
      </c>
      <c r="J220" s="12">
        <v>177</v>
      </c>
      <c r="K220" s="12" t="s">
        <v>87</v>
      </c>
      <c r="L220" s="72" t="s">
        <v>497</v>
      </c>
      <c r="M220" s="12">
        <v>288</v>
      </c>
      <c r="N220" s="12" t="s">
        <v>88</v>
      </c>
      <c r="O220" s="12" t="s">
        <v>728</v>
      </c>
      <c r="P220" s="57">
        <v>45670.697916666664</v>
      </c>
      <c r="Q220" s="58">
        <v>45698</v>
      </c>
      <c r="R220" s="12"/>
      <c r="S220" s="58">
        <v>45686</v>
      </c>
      <c r="T220" s="12"/>
      <c r="U220" s="62">
        <v>50.58</v>
      </c>
      <c r="V220" s="12" t="s">
        <v>39</v>
      </c>
      <c r="W220" s="12" t="s">
        <v>40</v>
      </c>
      <c r="X220" s="12" t="s">
        <v>41</v>
      </c>
      <c r="Y220" s="12" t="s">
        <v>42</v>
      </c>
      <c r="Z220" s="12"/>
      <c r="AA220" s="12"/>
      <c r="AB220" s="12" t="s">
        <v>729</v>
      </c>
      <c r="AC220" s="12"/>
      <c r="AD220" s="12">
        <v>7119</v>
      </c>
      <c r="AE220" s="12" t="s">
        <v>38</v>
      </c>
    </row>
    <row r="221" spans="1:31" x14ac:dyDescent="0.2">
      <c r="A221" s="56" t="s">
        <v>497</v>
      </c>
      <c r="B221" s="12">
        <v>605334</v>
      </c>
      <c r="C221" s="12">
        <v>117752</v>
      </c>
      <c r="D221" s="12"/>
      <c r="E221" s="12">
        <v>2</v>
      </c>
      <c r="F221" s="12" t="s">
        <v>29</v>
      </c>
      <c r="G221" s="12">
        <v>7720</v>
      </c>
      <c r="H221" s="12" t="s">
        <v>685</v>
      </c>
      <c r="I221" s="12" t="s">
        <v>686</v>
      </c>
      <c r="J221" s="12">
        <v>177</v>
      </c>
      <c r="K221" s="12" t="s">
        <v>87</v>
      </c>
      <c r="L221" s="72" t="s">
        <v>497</v>
      </c>
      <c r="M221" s="12">
        <v>288</v>
      </c>
      <c r="N221" s="12" t="s">
        <v>88</v>
      </c>
      <c r="O221" s="12" t="s">
        <v>728</v>
      </c>
      <c r="P221" s="57">
        <v>45670.697916666664</v>
      </c>
      <c r="Q221" s="58">
        <v>45698</v>
      </c>
      <c r="R221" s="12"/>
      <c r="S221" s="58">
        <v>45686</v>
      </c>
      <c r="T221" s="12"/>
      <c r="U221" s="62">
        <v>-6.56</v>
      </c>
      <c r="V221" s="12" t="s">
        <v>39</v>
      </c>
      <c r="W221" s="12" t="s">
        <v>56</v>
      </c>
      <c r="X221" s="12" t="s">
        <v>41</v>
      </c>
      <c r="Y221" s="12" t="s">
        <v>42</v>
      </c>
      <c r="Z221" s="12"/>
      <c r="AA221" s="12"/>
      <c r="AB221" s="12" t="s">
        <v>729</v>
      </c>
      <c r="AC221" s="12"/>
      <c r="AD221" s="12">
        <v>7119</v>
      </c>
      <c r="AE221" s="12" t="s">
        <v>38</v>
      </c>
    </row>
    <row r="222" spans="1:31" x14ac:dyDescent="0.2">
      <c r="A222" s="56" t="s">
        <v>497</v>
      </c>
      <c r="B222" s="12">
        <v>605445</v>
      </c>
      <c r="C222" s="12">
        <v>117778</v>
      </c>
      <c r="D222" s="12"/>
      <c r="E222" s="12">
        <v>2</v>
      </c>
      <c r="F222" s="12" t="s">
        <v>29</v>
      </c>
      <c r="G222" s="12">
        <v>7720</v>
      </c>
      <c r="H222" s="12" t="s">
        <v>685</v>
      </c>
      <c r="I222" s="12" t="s">
        <v>686</v>
      </c>
      <c r="J222" s="12">
        <v>175</v>
      </c>
      <c r="K222" s="12" t="s">
        <v>31</v>
      </c>
      <c r="L222" s="72" t="s">
        <v>497</v>
      </c>
      <c r="M222" s="12">
        <v>34</v>
      </c>
      <c r="N222" s="12" t="s">
        <v>32</v>
      </c>
      <c r="O222" s="12" t="s">
        <v>730</v>
      </c>
      <c r="P222" s="57">
        <v>45670.701388888891</v>
      </c>
      <c r="Q222" s="58">
        <v>45698</v>
      </c>
      <c r="R222" s="12"/>
      <c r="S222" s="58">
        <v>45688</v>
      </c>
      <c r="T222" s="12"/>
      <c r="U222" s="62">
        <v>-526.73</v>
      </c>
      <c r="V222" s="12" t="s">
        <v>34</v>
      </c>
      <c r="W222" s="12" t="s">
        <v>600</v>
      </c>
      <c r="X222" s="12" t="s">
        <v>35</v>
      </c>
      <c r="Y222" s="12" t="s">
        <v>36</v>
      </c>
      <c r="Z222" s="12"/>
      <c r="AA222" s="12"/>
      <c r="AB222" s="12" t="s">
        <v>731</v>
      </c>
      <c r="AC222" s="12"/>
      <c r="AD222" s="12">
        <v>7119</v>
      </c>
      <c r="AE222" s="12" t="s">
        <v>38</v>
      </c>
    </row>
    <row r="223" spans="1:31" x14ac:dyDescent="0.2">
      <c r="A223" s="56" t="s">
        <v>497</v>
      </c>
      <c r="B223" s="12">
        <v>605470</v>
      </c>
      <c r="C223" s="12">
        <v>117778</v>
      </c>
      <c r="D223" s="12"/>
      <c r="E223" s="12">
        <v>2</v>
      </c>
      <c r="F223" s="12" t="s">
        <v>29</v>
      </c>
      <c r="G223" s="12">
        <v>7720</v>
      </c>
      <c r="H223" s="12" t="s">
        <v>685</v>
      </c>
      <c r="I223" s="12" t="s">
        <v>686</v>
      </c>
      <c r="J223" s="12">
        <v>175</v>
      </c>
      <c r="K223" s="12" t="s">
        <v>31</v>
      </c>
      <c r="L223" s="72" t="s">
        <v>497</v>
      </c>
      <c r="M223" s="12">
        <v>34</v>
      </c>
      <c r="N223" s="12" t="s">
        <v>32</v>
      </c>
      <c r="O223" s="12" t="s">
        <v>730</v>
      </c>
      <c r="P223" s="57">
        <v>45670.701388888891</v>
      </c>
      <c r="Q223" s="58">
        <v>45698</v>
      </c>
      <c r="R223" s="12"/>
      <c r="S223" s="58">
        <v>45688</v>
      </c>
      <c r="T223" s="12"/>
      <c r="U223" s="62">
        <v>42.14</v>
      </c>
      <c r="V223" s="12" t="s">
        <v>39</v>
      </c>
      <c r="W223" s="12" t="s">
        <v>40</v>
      </c>
      <c r="X223" s="12" t="s">
        <v>41</v>
      </c>
      <c r="Y223" s="12" t="s">
        <v>42</v>
      </c>
      <c r="Z223" s="12"/>
      <c r="AA223" s="12"/>
      <c r="AB223" s="12" t="s">
        <v>731</v>
      </c>
      <c r="AC223" s="12"/>
      <c r="AD223" s="12">
        <v>7119</v>
      </c>
      <c r="AE223" s="12" t="s">
        <v>38</v>
      </c>
    </row>
    <row r="224" spans="1:31" x14ac:dyDescent="0.2">
      <c r="A224" s="56" t="s">
        <v>501</v>
      </c>
      <c r="B224" s="12">
        <v>605510</v>
      </c>
      <c r="C224" s="12">
        <v>117791</v>
      </c>
      <c r="D224" s="12"/>
      <c r="E224" s="12">
        <v>2</v>
      </c>
      <c r="F224" s="12" t="s">
        <v>29</v>
      </c>
      <c r="G224" s="12">
        <v>7720</v>
      </c>
      <c r="H224" s="12" t="s">
        <v>685</v>
      </c>
      <c r="I224" s="12" t="s">
        <v>686</v>
      </c>
      <c r="J224" s="12">
        <v>216</v>
      </c>
      <c r="K224" s="12" t="s">
        <v>430</v>
      </c>
      <c r="L224" s="72" t="s">
        <v>501</v>
      </c>
      <c r="M224" s="12">
        <v>432</v>
      </c>
      <c r="N224" s="12"/>
      <c r="O224" s="12" t="s">
        <v>732</v>
      </c>
      <c r="P224" s="57">
        <v>45670.701388888891</v>
      </c>
      <c r="Q224" s="58">
        <v>45698</v>
      </c>
      <c r="R224" s="12"/>
      <c r="S224" s="58">
        <v>45688</v>
      </c>
      <c r="T224" s="12"/>
      <c r="U224" s="62">
        <v>-1600</v>
      </c>
      <c r="V224" s="12" t="s">
        <v>34</v>
      </c>
      <c r="W224" s="12" t="s">
        <v>600</v>
      </c>
      <c r="X224" s="12" t="s">
        <v>35</v>
      </c>
      <c r="Y224" s="12" t="s">
        <v>36</v>
      </c>
      <c r="Z224" s="12"/>
      <c r="AA224" s="12"/>
      <c r="AB224" s="12"/>
      <c r="AC224" s="12"/>
      <c r="AD224" s="12">
        <v>7119</v>
      </c>
      <c r="AE224" s="12" t="s">
        <v>38</v>
      </c>
    </row>
    <row r="225" spans="1:31" x14ac:dyDescent="0.2">
      <c r="A225" s="56" t="s">
        <v>501</v>
      </c>
      <c r="B225" s="12">
        <v>605535</v>
      </c>
      <c r="C225" s="12">
        <v>117791</v>
      </c>
      <c r="D225" s="12"/>
      <c r="E225" s="12">
        <v>2</v>
      </c>
      <c r="F225" s="12" t="s">
        <v>29</v>
      </c>
      <c r="G225" s="12">
        <v>7720</v>
      </c>
      <c r="H225" s="12" t="s">
        <v>685</v>
      </c>
      <c r="I225" s="12" t="s">
        <v>686</v>
      </c>
      <c r="J225" s="12">
        <v>216</v>
      </c>
      <c r="K225" s="12" t="s">
        <v>430</v>
      </c>
      <c r="L225" s="72" t="s">
        <v>501</v>
      </c>
      <c r="M225" s="12">
        <v>432</v>
      </c>
      <c r="N225" s="12"/>
      <c r="O225" s="12" t="s">
        <v>732</v>
      </c>
      <c r="P225" s="57">
        <v>45670.701388888891</v>
      </c>
      <c r="Q225" s="58">
        <v>45698</v>
      </c>
      <c r="R225" s="12"/>
      <c r="S225" s="58">
        <v>45688</v>
      </c>
      <c r="T225" s="12"/>
      <c r="U225" s="62">
        <v>1472</v>
      </c>
      <c r="V225" s="12" t="s">
        <v>39</v>
      </c>
      <c r="W225" s="12" t="s">
        <v>470</v>
      </c>
      <c r="X225" s="12" t="s">
        <v>471</v>
      </c>
      <c r="Y225" s="12" t="s">
        <v>472</v>
      </c>
      <c r="Z225" s="12"/>
      <c r="AA225" s="12"/>
      <c r="AB225" s="12"/>
      <c r="AC225" s="12"/>
      <c r="AD225" s="12">
        <v>7119</v>
      </c>
      <c r="AE225" s="12" t="s">
        <v>38</v>
      </c>
    </row>
    <row r="226" spans="1:31" x14ac:dyDescent="0.2">
      <c r="A226" s="56" t="s">
        <v>501</v>
      </c>
      <c r="B226" s="12">
        <v>605536</v>
      </c>
      <c r="C226" s="12">
        <v>117791</v>
      </c>
      <c r="D226" s="12"/>
      <c r="E226" s="12">
        <v>2</v>
      </c>
      <c r="F226" s="12" t="s">
        <v>29</v>
      </c>
      <c r="G226" s="12">
        <v>7720</v>
      </c>
      <c r="H226" s="12" t="s">
        <v>685</v>
      </c>
      <c r="I226" s="12" t="s">
        <v>686</v>
      </c>
      <c r="J226" s="12">
        <v>216</v>
      </c>
      <c r="K226" s="12" t="s">
        <v>430</v>
      </c>
      <c r="L226" s="72" t="s">
        <v>501</v>
      </c>
      <c r="M226" s="12">
        <v>432</v>
      </c>
      <c r="N226" s="12"/>
      <c r="O226" s="12" t="s">
        <v>732</v>
      </c>
      <c r="P226" s="57">
        <v>45670.701388888891</v>
      </c>
      <c r="Q226" s="58">
        <v>45698</v>
      </c>
      <c r="R226" s="12"/>
      <c r="S226" s="58">
        <v>45688</v>
      </c>
      <c r="T226" s="12"/>
      <c r="U226" s="62">
        <v>128</v>
      </c>
      <c r="V226" s="12" t="s">
        <v>39</v>
      </c>
      <c r="W226" s="12" t="s">
        <v>40</v>
      </c>
      <c r="X226" s="12" t="s">
        <v>41</v>
      </c>
      <c r="Y226" s="12" t="s">
        <v>42</v>
      </c>
      <c r="Z226" s="12"/>
      <c r="AA226" s="12"/>
      <c r="AB226" s="12"/>
      <c r="AC226" s="12"/>
      <c r="AD226" s="12">
        <v>7119</v>
      </c>
      <c r="AE226" s="12" t="s">
        <v>38</v>
      </c>
    </row>
    <row r="227" spans="1:31" x14ac:dyDescent="0.2">
      <c r="A227" s="56" t="s">
        <v>501</v>
      </c>
      <c r="B227" s="12">
        <v>605563</v>
      </c>
      <c r="C227" s="12">
        <v>117804</v>
      </c>
      <c r="D227" s="12"/>
      <c r="E227" s="12">
        <v>2</v>
      </c>
      <c r="F227" s="12" t="s">
        <v>29</v>
      </c>
      <c r="G227" s="12">
        <v>7720</v>
      </c>
      <c r="H227" s="12" t="s">
        <v>685</v>
      </c>
      <c r="I227" s="12" t="s">
        <v>686</v>
      </c>
      <c r="J227" s="12">
        <v>217</v>
      </c>
      <c r="K227" s="12" t="s">
        <v>473</v>
      </c>
      <c r="L227" s="72" t="s">
        <v>501</v>
      </c>
      <c r="M227" s="12">
        <v>420</v>
      </c>
      <c r="N227" s="12"/>
      <c r="O227" s="12" t="s">
        <v>733</v>
      </c>
      <c r="P227" s="57">
        <v>45670.70208333333</v>
      </c>
      <c r="Q227" s="58">
        <v>45698</v>
      </c>
      <c r="R227" s="12"/>
      <c r="S227" s="58">
        <v>45688</v>
      </c>
      <c r="T227" s="12"/>
      <c r="U227" s="62">
        <v>-1300</v>
      </c>
      <c r="V227" s="12" t="s">
        <v>34</v>
      </c>
      <c r="W227" s="12" t="s">
        <v>600</v>
      </c>
      <c r="X227" s="12" t="s">
        <v>35</v>
      </c>
      <c r="Y227" s="12" t="s">
        <v>36</v>
      </c>
      <c r="Z227" s="12"/>
      <c r="AA227" s="12"/>
      <c r="AB227" s="12" t="s">
        <v>734</v>
      </c>
      <c r="AC227" s="12"/>
      <c r="AD227" s="12">
        <v>7119</v>
      </c>
      <c r="AE227" s="12" t="s">
        <v>38</v>
      </c>
    </row>
    <row r="228" spans="1:31" x14ac:dyDescent="0.2">
      <c r="A228" s="56" t="s">
        <v>501</v>
      </c>
      <c r="B228" s="12">
        <v>605588</v>
      </c>
      <c r="C228" s="12">
        <v>117804</v>
      </c>
      <c r="D228" s="12"/>
      <c r="E228" s="12">
        <v>2</v>
      </c>
      <c r="F228" s="12" t="s">
        <v>29</v>
      </c>
      <c r="G228" s="12">
        <v>7720</v>
      </c>
      <c r="H228" s="12" t="s">
        <v>685</v>
      </c>
      <c r="I228" s="12" t="s">
        <v>686</v>
      </c>
      <c r="J228" s="12">
        <v>217</v>
      </c>
      <c r="K228" s="12" t="s">
        <v>473</v>
      </c>
      <c r="L228" s="72" t="s">
        <v>501</v>
      </c>
      <c r="M228" s="12">
        <v>420</v>
      </c>
      <c r="N228" s="12"/>
      <c r="O228" s="12" t="s">
        <v>733</v>
      </c>
      <c r="P228" s="57">
        <v>45670.70208333333</v>
      </c>
      <c r="Q228" s="58">
        <v>45698</v>
      </c>
      <c r="R228" s="12"/>
      <c r="S228" s="58">
        <v>45688</v>
      </c>
      <c r="T228" s="12"/>
      <c r="U228" s="62">
        <v>104</v>
      </c>
      <c r="V228" s="12" t="s">
        <v>39</v>
      </c>
      <c r="W228" s="12" t="s">
        <v>40</v>
      </c>
      <c r="X228" s="12" t="s">
        <v>41</v>
      </c>
      <c r="Y228" s="12" t="s">
        <v>42</v>
      </c>
      <c r="Z228" s="12"/>
      <c r="AA228" s="12"/>
      <c r="AB228" s="12" t="s">
        <v>734</v>
      </c>
      <c r="AC228" s="12"/>
      <c r="AD228" s="12">
        <v>7119</v>
      </c>
      <c r="AE228" s="12" t="s">
        <v>38</v>
      </c>
    </row>
    <row r="229" spans="1:31" x14ac:dyDescent="0.2">
      <c r="A229" s="56" t="s">
        <v>497</v>
      </c>
      <c r="B229" s="12">
        <v>606399</v>
      </c>
      <c r="C229" s="12">
        <v>117964</v>
      </c>
      <c r="D229" s="12"/>
      <c r="E229" s="12">
        <v>2</v>
      </c>
      <c r="F229" s="12" t="s">
        <v>29</v>
      </c>
      <c r="G229" s="12">
        <v>7720</v>
      </c>
      <c r="H229" s="12" t="s">
        <v>685</v>
      </c>
      <c r="I229" s="12" t="s">
        <v>686</v>
      </c>
      <c r="J229" s="12">
        <v>172</v>
      </c>
      <c r="K229" s="12" t="s">
        <v>380</v>
      </c>
      <c r="L229" s="72" t="s">
        <v>497</v>
      </c>
      <c r="M229" s="12">
        <v>96</v>
      </c>
      <c r="N229" s="12" t="s">
        <v>381</v>
      </c>
      <c r="O229" s="12" t="s">
        <v>735</v>
      </c>
      <c r="P229" s="57">
        <v>45670.711111111108</v>
      </c>
      <c r="Q229" s="58">
        <v>45698</v>
      </c>
      <c r="R229" s="12"/>
      <c r="S229" s="58">
        <v>45693</v>
      </c>
      <c r="T229" s="12"/>
      <c r="U229" s="62">
        <v>-592.88</v>
      </c>
      <c r="V229" s="12" t="s">
        <v>34</v>
      </c>
      <c r="W229" s="12" t="s">
        <v>600</v>
      </c>
      <c r="X229" s="12" t="s">
        <v>35</v>
      </c>
      <c r="Y229" s="12" t="s">
        <v>36</v>
      </c>
      <c r="Z229" s="12"/>
      <c r="AA229" s="12"/>
      <c r="AB229" s="12" t="s">
        <v>736</v>
      </c>
      <c r="AC229" s="12"/>
      <c r="AD229" s="12">
        <v>7119</v>
      </c>
      <c r="AE229" s="12" t="s">
        <v>38</v>
      </c>
    </row>
    <row r="230" spans="1:31" x14ac:dyDescent="0.2">
      <c r="A230" s="56" t="s">
        <v>497</v>
      </c>
      <c r="B230" s="12">
        <v>606401</v>
      </c>
      <c r="C230" s="12">
        <v>117964</v>
      </c>
      <c r="D230" s="12"/>
      <c r="E230" s="12">
        <v>2</v>
      </c>
      <c r="F230" s="12" t="s">
        <v>29</v>
      </c>
      <c r="G230" s="12">
        <v>7720</v>
      </c>
      <c r="H230" s="12" t="s">
        <v>685</v>
      </c>
      <c r="I230" s="12" t="s">
        <v>686</v>
      </c>
      <c r="J230" s="12">
        <v>172</v>
      </c>
      <c r="K230" s="12" t="s">
        <v>380</v>
      </c>
      <c r="L230" s="72" t="s">
        <v>497</v>
      </c>
      <c r="M230" s="12">
        <v>96</v>
      </c>
      <c r="N230" s="12" t="s">
        <v>381</v>
      </c>
      <c r="O230" s="12" t="s">
        <v>735</v>
      </c>
      <c r="P230" s="57">
        <v>45670.711111111108</v>
      </c>
      <c r="Q230" s="58">
        <v>45698</v>
      </c>
      <c r="R230" s="12"/>
      <c r="S230" s="58">
        <v>45693</v>
      </c>
      <c r="T230" s="12"/>
      <c r="U230" s="62">
        <v>71.12</v>
      </c>
      <c r="V230" s="12" t="s">
        <v>39</v>
      </c>
      <c r="W230" s="12" t="s">
        <v>86</v>
      </c>
      <c r="X230" s="12" t="s">
        <v>54</v>
      </c>
      <c r="Y230" s="12" t="s">
        <v>55</v>
      </c>
      <c r="Z230" s="12"/>
      <c r="AA230" s="12"/>
      <c r="AB230" s="12" t="s">
        <v>736</v>
      </c>
      <c r="AC230" s="12"/>
      <c r="AD230" s="12">
        <v>7119</v>
      </c>
      <c r="AE230" s="12" t="s">
        <v>38</v>
      </c>
    </row>
    <row r="231" spans="1:31" x14ac:dyDescent="0.2">
      <c r="A231" s="56" t="s">
        <v>497</v>
      </c>
      <c r="B231" s="12">
        <v>606424</v>
      </c>
      <c r="C231" s="12">
        <v>117964</v>
      </c>
      <c r="D231" s="12"/>
      <c r="E231" s="12">
        <v>2</v>
      </c>
      <c r="F231" s="12" t="s">
        <v>29</v>
      </c>
      <c r="G231" s="12">
        <v>7720</v>
      </c>
      <c r="H231" s="12" t="s">
        <v>685</v>
      </c>
      <c r="I231" s="12" t="s">
        <v>686</v>
      </c>
      <c r="J231" s="12">
        <v>172</v>
      </c>
      <c r="K231" s="12" t="s">
        <v>380</v>
      </c>
      <c r="L231" s="72" t="s">
        <v>497</v>
      </c>
      <c r="M231" s="12">
        <v>96</v>
      </c>
      <c r="N231" s="12" t="s">
        <v>381</v>
      </c>
      <c r="O231" s="12" t="s">
        <v>735</v>
      </c>
      <c r="P231" s="57">
        <v>45670.711111111108</v>
      </c>
      <c r="Q231" s="58">
        <v>45698</v>
      </c>
      <c r="R231" s="12"/>
      <c r="S231" s="58">
        <v>45693</v>
      </c>
      <c r="T231" s="12"/>
      <c r="U231" s="62">
        <v>47.43</v>
      </c>
      <c r="V231" s="12" t="s">
        <v>39</v>
      </c>
      <c r="W231" s="12" t="s">
        <v>40</v>
      </c>
      <c r="X231" s="12" t="s">
        <v>41</v>
      </c>
      <c r="Y231" s="12" t="s">
        <v>42</v>
      </c>
      <c r="Z231" s="12"/>
      <c r="AA231" s="12"/>
      <c r="AB231" s="12" t="s">
        <v>736</v>
      </c>
      <c r="AC231" s="12"/>
      <c r="AD231" s="12">
        <v>7119</v>
      </c>
      <c r="AE231" s="12" t="s">
        <v>38</v>
      </c>
    </row>
    <row r="232" spans="1:31" x14ac:dyDescent="0.2">
      <c r="A232" s="56" t="s">
        <v>497</v>
      </c>
      <c r="B232" s="12">
        <v>606427</v>
      </c>
      <c r="C232" s="12">
        <v>117964</v>
      </c>
      <c r="D232" s="12"/>
      <c r="E232" s="12">
        <v>2</v>
      </c>
      <c r="F232" s="12" t="s">
        <v>29</v>
      </c>
      <c r="G232" s="12">
        <v>7720</v>
      </c>
      <c r="H232" s="12" t="s">
        <v>685</v>
      </c>
      <c r="I232" s="12" t="s">
        <v>686</v>
      </c>
      <c r="J232" s="12">
        <v>172</v>
      </c>
      <c r="K232" s="12" t="s">
        <v>380</v>
      </c>
      <c r="L232" s="72" t="s">
        <v>497</v>
      </c>
      <c r="M232" s="12">
        <v>96</v>
      </c>
      <c r="N232" s="12" t="s">
        <v>381</v>
      </c>
      <c r="O232" s="12" t="s">
        <v>735</v>
      </c>
      <c r="P232" s="57">
        <v>45670.711111111108</v>
      </c>
      <c r="Q232" s="58">
        <v>45698</v>
      </c>
      <c r="R232" s="12"/>
      <c r="S232" s="58">
        <v>45693</v>
      </c>
      <c r="T232" s="12"/>
      <c r="U232" s="62">
        <v>-5.69</v>
      </c>
      <c r="V232" s="12" t="s">
        <v>39</v>
      </c>
      <c r="W232" s="12" t="s">
        <v>56</v>
      </c>
      <c r="X232" s="12" t="s">
        <v>41</v>
      </c>
      <c r="Y232" s="12" t="s">
        <v>42</v>
      </c>
      <c r="Z232" s="12"/>
      <c r="AA232" s="12"/>
      <c r="AB232" s="12" t="s">
        <v>736</v>
      </c>
      <c r="AC232" s="12"/>
      <c r="AD232" s="12">
        <v>7119</v>
      </c>
      <c r="AE232" s="12" t="s">
        <v>38</v>
      </c>
    </row>
    <row r="233" spans="1:31" x14ac:dyDescent="0.2">
      <c r="A233" s="56" t="s">
        <v>497</v>
      </c>
      <c r="B233" s="12">
        <v>606636</v>
      </c>
      <c r="C233" s="12">
        <v>118004</v>
      </c>
      <c r="D233" s="12"/>
      <c r="E233" s="12">
        <v>2</v>
      </c>
      <c r="F233" s="12" t="s">
        <v>29</v>
      </c>
      <c r="G233" s="12">
        <v>7720</v>
      </c>
      <c r="H233" s="12" t="s">
        <v>685</v>
      </c>
      <c r="I233" s="12" t="s">
        <v>686</v>
      </c>
      <c r="J233" s="12">
        <v>168</v>
      </c>
      <c r="K233" s="12" t="s">
        <v>431</v>
      </c>
      <c r="L233" s="72" t="s">
        <v>497</v>
      </c>
      <c r="M233" s="12">
        <v>13</v>
      </c>
      <c r="N233" s="12" t="s">
        <v>432</v>
      </c>
      <c r="O233" s="12" t="s">
        <v>737</v>
      </c>
      <c r="P233" s="57">
        <v>45670.713194444441</v>
      </c>
      <c r="Q233" s="58">
        <v>45698</v>
      </c>
      <c r="R233" s="12"/>
      <c r="S233" s="58">
        <v>45684</v>
      </c>
      <c r="T233" s="12"/>
      <c r="U233" s="62">
        <v>-643.14</v>
      </c>
      <c r="V233" s="12" t="s">
        <v>34</v>
      </c>
      <c r="W233" s="12" t="s">
        <v>600</v>
      </c>
      <c r="X233" s="12" t="s">
        <v>35</v>
      </c>
      <c r="Y233" s="12" t="s">
        <v>36</v>
      </c>
      <c r="Z233" s="12"/>
      <c r="AA233" s="12"/>
      <c r="AB233" s="12" t="s">
        <v>738</v>
      </c>
      <c r="AC233" s="12"/>
      <c r="AD233" s="12">
        <v>7119</v>
      </c>
      <c r="AE233" s="12" t="s">
        <v>38</v>
      </c>
    </row>
    <row r="234" spans="1:31" x14ac:dyDescent="0.2">
      <c r="A234" s="56" t="s">
        <v>497</v>
      </c>
      <c r="B234" s="12">
        <v>606661</v>
      </c>
      <c r="C234" s="12">
        <v>118004</v>
      </c>
      <c r="D234" s="12"/>
      <c r="E234" s="12">
        <v>2</v>
      </c>
      <c r="F234" s="12" t="s">
        <v>29</v>
      </c>
      <c r="G234" s="12">
        <v>7720</v>
      </c>
      <c r="H234" s="12" t="s">
        <v>685</v>
      </c>
      <c r="I234" s="12" t="s">
        <v>686</v>
      </c>
      <c r="J234" s="12">
        <v>168</v>
      </c>
      <c r="K234" s="12" t="s">
        <v>431</v>
      </c>
      <c r="L234" s="72" t="s">
        <v>497</v>
      </c>
      <c r="M234" s="12">
        <v>13</v>
      </c>
      <c r="N234" s="12" t="s">
        <v>432</v>
      </c>
      <c r="O234" s="12" t="s">
        <v>737</v>
      </c>
      <c r="P234" s="57">
        <v>45670.713194444441</v>
      </c>
      <c r="Q234" s="58">
        <v>45698</v>
      </c>
      <c r="R234" s="12"/>
      <c r="S234" s="58">
        <v>45684</v>
      </c>
      <c r="T234" s="12"/>
      <c r="U234" s="62">
        <v>51.45</v>
      </c>
      <c r="V234" s="12" t="s">
        <v>39</v>
      </c>
      <c r="W234" s="12" t="s">
        <v>40</v>
      </c>
      <c r="X234" s="12" t="s">
        <v>41</v>
      </c>
      <c r="Y234" s="12" t="s">
        <v>42</v>
      </c>
      <c r="Z234" s="12"/>
      <c r="AA234" s="12"/>
      <c r="AB234" s="12" t="s">
        <v>738</v>
      </c>
      <c r="AC234" s="12"/>
      <c r="AD234" s="12">
        <v>7119</v>
      </c>
      <c r="AE234" s="12" t="s">
        <v>38</v>
      </c>
    </row>
    <row r="235" spans="1:31" x14ac:dyDescent="0.2">
      <c r="A235" s="56" t="s">
        <v>497</v>
      </c>
      <c r="B235" s="12">
        <v>606781</v>
      </c>
      <c r="C235" s="12">
        <v>118029</v>
      </c>
      <c r="D235" s="12"/>
      <c r="E235" s="12">
        <v>2</v>
      </c>
      <c r="F235" s="12" t="s">
        <v>29</v>
      </c>
      <c r="G235" s="12">
        <v>7720</v>
      </c>
      <c r="H235" s="12" t="s">
        <v>685</v>
      </c>
      <c r="I235" s="12" t="s">
        <v>686</v>
      </c>
      <c r="J235" s="12">
        <v>167</v>
      </c>
      <c r="K235" s="12" t="s">
        <v>374</v>
      </c>
      <c r="L235" s="72" t="s">
        <v>497</v>
      </c>
      <c r="M235" s="12">
        <v>63</v>
      </c>
      <c r="N235" s="12" t="s">
        <v>375</v>
      </c>
      <c r="O235" s="12" t="s">
        <v>739</v>
      </c>
      <c r="P235" s="57">
        <v>45670.714583333334</v>
      </c>
      <c r="Q235" s="58">
        <v>45698</v>
      </c>
      <c r="R235" s="12"/>
      <c r="S235" s="58">
        <v>45684</v>
      </c>
      <c r="T235" s="12"/>
      <c r="U235" s="62">
        <v>-610.20000000000005</v>
      </c>
      <c r="V235" s="12" t="s">
        <v>34</v>
      </c>
      <c r="W235" s="12" t="s">
        <v>600</v>
      </c>
      <c r="X235" s="12" t="s">
        <v>35</v>
      </c>
      <c r="Y235" s="12" t="s">
        <v>36</v>
      </c>
      <c r="Z235" s="12"/>
      <c r="AA235" s="12"/>
      <c r="AB235" s="12" t="s">
        <v>740</v>
      </c>
      <c r="AC235" s="12"/>
      <c r="AD235" s="12">
        <v>7119</v>
      </c>
      <c r="AE235" s="12" t="s">
        <v>38</v>
      </c>
    </row>
    <row r="236" spans="1:31" x14ac:dyDescent="0.2">
      <c r="A236" s="56" t="s">
        <v>497</v>
      </c>
      <c r="B236" s="12">
        <v>606804</v>
      </c>
      <c r="C236" s="12">
        <v>118029</v>
      </c>
      <c r="D236" s="12"/>
      <c r="E236" s="12">
        <v>2</v>
      </c>
      <c r="F236" s="12" t="s">
        <v>29</v>
      </c>
      <c r="G236" s="12">
        <v>7720</v>
      </c>
      <c r="H236" s="12" t="s">
        <v>685</v>
      </c>
      <c r="I236" s="12" t="s">
        <v>686</v>
      </c>
      <c r="J236" s="12">
        <v>167</v>
      </c>
      <c r="K236" s="12" t="s">
        <v>374</v>
      </c>
      <c r="L236" s="72" t="s">
        <v>497</v>
      </c>
      <c r="M236" s="12">
        <v>63</v>
      </c>
      <c r="N236" s="12" t="s">
        <v>375</v>
      </c>
      <c r="O236" s="12" t="s">
        <v>739</v>
      </c>
      <c r="P236" s="57">
        <v>45670.714583333334</v>
      </c>
      <c r="Q236" s="58">
        <v>45698</v>
      </c>
      <c r="R236" s="12"/>
      <c r="S236" s="58">
        <v>45684</v>
      </c>
      <c r="T236" s="12"/>
      <c r="U236" s="62">
        <v>48.82</v>
      </c>
      <c r="V236" s="12" t="s">
        <v>39</v>
      </c>
      <c r="W236" s="12" t="s">
        <v>40</v>
      </c>
      <c r="X236" s="12" t="s">
        <v>41</v>
      </c>
      <c r="Y236" s="12" t="s">
        <v>42</v>
      </c>
      <c r="Z236" s="12"/>
      <c r="AA236" s="12"/>
      <c r="AB236" s="12" t="s">
        <v>740</v>
      </c>
      <c r="AC236" s="12"/>
      <c r="AD236" s="12">
        <v>7119</v>
      </c>
      <c r="AE236" s="12" t="s">
        <v>38</v>
      </c>
    </row>
    <row r="237" spans="1:31" x14ac:dyDescent="0.2">
      <c r="A237" s="56" t="s">
        <v>497</v>
      </c>
      <c r="B237" s="12">
        <v>606845</v>
      </c>
      <c r="C237" s="12">
        <v>118041</v>
      </c>
      <c r="D237" s="12"/>
      <c r="E237" s="12">
        <v>2</v>
      </c>
      <c r="F237" s="12" t="s">
        <v>29</v>
      </c>
      <c r="G237" s="12">
        <v>7720</v>
      </c>
      <c r="H237" s="12" t="s">
        <v>685</v>
      </c>
      <c r="I237" s="12" t="s">
        <v>686</v>
      </c>
      <c r="J237" s="12">
        <v>166</v>
      </c>
      <c r="K237" s="12" t="s">
        <v>207</v>
      </c>
      <c r="L237" s="72" t="s">
        <v>497</v>
      </c>
      <c r="M237" s="12">
        <v>291</v>
      </c>
      <c r="N237" s="12" t="s">
        <v>208</v>
      </c>
      <c r="O237" s="12" t="s">
        <v>741</v>
      </c>
      <c r="P237" s="57">
        <v>45670.716666666667</v>
      </c>
      <c r="Q237" s="58">
        <v>45698</v>
      </c>
      <c r="R237" s="12"/>
      <c r="S237" s="58">
        <v>45693</v>
      </c>
      <c r="T237" s="12"/>
      <c r="U237" s="62">
        <v>-633.41999999999996</v>
      </c>
      <c r="V237" s="12" t="s">
        <v>34</v>
      </c>
      <c r="W237" s="12" t="s">
        <v>600</v>
      </c>
      <c r="X237" s="12" t="s">
        <v>35</v>
      </c>
      <c r="Y237" s="12" t="s">
        <v>36</v>
      </c>
      <c r="Z237" s="12"/>
      <c r="AA237" s="12"/>
      <c r="AB237" s="12" t="s">
        <v>742</v>
      </c>
      <c r="AC237" s="12"/>
      <c r="AD237" s="12">
        <v>7119</v>
      </c>
      <c r="AE237" s="12" t="s">
        <v>38</v>
      </c>
    </row>
    <row r="238" spans="1:31" x14ac:dyDescent="0.2">
      <c r="A238" s="56" t="s">
        <v>497</v>
      </c>
      <c r="B238" s="12">
        <v>606847</v>
      </c>
      <c r="C238" s="12">
        <v>118041</v>
      </c>
      <c r="D238" s="12"/>
      <c r="E238" s="12">
        <v>2</v>
      </c>
      <c r="F238" s="12" t="s">
        <v>29</v>
      </c>
      <c r="G238" s="12">
        <v>7720</v>
      </c>
      <c r="H238" s="12" t="s">
        <v>685</v>
      </c>
      <c r="I238" s="12" t="s">
        <v>686</v>
      </c>
      <c r="J238" s="12">
        <v>166</v>
      </c>
      <c r="K238" s="12" t="s">
        <v>207</v>
      </c>
      <c r="L238" s="72" t="s">
        <v>497</v>
      </c>
      <c r="M238" s="12">
        <v>291</v>
      </c>
      <c r="N238" s="12" t="s">
        <v>208</v>
      </c>
      <c r="O238" s="12" t="s">
        <v>741</v>
      </c>
      <c r="P238" s="57">
        <v>45670.716666666667</v>
      </c>
      <c r="Q238" s="58">
        <v>45698</v>
      </c>
      <c r="R238" s="12"/>
      <c r="S238" s="58">
        <v>45693</v>
      </c>
      <c r="T238" s="12"/>
      <c r="U238" s="62">
        <v>153</v>
      </c>
      <c r="V238" s="12" t="s">
        <v>39</v>
      </c>
      <c r="W238" s="12" t="s">
        <v>743</v>
      </c>
      <c r="X238" s="12" t="s">
        <v>54</v>
      </c>
      <c r="Y238" s="12" t="s">
        <v>55</v>
      </c>
      <c r="Z238" s="12"/>
      <c r="AA238" s="12"/>
      <c r="AB238" s="12" t="s">
        <v>742</v>
      </c>
      <c r="AC238" s="12"/>
      <c r="AD238" s="12">
        <v>7119</v>
      </c>
      <c r="AE238" s="12" t="s">
        <v>38</v>
      </c>
    </row>
    <row r="239" spans="1:31" x14ac:dyDescent="0.2">
      <c r="A239" s="56" t="s">
        <v>497</v>
      </c>
      <c r="B239" s="12">
        <v>606874</v>
      </c>
      <c r="C239" s="12">
        <v>118041</v>
      </c>
      <c r="D239" s="12"/>
      <c r="E239" s="12">
        <v>2</v>
      </c>
      <c r="F239" s="12" t="s">
        <v>29</v>
      </c>
      <c r="G239" s="12">
        <v>7720</v>
      </c>
      <c r="H239" s="12" t="s">
        <v>685</v>
      </c>
      <c r="I239" s="12" t="s">
        <v>686</v>
      </c>
      <c r="J239" s="12">
        <v>166</v>
      </c>
      <c r="K239" s="12" t="s">
        <v>207</v>
      </c>
      <c r="L239" s="72" t="s">
        <v>497</v>
      </c>
      <c r="M239" s="12">
        <v>291</v>
      </c>
      <c r="N239" s="12" t="s">
        <v>208</v>
      </c>
      <c r="O239" s="12" t="s">
        <v>741</v>
      </c>
      <c r="P239" s="57">
        <v>45670.716666666667</v>
      </c>
      <c r="Q239" s="58">
        <v>45698</v>
      </c>
      <c r="R239" s="12"/>
      <c r="S239" s="58">
        <v>45693</v>
      </c>
      <c r="T239" s="12"/>
      <c r="U239" s="62">
        <v>50.67</v>
      </c>
      <c r="V239" s="12" t="s">
        <v>39</v>
      </c>
      <c r="W239" s="12" t="s">
        <v>40</v>
      </c>
      <c r="X239" s="12" t="s">
        <v>41</v>
      </c>
      <c r="Y239" s="12" t="s">
        <v>42</v>
      </c>
      <c r="Z239" s="12"/>
      <c r="AA239" s="12"/>
      <c r="AB239" s="12" t="s">
        <v>742</v>
      </c>
      <c r="AC239" s="12"/>
      <c r="AD239" s="12">
        <v>7119</v>
      </c>
      <c r="AE239" s="12" t="s">
        <v>38</v>
      </c>
    </row>
    <row r="240" spans="1:31" x14ac:dyDescent="0.2">
      <c r="A240" s="56" t="s">
        <v>497</v>
      </c>
      <c r="B240" s="12">
        <v>606877</v>
      </c>
      <c r="C240" s="12">
        <v>118041</v>
      </c>
      <c r="D240" s="12"/>
      <c r="E240" s="12">
        <v>2</v>
      </c>
      <c r="F240" s="12" t="s">
        <v>29</v>
      </c>
      <c r="G240" s="12">
        <v>7720</v>
      </c>
      <c r="H240" s="12" t="s">
        <v>685</v>
      </c>
      <c r="I240" s="12" t="s">
        <v>686</v>
      </c>
      <c r="J240" s="12">
        <v>166</v>
      </c>
      <c r="K240" s="12" t="s">
        <v>207</v>
      </c>
      <c r="L240" s="72" t="s">
        <v>497</v>
      </c>
      <c r="M240" s="12">
        <v>291</v>
      </c>
      <c r="N240" s="12" t="s">
        <v>208</v>
      </c>
      <c r="O240" s="12" t="s">
        <v>741</v>
      </c>
      <c r="P240" s="57">
        <v>45670.716666666667</v>
      </c>
      <c r="Q240" s="58">
        <v>45698</v>
      </c>
      <c r="R240" s="12"/>
      <c r="S240" s="58">
        <v>45693</v>
      </c>
      <c r="T240" s="12"/>
      <c r="U240" s="62">
        <v>-12.24</v>
      </c>
      <c r="V240" s="12" t="s">
        <v>39</v>
      </c>
      <c r="W240" s="12" t="s">
        <v>56</v>
      </c>
      <c r="X240" s="12" t="s">
        <v>41</v>
      </c>
      <c r="Y240" s="12" t="s">
        <v>42</v>
      </c>
      <c r="Z240" s="12"/>
      <c r="AA240" s="12"/>
      <c r="AB240" s="12" t="s">
        <v>742</v>
      </c>
      <c r="AC240" s="12"/>
      <c r="AD240" s="12">
        <v>7119</v>
      </c>
      <c r="AE240" s="12" t="s">
        <v>38</v>
      </c>
    </row>
    <row r="241" spans="1:31" x14ac:dyDescent="0.2">
      <c r="A241" s="56" t="s">
        <v>497</v>
      </c>
      <c r="B241" s="12">
        <v>606922</v>
      </c>
      <c r="C241" s="12">
        <v>118054</v>
      </c>
      <c r="D241" s="12"/>
      <c r="E241" s="12">
        <v>2</v>
      </c>
      <c r="F241" s="12" t="s">
        <v>29</v>
      </c>
      <c r="G241" s="12">
        <v>7720</v>
      </c>
      <c r="H241" s="12" t="s">
        <v>685</v>
      </c>
      <c r="I241" s="12" t="s">
        <v>686</v>
      </c>
      <c r="J241" s="12">
        <v>165</v>
      </c>
      <c r="K241" s="12" t="s">
        <v>435</v>
      </c>
      <c r="L241" s="72" t="s">
        <v>497</v>
      </c>
      <c r="M241" s="12">
        <v>55</v>
      </c>
      <c r="N241" s="12" t="s">
        <v>436</v>
      </c>
      <c r="O241" s="12" t="s">
        <v>744</v>
      </c>
      <c r="P241" s="57">
        <v>45670.718055555553</v>
      </c>
      <c r="Q241" s="58">
        <v>45698</v>
      </c>
      <c r="R241" s="12"/>
      <c r="S241" s="58">
        <v>45691</v>
      </c>
      <c r="T241" s="12"/>
      <c r="U241" s="62">
        <v>-517.16999999999996</v>
      </c>
      <c r="V241" s="12" t="s">
        <v>34</v>
      </c>
      <c r="W241" s="12" t="s">
        <v>600</v>
      </c>
      <c r="X241" s="12" t="s">
        <v>35</v>
      </c>
      <c r="Y241" s="12" t="s">
        <v>36</v>
      </c>
      <c r="Z241" s="12"/>
      <c r="AA241" s="12"/>
      <c r="AB241" s="12" t="s">
        <v>745</v>
      </c>
      <c r="AC241" s="12"/>
      <c r="AD241" s="12">
        <v>7119</v>
      </c>
      <c r="AE241" s="12" t="s">
        <v>38</v>
      </c>
    </row>
    <row r="242" spans="1:31" x14ac:dyDescent="0.2">
      <c r="A242" s="56" t="s">
        <v>497</v>
      </c>
      <c r="B242" s="12">
        <v>606945</v>
      </c>
      <c r="C242" s="12">
        <v>118054</v>
      </c>
      <c r="D242" s="12"/>
      <c r="E242" s="12">
        <v>2</v>
      </c>
      <c r="F242" s="12" t="s">
        <v>29</v>
      </c>
      <c r="G242" s="12">
        <v>7720</v>
      </c>
      <c r="H242" s="12" t="s">
        <v>685</v>
      </c>
      <c r="I242" s="12" t="s">
        <v>686</v>
      </c>
      <c r="J242" s="12">
        <v>165</v>
      </c>
      <c r="K242" s="12" t="s">
        <v>435</v>
      </c>
      <c r="L242" s="72" t="s">
        <v>497</v>
      </c>
      <c r="M242" s="12">
        <v>55</v>
      </c>
      <c r="N242" s="12" t="s">
        <v>436</v>
      </c>
      <c r="O242" s="12" t="s">
        <v>744</v>
      </c>
      <c r="P242" s="57">
        <v>45670.718055555553</v>
      </c>
      <c r="Q242" s="58">
        <v>45698</v>
      </c>
      <c r="R242" s="12"/>
      <c r="S242" s="58">
        <v>45691</v>
      </c>
      <c r="T242" s="12"/>
      <c r="U242" s="62">
        <v>41.37</v>
      </c>
      <c r="V242" s="12" t="s">
        <v>39</v>
      </c>
      <c r="W242" s="12" t="s">
        <v>40</v>
      </c>
      <c r="X242" s="12" t="s">
        <v>41</v>
      </c>
      <c r="Y242" s="12" t="s">
        <v>42</v>
      </c>
      <c r="Z242" s="12"/>
      <c r="AA242" s="12"/>
      <c r="AB242" s="12" t="s">
        <v>745</v>
      </c>
      <c r="AC242" s="12"/>
      <c r="AD242" s="12">
        <v>7119</v>
      </c>
      <c r="AE242" s="12" t="s">
        <v>38</v>
      </c>
    </row>
    <row r="243" spans="1:31" x14ac:dyDescent="0.2">
      <c r="A243" s="56" t="s">
        <v>497</v>
      </c>
      <c r="B243" s="12">
        <v>607044</v>
      </c>
      <c r="C243" s="12">
        <v>118078</v>
      </c>
      <c r="D243" s="12"/>
      <c r="E243" s="12">
        <v>2</v>
      </c>
      <c r="F243" s="12" t="s">
        <v>29</v>
      </c>
      <c r="G243" s="12">
        <v>7720</v>
      </c>
      <c r="H243" s="12" t="s">
        <v>685</v>
      </c>
      <c r="I243" s="12" t="s">
        <v>686</v>
      </c>
      <c r="J243" s="12">
        <v>160</v>
      </c>
      <c r="K243" s="12" t="s">
        <v>233</v>
      </c>
      <c r="L243" s="72" t="s">
        <v>497</v>
      </c>
      <c r="M243" s="12">
        <v>135</v>
      </c>
      <c r="N243" s="12" t="s">
        <v>234</v>
      </c>
      <c r="O243" s="12" t="s">
        <v>746</v>
      </c>
      <c r="P243" s="57">
        <v>45670.722222222219</v>
      </c>
      <c r="Q243" s="58">
        <v>45698</v>
      </c>
      <c r="R243" s="12"/>
      <c r="S243" s="58">
        <v>45678</v>
      </c>
      <c r="T243" s="12"/>
      <c r="U243" s="62">
        <v>-426.52</v>
      </c>
      <c r="V243" s="12" t="s">
        <v>34</v>
      </c>
      <c r="W243" s="12" t="s">
        <v>600</v>
      </c>
      <c r="X243" s="12" t="s">
        <v>35</v>
      </c>
      <c r="Y243" s="12" t="s">
        <v>36</v>
      </c>
      <c r="Z243" s="12"/>
      <c r="AA243" s="12"/>
      <c r="AB243" s="12" t="s">
        <v>747</v>
      </c>
      <c r="AC243" s="12"/>
      <c r="AD243" s="12">
        <v>7119</v>
      </c>
      <c r="AE243" s="12" t="s">
        <v>38</v>
      </c>
    </row>
    <row r="244" spans="1:31" x14ac:dyDescent="0.2">
      <c r="A244" s="56" t="s">
        <v>497</v>
      </c>
      <c r="B244" s="12">
        <v>607069</v>
      </c>
      <c r="C244" s="12">
        <v>118078</v>
      </c>
      <c r="D244" s="12"/>
      <c r="E244" s="12">
        <v>2</v>
      </c>
      <c r="F244" s="12" t="s">
        <v>29</v>
      </c>
      <c r="G244" s="12">
        <v>7720</v>
      </c>
      <c r="H244" s="12" t="s">
        <v>685</v>
      </c>
      <c r="I244" s="12" t="s">
        <v>686</v>
      </c>
      <c r="J244" s="12">
        <v>160</v>
      </c>
      <c r="K244" s="12" t="s">
        <v>233</v>
      </c>
      <c r="L244" s="72" t="s">
        <v>497</v>
      </c>
      <c r="M244" s="12">
        <v>135</v>
      </c>
      <c r="N244" s="12" t="s">
        <v>234</v>
      </c>
      <c r="O244" s="12" t="s">
        <v>746</v>
      </c>
      <c r="P244" s="57">
        <v>45670.722222222219</v>
      </c>
      <c r="Q244" s="58">
        <v>45698</v>
      </c>
      <c r="R244" s="12"/>
      <c r="S244" s="58">
        <v>45678</v>
      </c>
      <c r="T244" s="12"/>
      <c r="U244" s="62">
        <v>34.119999999999997</v>
      </c>
      <c r="V244" s="12" t="s">
        <v>39</v>
      </c>
      <c r="W244" s="12" t="s">
        <v>40</v>
      </c>
      <c r="X244" s="12" t="s">
        <v>41</v>
      </c>
      <c r="Y244" s="12" t="s">
        <v>42</v>
      </c>
      <c r="Z244" s="12"/>
      <c r="AA244" s="12"/>
      <c r="AB244" s="12" t="s">
        <v>747</v>
      </c>
      <c r="AC244" s="12"/>
      <c r="AD244" s="12">
        <v>7119</v>
      </c>
      <c r="AE244" s="12" t="s">
        <v>38</v>
      </c>
    </row>
    <row r="245" spans="1:31" x14ac:dyDescent="0.2">
      <c r="A245" s="56" t="s">
        <v>497</v>
      </c>
      <c r="B245" s="12">
        <v>607113</v>
      </c>
      <c r="C245" s="12">
        <v>118091</v>
      </c>
      <c r="D245" s="12"/>
      <c r="E245" s="12">
        <v>2</v>
      </c>
      <c r="F245" s="12" t="s">
        <v>29</v>
      </c>
      <c r="G245" s="12">
        <v>7720</v>
      </c>
      <c r="H245" s="12" t="s">
        <v>685</v>
      </c>
      <c r="I245" s="12" t="s">
        <v>686</v>
      </c>
      <c r="J245" s="12">
        <v>198</v>
      </c>
      <c r="K245" s="12" t="s">
        <v>171</v>
      </c>
      <c r="L245" s="72" t="s">
        <v>497</v>
      </c>
      <c r="M245" s="12">
        <v>293</v>
      </c>
      <c r="N245" s="12" t="s">
        <v>172</v>
      </c>
      <c r="O245" s="12" t="s">
        <v>748</v>
      </c>
      <c r="P245" s="57">
        <v>45670.723611111112</v>
      </c>
      <c r="Q245" s="58">
        <v>45698</v>
      </c>
      <c r="R245" s="12"/>
      <c r="S245" s="58">
        <v>45688</v>
      </c>
      <c r="T245" s="12"/>
      <c r="U245" s="62">
        <v>-682.66</v>
      </c>
      <c r="V245" s="12" t="s">
        <v>34</v>
      </c>
      <c r="W245" s="12" t="s">
        <v>600</v>
      </c>
      <c r="X245" s="12" t="s">
        <v>35</v>
      </c>
      <c r="Y245" s="12" t="s">
        <v>36</v>
      </c>
      <c r="Z245" s="12"/>
      <c r="AA245" s="12"/>
      <c r="AB245" s="12" t="s">
        <v>749</v>
      </c>
      <c r="AC245" s="12"/>
      <c r="AD245" s="12">
        <v>7119</v>
      </c>
      <c r="AE245" s="12" t="s">
        <v>38</v>
      </c>
    </row>
    <row r="246" spans="1:31" x14ac:dyDescent="0.2">
      <c r="A246" s="56" t="s">
        <v>497</v>
      </c>
      <c r="B246" s="12">
        <v>607138</v>
      </c>
      <c r="C246" s="12">
        <v>118091</v>
      </c>
      <c r="D246" s="12"/>
      <c r="E246" s="12">
        <v>2</v>
      </c>
      <c r="F246" s="12" t="s">
        <v>29</v>
      </c>
      <c r="G246" s="12">
        <v>7720</v>
      </c>
      <c r="H246" s="12" t="s">
        <v>685</v>
      </c>
      <c r="I246" s="12" t="s">
        <v>686</v>
      </c>
      <c r="J246" s="12">
        <v>198</v>
      </c>
      <c r="K246" s="12" t="s">
        <v>171</v>
      </c>
      <c r="L246" s="72" t="s">
        <v>497</v>
      </c>
      <c r="M246" s="12">
        <v>293</v>
      </c>
      <c r="N246" s="12" t="s">
        <v>172</v>
      </c>
      <c r="O246" s="12" t="s">
        <v>748</v>
      </c>
      <c r="P246" s="57">
        <v>45670.723611111112</v>
      </c>
      <c r="Q246" s="58">
        <v>45698</v>
      </c>
      <c r="R246" s="12"/>
      <c r="S246" s="58">
        <v>45688</v>
      </c>
      <c r="T246" s="12"/>
      <c r="U246" s="62">
        <v>54.61</v>
      </c>
      <c r="V246" s="12" t="s">
        <v>39</v>
      </c>
      <c r="W246" s="12" t="s">
        <v>40</v>
      </c>
      <c r="X246" s="12" t="s">
        <v>41</v>
      </c>
      <c r="Y246" s="12" t="s">
        <v>42</v>
      </c>
      <c r="Z246" s="12"/>
      <c r="AA246" s="12"/>
      <c r="AB246" s="12" t="s">
        <v>749</v>
      </c>
      <c r="AC246" s="12"/>
      <c r="AD246" s="12">
        <v>7119</v>
      </c>
      <c r="AE246" s="12" t="s">
        <v>38</v>
      </c>
    </row>
    <row r="247" spans="1:31" x14ac:dyDescent="0.2">
      <c r="A247" s="56" t="s">
        <v>497</v>
      </c>
      <c r="B247" s="12">
        <v>607182</v>
      </c>
      <c r="C247" s="12">
        <v>118104</v>
      </c>
      <c r="D247" s="12"/>
      <c r="E247" s="12">
        <v>2</v>
      </c>
      <c r="F247" s="12" t="s">
        <v>29</v>
      </c>
      <c r="G247" s="12">
        <v>7720</v>
      </c>
      <c r="H247" s="12" t="s">
        <v>685</v>
      </c>
      <c r="I247" s="12" t="s">
        <v>686</v>
      </c>
      <c r="J247" s="12">
        <v>192</v>
      </c>
      <c r="K247" s="12" t="s">
        <v>194</v>
      </c>
      <c r="L247" s="72" t="s">
        <v>497</v>
      </c>
      <c r="M247" s="12">
        <v>18</v>
      </c>
      <c r="N247" s="12" t="s">
        <v>195</v>
      </c>
      <c r="O247" s="12" t="s">
        <v>750</v>
      </c>
      <c r="P247" s="57">
        <v>45670.725694444445</v>
      </c>
      <c r="Q247" s="58">
        <v>45698</v>
      </c>
      <c r="R247" s="12"/>
      <c r="S247" s="58">
        <v>45687</v>
      </c>
      <c r="T247" s="12"/>
      <c r="U247" s="62">
        <v>-963.21</v>
      </c>
      <c r="V247" s="12" t="s">
        <v>34</v>
      </c>
      <c r="W247" s="12" t="s">
        <v>600</v>
      </c>
      <c r="X247" s="12" t="s">
        <v>35</v>
      </c>
      <c r="Y247" s="12" t="s">
        <v>36</v>
      </c>
      <c r="Z247" s="12"/>
      <c r="AA247" s="12"/>
      <c r="AB247" s="12" t="s">
        <v>751</v>
      </c>
      <c r="AC247" s="12"/>
      <c r="AD247" s="12">
        <v>7119</v>
      </c>
      <c r="AE247" s="12" t="s">
        <v>38</v>
      </c>
    </row>
    <row r="248" spans="1:31" x14ac:dyDescent="0.2">
      <c r="A248" s="56" t="s">
        <v>497</v>
      </c>
      <c r="B248" s="12">
        <v>607184</v>
      </c>
      <c r="C248" s="12">
        <v>118104</v>
      </c>
      <c r="D248" s="12"/>
      <c r="E248" s="12">
        <v>2</v>
      </c>
      <c r="F248" s="12" t="s">
        <v>29</v>
      </c>
      <c r="G248" s="12">
        <v>7720</v>
      </c>
      <c r="H248" s="12" t="s">
        <v>685</v>
      </c>
      <c r="I248" s="12" t="s">
        <v>686</v>
      </c>
      <c r="J248" s="12">
        <v>192</v>
      </c>
      <c r="K248" s="12" t="s">
        <v>194</v>
      </c>
      <c r="L248" s="72" t="s">
        <v>497</v>
      </c>
      <c r="M248" s="12">
        <v>18</v>
      </c>
      <c r="N248" s="12" t="s">
        <v>195</v>
      </c>
      <c r="O248" s="12" t="s">
        <v>750</v>
      </c>
      <c r="P248" s="57">
        <v>45670.725694444445</v>
      </c>
      <c r="Q248" s="58">
        <v>45698</v>
      </c>
      <c r="R248" s="12"/>
      <c r="S248" s="58">
        <v>45687</v>
      </c>
      <c r="T248" s="12"/>
      <c r="U248" s="62">
        <v>370.6</v>
      </c>
      <c r="V248" s="12" t="s">
        <v>39</v>
      </c>
      <c r="W248" s="12" t="s">
        <v>157</v>
      </c>
      <c r="X248" s="12" t="s">
        <v>54</v>
      </c>
      <c r="Y248" s="12" t="s">
        <v>55</v>
      </c>
      <c r="Z248" s="12"/>
      <c r="AA248" s="12"/>
      <c r="AB248" s="12" t="s">
        <v>751</v>
      </c>
      <c r="AC248" s="12"/>
      <c r="AD248" s="12">
        <v>7119</v>
      </c>
      <c r="AE248" s="12" t="s">
        <v>38</v>
      </c>
    </row>
    <row r="249" spans="1:31" x14ac:dyDescent="0.2">
      <c r="A249" s="56" t="s">
        <v>497</v>
      </c>
      <c r="B249" s="12">
        <v>607219</v>
      </c>
      <c r="C249" s="12">
        <v>118104</v>
      </c>
      <c r="D249" s="12"/>
      <c r="E249" s="12">
        <v>2</v>
      </c>
      <c r="F249" s="12" t="s">
        <v>29</v>
      </c>
      <c r="G249" s="12">
        <v>7720</v>
      </c>
      <c r="H249" s="12" t="s">
        <v>685</v>
      </c>
      <c r="I249" s="12" t="s">
        <v>686</v>
      </c>
      <c r="J249" s="12">
        <v>192</v>
      </c>
      <c r="K249" s="12" t="s">
        <v>194</v>
      </c>
      <c r="L249" s="72" t="s">
        <v>497</v>
      </c>
      <c r="M249" s="12">
        <v>18</v>
      </c>
      <c r="N249" s="12" t="s">
        <v>195</v>
      </c>
      <c r="O249" s="12" t="s">
        <v>750</v>
      </c>
      <c r="P249" s="57">
        <v>45670.725694444445</v>
      </c>
      <c r="Q249" s="58">
        <v>45698</v>
      </c>
      <c r="R249" s="12"/>
      <c r="S249" s="58">
        <v>45687</v>
      </c>
      <c r="T249" s="12"/>
      <c r="U249" s="62">
        <v>77.06</v>
      </c>
      <c r="V249" s="12" t="s">
        <v>39</v>
      </c>
      <c r="W249" s="12" t="s">
        <v>40</v>
      </c>
      <c r="X249" s="12" t="s">
        <v>41</v>
      </c>
      <c r="Y249" s="12" t="s">
        <v>42</v>
      </c>
      <c r="Z249" s="12"/>
      <c r="AA249" s="12"/>
      <c r="AB249" s="12" t="s">
        <v>751</v>
      </c>
      <c r="AC249" s="12"/>
      <c r="AD249" s="12">
        <v>7119</v>
      </c>
      <c r="AE249" s="12" t="s">
        <v>38</v>
      </c>
    </row>
    <row r="250" spans="1:31" x14ac:dyDescent="0.2">
      <c r="A250" s="56" t="s">
        <v>497</v>
      </c>
      <c r="B250" s="12">
        <v>607222</v>
      </c>
      <c r="C250" s="12">
        <v>118104</v>
      </c>
      <c r="D250" s="12"/>
      <c r="E250" s="12">
        <v>2</v>
      </c>
      <c r="F250" s="12" t="s">
        <v>29</v>
      </c>
      <c r="G250" s="12">
        <v>7720</v>
      </c>
      <c r="H250" s="12" t="s">
        <v>685</v>
      </c>
      <c r="I250" s="12" t="s">
        <v>686</v>
      </c>
      <c r="J250" s="12">
        <v>192</v>
      </c>
      <c r="K250" s="12" t="s">
        <v>194</v>
      </c>
      <c r="L250" s="72" t="s">
        <v>497</v>
      </c>
      <c r="M250" s="12">
        <v>18</v>
      </c>
      <c r="N250" s="12" t="s">
        <v>195</v>
      </c>
      <c r="O250" s="12" t="s">
        <v>750</v>
      </c>
      <c r="P250" s="57">
        <v>45670.725694444445</v>
      </c>
      <c r="Q250" s="58">
        <v>45698</v>
      </c>
      <c r="R250" s="12"/>
      <c r="S250" s="58">
        <v>45687</v>
      </c>
      <c r="T250" s="12"/>
      <c r="U250" s="62">
        <v>-29.65</v>
      </c>
      <c r="V250" s="12" t="s">
        <v>39</v>
      </c>
      <c r="W250" s="12" t="s">
        <v>56</v>
      </c>
      <c r="X250" s="12" t="s">
        <v>41</v>
      </c>
      <c r="Y250" s="12" t="s">
        <v>42</v>
      </c>
      <c r="Z250" s="12"/>
      <c r="AA250" s="12"/>
      <c r="AB250" s="12" t="s">
        <v>751</v>
      </c>
      <c r="AC250" s="12"/>
      <c r="AD250" s="12">
        <v>7119</v>
      </c>
      <c r="AE250" s="12" t="s">
        <v>38</v>
      </c>
    </row>
    <row r="251" spans="1:31" x14ac:dyDescent="0.2">
      <c r="A251" s="56" t="s">
        <v>497</v>
      </c>
      <c r="B251" s="12">
        <v>607263</v>
      </c>
      <c r="C251" s="12">
        <v>118116</v>
      </c>
      <c r="D251" s="12"/>
      <c r="E251" s="12">
        <v>2</v>
      </c>
      <c r="F251" s="12" t="s">
        <v>29</v>
      </c>
      <c r="G251" s="12">
        <v>7720</v>
      </c>
      <c r="H251" s="12" t="s">
        <v>685</v>
      </c>
      <c r="I251" s="12" t="s">
        <v>686</v>
      </c>
      <c r="J251" s="12">
        <v>199</v>
      </c>
      <c r="K251" s="12" t="s">
        <v>336</v>
      </c>
      <c r="L251" s="72" t="s">
        <v>497</v>
      </c>
      <c r="M251" s="12">
        <v>51</v>
      </c>
      <c r="N251" s="12" t="s">
        <v>337</v>
      </c>
      <c r="O251" s="12" t="s">
        <v>752</v>
      </c>
      <c r="P251" s="57">
        <v>45670.727083333331</v>
      </c>
      <c r="Q251" s="58">
        <v>45698</v>
      </c>
      <c r="R251" s="12"/>
      <c r="S251" s="58">
        <v>45687</v>
      </c>
      <c r="T251" s="12"/>
      <c r="U251" s="62">
        <v>-760.22</v>
      </c>
      <c r="V251" s="12" t="s">
        <v>34</v>
      </c>
      <c r="W251" s="12" t="s">
        <v>600</v>
      </c>
      <c r="X251" s="12" t="s">
        <v>35</v>
      </c>
      <c r="Y251" s="12" t="s">
        <v>36</v>
      </c>
      <c r="Z251" s="12"/>
      <c r="AA251" s="12"/>
      <c r="AB251" s="12" t="s">
        <v>753</v>
      </c>
      <c r="AC251" s="12"/>
      <c r="AD251" s="12">
        <v>7119</v>
      </c>
      <c r="AE251" s="12" t="s">
        <v>38</v>
      </c>
    </row>
    <row r="252" spans="1:31" x14ac:dyDescent="0.2">
      <c r="A252" s="56" t="s">
        <v>497</v>
      </c>
      <c r="B252" s="12">
        <v>607265</v>
      </c>
      <c r="C252" s="12">
        <v>118116</v>
      </c>
      <c r="D252" s="12"/>
      <c r="E252" s="12">
        <v>2</v>
      </c>
      <c r="F252" s="12" t="s">
        <v>29</v>
      </c>
      <c r="G252" s="12">
        <v>7720</v>
      </c>
      <c r="H252" s="12" t="s">
        <v>685</v>
      </c>
      <c r="I252" s="12" t="s">
        <v>686</v>
      </c>
      <c r="J252" s="12">
        <v>199</v>
      </c>
      <c r="K252" s="12" t="s">
        <v>336</v>
      </c>
      <c r="L252" s="72" t="s">
        <v>497</v>
      </c>
      <c r="M252" s="12">
        <v>51</v>
      </c>
      <c r="N252" s="12" t="s">
        <v>337</v>
      </c>
      <c r="O252" s="12" t="s">
        <v>752</v>
      </c>
      <c r="P252" s="57">
        <v>45670.727083333331</v>
      </c>
      <c r="Q252" s="58">
        <v>45698</v>
      </c>
      <c r="R252" s="12"/>
      <c r="S252" s="58">
        <v>45687</v>
      </c>
      <c r="T252" s="12"/>
      <c r="U252" s="62">
        <v>130</v>
      </c>
      <c r="V252" s="12" t="s">
        <v>39</v>
      </c>
      <c r="W252" s="12" t="s">
        <v>754</v>
      </c>
      <c r="X252" s="12" t="s">
        <v>54</v>
      </c>
      <c r="Y252" s="12" t="s">
        <v>55</v>
      </c>
      <c r="Z252" s="12"/>
      <c r="AA252" s="12"/>
      <c r="AB252" s="12" t="s">
        <v>753</v>
      </c>
      <c r="AC252" s="12"/>
      <c r="AD252" s="12">
        <v>7119</v>
      </c>
      <c r="AE252" s="12" t="s">
        <v>38</v>
      </c>
    </row>
    <row r="253" spans="1:31" x14ac:dyDescent="0.2">
      <c r="A253" s="56" t="s">
        <v>497</v>
      </c>
      <c r="B253" s="12">
        <v>607306</v>
      </c>
      <c r="C253" s="12">
        <v>118116</v>
      </c>
      <c r="D253" s="12"/>
      <c r="E253" s="12">
        <v>2</v>
      </c>
      <c r="F253" s="12" t="s">
        <v>29</v>
      </c>
      <c r="G253" s="12">
        <v>7720</v>
      </c>
      <c r="H253" s="12" t="s">
        <v>685</v>
      </c>
      <c r="I253" s="12" t="s">
        <v>686</v>
      </c>
      <c r="J253" s="12">
        <v>199</v>
      </c>
      <c r="K253" s="12" t="s">
        <v>336</v>
      </c>
      <c r="L253" s="72" t="s">
        <v>497</v>
      </c>
      <c r="M253" s="12">
        <v>51</v>
      </c>
      <c r="N253" s="12" t="s">
        <v>337</v>
      </c>
      <c r="O253" s="12" t="s">
        <v>752</v>
      </c>
      <c r="P253" s="57">
        <v>45670.727083333331</v>
      </c>
      <c r="Q253" s="58">
        <v>45698</v>
      </c>
      <c r="R253" s="12"/>
      <c r="S253" s="58">
        <v>45687</v>
      </c>
      <c r="T253" s="12"/>
      <c r="U253" s="62">
        <v>60.82</v>
      </c>
      <c r="V253" s="12" t="s">
        <v>39</v>
      </c>
      <c r="W253" s="12" t="s">
        <v>40</v>
      </c>
      <c r="X253" s="12" t="s">
        <v>41</v>
      </c>
      <c r="Y253" s="12" t="s">
        <v>42</v>
      </c>
      <c r="Z253" s="12"/>
      <c r="AA253" s="12"/>
      <c r="AB253" s="12" t="s">
        <v>753</v>
      </c>
      <c r="AC253" s="12"/>
      <c r="AD253" s="12">
        <v>7119</v>
      </c>
      <c r="AE253" s="12" t="s">
        <v>38</v>
      </c>
    </row>
    <row r="254" spans="1:31" x14ac:dyDescent="0.2">
      <c r="A254" s="56" t="s">
        <v>497</v>
      </c>
      <c r="B254" s="12">
        <v>607308</v>
      </c>
      <c r="C254" s="12">
        <v>118116</v>
      </c>
      <c r="D254" s="12"/>
      <c r="E254" s="12">
        <v>2</v>
      </c>
      <c r="F254" s="12" t="s">
        <v>29</v>
      </c>
      <c r="G254" s="12">
        <v>7720</v>
      </c>
      <c r="H254" s="12" t="s">
        <v>685</v>
      </c>
      <c r="I254" s="12" t="s">
        <v>686</v>
      </c>
      <c r="J254" s="12">
        <v>199</v>
      </c>
      <c r="K254" s="12" t="s">
        <v>336</v>
      </c>
      <c r="L254" s="72" t="s">
        <v>497</v>
      </c>
      <c r="M254" s="12">
        <v>51</v>
      </c>
      <c r="N254" s="12" t="s">
        <v>337</v>
      </c>
      <c r="O254" s="12" t="s">
        <v>752</v>
      </c>
      <c r="P254" s="57">
        <v>45670.727083333331</v>
      </c>
      <c r="Q254" s="58">
        <v>45698</v>
      </c>
      <c r="R254" s="12"/>
      <c r="S254" s="58">
        <v>45687</v>
      </c>
      <c r="T254" s="12"/>
      <c r="U254" s="62">
        <v>-10.4</v>
      </c>
      <c r="V254" s="12" t="s">
        <v>39</v>
      </c>
      <c r="W254" s="12" t="s">
        <v>56</v>
      </c>
      <c r="X254" s="12" t="s">
        <v>41</v>
      </c>
      <c r="Y254" s="12" t="s">
        <v>42</v>
      </c>
      <c r="Z254" s="12"/>
      <c r="AA254" s="12"/>
      <c r="AB254" s="12" t="s">
        <v>753</v>
      </c>
      <c r="AC254" s="12"/>
      <c r="AD254" s="12">
        <v>7119</v>
      </c>
      <c r="AE254" s="12" t="s">
        <v>38</v>
      </c>
    </row>
    <row r="255" spans="1:31" x14ac:dyDescent="0.2">
      <c r="A255" s="56" t="s">
        <v>497</v>
      </c>
      <c r="B255" s="12">
        <v>607355</v>
      </c>
      <c r="C255" s="12">
        <v>118129</v>
      </c>
      <c r="D255" s="12"/>
      <c r="E255" s="12">
        <v>2</v>
      </c>
      <c r="F255" s="12" t="s">
        <v>29</v>
      </c>
      <c r="G255" s="12">
        <v>7720</v>
      </c>
      <c r="H255" s="12" t="s">
        <v>685</v>
      </c>
      <c r="I255" s="12" t="s">
        <v>686</v>
      </c>
      <c r="J255" s="12">
        <v>200</v>
      </c>
      <c r="K255" s="12" t="s">
        <v>401</v>
      </c>
      <c r="L255" s="72" t="s">
        <v>497</v>
      </c>
      <c r="M255" s="12">
        <v>41</v>
      </c>
      <c r="N255" s="12" t="s">
        <v>402</v>
      </c>
      <c r="O255" s="12" t="s">
        <v>403</v>
      </c>
      <c r="P255" s="57">
        <v>45670.727777777778</v>
      </c>
      <c r="Q255" s="58">
        <v>45698</v>
      </c>
      <c r="R255" s="12"/>
      <c r="S255" s="58">
        <v>45693</v>
      </c>
      <c r="T255" s="12"/>
      <c r="U255" s="62">
        <v>-624.26</v>
      </c>
      <c r="V255" s="12" t="s">
        <v>34</v>
      </c>
      <c r="W255" s="12" t="s">
        <v>600</v>
      </c>
      <c r="X255" s="12" t="s">
        <v>35</v>
      </c>
      <c r="Y255" s="12" t="s">
        <v>36</v>
      </c>
      <c r="Z255" s="12"/>
      <c r="AA255" s="12"/>
      <c r="AB255" s="12" t="s">
        <v>755</v>
      </c>
      <c r="AC255" s="12"/>
      <c r="AD255" s="12">
        <v>7119</v>
      </c>
      <c r="AE255" s="12" t="s">
        <v>38</v>
      </c>
    </row>
    <row r="256" spans="1:31" x14ac:dyDescent="0.2">
      <c r="A256" s="56" t="s">
        <v>497</v>
      </c>
      <c r="B256" s="12">
        <v>607378</v>
      </c>
      <c r="C256" s="12">
        <v>118129</v>
      </c>
      <c r="D256" s="12"/>
      <c r="E256" s="12">
        <v>2</v>
      </c>
      <c r="F256" s="12" t="s">
        <v>29</v>
      </c>
      <c r="G256" s="12">
        <v>7720</v>
      </c>
      <c r="H256" s="12" t="s">
        <v>685</v>
      </c>
      <c r="I256" s="12" t="s">
        <v>686</v>
      </c>
      <c r="J256" s="12">
        <v>200</v>
      </c>
      <c r="K256" s="12" t="s">
        <v>401</v>
      </c>
      <c r="L256" s="72" t="s">
        <v>497</v>
      </c>
      <c r="M256" s="12">
        <v>41</v>
      </c>
      <c r="N256" s="12" t="s">
        <v>402</v>
      </c>
      <c r="O256" s="12" t="s">
        <v>403</v>
      </c>
      <c r="P256" s="57">
        <v>45670.727777777778</v>
      </c>
      <c r="Q256" s="58">
        <v>45698</v>
      </c>
      <c r="R256" s="12"/>
      <c r="S256" s="58">
        <v>45693</v>
      </c>
      <c r="T256" s="12"/>
      <c r="U256" s="62">
        <v>49.94</v>
      </c>
      <c r="V256" s="12" t="s">
        <v>39</v>
      </c>
      <c r="W256" s="12" t="s">
        <v>40</v>
      </c>
      <c r="X256" s="12" t="s">
        <v>41</v>
      </c>
      <c r="Y256" s="12" t="s">
        <v>42</v>
      </c>
      <c r="Z256" s="12"/>
      <c r="AA256" s="12"/>
      <c r="AB256" s="12" t="s">
        <v>755</v>
      </c>
      <c r="AC256" s="12"/>
      <c r="AD256" s="12">
        <v>7119</v>
      </c>
      <c r="AE256" s="12" t="s">
        <v>38</v>
      </c>
    </row>
    <row r="257" spans="1:31" x14ac:dyDescent="0.2">
      <c r="A257" s="56" t="s">
        <v>497</v>
      </c>
      <c r="B257" s="12">
        <v>607417</v>
      </c>
      <c r="C257" s="12">
        <v>118141</v>
      </c>
      <c r="D257" s="12"/>
      <c r="E257" s="12">
        <v>2</v>
      </c>
      <c r="F257" s="12" t="s">
        <v>29</v>
      </c>
      <c r="G257" s="12">
        <v>7720</v>
      </c>
      <c r="H257" s="12" t="s">
        <v>685</v>
      </c>
      <c r="I257" s="12" t="s">
        <v>686</v>
      </c>
      <c r="J257" s="12">
        <v>161</v>
      </c>
      <c r="K257" s="12" t="s">
        <v>115</v>
      </c>
      <c r="L257" s="72" t="s">
        <v>497</v>
      </c>
      <c r="M257" s="12">
        <v>398</v>
      </c>
      <c r="N257" s="12"/>
      <c r="O257" s="12" t="s">
        <v>756</v>
      </c>
      <c r="P257" s="57">
        <v>45670.729861111111</v>
      </c>
      <c r="Q257" s="58">
        <v>45698</v>
      </c>
      <c r="R257" s="12"/>
      <c r="S257" s="58">
        <v>45691</v>
      </c>
      <c r="T257" s="12"/>
      <c r="U257" s="62">
        <v>-350</v>
      </c>
      <c r="V257" s="12" t="s">
        <v>34</v>
      </c>
      <c r="W257" s="12" t="s">
        <v>600</v>
      </c>
      <c r="X257" s="12" t="s">
        <v>35</v>
      </c>
      <c r="Y257" s="12" t="s">
        <v>36</v>
      </c>
      <c r="Z257" s="12"/>
      <c r="AA257" s="12"/>
      <c r="AB257" s="12" t="s">
        <v>757</v>
      </c>
      <c r="AC257" s="12"/>
      <c r="AD257" s="12">
        <v>7119</v>
      </c>
      <c r="AE257" s="12" t="s">
        <v>38</v>
      </c>
    </row>
    <row r="258" spans="1:31" x14ac:dyDescent="0.2">
      <c r="A258" s="56" t="s">
        <v>497</v>
      </c>
      <c r="B258" s="12">
        <v>607442</v>
      </c>
      <c r="C258" s="12">
        <v>118141</v>
      </c>
      <c r="D258" s="12"/>
      <c r="E258" s="12">
        <v>2</v>
      </c>
      <c r="F258" s="12" t="s">
        <v>29</v>
      </c>
      <c r="G258" s="12">
        <v>7720</v>
      </c>
      <c r="H258" s="12" t="s">
        <v>685</v>
      </c>
      <c r="I258" s="12" t="s">
        <v>686</v>
      </c>
      <c r="J258" s="12">
        <v>161</v>
      </c>
      <c r="K258" s="12" t="s">
        <v>115</v>
      </c>
      <c r="L258" s="72" t="s">
        <v>497</v>
      </c>
      <c r="M258" s="12">
        <v>398</v>
      </c>
      <c r="N258" s="12"/>
      <c r="O258" s="12" t="s">
        <v>756</v>
      </c>
      <c r="P258" s="57">
        <v>45670.729861111111</v>
      </c>
      <c r="Q258" s="58">
        <v>45698</v>
      </c>
      <c r="R258" s="12"/>
      <c r="S258" s="58">
        <v>45691</v>
      </c>
      <c r="T258" s="12"/>
      <c r="U258" s="62">
        <v>28</v>
      </c>
      <c r="V258" s="12" t="s">
        <v>39</v>
      </c>
      <c r="W258" s="12" t="s">
        <v>40</v>
      </c>
      <c r="X258" s="12" t="s">
        <v>41</v>
      </c>
      <c r="Y258" s="12" t="s">
        <v>42</v>
      </c>
      <c r="Z258" s="12"/>
      <c r="AA258" s="12"/>
      <c r="AB258" s="12" t="s">
        <v>757</v>
      </c>
      <c r="AC258" s="12"/>
      <c r="AD258" s="12">
        <v>7119</v>
      </c>
      <c r="AE258" s="12" t="s">
        <v>38</v>
      </c>
    </row>
    <row r="259" spans="1:31" x14ac:dyDescent="0.2">
      <c r="A259" s="56" t="s">
        <v>497</v>
      </c>
      <c r="B259" s="12">
        <v>607483</v>
      </c>
      <c r="C259" s="12">
        <v>118155</v>
      </c>
      <c r="D259" s="12"/>
      <c r="E259" s="12">
        <v>2</v>
      </c>
      <c r="F259" s="12" t="s">
        <v>29</v>
      </c>
      <c r="G259" s="12">
        <v>7720</v>
      </c>
      <c r="H259" s="12" t="s">
        <v>685</v>
      </c>
      <c r="I259" s="12" t="s">
        <v>686</v>
      </c>
      <c r="J259" s="12">
        <v>162</v>
      </c>
      <c r="K259" s="12" t="s">
        <v>203</v>
      </c>
      <c r="L259" s="72" t="s">
        <v>497</v>
      </c>
      <c r="M259" s="12">
        <v>396</v>
      </c>
      <c r="N259" s="12"/>
      <c r="O259" s="12" t="s">
        <v>204</v>
      </c>
      <c r="P259" s="57">
        <v>45670.731249999997</v>
      </c>
      <c r="Q259" s="58">
        <v>45698</v>
      </c>
      <c r="R259" s="12"/>
      <c r="S259" s="58">
        <v>45688</v>
      </c>
      <c r="T259" s="12"/>
      <c r="U259" s="62">
        <v>-400</v>
      </c>
      <c r="V259" s="12" t="s">
        <v>34</v>
      </c>
      <c r="W259" s="12" t="s">
        <v>600</v>
      </c>
      <c r="X259" s="12" t="s">
        <v>35</v>
      </c>
      <c r="Y259" s="12" t="s">
        <v>36</v>
      </c>
      <c r="Z259" s="12"/>
      <c r="AA259" s="12"/>
      <c r="AB259" s="12" t="s">
        <v>758</v>
      </c>
      <c r="AC259" s="12"/>
      <c r="AD259" s="12">
        <v>7119</v>
      </c>
      <c r="AE259" s="12" t="s">
        <v>38</v>
      </c>
    </row>
    <row r="260" spans="1:31" x14ac:dyDescent="0.2">
      <c r="A260" s="56" t="s">
        <v>497</v>
      </c>
      <c r="B260" s="12">
        <v>607508</v>
      </c>
      <c r="C260" s="12">
        <v>118155</v>
      </c>
      <c r="D260" s="12"/>
      <c r="E260" s="12">
        <v>2</v>
      </c>
      <c r="F260" s="12" t="s">
        <v>29</v>
      </c>
      <c r="G260" s="12">
        <v>7720</v>
      </c>
      <c r="H260" s="12" t="s">
        <v>685</v>
      </c>
      <c r="I260" s="12" t="s">
        <v>686</v>
      </c>
      <c r="J260" s="12">
        <v>162</v>
      </c>
      <c r="K260" s="12" t="s">
        <v>203</v>
      </c>
      <c r="L260" s="72" t="s">
        <v>497</v>
      </c>
      <c r="M260" s="12">
        <v>396</v>
      </c>
      <c r="N260" s="12"/>
      <c r="O260" s="12" t="s">
        <v>204</v>
      </c>
      <c r="P260" s="57">
        <v>45670.731249999997</v>
      </c>
      <c r="Q260" s="58">
        <v>45698</v>
      </c>
      <c r="R260" s="12"/>
      <c r="S260" s="58">
        <v>45688</v>
      </c>
      <c r="T260" s="12"/>
      <c r="U260" s="62">
        <v>32</v>
      </c>
      <c r="V260" s="12" t="s">
        <v>39</v>
      </c>
      <c r="W260" s="12" t="s">
        <v>40</v>
      </c>
      <c r="X260" s="12" t="s">
        <v>41</v>
      </c>
      <c r="Y260" s="12" t="s">
        <v>42</v>
      </c>
      <c r="Z260" s="12"/>
      <c r="AA260" s="12"/>
      <c r="AB260" s="12" t="s">
        <v>758</v>
      </c>
      <c r="AC260" s="12"/>
      <c r="AD260" s="12">
        <v>7119</v>
      </c>
      <c r="AE260" s="12" t="s">
        <v>38</v>
      </c>
    </row>
    <row r="261" spans="1:31" x14ac:dyDescent="0.2">
      <c r="A261" s="56" t="s">
        <v>497</v>
      </c>
      <c r="B261" s="12">
        <v>607676</v>
      </c>
      <c r="C261" s="12">
        <v>118196</v>
      </c>
      <c r="D261" s="12"/>
      <c r="E261" s="12">
        <v>2</v>
      </c>
      <c r="F261" s="12" t="s">
        <v>29</v>
      </c>
      <c r="G261" s="12">
        <v>7720</v>
      </c>
      <c r="H261" s="12" t="s">
        <v>685</v>
      </c>
      <c r="I261" s="12" t="s">
        <v>686</v>
      </c>
      <c r="J261" s="12">
        <v>181</v>
      </c>
      <c r="K261" s="12" t="s">
        <v>399</v>
      </c>
      <c r="L261" s="72" t="s">
        <v>497</v>
      </c>
      <c r="M261" s="12">
        <v>388</v>
      </c>
      <c r="N261" s="12"/>
      <c r="O261" s="12" t="s">
        <v>400</v>
      </c>
      <c r="P261" s="57">
        <v>45670.734027777777</v>
      </c>
      <c r="Q261" s="58">
        <v>45698</v>
      </c>
      <c r="R261" s="12"/>
      <c r="S261" s="58">
        <v>45691</v>
      </c>
      <c r="T261" s="12"/>
      <c r="U261" s="62">
        <v>-350</v>
      </c>
      <c r="V261" s="12" t="s">
        <v>34</v>
      </c>
      <c r="W261" s="12" t="s">
        <v>600</v>
      </c>
      <c r="X261" s="12" t="s">
        <v>35</v>
      </c>
      <c r="Y261" s="12" t="s">
        <v>36</v>
      </c>
      <c r="Z261" s="12"/>
      <c r="AA261" s="12"/>
      <c r="AB261" s="12" t="s">
        <v>759</v>
      </c>
      <c r="AC261" s="12"/>
      <c r="AD261" s="12">
        <v>7119</v>
      </c>
      <c r="AE261" s="12" t="s">
        <v>38</v>
      </c>
    </row>
    <row r="262" spans="1:31" x14ac:dyDescent="0.2">
      <c r="A262" s="56" t="s">
        <v>497</v>
      </c>
      <c r="B262" s="12">
        <v>607701</v>
      </c>
      <c r="C262" s="12">
        <v>118196</v>
      </c>
      <c r="D262" s="12"/>
      <c r="E262" s="12">
        <v>2</v>
      </c>
      <c r="F262" s="12" t="s">
        <v>29</v>
      </c>
      <c r="G262" s="12">
        <v>7720</v>
      </c>
      <c r="H262" s="12" t="s">
        <v>685</v>
      </c>
      <c r="I262" s="12" t="s">
        <v>686</v>
      </c>
      <c r="J262" s="12">
        <v>181</v>
      </c>
      <c r="K262" s="12" t="s">
        <v>399</v>
      </c>
      <c r="L262" s="72" t="s">
        <v>497</v>
      </c>
      <c r="M262" s="12">
        <v>388</v>
      </c>
      <c r="N262" s="12"/>
      <c r="O262" s="12" t="s">
        <v>400</v>
      </c>
      <c r="P262" s="57">
        <v>45670.734027777777</v>
      </c>
      <c r="Q262" s="58">
        <v>45698</v>
      </c>
      <c r="R262" s="12"/>
      <c r="S262" s="58">
        <v>45691</v>
      </c>
      <c r="T262" s="12"/>
      <c r="U262" s="62">
        <v>28</v>
      </c>
      <c r="V262" s="12" t="s">
        <v>39</v>
      </c>
      <c r="W262" s="12" t="s">
        <v>40</v>
      </c>
      <c r="X262" s="12" t="s">
        <v>41</v>
      </c>
      <c r="Y262" s="12" t="s">
        <v>42</v>
      </c>
      <c r="Z262" s="12"/>
      <c r="AA262" s="12"/>
      <c r="AB262" s="12" t="s">
        <v>759</v>
      </c>
      <c r="AC262" s="12"/>
      <c r="AD262" s="12">
        <v>7119</v>
      </c>
      <c r="AE262" s="12" t="s">
        <v>38</v>
      </c>
    </row>
    <row r="263" spans="1:31" x14ac:dyDescent="0.2">
      <c r="A263" s="56" t="s">
        <v>497</v>
      </c>
      <c r="B263" s="12">
        <v>607801</v>
      </c>
      <c r="C263" s="12">
        <v>118219</v>
      </c>
      <c r="D263" s="12"/>
      <c r="E263" s="12">
        <v>2</v>
      </c>
      <c r="F263" s="12" t="s">
        <v>29</v>
      </c>
      <c r="G263" s="12">
        <v>7720</v>
      </c>
      <c r="H263" s="12" t="s">
        <v>685</v>
      </c>
      <c r="I263" s="12" t="s">
        <v>686</v>
      </c>
      <c r="J263" s="12">
        <v>202</v>
      </c>
      <c r="K263" s="12" t="s">
        <v>144</v>
      </c>
      <c r="L263" s="72" t="s">
        <v>497</v>
      </c>
      <c r="M263" s="12">
        <v>370</v>
      </c>
      <c r="N263" s="12"/>
      <c r="O263" s="12" t="s">
        <v>145</v>
      </c>
      <c r="P263" s="57">
        <v>45670.73541666667</v>
      </c>
      <c r="Q263" s="58">
        <v>45698</v>
      </c>
      <c r="R263" s="12"/>
      <c r="S263" s="58">
        <v>45693</v>
      </c>
      <c r="T263" s="12"/>
      <c r="U263" s="62">
        <v>-350</v>
      </c>
      <c r="V263" s="12" t="s">
        <v>34</v>
      </c>
      <c r="W263" s="12" t="s">
        <v>600</v>
      </c>
      <c r="X263" s="12" t="s">
        <v>35</v>
      </c>
      <c r="Y263" s="12" t="s">
        <v>36</v>
      </c>
      <c r="Z263" s="12"/>
      <c r="AA263" s="12"/>
      <c r="AB263" s="12" t="s">
        <v>759</v>
      </c>
      <c r="AC263" s="12"/>
      <c r="AD263" s="12">
        <v>7119</v>
      </c>
      <c r="AE263" s="12" t="s">
        <v>38</v>
      </c>
    </row>
    <row r="264" spans="1:31" x14ac:dyDescent="0.2">
      <c r="A264" s="56" t="s">
        <v>497</v>
      </c>
      <c r="B264" s="12">
        <v>607824</v>
      </c>
      <c r="C264" s="12">
        <v>118219</v>
      </c>
      <c r="D264" s="12"/>
      <c r="E264" s="12">
        <v>2</v>
      </c>
      <c r="F264" s="12" t="s">
        <v>29</v>
      </c>
      <c r="G264" s="12">
        <v>7720</v>
      </c>
      <c r="H264" s="12" t="s">
        <v>685</v>
      </c>
      <c r="I264" s="12" t="s">
        <v>686</v>
      </c>
      <c r="J264" s="12">
        <v>202</v>
      </c>
      <c r="K264" s="12" t="s">
        <v>144</v>
      </c>
      <c r="L264" s="72" t="s">
        <v>497</v>
      </c>
      <c r="M264" s="12">
        <v>370</v>
      </c>
      <c r="N264" s="12"/>
      <c r="O264" s="12" t="s">
        <v>145</v>
      </c>
      <c r="P264" s="57">
        <v>45670.73541666667</v>
      </c>
      <c r="Q264" s="58">
        <v>45698</v>
      </c>
      <c r="R264" s="12"/>
      <c r="S264" s="58">
        <v>45693</v>
      </c>
      <c r="T264" s="12"/>
      <c r="U264" s="62">
        <v>28</v>
      </c>
      <c r="V264" s="12" t="s">
        <v>39</v>
      </c>
      <c r="W264" s="12" t="s">
        <v>40</v>
      </c>
      <c r="X264" s="12" t="s">
        <v>41</v>
      </c>
      <c r="Y264" s="12" t="s">
        <v>42</v>
      </c>
      <c r="Z264" s="12"/>
      <c r="AA264" s="12"/>
      <c r="AB264" s="12" t="s">
        <v>759</v>
      </c>
      <c r="AC264" s="12"/>
      <c r="AD264" s="12">
        <v>7119</v>
      </c>
      <c r="AE264" s="12" t="s">
        <v>38</v>
      </c>
    </row>
    <row r="265" spans="1:31" x14ac:dyDescent="0.2">
      <c r="A265" s="56" t="s">
        <v>497</v>
      </c>
      <c r="B265" s="12">
        <v>607861</v>
      </c>
      <c r="C265" s="12">
        <v>118231</v>
      </c>
      <c r="D265" s="12"/>
      <c r="E265" s="12">
        <v>2</v>
      </c>
      <c r="F265" s="12" t="s">
        <v>29</v>
      </c>
      <c r="G265" s="12">
        <v>7720</v>
      </c>
      <c r="H265" s="12" t="s">
        <v>685</v>
      </c>
      <c r="I265" s="12" t="s">
        <v>686</v>
      </c>
      <c r="J265" s="12">
        <v>178</v>
      </c>
      <c r="K265" s="12" t="s">
        <v>385</v>
      </c>
      <c r="L265" s="72" t="s">
        <v>497</v>
      </c>
      <c r="M265" s="12">
        <v>358</v>
      </c>
      <c r="N265" s="12"/>
      <c r="O265" s="12" t="s">
        <v>760</v>
      </c>
      <c r="P265" s="57">
        <v>45670.736805555556</v>
      </c>
      <c r="Q265" s="58">
        <v>45698</v>
      </c>
      <c r="R265" s="12"/>
      <c r="S265" s="58">
        <v>45687</v>
      </c>
      <c r="T265" s="12"/>
      <c r="U265" s="62">
        <v>-400</v>
      </c>
      <c r="V265" s="12" t="s">
        <v>34</v>
      </c>
      <c r="W265" s="12" t="s">
        <v>600</v>
      </c>
      <c r="X265" s="12" t="s">
        <v>35</v>
      </c>
      <c r="Y265" s="12" t="s">
        <v>36</v>
      </c>
      <c r="Z265" s="12"/>
      <c r="AA265" s="12"/>
      <c r="AB265" s="12" t="s">
        <v>758</v>
      </c>
      <c r="AC265" s="12"/>
      <c r="AD265" s="12">
        <v>7119</v>
      </c>
      <c r="AE265" s="12" t="s">
        <v>38</v>
      </c>
    </row>
    <row r="266" spans="1:31" x14ac:dyDescent="0.2">
      <c r="A266" s="56" t="s">
        <v>497</v>
      </c>
      <c r="B266" s="12">
        <v>607886</v>
      </c>
      <c r="C266" s="12">
        <v>118231</v>
      </c>
      <c r="D266" s="12"/>
      <c r="E266" s="12">
        <v>2</v>
      </c>
      <c r="F266" s="12" t="s">
        <v>29</v>
      </c>
      <c r="G266" s="12">
        <v>7720</v>
      </c>
      <c r="H266" s="12" t="s">
        <v>685</v>
      </c>
      <c r="I266" s="12" t="s">
        <v>686</v>
      </c>
      <c r="J266" s="12">
        <v>178</v>
      </c>
      <c r="K266" s="12" t="s">
        <v>385</v>
      </c>
      <c r="L266" s="72" t="s">
        <v>497</v>
      </c>
      <c r="M266" s="12">
        <v>358</v>
      </c>
      <c r="N266" s="12"/>
      <c r="O266" s="12" t="s">
        <v>760</v>
      </c>
      <c r="P266" s="57">
        <v>45670.736805555556</v>
      </c>
      <c r="Q266" s="58">
        <v>45698</v>
      </c>
      <c r="R266" s="12"/>
      <c r="S266" s="58">
        <v>45687</v>
      </c>
      <c r="T266" s="12"/>
      <c r="U266" s="62">
        <v>32</v>
      </c>
      <c r="V266" s="12" t="s">
        <v>39</v>
      </c>
      <c r="W266" s="12" t="s">
        <v>40</v>
      </c>
      <c r="X266" s="12" t="s">
        <v>41</v>
      </c>
      <c r="Y266" s="12" t="s">
        <v>42</v>
      </c>
      <c r="Z266" s="12"/>
      <c r="AA266" s="12"/>
      <c r="AB266" s="12" t="s">
        <v>758</v>
      </c>
      <c r="AC266" s="12"/>
      <c r="AD266" s="12">
        <v>7119</v>
      </c>
      <c r="AE266" s="12" t="s">
        <v>38</v>
      </c>
    </row>
    <row r="267" spans="1:31" x14ac:dyDescent="0.2">
      <c r="A267" s="56" t="s">
        <v>497</v>
      </c>
      <c r="B267" s="12">
        <v>607927</v>
      </c>
      <c r="C267" s="12">
        <v>118244</v>
      </c>
      <c r="D267" s="12"/>
      <c r="E267" s="12">
        <v>2</v>
      </c>
      <c r="F267" s="12" t="s">
        <v>29</v>
      </c>
      <c r="G267" s="12">
        <v>7720</v>
      </c>
      <c r="H267" s="12" t="s">
        <v>685</v>
      </c>
      <c r="I267" s="12" t="s">
        <v>686</v>
      </c>
      <c r="J267" s="12">
        <v>171</v>
      </c>
      <c r="K267" s="12" t="s">
        <v>191</v>
      </c>
      <c r="L267" s="72" t="s">
        <v>497</v>
      </c>
      <c r="M267" s="12">
        <v>354</v>
      </c>
      <c r="N267" s="12"/>
      <c r="O267" s="12" t="s">
        <v>761</v>
      </c>
      <c r="P267" s="57">
        <v>45670.738194444442</v>
      </c>
      <c r="Q267" s="58">
        <v>45698</v>
      </c>
      <c r="R267" s="12"/>
      <c r="S267" s="58">
        <v>45693</v>
      </c>
      <c r="T267" s="12"/>
      <c r="U267" s="62">
        <v>-550</v>
      </c>
      <c r="V267" s="12" t="s">
        <v>34</v>
      </c>
      <c r="W267" s="12" t="s">
        <v>600</v>
      </c>
      <c r="X267" s="12" t="s">
        <v>35</v>
      </c>
      <c r="Y267" s="12" t="s">
        <v>36</v>
      </c>
      <c r="Z267" s="12"/>
      <c r="AA267" s="12"/>
      <c r="AB267" s="12" t="s">
        <v>762</v>
      </c>
      <c r="AC267" s="12"/>
      <c r="AD267" s="12">
        <v>7119</v>
      </c>
      <c r="AE267" s="12" t="s">
        <v>38</v>
      </c>
    </row>
    <row r="268" spans="1:31" x14ac:dyDescent="0.2">
      <c r="A268" s="56" t="s">
        <v>497</v>
      </c>
      <c r="B268" s="12">
        <v>607950</v>
      </c>
      <c r="C268" s="12">
        <v>118244</v>
      </c>
      <c r="D268" s="12"/>
      <c r="E268" s="12">
        <v>2</v>
      </c>
      <c r="F268" s="12" t="s">
        <v>29</v>
      </c>
      <c r="G268" s="12">
        <v>7720</v>
      </c>
      <c r="H268" s="12" t="s">
        <v>685</v>
      </c>
      <c r="I268" s="12" t="s">
        <v>686</v>
      </c>
      <c r="J268" s="12">
        <v>171</v>
      </c>
      <c r="K268" s="12" t="s">
        <v>191</v>
      </c>
      <c r="L268" s="72" t="s">
        <v>497</v>
      </c>
      <c r="M268" s="12">
        <v>354</v>
      </c>
      <c r="N268" s="12"/>
      <c r="O268" s="12" t="s">
        <v>761</v>
      </c>
      <c r="P268" s="57">
        <v>45670.738194444442</v>
      </c>
      <c r="Q268" s="58">
        <v>45698</v>
      </c>
      <c r="R268" s="12"/>
      <c r="S268" s="58">
        <v>45693</v>
      </c>
      <c r="T268" s="12"/>
      <c r="U268" s="62">
        <v>44</v>
      </c>
      <c r="V268" s="12" t="s">
        <v>39</v>
      </c>
      <c r="W268" s="12" t="s">
        <v>40</v>
      </c>
      <c r="X268" s="12" t="s">
        <v>41</v>
      </c>
      <c r="Y268" s="12" t="s">
        <v>42</v>
      </c>
      <c r="Z268" s="12"/>
      <c r="AA268" s="12"/>
      <c r="AB268" s="12" t="s">
        <v>762</v>
      </c>
      <c r="AC268" s="12"/>
      <c r="AD268" s="12">
        <v>7119</v>
      </c>
      <c r="AE268" s="12" t="s">
        <v>38</v>
      </c>
    </row>
    <row r="269" spans="1:31" x14ac:dyDescent="0.2">
      <c r="A269" s="56" t="s">
        <v>501</v>
      </c>
      <c r="B269" s="12">
        <v>613848</v>
      </c>
      <c r="C269" s="12">
        <v>118980</v>
      </c>
      <c r="D269" s="12"/>
      <c r="E269" s="12">
        <v>2</v>
      </c>
      <c r="F269" s="12" t="s">
        <v>29</v>
      </c>
      <c r="G269" s="12">
        <v>7720</v>
      </c>
      <c r="H269" s="12" t="s">
        <v>685</v>
      </c>
      <c r="I269" s="12" t="s">
        <v>686</v>
      </c>
      <c r="J269" s="12">
        <v>218</v>
      </c>
      <c r="K269" s="12" t="s">
        <v>347</v>
      </c>
      <c r="L269" s="72" t="s">
        <v>501</v>
      </c>
      <c r="M269" s="12">
        <v>126</v>
      </c>
      <c r="N269" s="12" t="s">
        <v>348</v>
      </c>
      <c r="O269" s="12" t="s">
        <v>349</v>
      </c>
      <c r="P269" s="57">
        <v>45673.427777777775</v>
      </c>
      <c r="Q269" s="58">
        <v>45698</v>
      </c>
      <c r="R269" s="12"/>
      <c r="S269" s="58">
        <v>45691</v>
      </c>
      <c r="T269" s="12"/>
      <c r="U269" s="62">
        <v>-1034.68</v>
      </c>
      <c r="V269" s="12" t="s">
        <v>34</v>
      </c>
      <c r="W269" s="12" t="s">
        <v>600</v>
      </c>
      <c r="X269" s="12" t="s">
        <v>35</v>
      </c>
      <c r="Y269" s="12" t="s">
        <v>36</v>
      </c>
      <c r="Z269" s="12"/>
      <c r="AA269" s="12"/>
      <c r="AB269" s="12" t="s">
        <v>763</v>
      </c>
      <c r="AC269" s="12"/>
      <c r="AD269" s="12">
        <v>7119</v>
      </c>
      <c r="AE269" s="12" t="s">
        <v>38</v>
      </c>
    </row>
    <row r="270" spans="1:31" x14ac:dyDescent="0.2">
      <c r="A270" s="56" t="s">
        <v>501</v>
      </c>
      <c r="B270" s="12">
        <v>613871</v>
      </c>
      <c r="C270" s="12">
        <v>118980</v>
      </c>
      <c r="D270" s="12"/>
      <c r="E270" s="12">
        <v>2</v>
      </c>
      <c r="F270" s="12" t="s">
        <v>29</v>
      </c>
      <c r="G270" s="12">
        <v>7720</v>
      </c>
      <c r="H270" s="12" t="s">
        <v>685</v>
      </c>
      <c r="I270" s="12" t="s">
        <v>686</v>
      </c>
      <c r="J270" s="12">
        <v>218</v>
      </c>
      <c r="K270" s="12" t="s">
        <v>347</v>
      </c>
      <c r="L270" s="72" t="s">
        <v>501</v>
      </c>
      <c r="M270" s="12">
        <v>126</v>
      </c>
      <c r="N270" s="12" t="s">
        <v>348</v>
      </c>
      <c r="O270" s="12" t="s">
        <v>349</v>
      </c>
      <c r="P270" s="57">
        <v>45673.427777777775</v>
      </c>
      <c r="Q270" s="58">
        <v>45698</v>
      </c>
      <c r="R270" s="12"/>
      <c r="S270" s="58">
        <v>45691</v>
      </c>
      <c r="T270" s="12"/>
      <c r="U270" s="62">
        <v>82.77</v>
      </c>
      <c r="V270" s="12" t="s">
        <v>39</v>
      </c>
      <c r="W270" s="12" t="s">
        <v>40</v>
      </c>
      <c r="X270" s="12" t="s">
        <v>41</v>
      </c>
      <c r="Y270" s="12" t="s">
        <v>42</v>
      </c>
      <c r="Z270" s="12"/>
      <c r="AA270" s="12"/>
      <c r="AB270" s="12" t="s">
        <v>763</v>
      </c>
      <c r="AC270" s="12"/>
      <c r="AD270" s="12">
        <v>7119</v>
      </c>
      <c r="AE270" s="12" t="s">
        <v>38</v>
      </c>
    </row>
    <row r="271" spans="1:31" x14ac:dyDescent="0.2">
      <c r="A271" s="56" t="s">
        <v>501</v>
      </c>
      <c r="B271" s="12">
        <v>614258</v>
      </c>
      <c r="C271" s="12">
        <v>119047</v>
      </c>
      <c r="D271" s="12"/>
      <c r="E271" s="12">
        <v>2</v>
      </c>
      <c r="F271" s="12" t="s">
        <v>29</v>
      </c>
      <c r="G271" s="12">
        <v>7720</v>
      </c>
      <c r="H271" s="12" t="s">
        <v>685</v>
      </c>
      <c r="I271" s="12" t="s">
        <v>686</v>
      </c>
      <c r="J271" s="12">
        <v>219</v>
      </c>
      <c r="K271" s="12" t="s">
        <v>130</v>
      </c>
      <c r="L271" s="72" t="s">
        <v>501</v>
      </c>
      <c r="M271" s="12">
        <v>141</v>
      </c>
      <c r="N271" s="12" t="s">
        <v>131</v>
      </c>
      <c r="O271" s="12" t="s">
        <v>132</v>
      </c>
      <c r="P271" s="57">
        <v>45673.431944444441</v>
      </c>
      <c r="Q271" s="58">
        <v>45698</v>
      </c>
      <c r="R271" s="12"/>
      <c r="S271" s="58"/>
      <c r="T271" s="12"/>
      <c r="U271" s="62">
        <v>-1149.17</v>
      </c>
      <c r="V271" s="12" t="s">
        <v>34</v>
      </c>
      <c r="W271" s="12" t="s">
        <v>600</v>
      </c>
      <c r="X271" s="12" t="s">
        <v>35</v>
      </c>
      <c r="Y271" s="12" t="s">
        <v>36</v>
      </c>
      <c r="Z271" s="12"/>
      <c r="AA271" s="12"/>
      <c r="AB271" s="12" t="s">
        <v>764</v>
      </c>
      <c r="AC271" s="12"/>
      <c r="AD271" s="12">
        <v>7119</v>
      </c>
      <c r="AE271" s="12" t="s">
        <v>38</v>
      </c>
    </row>
    <row r="272" spans="1:31" x14ac:dyDescent="0.2">
      <c r="A272" s="56" t="s">
        <v>501</v>
      </c>
      <c r="B272" s="12">
        <v>614283</v>
      </c>
      <c r="C272" s="12">
        <v>119047</v>
      </c>
      <c r="D272" s="12"/>
      <c r="E272" s="12">
        <v>2</v>
      </c>
      <c r="F272" s="12" t="s">
        <v>29</v>
      </c>
      <c r="G272" s="12">
        <v>7720</v>
      </c>
      <c r="H272" s="12" t="s">
        <v>685</v>
      </c>
      <c r="I272" s="12" t="s">
        <v>686</v>
      </c>
      <c r="J272" s="12">
        <v>219</v>
      </c>
      <c r="K272" s="12" t="s">
        <v>130</v>
      </c>
      <c r="L272" s="72" t="s">
        <v>501</v>
      </c>
      <c r="M272" s="12">
        <v>141</v>
      </c>
      <c r="N272" s="12" t="s">
        <v>131</v>
      </c>
      <c r="O272" s="12" t="s">
        <v>132</v>
      </c>
      <c r="P272" s="57">
        <v>45673.431944444441</v>
      </c>
      <c r="Q272" s="58">
        <v>45698</v>
      </c>
      <c r="R272" s="12"/>
      <c r="S272" s="58"/>
      <c r="T272" s="12"/>
      <c r="U272" s="62">
        <v>91.93</v>
      </c>
      <c r="V272" s="12" t="s">
        <v>39</v>
      </c>
      <c r="W272" s="12" t="s">
        <v>40</v>
      </c>
      <c r="X272" s="12" t="s">
        <v>41</v>
      </c>
      <c r="Y272" s="12" t="s">
        <v>42</v>
      </c>
      <c r="Z272" s="12"/>
      <c r="AA272" s="12"/>
      <c r="AB272" s="12" t="s">
        <v>764</v>
      </c>
      <c r="AC272" s="12"/>
      <c r="AD272" s="12">
        <v>7119</v>
      </c>
      <c r="AE272" s="12" t="s">
        <v>38</v>
      </c>
    </row>
    <row r="273" spans="1:31" x14ac:dyDescent="0.2">
      <c r="A273" s="56" t="s">
        <v>501</v>
      </c>
      <c r="B273" s="12">
        <v>615440</v>
      </c>
      <c r="C273" s="12">
        <v>119204</v>
      </c>
      <c r="D273" s="12"/>
      <c r="E273" s="12">
        <v>2</v>
      </c>
      <c r="F273" s="12" t="s">
        <v>29</v>
      </c>
      <c r="G273" s="12">
        <v>7720</v>
      </c>
      <c r="H273" s="12" t="s">
        <v>685</v>
      </c>
      <c r="I273" s="12" t="s">
        <v>686</v>
      </c>
      <c r="J273" s="12">
        <v>386</v>
      </c>
      <c r="K273" s="12" t="s">
        <v>245</v>
      </c>
      <c r="L273" s="72" t="s">
        <v>501</v>
      </c>
      <c r="M273" s="12">
        <v>281</v>
      </c>
      <c r="N273" s="12" t="s">
        <v>246</v>
      </c>
      <c r="O273" s="12" t="s">
        <v>247</v>
      </c>
      <c r="P273" s="57">
        <v>45673.445833333331</v>
      </c>
      <c r="Q273" s="58">
        <v>45698</v>
      </c>
      <c r="R273" s="12"/>
      <c r="S273" s="58">
        <v>45688</v>
      </c>
      <c r="T273" s="12"/>
      <c r="U273" s="62">
        <v>-10830.36</v>
      </c>
      <c r="V273" s="12" t="s">
        <v>34</v>
      </c>
      <c r="W273" s="12" t="s">
        <v>600</v>
      </c>
      <c r="X273" s="12" t="s">
        <v>35</v>
      </c>
      <c r="Y273" s="12" t="s">
        <v>36</v>
      </c>
      <c r="Z273" s="12"/>
      <c r="AA273" s="12"/>
      <c r="AB273" s="12" t="s">
        <v>765</v>
      </c>
      <c r="AC273" s="12"/>
      <c r="AD273" s="12">
        <v>7119</v>
      </c>
      <c r="AE273" s="12" t="s">
        <v>38</v>
      </c>
    </row>
    <row r="274" spans="1:31" x14ac:dyDescent="0.2">
      <c r="A274" s="56" t="s">
        <v>501</v>
      </c>
      <c r="B274" s="12">
        <v>615463</v>
      </c>
      <c r="C274" s="12">
        <v>119204</v>
      </c>
      <c r="D274" s="12"/>
      <c r="E274" s="12">
        <v>2</v>
      </c>
      <c r="F274" s="12" t="s">
        <v>29</v>
      </c>
      <c r="G274" s="12">
        <v>7720</v>
      </c>
      <c r="H274" s="12" t="s">
        <v>685</v>
      </c>
      <c r="I274" s="12" t="s">
        <v>686</v>
      </c>
      <c r="J274" s="12">
        <v>386</v>
      </c>
      <c r="K274" s="12" t="s">
        <v>245</v>
      </c>
      <c r="L274" s="72" t="s">
        <v>501</v>
      </c>
      <c r="M274" s="12">
        <v>281</v>
      </c>
      <c r="N274" s="12" t="s">
        <v>246</v>
      </c>
      <c r="O274" s="12" t="s">
        <v>247</v>
      </c>
      <c r="P274" s="57">
        <v>45673.445833333331</v>
      </c>
      <c r="Q274" s="58">
        <v>45698</v>
      </c>
      <c r="R274" s="12"/>
      <c r="S274" s="58">
        <v>45688</v>
      </c>
      <c r="T274" s="12"/>
      <c r="U274" s="62">
        <v>866.43</v>
      </c>
      <c r="V274" s="12" t="s">
        <v>39</v>
      </c>
      <c r="W274" s="12" t="s">
        <v>40</v>
      </c>
      <c r="X274" s="12" t="s">
        <v>41</v>
      </c>
      <c r="Y274" s="12" t="s">
        <v>42</v>
      </c>
      <c r="Z274" s="12"/>
      <c r="AA274" s="12"/>
      <c r="AB274" s="12" t="s">
        <v>765</v>
      </c>
      <c r="AC274" s="12"/>
      <c r="AD274" s="12">
        <v>7119</v>
      </c>
      <c r="AE274" s="12" t="s">
        <v>38</v>
      </c>
    </row>
    <row r="275" spans="1:31" x14ac:dyDescent="0.2">
      <c r="A275" s="56" t="s">
        <v>501</v>
      </c>
      <c r="B275" s="12">
        <v>615487</v>
      </c>
      <c r="C275" s="12">
        <v>119204</v>
      </c>
      <c r="D275" s="12"/>
      <c r="E275" s="12">
        <v>2</v>
      </c>
      <c r="F275" s="12" t="s">
        <v>29</v>
      </c>
      <c r="G275" s="12">
        <v>7720</v>
      </c>
      <c r="H275" s="12" t="s">
        <v>685</v>
      </c>
      <c r="I275" s="12" t="s">
        <v>686</v>
      </c>
      <c r="J275" s="12">
        <v>386</v>
      </c>
      <c r="K275" s="12" t="s">
        <v>245</v>
      </c>
      <c r="L275" s="72" t="s">
        <v>501</v>
      </c>
      <c r="M275" s="12">
        <v>281</v>
      </c>
      <c r="N275" s="12" t="s">
        <v>246</v>
      </c>
      <c r="O275" s="12" t="s">
        <v>247</v>
      </c>
      <c r="P275" s="57">
        <v>45673.445833333331</v>
      </c>
      <c r="Q275" s="58">
        <v>45698</v>
      </c>
      <c r="R275" s="12"/>
      <c r="S275" s="58">
        <v>45688</v>
      </c>
      <c r="T275" s="12"/>
      <c r="U275" s="62">
        <v>2082.35</v>
      </c>
      <c r="V275" s="12" t="s">
        <v>39</v>
      </c>
      <c r="W275" s="12" t="s">
        <v>46</v>
      </c>
      <c r="X275" s="12" t="s">
        <v>47</v>
      </c>
      <c r="Y275" s="12" t="s">
        <v>48</v>
      </c>
      <c r="Z275" s="12"/>
      <c r="AA275" s="12"/>
      <c r="AB275" s="12" t="s">
        <v>765</v>
      </c>
      <c r="AC275" s="12"/>
      <c r="AD275" s="12">
        <v>7119</v>
      </c>
      <c r="AE275" s="12" t="s">
        <v>38</v>
      </c>
    </row>
    <row r="276" spans="1:31" x14ac:dyDescent="0.2">
      <c r="A276" s="56" t="s">
        <v>501</v>
      </c>
      <c r="B276" s="12">
        <v>616087</v>
      </c>
      <c r="C276" s="12">
        <v>119303</v>
      </c>
      <c r="D276" s="12"/>
      <c r="E276" s="12">
        <v>2</v>
      </c>
      <c r="F276" s="12" t="s">
        <v>29</v>
      </c>
      <c r="G276" s="12">
        <v>7720</v>
      </c>
      <c r="H276" s="12" t="s">
        <v>685</v>
      </c>
      <c r="I276" s="12" t="s">
        <v>686</v>
      </c>
      <c r="J276" s="12">
        <v>383</v>
      </c>
      <c r="K276" s="12" t="s">
        <v>242</v>
      </c>
      <c r="L276" s="72" t="s">
        <v>501</v>
      </c>
      <c r="M276" s="12">
        <v>313</v>
      </c>
      <c r="N276" s="12"/>
      <c r="O276" s="12" t="s">
        <v>243</v>
      </c>
      <c r="P276" s="57">
        <v>45673.452777777777</v>
      </c>
      <c r="Q276" s="58">
        <v>45698</v>
      </c>
      <c r="R276" s="12"/>
      <c r="S276" s="58">
        <v>45693</v>
      </c>
      <c r="T276" s="12"/>
      <c r="U276" s="62">
        <v>-30906.51</v>
      </c>
      <c r="V276" s="12" t="s">
        <v>34</v>
      </c>
      <c r="W276" s="12" t="s">
        <v>600</v>
      </c>
      <c r="X276" s="12" t="s">
        <v>35</v>
      </c>
      <c r="Y276" s="12" t="s">
        <v>36</v>
      </c>
      <c r="Z276" s="12"/>
      <c r="AA276" s="12"/>
      <c r="AB276" s="12" t="s">
        <v>766</v>
      </c>
      <c r="AC276" s="12"/>
      <c r="AD276" s="12">
        <v>7119</v>
      </c>
      <c r="AE276" s="12" t="s">
        <v>38</v>
      </c>
    </row>
    <row r="277" spans="1:31" x14ac:dyDescent="0.2">
      <c r="A277" s="56" t="s">
        <v>501</v>
      </c>
      <c r="B277" s="12">
        <v>616110</v>
      </c>
      <c r="C277" s="12">
        <v>119303</v>
      </c>
      <c r="D277" s="12"/>
      <c r="E277" s="12">
        <v>2</v>
      </c>
      <c r="F277" s="12" t="s">
        <v>29</v>
      </c>
      <c r="G277" s="12">
        <v>7720</v>
      </c>
      <c r="H277" s="12" t="s">
        <v>685</v>
      </c>
      <c r="I277" s="12" t="s">
        <v>686</v>
      </c>
      <c r="J277" s="12">
        <v>383</v>
      </c>
      <c r="K277" s="12" t="s">
        <v>242</v>
      </c>
      <c r="L277" s="72" t="s">
        <v>501</v>
      </c>
      <c r="M277" s="12">
        <v>313</v>
      </c>
      <c r="N277" s="12"/>
      <c r="O277" s="12" t="s">
        <v>243</v>
      </c>
      <c r="P277" s="57">
        <v>45673.452777777777</v>
      </c>
      <c r="Q277" s="58">
        <v>45698</v>
      </c>
      <c r="R277" s="12"/>
      <c r="S277" s="58">
        <v>45693</v>
      </c>
      <c r="T277" s="12"/>
      <c r="U277" s="62">
        <v>2472.52</v>
      </c>
      <c r="V277" s="12" t="s">
        <v>39</v>
      </c>
      <c r="W277" s="12" t="s">
        <v>40</v>
      </c>
      <c r="X277" s="12" t="s">
        <v>41</v>
      </c>
      <c r="Y277" s="12" t="s">
        <v>42</v>
      </c>
      <c r="Z277" s="12"/>
      <c r="AA277" s="12"/>
      <c r="AB277" s="12" t="s">
        <v>766</v>
      </c>
      <c r="AC277" s="12"/>
      <c r="AD277" s="12">
        <v>7119</v>
      </c>
      <c r="AE277" s="12" t="s">
        <v>38</v>
      </c>
    </row>
    <row r="278" spans="1:31" x14ac:dyDescent="0.2">
      <c r="A278" s="56" t="s">
        <v>501</v>
      </c>
      <c r="B278" s="12">
        <v>616134</v>
      </c>
      <c r="C278" s="12">
        <v>119303</v>
      </c>
      <c r="D278" s="12"/>
      <c r="E278" s="12">
        <v>2</v>
      </c>
      <c r="F278" s="12" t="s">
        <v>29</v>
      </c>
      <c r="G278" s="12">
        <v>7720</v>
      </c>
      <c r="H278" s="12" t="s">
        <v>685</v>
      </c>
      <c r="I278" s="12" t="s">
        <v>686</v>
      </c>
      <c r="J278" s="12">
        <v>383</v>
      </c>
      <c r="K278" s="12" t="s">
        <v>242</v>
      </c>
      <c r="L278" s="72" t="s">
        <v>501</v>
      </c>
      <c r="M278" s="12">
        <v>313</v>
      </c>
      <c r="N278" s="12"/>
      <c r="O278" s="12" t="s">
        <v>243</v>
      </c>
      <c r="P278" s="57">
        <v>45673.452777777777</v>
      </c>
      <c r="Q278" s="58">
        <v>45698</v>
      </c>
      <c r="R278" s="12"/>
      <c r="S278" s="58">
        <v>45693</v>
      </c>
      <c r="T278" s="12"/>
      <c r="U278" s="62">
        <v>7603.29</v>
      </c>
      <c r="V278" s="12" t="s">
        <v>39</v>
      </c>
      <c r="W278" s="12" t="s">
        <v>46</v>
      </c>
      <c r="X278" s="12" t="s">
        <v>47</v>
      </c>
      <c r="Y278" s="12" t="s">
        <v>48</v>
      </c>
      <c r="Z278" s="12"/>
      <c r="AA278" s="12"/>
      <c r="AB278" s="12" t="s">
        <v>766</v>
      </c>
      <c r="AC278" s="12"/>
      <c r="AD278" s="12">
        <v>7119</v>
      </c>
      <c r="AE278" s="12" t="s">
        <v>38</v>
      </c>
    </row>
    <row r="279" spans="1:31" x14ac:dyDescent="0.2">
      <c r="A279" s="56" t="s">
        <v>501</v>
      </c>
      <c r="B279" s="12">
        <v>617042</v>
      </c>
      <c r="C279" s="12">
        <v>119450</v>
      </c>
      <c r="D279" s="12"/>
      <c r="E279" s="12">
        <v>2</v>
      </c>
      <c r="F279" s="12" t="s">
        <v>29</v>
      </c>
      <c r="G279" s="12">
        <v>7720</v>
      </c>
      <c r="H279" s="12" t="s">
        <v>685</v>
      </c>
      <c r="I279" s="12" t="s">
        <v>686</v>
      </c>
      <c r="J279" s="12">
        <v>335</v>
      </c>
      <c r="K279" s="12" t="s">
        <v>239</v>
      </c>
      <c r="L279" s="72" t="s">
        <v>501</v>
      </c>
      <c r="M279" s="12">
        <v>283</v>
      </c>
      <c r="N279" s="12" t="s">
        <v>240</v>
      </c>
      <c r="O279" s="12" t="s">
        <v>241</v>
      </c>
      <c r="P279" s="57">
        <v>45673.474305555559</v>
      </c>
      <c r="Q279" s="58">
        <v>45698</v>
      </c>
      <c r="R279" s="12"/>
      <c r="S279" s="58">
        <v>45693</v>
      </c>
      <c r="T279" s="12"/>
      <c r="U279" s="62">
        <v>-44154.16</v>
      </c>
      <c r="V279" s="12" t="s">
        <v>34</v>
      </c>
      <c r="W279" s="12" t="s">
        <v>600</v>
      </c>
      <c r="X279" s="12" t="s">
        <v>35</v>
      </c>
      <c r="Y279" s="12" t="s">
        <v>36</v>
      </c>
      <c r="Z279" s="12"/>
      <c r="AA279" s="12"/>
      <c r="AB279" s="12" t="s">
        <v>767</v>
      </c>
      <c r="AC279" s="12"/>
      <c r="AD279" s="12">
        <v>7119</v>
      </c>
      <c r="AE279" s="12" t="s">
        <v>38</v>
      </c>
    </row>
    <row r="280" spans="1:31" x14ac:dyDescent="0.2">
      <c r="A280" s="56" t="s">
        <v>501</v>
      </c>
      <c r="B280" s="12">
        <v>617065</v>
      </c>
      <c r="C280" s="12">
        <v>119450</v>
      </c>
      <c r="D280" s="12"/>
      <c r="E280" s="12">
        <v>2</v>
      </c>
      <c r="F280" s="12" t="s">
        <v>29</v>
      </c>
      <c r="G280" s="12">
        <v>7720</v>
      </c>
      <c r="H280" s="12" t="s">
        <v>685</v>
      </c>
      <c r="I280" s="12" t="s">
        <v>686</v>
      </c>
      <c r="J280" s="12">
        <v>335</v>
      </c>
      <c r="K280" s="12" t="s">
        <v>239</v>
      </c>
      <c r="L280" s="72" t="s">
        <v>501</v>
      </c>
      <c r="M280" s="12">
        <v>283</v>
      </c>
      <c r="N280" s="12" t="s">
        <v>240</v>
      </c>
      <c r="O280" s="12" t="s">
        <v>241</v>
      </c>
      <c r="P280" s="57">
        <v>45673.474305555559</v>
      </c>
      <c r="Q280" s="58">
        <v>45698</v>
      </c>
      <c r="R280" s="12"/>
      <c r="S280" s="58">
        <v>45693</v>
      </c>
      <c r="T280" s="12"/>
      <c r="U280" s="62">
        <v>3532.33</v>
      </c>
      <c r="V280" s="12" t="s">
        <v>39</v>
      </c>
      <c r="W280" s="12" t="s">
        <v>40</v>
      </c>
      <c r="X280" s="12" t="s">
        <v>41</v>
      </c>
      <c r="Y280" s="12" t="s">
        <v>42</v>
      </c>
      <c r="Z280" s="12"/>
      <c r="AA280" s="12"/>
      <c r="AB280" s="12" t="s">
        <v>767</v>
      </c>
      <c r="AC280" s="12"/>
      <c r="AD280" s="12">
        <v>7119</v>
      </c>
      <c r="AE280" s="12" t="s">
        <v>38</v>
      </c>
    </row>
    <row r="281" spans="1:31" x14ac:dyDescent="0.2">
      <c r="A281" s="56" t="s">
        <v>501</v>
      </c>
      <c r="B281" s="12">
        <v>617089</v>
      </c>
      <c r="C281" s="12">
        <v>119450</v>
      </c>
      <c r="D281" s="12"/>
      <c r="E281" s="12">
        <v>2</v>
      </c>
      <c r="F281" s="12" t="s">
        <v>29</v>
      </c>
      <c r="G281" s="12">
        <v>7720</v>
      </c>
      <c r="H281" s="12" t="s">
        <v>685</v>
      </c>
      <c r="I281" s="12" t="s">
        <v>686</v>
      </c>
      <c r="J281" s="12">
        <v>335</v>
      </c>
      <c r="K281" s="12" t="s">
        <v>239</v>
      </c>
      <c r="L281" s="72" t="s">
        <v>501</v>
      </c>
      <c r="M281" s="12">
        <v>283</v>
      </c>
      <c r="N281" s="12" t="s">
        <v>240</v>
      </c>
      <c r="O281" s="12" t="s">
        <v>241</v>
      </c>
      <c r="P281" s="57">
        <v>45673.474305555559</v>
      </c>
      <c r="Q281" s="58">
        <v>45698</v>
      </c>
      <c r="R281" s="12"/>
      <c r="S281" s="58">
        <v>45693</v>
      </c>
      <c r="T281" s="12"/>
      <c r="U281" s="62">
        <v>11246.39</v>
      </c>
      <c r="V281" s="12" t="s">
        <v>39</v>
      </c>
      <c r="W281" s="12" t="s">
        <v>46</v>
      </c>
      <c r="X281" s="12" t="s">
        <v>47</v>
      </c>
      <c r="Y281" s="12" t="s">
        <v>48</v>
      </c>
      <c r="Z281" s="12"/>
      <c r="AA281" s="12"/>
      <c r="AB281" s="12" t="s">
        <v>767</v>
      </c>
      <c r="AC281" s="12"/>
      <c r="AD281" s="12">
        <v>7119</v>
      </c>
      <c r="AE281" s="12" t="s">
        <v>38</v>
      </c>
    </row>
    <row r="282" spans="1:31" x14ac:dyDescent="0.2">
      <c r="A282" s="56" t="s">
        <v>501</v>
      </c>
      <c r="B282" s="12">
        <v>618458</v>
      </c>
      <c r="C282" s="12">
        <v>119547</v>
      </c>
      <c r="D282" s="12"/>
      <c r="E282" s="12">
        <v>2</v>
      </c>
      <c r="F282" s="12" t="s">
        <v>29</v>
      </c>
      <c r="G282" s="12">
        <v>7720</v>
      </c>
      <c r="H282" s="12" t="s">
        <v>685</v>
      </c>
      <c r="I282" s="12" t="s">
        <v>686</v>
      </c>
      <c r="J282" s="12">
        <v>104</v>
      </c>
      <c r="K282" s="12" t="s">
        <v>167</v>
      </c>
      <c r="L282" s="72" t="s">
        <v>501</v>
      </c>
      <c r="M282" s="12">
        <v>92</v>
      </c>
      <c r="N282" s="12" t="s">
        <v>168</v>
      </c>
      <c r="O282" s="12" t="s">
        <v>768</v>
      </c>
      <c r="P282" s="57">
        <v>45673.619444444441</v>
      </c>
      <c r="Q282" s="58">
        <v>45698</v>
      </c>
      <c r="R282" s="12"/>
      <c r="S282" s="58">
        <v>45693</v>
      </c>
      <c r="T282" s="12"/>
      <c r="U282" s="62">
        <v>-18722.830000000002</v>
      </c>
      <c r="V282" s="12" t="s">
        <v>34</v>
      </c>
      <c r="W282" s="12" t="s">
        <v>600</v>
      </c>
      <c r="X282" s="12" t="s">
        <v>35</v>
      </c>
      <c r="Y282" s="12" t="s">
        <v>36</v>
      </c>
      <c r="Z282" s="12"/>
      <c r="AA282" s="12"/>
      <c r="AB282" s="12" t="s">
        <v>769</v>
      </c>
      <c r="AC282" s="12"/>
      <c r="AD282" s="12">
        <v>7119</v>
      </c>
      <c r="AE282" s="12" t="s">
        <v>38</v>
      </c>
    </row>
    <row r="283" spans="1:31" x14ac:dyDescent="0.2">
      <c r="A283" s="56" t="s">
        <v>501</v>
      </c>
      <c r="B283" s="12">
        <v>618481</v>
      </c>
      <c r="C283" s="12">
        <v>119547</v>
      </c>
      <c r="D283" s="12"/>
      <c r="E283" s="12">
        <v>2</v>
      </c>
      <c r="F283" s="12" t="s">
        <v>29</v>
      </c>
      <c r="G283" s="12">
        <v>7720</v>
      </c>
      <c r="H283" s="12" t="s">
        <v>685</v>
      </c>
      <c r="I283" s="12" t="s">
        <v>686</v>
      </c>
      <c r="J283" s="12">
        <v>104</v>
      </c>
      <c r="K283" s="12" t="s">
        <v>167</v>
      </c>
      <c r="L283" s="72" t="s">
        <v>501</v>
      </c>
      <c r="M283" s="12">
        <v>92</v>
      </c>
      <c r="N283" s="12" t="s">
        <v>168</v>
      </c>
      <c r="O283" s="12" t="s">
        <v>768</v>
      </c>
      <c r="P283" s="57">
        <v>45673.619444444441</v>
      </c>
      <c r="Q283" s="58">
        <v>45698</v>
      </c>
      <c r="R283" s="12"/>
      <c r="S283" s="58">
        <v>45693</v>
      </c>
      <c r="T283" s="12"/>
      <c r="U283" s="62">
        <v>1497.83</v>
      </c>
      <c r="V283" s="12" t="s">
        <v>39</v>
      </c>
      <c r="W283" s="12" t="s">
        <v>40</v>
      </c>
      <c r="X283" s="12" t="s">
        <v>41</v>
      </c>
      <c r="Y283" s="12" t="s">
        <v>42</v>
      </c>
      <c r="Z283" s="12"/>
      <c r="AA283" s="12"/>
      <c r="AB283" s="12" t="s">
        <v>769</v>
      </c>
      <c r="AC283" s="12"/>
      <c r="AD283" s="12">
        <v>7119</v>
      </c>
      <c r="AE283" s="12" t="s">
        <v>38</v>
      </c>
    </row>
    <row r="284" spans="1:31" x14ac:dyDescent="0.2">
      <c r="A284" s="56" t="s">
        <v>501</v>
      </c>
      <c r="B284" s="12">
        <v>619341</v>
      </c>
      <c r="C284" s="12">
        <v>119683</v>
      </c>
      <c r="D284" s="12"/>
      <c r="E284" s="12">
        <v>2</v>
      </c>
      <c r="F284" s="12" t="s">
        <v>29</v>
      </c>
      <c r="G284" s="12">
        <v>7720</v>
      </c>
      <c r="H284" s="12" t="s">
        <v>685</v>
      </c>
      <c r="I284" s="12" t="s">
        <v>686</v>
      </c>
      <c r="J284" s="12">
        <v>143</v>
      </c>
      <c r="K284" s="12" t="s">
        <v>405</v>
      </c>
      <c r="L284" s="72" t="s">
        <v>501</v>
      </c>
      <c r="M284" s="12">
        <v>108</v>
      </c>
      <c r="N284" s="12" t="s">
        <v>406</v>
      </c>
      <c r="O284" s="12" t="s">
        <v>407</v>
      </c>
      <c r="P284" s="57">
        <v>45673.629166666666</v>
      </c>
      <c r="Q284" s="58">
        <v>45698</v>
      </c>
      <c r="R284" s="12"/>
      <c r="S284" s="58">
        <v>45693</v>
      </c>
      <c r="T284" s="12"/>
      <c r="U284" s="62">
        <v>-39625.58</v>
      </c>
      <c r="V284" s="12" t="s">
        <v>34</v>
      </c>
      <c r="W284" s="12" t="s">
        <v>600</v>
      </c>
      <c r="X284" s="12" t="s">
        <v>35</v>
      </c>
      <c r="Y284" s="12" t="s">
        <v>36</v>
      </c>
      <c r="Z284" s="12"/>
      <c r="AA284" s="12"/>
      <c r="AB284" s="12" t="s">
        <v>770</v>
      </c>
      <c r="AC284" s="12"/>
      <c r="AD284" s="12">
        <v>7119</v>
      </c>
      <c r="AE284" s="12" t="s">
        <v>38</v>
      </c>
    </row>
    <row r="285" spans="1:31" x14ac:dyDescent="0.2">
      <c r="A285" s="56" t="s">
        <v>501</v>
      </c>
      <c r="B285" s="12">
        <v>619364</v>
      </c>
      <c r="C285" s="12">
        <v>119683</v>
      </c>
      <c r="D285" s="12"/>
      <c r="E285" s="12">
        <v>2</v>
      </c>
      <c r="F285" s="12" t="s">
        <v>29</v>
      </c>
      <c r="G285" s="12">
        <v>7720</v>
      </c>
      <c r="H285" s="12" t="s">
        <v>685</v>
      </c>
      <c r="I285" s="12" t="s">
        <v>686</v>
      </c>
      <c r="J285" s="12">
        <v>143</v>
      </c>
      <c r="K285" s="12" t="s">
        <v>405</v>
      </c>
      <c r="L285" s="72" t="s">
        <v>501</v>
      </c>
      <c r="M285" s="12">
        <v>108</v>
      </c>
      <c r="N285" s="12" t="s">
        <v>406</v>
      </c>
      <c r="O285" s="12" t="s">
        <v>407</v>
      </c>
      <c r="P285" s="57">
        <v>45673.629166666666</v>
      </c>
      <c r="Q285" s="58">
        <v>45698</v>
      </c>
      <c r="R285" s="12"/>
      <c r="S285" s="58">
        <v>45693</v>
      </c>
      <c r="T285" s="12"/>
      <c r="U285" s="62">
        <v>3170.05</v>
      </c>
      <c r="V285" s="12" t="s">
        <v>39</v>
      </c>
      <c r="W285" s="12" t="s">
        <v>40</v>
      </c>
      <c r="X285" s="12" t="s">
        <v>41</v>
      </c>
      <c r="Y285" s="12" t="s">
        <v>42</v>
      </c>
      <c r="Z285" s="12"/>
      <c r="AA285" s="12"/>
      <c r="AB285" s="12" t="s">
        <v>770</v>
      </c>
      <c r="AC285" s="12"/>
      <c r="AD285" s="12">
        <v>7119</v>
      </c>
      <c r="AE285" s="12" t="s">
        <v>38</v>
      </c>
    </row>
    <row r="286" spans="1:31" x14ac:dyDescent="0.2">
      <c r="A286" s="56" t="s">
        <v>501</v>
      </c>
      <c r="B286" s="12">
        <v>619388</v>
      </c>
      <c r="C286" s="12">
        <v>119683</v>
      </c>
      <c r="D286" s="12"/>
      <c r="E286" s="12">
        <v>2</v>
      </c>
      <c r="F286" s="12" t="s">
        <v>29</v>
      </c>
      <c r="G286" s="12">
        <v>7720</v>
      </c>
      <c r="H286" s="12" t="s">
        <v>685</v>
      </c>
      <c r="I286" s="12" t="s">
        <v>686</v>
      </c>
      <c r="J286" s="12">
        <v>143</v>
      </c>
      <c r="K286" s="12" t="s">
        <v>405</v>
      </c>
      <c r="L286" s="72" t="s">
        <v>501</v>
      </c>
      <c r="M286" s="12">
        <v>108</v>
      </c>
      <c r="N286" s="12" t="s">
        <v>406</v>
      </c>
      <c r="O286" s="12" t="s">
        <v>407</v>
      </c>
      <c r="P286" s="57">
        <v>45673.629166666666</v>
      </c>
      <c r="Q286" s="58">
        <v>45698</v>
      </c>
      <c r="R286" s="12"/>
      <c r="S286" s="58">
        <v>45693</v>
      </c>
      <c r="T286" s="12"/>
      <c r="U286" s="62">
        <v>10001.030000000001</v>
      </c>
      <c r="V286" s="12" t="s">
        <v>39</v>
      </c>
      <c r="W286" s="12" t="s">
        <v>46</v>
      </c>
      <c r="X286" s="12" t="s">
        <v>47</v>
      </c>
      <c r="Y286" s="12" t="s">
        <v>48</v>
      </c>
      <c r="Z286" s="12"/>
      <c r="AA286" s="12"/>
      <c r="AB286" s="12" t="s">
        <v>770</v>
      </c>
      <c r="AC286" s="12"/>
      <c r="AD286" s="12">
        <v>7119</v>
      </c>
      <c r="AE286" s="12" t="s">
        <v>38</v>
      </c>
    </row>
    <row r="287" spans="1:31" x14ac:dyDescent="0.2">
      <c r="A287" s="56" t="s">
        <v>498</v>
      </c>
      <c r="B287" s="12">
        <v>620789</v>
      </c>
      <c r="C287" s="12">
        <v>119902</v>
      </c>
      <c r="D287" s="12"/>
      <c r="E287" s="12">
        <v>2</v>
      </c>
      <c r="F287" s="12" t="s">
        <v>29</v>
      </c>
      <c r="G287" s="12">
        <v>7720</v>
      </c>
      <c r="H287" s="12" t="s">
        <v>685</v>
      </c>
      <c r="I287" s="12" t="s">
        <v>686</v>
      </c>
      <c r="J287" s="12">
        <v>413</v>
      </c>
      <c r="K287" s="12" t="s">
        <v>205</v>
      </c>
      <c r="L287" s="72" t="s">
        <v>498</v>
      </c>
      <c r="M287" s="12">
        <v>104</v>
      </c>
      <c r="N287" s="12" t="s">
        <v>206</v>
      </c>
      <c r="O287" s="12" t="s">
        <v>504</v>
      </c>
      <c r="P287" s="57">
        <v>45673.673611111109</v>
      </c>
      <c r="Q287" s="58">
        <v>45698</v>
      </c>
      <c r="R287" s="12"/>
      <c r="S287" s="58">
        <v>45686</v>
      </c>
      <c r="T287" s="12"/>
      <c r="U287" s="62">
        <v>-559.79999999999995</v>
      </c>
      <c r="V287" s="12" t="s">
        <v>34</v>
      </c>
      <c r="W287" s="12" t="s">
        <v>600</v>
      </c>
      <c r="X287" s="12" t="s">
        <v>35</v>
      </c>
      <c r="Y287" s="12" t="s">
        <v>36</v>
      </c>
      <c r="Z287" s="12"/>
      <c r="AA287" s="12"/>
      <c r="AB287" s="12" t="s">
        <v>771</v>
      </c>
      <c r="AC287" s="12"/>
      <c r="AD287" s="12">
        <v>7119</v>
      </c>
      <c r="AE287" s="12" t="s">
        <v>38</v>
      </c>
    </row>
    <row r="288" spans="1:31" x14ac:dyDescent="0.2">
      <c r="A288" s="56" t="s">
        <v>498</v>
      </c>
      <c r="B288" s="12">
        <v>620812</v>
      </c>
      <c r="C288" s="12">
        <v>119902</v>
      </c>
      <c r="D288" s="12"/>
      <c r="E288" s="12">
        <v>2</v>
      </c>
      <c r="F288" s="12" t="s">
        <v>29</v>
      </c>
      <c r="G288" s="12">
        <v>7720</v>
      </c>
      <c r="H288" s="12" t="s">
        <v>685</v>
      </c>
      <c r="I288" s="12" t="s">
        <v>686</v>
      </c>
      <c r="J288" s="12">
        <v>413</v>
      </c>
      <c r="K288" s="12" t="s">
        <v>205</v>
      </c>
      <c r="L288" s="72" t="s">
        <v>498</v>
      </c>
      <c r="M288" s="12">
        <v>104</v>
      </c>
      <c r="N288" s="12" t="s">
        <v>206</v>
      </c>
      <c r="O288" s="12" t="s">
        <v>504</v>
      </c>
      <c r="P288" s="57">
        <v>45673.673611111109</v>
      </c>
      <c r="Q288" s="58">
        <v>45698</v>
      </c>
      <c r="R288" s="12"/>
      <c r="S288" s="58">
        <v>45686</v>
      </c>
      <c r="T288" s="12"/>
      <c r="U288" s="62">
        <v>44.78</v>
      </c>
      <c r="V288" s="12" t="s">
        <v>39</v>
      </c>
      <c r="W288" s="12" t="s">
        <v>40</v>
      </c>
      <c r="X288" s="12" t="s">
        <v>41</v>
      </c>
      <c r="Y288" s="12" t="s">
        <v>42</v>
      </c>
      <c r="Z288" s="12"/>
      <c r="AA288" s="12"/>
      <c r="AB288" s="12" t="s">
        <v>771</v>
      </c>
      <c r="AC288" s="12"/>
      <c r="AD288" s="12">
        <v>7119</v>
      </c>
      <c r="AE288" s="12" t="s">
        <v>38</v>
      </c>
    </row>
    <row r="289" spans="1:31" x14ac:dyDescent="0.2">
      <c r="A289" s="56" t="s">
        <v>498</v>
      </c>
      <c r="B289" s="12">
        <v>620987</v>
      </c>
      <c r="C289" s="12">
        <v>119940</v>
      </c>
      <c r="D289" s="12"/>
      <c r="E289" s="12">
        <v>2</v>
      </c>
      <c r="F289" s="12" t="s">
        <v>29</v>
      </c>
      <c r="G289" s="12">
        <v>7720</v>
      </c>
      <c r="H289" s="12" t="s">
        <v>685</v>
      </c>
      <c r="I289" s="12" t="s">
        <v>686</v>
      </c>
      <c r="J289" s="12">
        <v>401</v>
      </c>
      <c r="K289" s="12" t="s">
        <v>260</v>
      </c>
      <c r="L289" s="72" t="s">
        <v>498</v>
      </c>
      <c r="M289" s="12">
        <v>159</v>
      </c>
      <c r="N289" s="12" t="s">
        <v>261</v>
      </c>
      <c r="O289" s="12" t="s">
        <v>262</v>
      </c>
      <c r="P289" s="57">
        <v>45673.679861111108</v>
      </c>
      <c r="Q289" s="58">
        <v>45698</v>
      </c>
      <c r="R289" s="12"/>
      <c r="S289" s="58">
        <v>45688</v>
      </c>
      <c r="T289" s="12"/>
      <c r="U289" s="62">
        <v>-395.22</v>
      </c>
      <c r="V289" s="12" t="s">
        <v>34</v>
      </c>
      <c r="W289" s="12" t="s">
        <v>600</v>
      </c>
      <c r="X289" s="12" t="s">
        <v>35</v>
      </c>
      <c r="Y289" s="12" t="s">
        <v>36</v>
      </c>
      <c r="Z289" s="12"/>
      <c r="AA289" s="12"/>
      <c r="AB289" s="12" t="s">
        <v>772</v>
      </c>
      <c r="AC289" s="12"/>
      <c r="AD289" s="12">
        <v>7119</v>
      </c>
      <c r="AE289" s="12" t="s">
        <v>38</v>
      </c>
    </row>
    <row r="290" spans="1:31" x14ac:dyDescent="0.2">
      <c r="A290" s="56" t="s">
        <v>498</v>
      </c>
      <c r="B290" s="12">
        <v>621012</v>
      </c>
      <c r="C290" s="12">
        <v>119940</v>
      </c>
      <c r="D290" s="12"/>
      <c r="E290" s="12">
        <v>2</v>
      </c>
      <c r="F290" s="12" t="s">
        <v>29</v>
      </c>
      <c r="G290" s="12">
        <v>7720</v>
      </c>
      <c r="H290" s="12" t="s">
        <v>685</v>
      </c>
      <c r="I290" s="12" t="s">
        <v>686</v>
      </c>
      <c r="J290" s="12">
        <v>401</v>
      </c>
      <c r="K290" s="12" t="s">
        <v>260</v>
      </c>
      <c r="L290" s="72" t="s">
        <v>498</v>
      </c>
      <c r="M290" s="12">
        <v>159</v>
      </c>
      <c r="N290" s="12" t="s">
        <v>261</v>
      </c>
      <c r="O290" s="12" t="s">
        <v>262</v>
      </c>
      <c r="P290" s="57">
        <v>45673.679861111108</v>
      </c>
      <c r="Q290" s="58">
        <v>45698</v>
      </c>
      <c r="R290" s="12"/>
      <c r="S290" s="58">
        <v>45688</v>
      </c>
      <c r="T290" s="12"/>
      <c r="U290" s="62">
        <v>31.62</v>
      </c>
      <c r="V290" s="12" t="s">
        <v>39</v>
      </c>
      <c r="W290" s="12" t="s">
        <v>40</v>
      </c>
      <c r="X290" s="12" t="s">
        <v>41</v>
      </c>
      <c r="Y290" s="12" t="s">
        <v>42</v>
      </c>
      <c r="Z290" s="12"/>
      <c r="AA290" s="12"/>
      <c r="AB290" s="12" t="s">
        <v>772</v>
      </c>
      <c r="AC290" s="12"/>
      <c r="AD290" s="12">
        <v>7119</v>
      </c>
      <c r="AE290" s="12" t="s">
        <v>38</v>
      </c>
    </row>
    <row r="291" spans="1:31" x14ac:dyDescent="0.2">
      <c r="A291" s="56" t="s">
        <v>498</v>
      </c>
      <c r="B291" s="12">
        <v>622216</v>
      </c>
      <c r="C291" s="12">
        <v>120191</v>
      </c>
      <c r="D291" s="12"/>
      <c r="E291" s="12">
        <v>2</v>
      </c>
      <c r="F291" s="12" t="s">
        <v>29</v>
      </c>
      <c r="G291" s="12">
        <v>7720</v>
      </c>
      <c r="H291" s="12" t="s">
        <v>685</v>
      </c>
      <c r="I291" s="12" t="s">
        <v>686</v>
      </c>
      <c r="J291" s="12">
        <v>412</v>
      </c>
      <c r="K291" s="12" t="s">
        <v>100</v>
      </c>
      <c r="L291" s="72" t="s">
        <v>498</v>
      </c>
      <c r="M291" s="12">
        <v>39</v>
      </c>
      <c r="N291" s="12" t="s">
        <v>101</v>
      </c>
      <c r="O291" s="12" t="s">
        <v>102</v>
      </c>
      <c r="P291" s="57">
        <v>45673.715277777781</v>
      </c>
      <c r="Q291" s="58">
        <v>45698</v>
      </c>
      <c r="R291" s="12"/>
      <c r="S291" s="58">
        <v>45693</v>
      </c>
      <c r="T291" s="12"/>
      <c r="U291" s="62">
        <v>-516.78</v>
      </c>
      <c r="V291" s="12" t="s">
        <v>34</v>
      </c>
      <c r="W291" s="12" t="s">
        <v>600</v>
      </c>
      <c r="X291" s="12" t="s">
        <v>35</v>
      </c>
      <c r="Y291" s="12" t="s">
        <v>36</v>
      </c>
      <c r="Z291" s="12"/>
      <c r="AA291" s="12"/>
      <c r="AB291" s="12" t="s">
        <v>773</v>
      </c>
      <c r="AC291" s="12"/>
      <c r="AD291" s="12">
        <v>7119</v>
      </c>
      <c r="AE291" s="12" t="s">
        <v>38</v>
      </c>
    </row>
    <row r="292" spans="1:31" x14ac:dyDescent="0.2">
      <c r="A292" s="56" t="s">
        <v>498</v>
      </c>
      <c r="B292" s="12">
        <v>622218</v>
      </c>
      <c r="C292" s="12">
        <v>120191</v>
      </c>
      <c r="D292" s="12"/>
      <c r="E292" s="12">
        <v>2</v>
      </c>
      <c r="F292" s="12" t="s">
        <v>29</v>
      </c>
      <c r="G292" s="12">
        <v>7720</v>
      </c>
      <c r="H292" s="12" t="s">
        <v>685</v>
      </c>
      <c r="I292" s="12" t="s">
        <v>686</v>
      </c>
      <c r="J292" s="12">
        <v>412</v>
      </c>
      <c r="K292" s="12" t="s">
        <v>100</v>
      </c>
      <c r="L292" s="72" t="s">
        <v>498</v>
      </c>
      <c r="M292" s="12">
        <v>39</v>
      </c>
      <c r="N292" s="12" t="s">
        <v>101</v>
      </c>
      <c r="O292" s="12" t="s">
        <v>102</v>
      </c>
      <c r="P292" s="57">
        <v>45673.715277777781</v>
      </c>
      <c r="Q292" s="58">
        <v>45698</v>
      </c>
      <c r="R292" s="12"/>
      <c r="S292" s="58">
        <v>45693</v>
      </c>
      <c r="T292" s="12"/>
      <c r="U292" s="62">
        <v>80</v>
      </c>
      <c r="V292" s="12" t="s">
        <v>39</v>
      </c>
      <c r="W292" s="12" t="s">
        <v>154</v>
      </c>
      <c r="X292" s="12" t="s">
        <v>54</v>
      </c>
      <c r="Y292" s="12" t="s">
        <v>55</v>
      </c>
      <c r="Z292" s="12"/>
      <c r="AA292" s="12"/>
      <c r="AB292" s="12" t="s">
        <v>773</v>
      </c>
      <c r="AC292" s="12"/>
      <c r="AD292" s="12">
        <v>7119</v>
      </c>
      <c r="AE292" s="12" t="s">
        <v>38</v>
      </c>
    </row>
    <row r="293" spans="1:31" x14ac:dyDescent="0.2">
      <c r="A293" s="56" t="s">
        <v>498</v>
      </c>
      <c r="B293" s="12">
        <v>622257</v>
      </c>
      <c r="C293" s="12">
        <v>120191</v>
      </c>
      <c r="D293" s="12"/>
      <c r="E293" s="12">
        <v>2</v>
      </c>
      <c r="F293" s="12" t="s">
        <v>29</v>
      </c>
      <c r="G293" s="12">
        <v>7720</v>
      </c>
      <c r="H293" s="12" t="s">
        <v>685</v>
      </c>
      <c r="I293" s="12" t="s">
        <v>686</v>
      </c>
      <c r="J293" s="12">
        <v>412</v>
      </c>
      <c r="K293" s="12" t="s">
        <v>100</v>
      </c>
      <c r="L293" s="72" t="s">
        <v>498</v>
      </c>
      <c r="M293" s="12">
        <v>39</v>
      </c>
      <c r="N293" s="12" t="s">
        <v>101</v>
      </c>
      <c r="O293" s="12" t="s">
        <v>102</v>
      </c>
      <c r="P293" s="57">
        <v>45673.715277777781</v>
      </c>
      <c r="Q293" s="58">
        <v>45698</v>
      </c>
      <c r="R293" s="12"/>
      <c r="S293" s="58">
        <v>45693</v>
      </c>
      <c r="T293" s="12"/>
      <c r="U293" s="62">
        <v>41.34</v>
      </c>
      <c r="V293" s="12" t="s">
        <v>39</v>
      </c>
      <c r="W293" s="12" t="s">
        <v>40</v>
      </c>
      <c r="X293" s="12" t="s">
        <v>41</v>
      </c>
      <c r="Y293" s="12" t="s">
        <v>42</v>
      </c>
      <c r="Z293" s="12"/>
      <c r="AA293" s="12"/>
      <c r="AB293" s="12" t="s">
        <v>773</v>
      </c>
      <c r="AC293" s="12"/>
      <c r="AD293" s="12">
        <v>7119</v>
      </c>
      <c r="AE293" s="12" t="s">
        <v>38</v>
      </c>
    </row>
    <row r="294" spans="1:31" x14ac:dyDescent="0.2">
      <c r="A294" s="56" t="s">
        <v>498</v>
      </c>
      <c r="B294" s="12">
        <v>622260</v>
      </c>
      <c r="C294" s="12">
        <v>120191</v>
      </c>
      <c r="D294" s="12"/>
      <c r="E294" s="12">
        <v>2</v>
      </c>
      <c r="F294" s="12" t="s">
        <v>29</v>
      </c>
      <c r="G294" s="12">
        <v>7720</v>
      </c>
      <c r="H294" s="12" t="s">
        <v>685</v>
      </c>
      <c r="I294" s="12" t="s">
        <v>686</v>
      </c>
      <c r="J294" s="12">
        <v>412</v>
      </c>
      <c r="K294" s="12" t="s">
        <v>100</v>
      </c>
      <c r="L294" s="72" t="s">
        <v>498</v>
      </c>
      <c r="M294" s="12">
        <v>39</v>
      </c>
      <c r="N294" s="12" t="s">
        <v>101</v>
      </c>
      <c r="O294" s="12" t="s">
        <v>102</v>
      </c>
      <c r="P294" s="57">
        <v>45673.715277777781</v>
      </c>
      <c r="Q294" s="58">
        <v>45698</v>
      </c>
      <c r="R294" s="12"/>
      <c r="S294" s="58">
        <v>45693</v>
      </c>
      <c r="T294" s="12"/>
      <c r="U294" s="62">
        <v>-6.4</v>
      </c>
      <c r="V294" s="12" t="s">
        <v>39</v>
      </c>
      <c r="W294" s="12" t="s">
        <v>56</v>
      </c>
      <c r="X294" s="12" t="s">
        <v>41</v>
      </c>
      <c r="Y294" s="12" t="s">
        <v>42</v>
      </c>
      <c r="Z294" s="12"/>
      <c r="AA294" s="12"/>
      <c r="AB294" s="12" t="s">
        <v>773</v>
      </c>
      <c r="AC294" s="12"/>
      <c r="AD294" s="12">
        <v>7119</v>
      </c>
      <c r="AE294" s="12" t="s">
        <v>38</v>
      </c>
    </row>
    <row r="295" spans="1:31" x14ac:dyDescent="0.2">
      <c r="A295" s="56" t="s">
        <v>498</v>
      </c>
      <c r="B295" s="12">
        <v>622565</v>
      </c>
      <c r="C295" s="12">
        <v>120235</v>
      </c>
      <c r="D295" s="12"/>
      <c r="E295" s="12">
        <v>2</v>
      </c>
      <c r="F295" s="12" t="s">
        <v>29</v>
      </c>
      <c r="G295" s="12">
        <v>7720</v>
      </c>
      <c r="H295" s="12" t="s">
        <v>685</v>
      </c>
      <c r="I295" s="12" t="s">
        <v>686</v>
      </c>
      <c r="J295" s="12">
        <v>395</v>
      </c>
      <c r="K295" s="12" t="s">
        <v>327</v>
      </c>
      <c r="L295" s="72" t="s">
        <v>498</v>
      </c>
      <c r="M295" s="12">
        <v>112</v>
      </c>
      <c r="N295" s="12" t="s">
        <v>328</v>
      </c>
      <c r="O295" s="12" t="s">
        <v>329</v>
      </c>
      <c r="P295" s="57">
        <v>45673.728472222225</v>
      </c>
      <c r="Q295" s="58">
        <v>45698</v>
      </c>
      <c r="R295" s="12"/>
      <c r="S295" s="58">
        <v>45693</v>
      </c>
      <c r="T295" s="12"/>
      <c r="U295" s="62">
        <v>-342.28</v>
      </c>
      <c r="V295" s="12" t="s">
        <v>34</v>
      </c>
      <c r="W295" s="12" t="s">
        <v>600</v>
      </c>
      <c r="X295" s="12" t="s">
        <v>35</v>
      </c>
      <c r="Y295" s="12" t="s">
        <v>36</v>
      </c>
      <c r="Z295" s="12"/>
      <c r="AA295" s="12"/>
      <c r="AB295" s="12" t="s">
        <v>774</v>
      </c>
      <c r="AC295" s="12"/>
      <c r="AD295" s="12">
        <v>7119</v>
      </c>
      <c r="AE295" s="12" t="s">
        <v>38</v>
      </c>
    </row>
    <row r="296" spans="1:31" x14ac:dyDescent="0.2">
      <c r="A296" s="56" t="s">
        <v>498</v>
      </c>
      <c r="B296" s="12">
        <v>622588</v>
      </c>
      <c r="C296" s="12">
        <v>120235</v>
      </c>
      <c r="D296" s="12"/>
      <c r="E296" s="12">
        <v>2</v>
      </c>
      <c r="F296" s="12" t="s">
        <v>29</v>
      </c>
      <c r="G296" s="12">
        <v>7720</v>
      </c>
      <c r="H296" s="12" t="s">
        <v>685</v>
      </c>
      <c r="I296" s="12" t="s">
        <v>686</v>
      </c>
      <c r="J296" s="12">
        <v>395</v>
      </c>
      <c r="K296" s="12" t="s">
        <v>327</v>
      </c>
      <c r="L296" s="72" t="s">
        <v>498</v>
      </c>
      <c r="M296" s="12">
        <v>112</v>
      </c>
      <c r="N296" s="12" t="s">
        <v>328</v>
      </c>
      <c r="O296" s="12" t="s">
        <v>329</v>
      </c>
      <c r="P296" s="57">
        <v>45673.728472222225</v>
      </c>
      <c r="Q296" s="58">
        <v>45698</v>
      </c>
      <c r="R296" s="12"/>
      <c r="S296" s="58">
        <v>45693</v>
      </c>
      <c r="T296" s="12"/>
      <c r="U296" s="62">
        <v>27.38</v>
      </c>
      <c r="V296" s="12" t="s">
        <v>39</v>
      </c>
      <c r="W296" s="12" t="s">
        <v>40</v>
      </c>
      <c r="X296" s="12" t="s">
        <v>41</v>
      </c>
      <c r="Y296" s="12" t="s">
        <v>42</v>
      </c>
      <c r="Z296" s="12"/>
      <c r="AA296" s="12"/>
      <c r="AB296" s="12" t="s">
        <v>774</v>
      </c>
      <c r="AC296" s="12"/>
      <c r="AD296" s="12">
        <v>7119</v>
      </c>
      <c r="AE296" s="12" t="s">
        <v>38</v>
      </c>
    </row>
    <row r="297" spans="1:31" x14ac:dyDescent="0.2">
      <c r="A297" s="56" t="s">
        <v>498</v>
      </c>
      <c r="B297" s="12">
        <v>622791</v>
      </c>
      <c r="C297" s="12">
        <v>120272</v>
      </c>
      <c r="D297" s="12"/>
      <c r="E297" s="12">
        <v>2</v>
      </c>
      <c r="F297" s="12" t="s">
        <v>29</v>
      </c>
      <c r="G297" s="12">
        <v>7720</v>
      </c>
      <c r="H297" s="12" t="s">
        <v>685</v>
      </c>
      <c r="I297" s="12" t="s">
        <v>686</v>
      </c>
      <c r="J297" s="12">
        <v>410</v>
      </c>
      <c r="K297" s="12" t="s">
        <v>367</v>
      </c>
      <c r="L297" s="72" t="s">
        <v>498</v>
      </c>
      <c r="M297" s="12">
        <v>56</v>
      </c>
      <c r="N297" s="12" t="s">
        <v>368</v>
      </c>
      <c r="O297" s="12" t="s">
        <v>369</v>
      </c>
      <c r="P297" s="57">
        <v>45674.37777777778</v>
      </c>
      <c r="Q297" s="58">
        <v>45698</v>
      </c>
      <c r="R297" s="12"/>
      <c r="S297" s="58">
        <v>45688</v>
      </c>
      <c r="T297" s="12"/>
      <c r="U297" s="62">
        <v>-704.43</v>
      </c>
      <c r="V297" s="12" t="s">
        <v>34</v>
      </c>
      <c r="W297" s="12" t="s">
        <v>600</v>
      </c>
      <c r="X297" s="12" t="s">
        <v>35</v>
      </c>
      <c r="Y297" s="12" t="s">
        <v>36</v>
      </c>
      <c r="Z297" s="12"/>
      <c r="AA297" s="12"/>
      <c r="AB297" s="12" t="s">
        <v>775</v>
      </c>
      <c r="AC297" s="12"/>
      <c r="AD297" s="12">
        <v>7119</v>
      </c>
      <c r="AE297" s="12" t="s">
        <v>38</v>
      </c>
    </row>
    <row r="298" spans="1:31" x14ac:dyDescent="0.2">
      <c r="A298" s="56" t="s">
        <v>498</v>
      </c>
      <c r="B298" s="12">
        <v>622814</v>
      </c>
      <c r="C298" s="12">
        <v>120272</v>
      </c>
      <c r="D298" s="12"/>
      <c r="E298" s="12">
        <v>2</v>
      </c>
      <c r="F298" s="12" t="s">
        <v>29</v>
      </c>
      <c r="G298" s="12">
        <v>7720</v>
      </c>
      <c r="H298" s="12" t="s">
        <v>685</v>
      </c>
      <c r="I298" s="12" t="s">
        <v>686</v>
      </c>
      <c r="J298" s="12">
        <v>410</v>
      </c>
      <c r="K298" s="12" t="s">
        <v>367</v>
      </c>
      <c r="L298" s="72" t="s">
        <v>498</v>
      </c>
      <c r="M298" s="12">
        <v>56</v>
      </c>
      <c r="N298" s="12" t="s">
        <v>368</v>
      </c>
      <c r="O298" s="12" t="s">
        <v>369</v>
      </c>
      <c r="P298" s="57">
        <v>45674.37777777778</v>
      </c>
      <c r="Q298" s="58">
        <v>45698</v>
      </c>
      <c r="R298" s="12"/>
      <c r="S298" s="58">
        <v>45688</v>
      </c>
      <c r="T298" s="12"/>
      <c r="U298" s="62">
        <v>56.35</v>
      </c>
      <c r="V298" s="12" t="s">
        <v>39</v>
      </c>
      <c r="W298" s="12" t="s">
        <v>40</v>
      </c>
      <c r="X298" s="12" t="s">
        <v>41</v>
      </c>
      <c r="Y298" s="12" t="s">
        <v>42</v>
      </c>
      <c r="Z298" s="12"/>
      <c r="AA298" s="12"/>
      <c r="AB298" s="12" t="s">
        <v>775</v>
      </c>
      <c r="AC298" s="12"/>
      <c r="AD298" s="12">
        <v>7119</v>
      </c>
      <c r="AE298" s="12" t="s">
        <v>38</v>
      </c>
    </row>
    <row r="299" spans="1:31" x14ac:dyDescent="0.2">
      <c r="A299" s="56" t="s">
        <v>498</v>
      </c>
      <c r="B299" s="12">
        <v>622990</v>
      </c>
      <c r="C299" s="12">
        <v>120297</v>
      </c>
      <c r="D299" s="12"/>
      <c r="E299" s="12">
        <v>2</v>
      </c>
      <c r="F299" s="12" t="s">
        <v>29</v>
      </c>
      <c r="G299" s="12">
        <v>7720</v>
      </c>
      <c r="H299" s="12" t="s">
        <v>685</v>
      </c>
      <c r="I299" s="12" t="s">
        <v>686</v>
      </c>
      <c r="J299" s="12">
        <v>397</v>
      </c>
      <c r="K299" s="12" t="s">
        <v>78</v>
      </c>
      <c r="L299" s="72" t="s">
        <v>498</v>
      </c>
      <c r="M299" s="12">
        <v>66</v>
      </c>
      <c r="N299" s="12" t="s">
        <v>79</v>
      </c>
      <c r="O299" s="12" t="s">
        <v>827</v>
      </c>
      <c r="P299" s="57">
        <v>45674.400000000001</v>
      </c>
      <c r="Q299" s="58">
        <v>45698</v>
      </c>
      <c r="R299" s="12"/>
      <c r="S299" s="58"/>
      <c r="T299" s="12"/>
      <c r="U299" s="62">
        <v>-400</v>
      </c>
      <c r="V299" s="12" t="s">
        <v>34</v>
      </c>
      <c r="W299" s="12" t="s">
        <v>600</v>
      </c>
      <c r="X299" s="12" t="s">
        <v>35</v>
      </c>
      <c r="Y299" s="12" t="s">
        <v>36</v>
      </c>
      <c r="Z299" s="12"/>
      <c r="AA299" s="12"/>
      <c r="AB299" s="12" t="s">
        <v>758</v>
      </c>
      <c r="AC299" s="12"/>
      <c r="AD299" s="12">
        <v>7119</v>
      </c>
      <c r="AE299" s="12" t="s">
        <v>38</v>
      </c>
    </row>
    <row r="300" spans="1:31" x14ac:dyDescent="0.2">
      <c r="A300" s="56" t="s">
        <v>498</v>
      </c>
      <c r="B300" s="12">
        <v>623013</v>
      </c>
      <c r="C300" s="12">
        <v>120297</v>
      </c>
      <c r="D300" s="12"/>
      <c r="E300" s="12">
        <v>2</v>
      </c>
      <c r="F300" s="12" t="s">
        <v>29</v>
      </c>
      <c r="G300" s="12">
        <v>7720</v>
      </c>
      <c r="H300" s="12" t="s">
        <v>685</v>
      </c>
      <c r="I300" s="12" t="s">
        <v>686</v>
      </c>
      <c r="J300" s="12">
        <v>397</v>
      </c>
      <c r="K300" s="12" t="s">
        <v>78</v>
      </c>
      <c r="L300" s="72" t="s">
        <v>498</v>
      </c>
      <c r="M300" s="12">
        <v>66</v>
      </c>
      <c r="N300" s="12" t="s">
        <v>79</v>
      </c>
      <c r="O300" s="12" t="s">
        <v>827</v>
      </c>
      <c r="P300" s="57">
        <v>45674.400000000001</v>
      </c>
      <c r="Q300" s="58">
        <v>45698</v>
      </c>
      <c r="R300" s="12"/>
      <c r="S300" s="58"/>
      <c r="T300" s="12"/>
      <c r="U300" s="62">
        <v>32</v>
      </c>
      <c r="V300" s="12" t="s">
        <v>39</v>
      </c>
      <c r="W300" s="12" t="s">
        <v>40</v>
      </c>
      <c r="X300" s="12" t="s">
        <v>41</v>
      </c>
      <c r="Y300" s="12" t="s">
        <v>42</v>
      </c>
      <c r="Z300" s="12"/>
      <c r="AA300" s="12"/>
      <c r="AB300" s="12" t="s">
        <v>758</v>
      </c>
      <c r="AC300" s="12"/>
      <c r="AD300" s="12">
        <v>7119</v>
      </c>
      <c r="AE300" s="12" t="s">
        <v>38</v>
      </c>
    </row>
    <row r="301" spans="1:31" x14ac:dyDescent="0.2">
      <c r="A301" s="56" t="s">
        <v>497</v>
      </c>
      <c r="B301" s="12">
        <v>623246</v>
      </c>
      <c r="C301" s="12">
        <v>120326</v>
      </c>
      <c r="D301" s="12"/>
      <c r="E301" s="12">
        <v>2</v>
      </c>
      <c r="F301" s="12" t="s">
        <v>29</v>
      </c>
      <c r="G301" s="12">
        <v>7720</v>
      </c>
      <c r="H301" s="12" t="s">
        <v>685</v>
      </c>
      <c r="I301" s="12" t="s">
        <v>686</v>
      </c>
      <c r="J301" s="12">
        <v>174</v>
      </c>
      <c r="K301" s="12" t="s">
        <v>333</v>
      </c>
      <c r="L301" s="72" t="s">
        <v>497</v>
      </c>
      <c r="M301" s="12">
        <v>168</v>
      </c>
      <c r="N301" s="12" t="s">
        <v>334</v>
      </c>
      <c r="O301" s="12" t="s">
        <v>828</v>
      </c>
      <c r="P301" s="57">
        <v>45674.415972222225</v>
      </c>
      <c r="Q301" s="58">
        <v>45698</v>
      </c>
      <c r="R301" s="12"/>
      <c r="S301" s="58"/>
      <c r="T301" s="12"/>
      <c r="U301" s="62">
        <v>-331.14</v>
      </c>
      <c r="V301" s="12" t="s">
        <v>34</v>
      </c>
      <c r="W301" s="12" t="s">
        <v>600</v>
      </c>
      <c r="X301" s="12" t="s">
        <v>35</v>
      </c>
      <c r="Y301" s="12" t="s">
        <v>36</v>
      </c>
      <c r="Z301" s="12"/>
      <c r="AA301" s="12"/>
      <c r="AB301" s="12" t="s">
        <v>776</v>
      </c>
      <c r="AC301" s="12"/>
      <c r="AD301" s="12">
        <v>7119</v>
      </c>
      <c r="AE301" s="12" t="s">
        <v>38</v>
      </c>
    </row>
    <row r="302" spans="1:31" x14ac:dyDescent="0.2">
      <c r="A302" s="56" t="s">
        <v>497</v>
      </c>
      <c r="B302" s="12">
        <v>623269</v>
      </c>
      <c r="C302" s="12">
        <v>120326</v>
      </c>
      <c r="D302" s="12"/>
      <c r="E302" s="12">
        <v>2</v>
      </c>
      <c r="F302" s="12" t="s">
        <v>29</v>
      </c>
      <c r="G302" s="12">
        <v>7720</v>
      </c>
      <c r="H302" s="12" t="s">
        <v>685</v>
      </c>
      <c r="I302" s="12" t="s">
        <v>686</v>
      </c>
      <c r="J302" s="12">
        <v>174</v>
      </c>
      <c r="K302" s="12" t="s">
        <v>333</v>
      </c>
      <c r="L302" s="72" t="s">
        <v>497</v>
      </c>
      <c r="M302" s="12">
        <v>168</v>
      </c>
      <c r="N302" s="12" t="s">
        <v>334</v>
      </c>
      <c r="O302" s="12" t="s">
        <v>828</v>
      </c>
      <c r="P302" s="57">
        <v>45674.415972222225</v>
      </c>
      <c r="Q302" s="58">
        <v>45698</v>
      </c>
      <c r="R302" s="12"/>
      <c r="S302" s="58"/>
      <c r="T302" s="12"/>
      <c r="U302" s="62">
        <v>26.49</v>
      </c>
      <c r="V302" s="12" t="s">
        <v>39</v>
      </c>
      <c r="W302" s="12" t="s">
        <v>40</v>
      </c>
      <c r="X302" s="12" t="s">
        <v>41</v>
      </c>
      <c r="Y302" s="12" t="s">
        <v>42</v>
      </c>
      <c r="Z302" s="12"/>
      <c r="AA302" s="12"/>
      <c r="AB302" s="12" t="s">
        <v>776</v>
      </c>
      <c r="AC302" s="12"/>
      <c r="AD302" s="12">
        <v>7119</v>
      </c>
      <c r="AE302" s="12" t="s">
        <v>38</v>
      </c>
    </row>
    <row r="303" spans="1:31" x14ac:dyDescent="0.2">
      <c r="A303" s="56" t="s">
        <v>498</v>
      </c>
      <c r="B303" s="12">
        <v>623512</v>
      </c>
      <c r="C303" s="12">
        <v>120370</v>
      </c>
      <c r="D303" s="12"/>
      <c r="E303" s="12">
        <v>2</v>
      </c>
      <c r="F303" s="12" t="s">
        <v>29</v>
      </c>
      <c r="G303" s="12">
        <v>7720</v>
      </c>
      <c r="H303" s="12" t="s">
        <v>685</v>
      </c>
      <c r="I303" s="12" t="s">
        <v>686</v>
      </c>
      <c r="J303" s="12">
        <v>400</v>
      </c>
      <c r="K303" s="12" t="s">
        <v>155</v>
      </c>
      <c r="L303" s="72" t="s">
        <v>498</v>
      </c>
      <c r="M303" s="12">
        <v>57</v>
      </c>
      <c r="N303" s="12" t="s">
        <v>156</v>
      </c>
      <c r="O303" s="12" t="s">
        <v>829</v>
      </c>
      <c r="P303" s="57">
        <v>45674.423611111109</v>
      </c>
      <c r="Q303" s="58">
        <v>45698</v>
      </c>
      <c r="R303" s="12"/>
      <c r="S303" s="58">
        <v>45694</v>
      </c>
      <c r="T303" s="12"/>
      <c r="U303" s="62">
        <v>-646.46</v>
      </c>
      <c r="V303" s="12" t="s">
        <v>34</v>
      </c>
      <c r="W303" s="12" t="s">
        <v>600</v>
      </c>
      <c r="X303" s="12" t="s">
        <v>35</v>
      </c>
      <c r="Y303" s="12" t="s">
        <v>36</v>
      </c>
      <c r="Z303" s="12"/>
      <c r="AA303" s="12"/>
      <c r="AB303" s="12" t="s">
        <v>777</v>
      </c>
      <c r="AC303" s="12"/>
      <c r="AD303" s="12">
        <v>7119</v>
      </c>
      <c r="AE303" s="12" t="s">
        <v>38</v>
      </c>
    </row>
    <row r="304" spans="1:31" x14ac:dyDescent="0.2">
      <c r="A304" s="56" t="s">
        <v>498</v>
      </c>
      <c r="B304" s="12">
        <v>623514</v>
      </c>
      <c r="C304" s="12">
        <v>120370</v>
      </c>
      <c r="D304" s="12"/>
      <c r="E304" s="12">
        <v>2</v>
      </c>
      <c r="F304" s="12" t="s">
        <v>29</v>
      </c>
      <c r="G304" s="12">
        <v>7720</v>
      </c>
      <c r="H304" s="12" t="s">
        <v>685</v>
      </c>
      <c r="I304" s="12" t="s">
        <v>686</v>
      </c>
      <c r="J304" s="12">
        <v>400</v>
      </c>
      <c r="K304" s="12" t="s">
        <v>155</v>
      </c>
      <c r="L304" s="72" t="s">
        <v>498</v>
      </c>
      <c r="M304" s="12">
        <v>57</v>
      </c>
      <c r="N304" s="12" t="s">
        <v>156</v>
      </c>
      <c r="O304" s="12" t="s">
        <v>829</v>
      </c>
      <c r="P304" s="57">
        <v>45674.423611111109</v>
      </c>
      <c r="Q304" s="58">
        <v>45698</v>
      </c>
      <c r="R304" s="12"/>
      <c r="S304" s="58">
        <v>45694</v>
      </c>
      <c r="T304" s="12"/>
      <c r="U304" s="62">
        <v>90</v>
      </c>
      <c r="V304" s="12" t="s">
        <v>39</v>
      </c>
      <c r="W304" s="12" t="s">
        <v>91</v>
      </c>
      <c r="X304" s="12" t="s">
        <v>54</v>
      </c>
      <c r="Y304" s="12" t="s">
        <v>55</v>
      </c>
      <c r="Z304" s="12"/>
      <c r="AA304" s="12"/>
      <c r="AB304" s="12" t="s">
        <v>777</v>
      </c>
      <c r="AC304" s="12"/>
      <c r="AD304" s="12">
        <v>7119</v>
      </c>
      <c r="AE304" s="12" t="s">
        <v>38</v>
      </c>
    </row>
    <row r="305" spans="1:31" x14ac:dyDescent="0.2">
      <c r="A305" s="56" t="s">
        <v>498</v>
      </c>
      <c r="B305" s="12">
        <v>623549</v>
      </c>
      <c r="C305" s="12">
        <v>120370</v>
      </c>
      <c r="D305" s="12"/>
      <c r="E305" s="12">
        <v>2</v>
      </c>
      <c r="F305" s="12" t="s">
        <v>29</v>
      </c>
      <c r="G305" s="12">
        <v>7720</v>
      </c>
      <c r="H305" s="12" t="s">
        <v>685</v>
      </c>
      <c r="I305" s="12" t="s">
        <v>686</v>
      </c>
      <c r="J305" s="12">
        <v>400</v>
      </c>
      <c r="K305" s="12" t="s">
        <v>155</v>
      </c>
      <c r="L305" s="72" t="s">
        <v>498</v>
      </c>
      <c r="M305" s="12">
        <v>57</v>
      </c>
      <c r="N305" s="12" t="s">
        <v>156</v>
      </c>
      <c r="O305" s="12" t="s">
        <v>829</v>
      </c>
      <c r="P305" s="57">
        <v>45674.423611111109</v>
      </c>
      <c r="Q305" s="58">
        <v>45698</v>
      </c>
      <c r="R305" s="12"/>
      <c r="S305" s="58">
        <v>45694</v>
      </c>
      <c r="T305" s="12"/>
      <c r="U305" s="62">
        <v>51.72</v>
      </c>
      <c r="V305" s="12" t="s">
        <v>39</v>
      </c>
      <c r="W305" s="12" t="s">
        <v>40</v>
      </c>
      <c r="X305" s="12" t="s">
        <v>41</v>
      </c>
      <c r="Y305" s="12" t="s">
        <v>42</v>
      </c>
      <c r="Z305" s="12"/>
      <c r="AA305" s="12"/>
      <c r="AB305" s="12" t="s">
        <v>777</v>
      </c>
      <c r="AC305" s="12"/>
      <c r="AD305" s="12">
        <v>7119</v>
      </c>
      <c r="AE305" s="12" t="s">
        <v>38</v>
      </c>
    </row>
    <row r="306" spans="1:31" x14ac:dyDescent="0.2">
      <c r="A306" s="56" t="s">
        <v>498</v>
      </c>
      <c r="B306" s="12">
        <v>623552</v>
      </c>
      <c r="C306" s="12">
        <v>120370</v>
      </c>
      <c r="D306" s="12"/>
      <c r="E306" s="12">
        <v>2</v>
      </c>
      <c r="F306" s="12" t="s">
        <v>29</v>
      </c>
      <c r="G306" s="12">
        <v>7720</v>
      </c>
      <c r="H306" s="12" t="s">
        <v>685</v>
      </c>
      <c r="I306" s="12" t="s">
        <v>686</v>
      </c>
      <c r="J306" s="12">
        <v>400</v>
      </c>
      <c r="K306" s="12" t="s">
        <v>155</v>
      </c>
      <c r="L306" s="72" t="s">
        <v>498</v>
      </c>
      <c r="M306" s="12">
        <v>57</v>
      </c>
      <c r="N306" s="12" t="s">
        <v>156</v>
      </c>
      <c r="O306" s="12" t="s">
        <v>829</v>
      </c>
      <c r="P306" s="57">
        <v>45674.423611111109</v>
      </c>
      <c r="Q306" s="58">
        <v>45698</v>
      </c>
      <c r="R306" s="12"/>
      <c r="S306" s="58">
        <v>45694</v>
      </c>
      <c r="T306" s="12"/>
      <c r="U306" s="62">
        <v>-7.2</v>
      </c>
      <c r="V306" s="12" t="s">
        <v>39</v>
      </c>
      <c r="W306" s="12" t="s">
        <v>56</v>
      </c>
      <c r="X306" s="12" t="s">
        <v>41</v>
      </c>
      <c r="Y306" s="12" t="s">
        <v>42</v>
      </c>
      <c r="Z306" s="12"/>
      <c r="AA306" s="12"/>
      <c r="AB306" s="12" t="s">
        <v>777</v>
      </c>
      <c r="AC306" s="12"/>
      <c r="AD306" s="12">
        <v>7119</v>
      </c>
      <c r="AE306" s="12" t="s">
        <v>38</v>
      </c>
    </row>
    <row r="307" spans="1:31" x14ac:dyDescent="0.2">
      <c r="A307" s="56" t="s">
        <v>501</v>
      </c>
      <c r="B307" s="12">
        <v>626812</v>
      </c>
      <c r="C307" s="12">
        <v>120852</v>
      </c>
      <c r="D307" s="12"/>
      <c r="E307" s="12">
        <v>2</v>
      </c>
      <c r="F307" s="12" t="s">
        <v>29</v>
      </c>
      <c r="G307" s="12">
        <v>7720</v>
      </c>
      <c r="H307" s="12" t="s">
        <v>685</v>
      </c>
      <c r="I307" s="12" t="s">
        <v>686</v>
      </c>
      <c r="J307" s="12">
        <v>261</v>
      </c>
      <c r="K307" s="12" t="s">
        <v>370</v>
      </c>
      <c r="L307" s="72" t="s">
        <v>501</v>
      </c>
      <c r="M307" s="12">
        <v>97</v>
      </c>
      <c r="N307" s="12" t="s">
        <v>371</v>
      </c>
      <c r="O307" s="12" t="s">
        <v>778</v>
      </c>
      <c r="P307" s="57">
        <v>45678.472222222219</v>
      </c>
      <c r="Q307" s="58">
        <v>45698</v>
      </c>
      <c r="R307" s="12"/>
      <c r="S307" s="58">
        <v>45686</v>
      </c>
      <c r="T307" s="12"/>
      <c r="U307" s="62">
        <v>-4097.16</v>
      </c>
      <c r="V307" s="12" t="s">
        <v>34</v>
      </c>
      <c r="W307" s="12" t="s">
        <v>600</v>
      </c>
      <c r="X307" s="12" t="s">
        <v>35</v>
      </c>
      <c r="Y307" s="12" t="s">
        <v>36</v>
      </c>
      <c r="Z307" s="12"/>
      <c r="AA307" s="12"/>
      <c r="AB307" s="12" t="s">
        <v>779</v>
      </c>
      <c r="AC307" s="12"/>
      <c r="AD307" s="12">
        <v>7119</v>
      </c>
      <c r="AE307" s="12" t="s">
        <v>38</v>
      </c>
    </row>
    <row r="308" spans="1:31" x14ac:dyDescent="0.2">
      <c r="A308" s="56" t="s">
        <v>501</v>
      </c>
      <c r="B308" s="12">
        <v>626846</v>
      </c>
      <c r="C308" s="12">
        <v>120852</v>
      </c>
      <c r="D308" s="12"/>
      <c r="E308" s="12">
        <v>2</v>
      </c>
      <c r="F308" s="12" t="s">
        <v>29</v>
      </c>
      <c r="G308" s="12">
        <v>7720</v>
      </c>
      <c r="H308" s="12" t="s">
        <v>685</v>
      </c>
      <c r="I308" s="12" t="s">
        <v>686</v>
      </c>
      <c r="J308" s="12">
        <v>261</v>
      </c>
      <c r="K308" s="12" t="s">
        <v>370</v>
      </c>
      <c r="L308" s="72" t="s">
        <v>501</v>
      </c>
      <c r="M308" s="12">
        <v>97</v>
      </c>
      <c r="N308" s="12" t="s">
        <v>371</v>
      </c>
      <c r="O308" s="12" t="s">
        <v>778</v>
      </c>
      <c r="P308" s="57">
        <v>45678.472222222219</v>
      </c>
      <c r="Q308" s="58">
        <v>45698</v>
      </c>
      <c r="R308" s="12"/>
      <c r="S308" s="58">
        <v>45686</v>
      </c>
      <c r="T308" s="12"/>
      <c r="U308" s="62">
        <v>327.77</v>
      </c>
      <c r="V308" s="12" t="s">
        <v>39</v>
      </c>
      <c r="W308" s="12" t="s">
        <v>40</v>
      </c>
      <c r="X308" s="12" t="s">
        <v>41</v>
      </c>
      <c r="Y308" s="12" t="s">
        <v>42</v>
      </c>
      <c r="Z308" s="12"/>
      <c r="AA308" s="12"/>
      <c r="AB308" s="12" t="s">
        <v>779</v>
      </c>
      <c r="AC308" s="12"/>
      <c r="AD308" s="12">
        <v>7119</v>
      </c>
      <c r="AE308" s="12" t="s">
        <v>38</v>
      </c>
    </row>
    <row r="309" spans="1:31" x14ac:dyDescent="0.2">
      <c r="A309" s="56" t="s">
        <v>497</v>
      </c>
      <c r="B309" s="12">
        <v>628918</v>
      </c>
      <c r="C309" s="12">
        <v>121239</v>
      </c>
      <c r="D309" s="12"/>
      <c r="E309" s="12">
        <v>2</v>
      </c>
      <c r="F309" s="12" t="s">
        <v>29</v>
      </c>
      <c r="G309" s="12">
        <v>7720</v>
      </c>
      <c r="H309" s="12" t="s">
        <v>685</v>
      </c>
      <c r="I309" s="12" t="s">
        <v>686</v>
      </c>
      <c r="J309" s="12">
        <v>179</v>
      </c>
      <c r="K309" s="12" t="s">
        <v>297</v>
      </c>
      <c r="L309" s="72" t="s">
        <v>497</v>
      </c>
      <c r="M309" s="12">
        <v>351</v>
      </c>
      <c r="N309" s="12"/>
      <c r="O309" s="12" t="s">
        <v>780</v>
      </c>
      <c r="P309" s="57">
        <v>45689</v>
      </c>
      <c r="Q309" s="58">
        <v>45698</v>
      </c>
      <c r="R309" s="12"/>
      <c r="S309" s="58">
        <v>45686</v>
      </c>
      <c r="T309" s="12"/>
      <c r="U309" s="62">
        <v>-585.97</v>
      </c>
      <c r="V309" s="12" t="s">
        <v>34</v>
      </c>
      <c r="W309" s="12" t="s">
        <v>781</v>
      </c>
      <c r="X309" s="12" t="s">
        <v>35</v>
      </c>
      <c r="Y309" s="12" t="s">
        <v>36</v>
      </c>
      <c r="Z309" s="12"/>
      <c r="AA309" s="12"/>
      <c r="AB309" s="12" t="s">
        <v>782</v>
      </c>
      <c r="AC309" s="12"/>
      <c r="AD309" s="12">
        <v>7119</v>
      </c>
      <c r="AE309" s="12" t="s">
        <v>38</v>
      </c>
    </row>
    <row r="310" spans="1:31" x14ac:dyDescent="0.2">
      <c r="A310" s="56" t="s">
        <v>497</v>
      </c>
      <c r="B310" s="12">
        <v>628957</v>
      </c>
      <c r="C310" s="12">
        <v>121239</v>
      </c>
      <c r="D310" s="12"/>
      <c r="E310" s="12">
        <v>2</v>
      </c>
      <c r="F310" s="12" t="s">
        <v>29</v>
      </c>
      <c r="G310" s="12">
        <v>7720</v>
      </c>
      <c r="H310" s="12" t="s">
        <v>685</v>
      </c>
      <c r="I310" s="12" t="s">
        <v>686</v>
      </c>
      <c r="J310" s="12">
        <v>179</v>
      </c>
      <c r="K310" s="12" t="s">
        <v>297</v>
      </c>
      <c r="L310" s="72" t="s">
        <v>497</v>
      </c>
      <c r="M310" s="12">
        <v>351</v>
      </c>
      <c r="N310" s="12"/>
      <c r="O310" s="12" t="s">
        <v>780</v>
      </c>
      <c r="P310" s="57">
        <v>45689</v>
      </c>
      <c r="Q310" s="58">
        <v>45698</v>
      </c>
      <c r="R310" s="12"/>
      <c r="S310" s="58">
        <v>45686</v>
      </c>
      <c r="T310" s="12"/>
      <c r="U310" s="62">
        <v>46.88</v>
      </c>
      <c r="V310" s="12" t="s">
        <v>39</v>
      </c>
      <c r="W310" s="12" t="s">
        <v>40</v>
      </c>
      <c r="X310" s="12" t="s">
        <v>41</v>
      </c>
      <c r="Y310" s="12" t="s">
        <v>42</v>
      </c>
      <c r="Z310" s="12"/>
      <c r="AA310" s="12"/>
      <c r="AB310" s="12" t="s">
        <v>782</v>
      </c>
      <c r="AC310" s="12"/>
      <c r="AD310" s="12">
        <v>7119</v>
      </c>
      <c r="AE310" s="12" t="s">
        <v>38</v>
      </c>
    </row>
    <row r="311" spans="1:31" x14ac:dyDescent="0.2">
      <c r="A311" s="56" t="s">
        <v>497</v>
      </c>
      <c r="B311" s="12">
        <v>644946</v>
      </c>
      <c r="C311" s="12">
        <v>124393</v>
      </c>
      <c r="D311" s="12"/>
      <c r="E311" s="12">
        <v>2</v>
      </c>
      <c r="F311" s="12" t="s">
        <v>29</v>
      </c>
      <c r="G311" s="12">
        <v>7720</v>
      </c>
      <c r="H311" s="12" t="s">
        <v>685</v>
      </c>
      <c r="I311" s="12" t="s">
        <v>686</v>
      </c>
      <c r="J311" s="12">
        <v>176</v>
      </c>
      <c r="K311" s="12" t="s">
        <v>378</v>
      </c>
      <c r="L311" s="72" t="s">
        <v>497</v>
      </c>
      <c r="M311" s="12">
        <v>292</v>
      </c>
      <c r="N311" s="12" t="s">
        <v>379</v>
      </c>
      <c r="O311" s="12" t="s">
        <v>792</v>
      </c>
      <c r="P311" s="57">
        <v>45694.407638888886</v>
      </c>
      <c r="Q311" s="58">
        <v>45698</v>
      </c>
      <c r="R311" s="12"/>
      <c r="S311" s="58">
        <v>45693</v>
      </c>
      <c r="T311" s="12"/>
      <c r="U311" s="62">
        <v>-510</v>
      </c>
      <c r="V311" s="12" t="s">
        <v>34</v>
      </c>
      <c r="W311" s="12" t="s">
        <v>600</v>
      </c>
      <c r="X311" s="12" t="s">
        <v>35</v>
      </c>
      <c r="Y311" s="12" t="s">
        <v>36</v>
      </c>
      <c r="Z311" s="12"/>
      <c r="AA311" s="12"/>
      <c r="AB311" s="12" t="s">
        <v>793</v>
      </c>
      <c r="AC311" s="12"/>
      <c r="AD311" s="12">
        <v>7119</v>
      </c>
      <c r="AE311" s="12" t="s">
        <v>38</v>
      </c>
    </row>
    <row r="312" spans="1:31" x14ac:dyDescent="0.2">
      <c r="A312" s="56" t="s">
        <v>497</v>
      </c>
      <c r="B312" s="12">
        <v>644973</v>
      </c>
      <c r="C312" s="12">
        <v>124393</v>
      </c>
      <c r="D312" s="12"/>
      <c r="E312" s="12">
        <v>2</v>
      </c>
      <c r="F312" s="12" t="s">
        <v>29</v>
      </c>
      <c r="G312" s="12">
        <v>7720</v>
      </c>
      <c r="H312" s="12" t="s">
        <v>685</v>
      </c>
      <c r="I312" s="12" t="s">
        <v>686</v>
      </c>
      <c r="J312" s="12">
        <v>176</v>
      </c>
      <c r="K312" s="12" t="s">
        <v>378</v>
      </c>
      <c r="L312" s="72" t="s">
        <v>497</v>
      </c>
      <c r="M312" s="12">
        <v>292</v>
      </c>
      <c r="N312" s="12" t="s">
        <v>379</v>
      </c>
      <c r="O312" s="12" t="s">
        <v>792</v>
      </c>
      <c r="P312" s="57">
        <v>45694.407638888886</v>
      </c>
      <c r="Q312" s="58">
        <v>45698</v>
      </c>
      <c r="R312" s="12"/>
      <c r="S312" s="58">
        <v>45693</v>
      </c>
      <c r="T312" s="12"/>
      <c r="U312" s="62">
        <v>40.799999999999997</v>
      </c>
      <c r="V312" s="12" t="s">
        <v>39</v>
      </c>
      <c r="W312" s="12" t="s">
        <v>40</v>
      </c>
      <c r="X312" s="12" t="s">
        <v>41</v>
      </c>
      <c r="Y312" s="12" t="s">
        <v>42</v>
      </c>
      <c r="Z312" s="12"/>
      <c r="AA312" s="12"/>
      <c r="AB312" s="12" t="s">
        <v>793</v>
      </c>
      <c r="AC312" s="12"/>
      <c r="AD312" s="12">
        <v>7119</v>
      </c>
      <c r="AE312" s="12" t="s">
        <v>38</v>
      </c>
    </row>
    <row r="313" spans="1:31" x14ac:dyDescent="0.2">
      <c r="A313" s="56" t="s">
        <v>497</v>
      </c>
      <c r="B313" s="12">
        <v>645090</v>
      </c>
      <c r="C313" s="12">
        <v>124419</v>
      </c>
      <c r="D313" s="12"/>
      <c r="E313" s="12">
        <v>2</v>
      </c>
      <c r="F313" s="12" t="s">
        <v>29</v>
      </c>
      <c r="G313" s="12">
        <v>7720</v>
      </c>
      <c r="H313" s="12" t="s">
        <v>685</v>
      </c>
      <c r="I313" s="12" t="s">
        <v>686</v>
      </c>
      <c r="J313" s="12">
        <v>164</v>
      </c>
      <c r="K313" s="12" t="s">
        <v>49</v>
      </c>
      <c r="L313" s="72" t="s">
        <v>497</v>
      </c>
      <c r="M313" s="12">
        <v>290</v>
      </c>
      <c r="N313" s="12" t="s">
        <v>50</v>
      </c>
      <c r="O313" s="12" t="s">
        <v>830</v>
      </c>
      <c r="P313" s="57">
        <v>45694.411805555559</v>
      </c>
      <c r="Q313" s="58">
        <v>45698</v>
      </c>
      <c r="R313" s="12"/>
      <c r="S313" s="58">
        <v>45688</v>
      </c>
      <c r="T313" s="12"/>
      <c r="U313" s="62">
        <v>-510</v>
      </c>
      <c r="V313" s="12" t="s">
        <v>34</v>
      </c>
      <c r="W313" s="12" t="s">
        <v>600</v>
      </c>
      <c r="X313" s="12" t="s">
        <v>35</v>
      </c>
      <c r="Y313" s="12" t="s">
        <v>36</v>
      </c>
      <c r="Z313" s="12"/>
      <c r="AA313" s="12"/>
      <c r="AB313" s="12" t="s">
        <v>793</v>
      </c>
      <c r="AC313" s="12"/>
      <c r="AD313" s="12">
        <v>7119</v>
      </c>
      <c r="AE313" s="12" t="s">
        <v>38</v>
      </c>
    </row>
    <row r="314" spans="1:31" x14ac:dyDescent="0.2">
      <c r="A314" s="56" t="s">
        <v>497</v>
      </c>
      <c r="B314" s="12">
        <v>645117</v>
      </c>
      <c r="C314" s="12">
        <v>124419</v>
      </c>
      <c r="D314" s="12"/>
      <c r="E314" s="12">
        <v>2</v>
      </c>
      <c r="F314" s="12" t="s">
        <v>29</v>
      </c>
      <c r="G314" s="12">
        <v>7720</v>
      </c>
      <c r="H314" s="12" t="s">
        <v>685</v>
      </c>
      <c r="I314" s="12" t="s">
        <v>686</v>
      </c>
      <c r="J314" s="12">
        <v>164</v>
      </c>
      <c r="K314" s="12" t="s">
        <v>49</v>
      </c>
      <c r="L314" s="72" t="s">
        <v>497</v>
      </c>
      <c r="M314" s="12">
        <v>290</v>
      </c>
      <c r="N314" s="12" t="s">
        <v>50</v>
      </c>
      <c r="O314" s="12" t="s">
        <v>830</v>
      </c>
      <c r="P314" s="57">
        <v>45694.411805555559</v>
      </c>
      <c r="Q314" s="58">
        <v>45698</v>
      </c>
      <c r="R314" s="12"/>
      <c r="S314" s="58">
        <v>45688</v>
      </c>
      <c r="T314" s="12"/>
      <c r="U314" s="62">
        <v>40.799999999999997</v>
      </c>
      <c r="V314" s="12" t="s">
        <v>39</v>
      </c>
      <c r="W314" s="12" t="s">
        <v>40</v>
      </c>
      <c r="X314" s="12" t="s">
        <v>41</v>
      </c>
      <c r="Y314" s="12" t="s">
        <v>42</v>
      </c>
      <c r="Z314" s="12"/>
      <c r="AA314" s="12"/>
      <c r="AB314" s="12" t="s">
        <v>793</v>
      </c>
      <c r="AC314" s="12"/>
      <c r="AD314" s="12">
        <v>7119</v>
      </c>
      <c r="AE314" s="12" t="s">
        <v>38</v>
      </c>
    </row>
    <row r="315" spans="1:31" x14ac:dyDescent="0.2">
      <c r="A315" s="56" t="s">
        <v>501</v>
      </c>
      <c r="B315" s="12">
        <v>621904</v>
      </c>
      <c r="C315" s="12">
        <v>120143</v>
      </c>
      <c r="D315" s="12"/>
      <c r="E315" s="12">
        <v>2</v>
      </c>
      <c r="F315" s="12" t="s">
        <v>29</v>
      </c>
      <c r="G315" s="12">
        <v>3201</v>
      </c>
      <c r="H315" s="12" t="s">
        <v>608</v>
      </c>
      <c r="I315" s="12" t="s">
        <v>609</v>
      </c>
      <c r="J315" s="12">
        <v>526</v>
      </c>
      <c r="K315" s="12" t="s">
        <v>574</v>
      </c>
      <c r="L315" s="72" t="s">
        <v>501</v>
      </c>
      <c r="M315" s="12">
        <v>430</v>
      </c>
      <c r="N315" s="12"/>
      <c r="O315" s="12" t="s">
        <v>582</v>
      </c>
      <c r="P315" s="57">
        <v>45673.704861111109</v>
      </c>
      <c r="Q315" s="58">
        <v>45698</v>
      </c>
      <c r="R315" s="12">
        <v>45691</v>
      </c>
      <c r="S315" s="58">
        <v>45691</v>
      </c>
      <c r="T315" s="12"/>
      <c r="U315" s="62">
        <v>-70000</v>
      </c>
      <c r="V315" s="12" t="s">
        <v>34</v>
      </c>
      <c r="W315" s="12" t="s">
        <v>600</v>
      </c>
      <c r="X315" s="12" t="s">
        <v>35</v>
      </c>
      <c r="Y315" s="12" t="s">
        <v>36</v>
      </c>
      <c r="Z315" s="12"/>
      <c r="AA315" s="12"/>
      <c r="AB315" s="12" t="s">
        <v>836</v>
      </c>
      <c r="AC315" s="12"/>
      <c r="AD315" s="12">
        <v>7119</v>
      </c>
      <c r="AE315" s="12" t="s">
        <v>38</v>
      </c>
    </row>
    <row r="316" spans="1:31" x14ac:dyDescent="0.2">
      <c r="A316" s="56" t="s">
        <v>501</v>
      </c>
      <c r="B316" s="12">
        <v>621929</v>
      </c>
      <c r="C316" s="12">
        <v>120143</v>
      </c>
      <c r="D316" s="12"/>
      <c r="E316" s="12">
        <v>2</v>
      </c>
      <c r="F316" s="12" t="s">
        <v>29</v>
      </c>
      <c r="G316" s="12">
        <v>3201</v>
      </c>
      <c r="H316" s="12" t="s">
        <v>608</v>
      </c>
      <c r="I316" s="12" t="s">
        <v>609</v>
      </c>
      <c r="J316" s="12">
        <v>526</v>
      </c>
      <c r="K316" s="12" t="s">
        <v>574</v>
      </c>
      <c r="L316" s="72" t="s">
        <v>501</v>
      </c>
      <c r="M316" s="12">
        <v>430</v>
      </c>
      <c r="N316" s="12"/>
      <c r="O316" s="12" t="s">
        <v>582</v>
      </c>
      <c r="P316" s="57">
        <v>45673.704861111109</v>
      </c>
      <c r="Q316" s="58">
        <v>45698</v>
      </c>
      <c r="R316" s="12">
        <v>45691</v>
      </c>
      <c r="S316" s="58">
        <v>45691</v>
      </c>
      <c r="T316" s="12"/>
      <c r="U316" s="62">
        <v>64400</v>
      </c>
      <c r="V316" s="12" t="s">
        <v>39</v>
      </c>
      <c r="W316" s="12" t="s">
        <v>470</v>
      </c>
      <c r="X316" s="12" t="s">
        <v>471</v>
      </c>
      <c r="Y316" s="12" t="s">
        <v>472</v>
      </c>
      <c r="Z316" s="12"/>
      <c r="AA316" s="12"/>
      <c r="AB316" s="12" t="s">
        <v>836</v>
      </c>
      <c r="AC316" s="12"/>
      <c r="AD316" s="12">
        <v>7119</v>
      </c>
      <c r="AE316" s="12" t="s">
        <v>38</v>
      </c>
    </row>
    <row r="317" spans="1:31" x14ac:dyDescent="0.2">
      <c r="A317" s="56" t="s">
        <v>501</v>
      </c>
      <c r="B317" s="12">
        <v>621930</v>
      </c>
      <c r="C317" s="12">
        <v>120143</v>
      </c>
      <c r="D317" s="12"/>
      <c r="E317" s="12">
        <v>2</v>
      </c>
      <c r="F317" s="12" t="s">
        <v>29</v>
      </c>
      <c r="G317" s="12">
        <v>3201</v>
      </c>
      <c r="H317" s="12" t="s">
        <v>608</v>
      </c>
      <c r="I317" s="12" t="s">
        <v>609</v>
      </c>
      <c r="J317" s="12">
        <v>526</v>
      </c>
      <c r="K317" s="12" t="s">
        <v>574</v>
      </c>
      <c r="L317" s="72" t="s">
        <v>501</v>
      </c>
      <c r="M317" s="12">
        <v>430</v>
      </c>
      <c r="N317" s="12"/>
      <c r="O317" s="12" t="s">
        <v>582</v>
      </c>
      <c r="P317" s="57">
        <v>45673.704861111109</v>
      </c>
      <c r="Q317" s="58">
        <v>45698</v>
      </c>
      <c r="R317" s="12">
        <v>45691</v>
      </c>
      <c r="S317" s="58">
        <v>45691</v>
      </c>
      <c r="T317" s="12"/>
      <c r="U317" s="62">
        <v>5600</v>
      </c>
      <c r="V317" s="12" t="s">
        <v>39</v>
      </c>
      <c r="W317" s="12" t="s">
        <v>40</v>
      </c>
      <c r="X317" s="12" t="s">
        <v>41</v>
      </c>
      <c r="Y317" s="12" t="s">
        <v>42</v>
      </c>
      <c r="Z317" s="12"/>
      <c r="AA317" s="12"/>
      <c r="AB317" s="12" t="s">
        <v>836</v>
      </c>
      <c r="AC317" s="12"/>
      <c r="AD317" s="12">
        <v>7119</v>
      </c>
      <c r="AE317" s="12" t="s">
        <v>38</v>
      </c>
    </row>
    <row r="318" spans="1:31" x14ac:dyDescent="0.2">
      <c r="A318" s="56" t="s">
        <v>501</v>
      </c>
      <c r="B318" s="12">
        <v>621956</v>
      </c>
      <c r="C318" s="12">
        <v>120143</v>
      </c>
      <c r="D318" s="12"/>
      <c r="E318" s="12">
        <v>2</v>
      </c>
      <c r="F318" s="12" t="s">
        <v>29</v>
      </c>
      <c r="G318" s="12">
        <v>3201</v>
      </c>
      <c r="H318" s="12" t="s">
        <v>608</v>
      </c>
      <c r="I318" s="12" t="s">
        <v>609</v>
      </c>
      <c r="J318" s="12">
        <v>526</v>
      </c>
      <c r="K318" s="12" t="s">
        <v>574</v>
      </c>
      <c r="L318" s="72" t="s">
        <v>501</v>
      </c>
      <c r="M318" s="12">
        <v>430</v>
      </c>
      <c r="N318" s="12"/>
      <c r="O318" s="12" t="s">
        <v>582</v>
      </c>
      <c r="P318" s="57">
        <v>45673.704861111109</v>
      </c>
      <c r="Q318" s="58">
        <v>45698</v>
      </c>
      <c r="R318" s="12">
        <v>45691</v>
      </c>
      <c r="S318" s="58">
        <v>45691</v>
      </c>
      <c r="T318" s="12"/>
      <c r="U318" s="62">
        <v>18354</v>
      </c>
      <c r="V318" s="12" t="s">
        <v>39</v>
      </c>
      <c r="W318" s="12" t="s">
        <v>46</v>
      </c>
      <c r="X318" s="12" t="s">
        <v>47</v>
      </c>
      <c r="Y318" s="12" t="s">
        <v>48</v>
      </c>
      <c r="Z318" s="12"/>
      <c r="AA318" s="12"/>
      <c r="AB318" s="12" t="s">
        <v>836</v>
      </c>
      <c r="AC318" s="12"/>
      <c r="AD318" s="12">
        <v>7119</v>
      </c>
      <c r="AE318" s="12" t="s">
        <v>38</v>
      </c>
    </row>
  </sheetData>
  <autoFilter ref="A1:AE318" xr:uid="{78A8FD2C-1735-4F21-99A2-83674406DF4F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9685-FEFF-49E1-995A-471C5F7BEEB7}">
  <dimension ref="A1:AD692"/>
  <sheetViews>
    <sheetView showGridLines="0" topLeftCell="F1" workbookViewId="0">
      <selection activeCell="L1" sqref="L1"/>
    </sheetView>
  </sheetViews>
  <sheetFormatPr defaultRowHeight="12.75" x14ac:dyDescent="0.2"/>
  <cols>
    <col min="1" max="1" width="13.140625" style="3" bestFit="1" customWidth="1"/>
    <col min="2" max="2" width="14.85546875" style="3" bestFit="1" customWidth="1"/>
    <col min="3" max="3" width="18" style="3" bestFit="1" customWidth="1"/>
    <col min="4" max="4" width="19.140625" style="3" bestFit="1" customWidth="1"/>
    <col min="5" max="5" width="14" style="3" bestFit="1" customWidth="1"/>
    <col min="6" max="6" width="15.42578125" style="3" bestFit="1" customWidth="1"/>
    <col min="7" max="7" width="14.42578125" style="3" bestFit="1" customWidth="1"/>
    <col min="8" max="8" width="21.5703125" style="3" bestFit="1" customWidth="1"/>
    <col min="9" max="9" width="14" style="3" bestFit="1" customWidth="1"/>
    <col min="10" max="10" width="13.85546875" style="3" bestFit="1" customWidth="1"/>
    <col min="11" max="11" width="83.85546875" style="3" customWidth="1"/>
    <col min="12" max="12" width="15.7109375" style="3" bestFit="1" customWidth="1"/>
    <col min="13" max="13" width="22.5703125" style="3" bestFit="1" customWidth="1"/>
    <col min="14" max="14" width="159" style="3" bestFit="1" customWidth="1"/>
    <col min="15" max="15" width="15.85546875" style="3" bestFit="1" customWidth="1"/>
    <col min="16" max="16" width="16.28515625" style="3" bestFit="1" customWidth="1"/>
    <col min="17" max="17" width="15.28515625" style="3" bestFit="1" customWidth="1"/>
    <col min="18" max="18" width="24" style="3" bestFit="1" customWidth="1"/>
    <col min="19" max="19" width="22.28515625" style="3" bestFit="1" customWidth="1"/>
    <col min="20" max="20" width="10.7109375" style="60" bestFit="1" customWidth="1"/>
    <col min="21" max="21" width="4.85546875" style="3" bestFit="1" customWidth="1"/>
    <col min="22" max="22" width="64.5703125" style="3" bestFit="1" customWidth="1"/>
    <col min="23" max="23" width="18.85546875" style="3" bestFit="1" customWidth="1"/>
    <col min="24" max="24" width="15.28515625" style="3" bestFit="1" customWidth="1"/>
    <col min="25" max="25" width="25" style="3" bestFit="1" customWidth="1"/>
    <col min="26" max="26" width="12.7109375" style="3" bestFit="1" customWidth="1"/>
    <col min="27" max="27" width="86.28515625" style="3" bestFit="1" customWidth="1"/>
    <col min="28" max="28" width="15.85546875" style="3" bestFit="1" customWidth="1"/>
    <col min="29" max="29" width="15.140625" style="3" bestFit="1" customWidth="1"/>
    <col min="30" max="30" width="18.5703125" style="3" bestFit="1" customWidth="1"/>
    <col min="31" max="16384" width="9.140625" style="3"/>
  </cols>
  <sheetData>
    <row r="1" spans="1:30" x14ac:dyDescent="0.2">
      <c r="A1" s="52" t="s">
        <v>496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4</v>
      </c>
      <c r="G1" s="53" t="s">
        <v>5</v>
      </c>
      <c r="H1" s="53" t="s">
        <v>6</v>
      </c>
      <c r="I1" s="53" t="s">
        <v>7</v>
      </c>
      <c r="J1" s="53" t="s">
        <v>8</v>
      </c>
      <c r="K1" s="53" t="s">
        <v>9</v>
      </c>
      <c r="L1" s="53" t="s">
        <v>10</v>
      </c>
      <c r="M1" s="53" t="s">
        <v>11</v>
      </c>
      <c r="N1" s="53" t="s">
        <v>12</v>
      </c>
      <c r="O1" s="53" t="s">
        <v>13</v>
      </c>
      <c r="P1" s="54" t="s">
        <v>14</v>
      </c>
      <c r="Q1" s="53" t="s">
        <v>15</v>
      </c>
      <c r="R1" s="54" t="s">
        <v>16</v>
      </c>
      <c r="S1" s="53" t="s">
        <v>17</v>
      </c>
      <c r="T1" s="55" t="s">
        <v>18</v>
      </c>
      <c r="U1" s="53" t="s">
        <v>19</v>
      </c>
      <c r="V1" s="53" t="s">
        <v>20</v>
      </c>
      <c r="W1" s="53" t="s">
        <v>21</v>
      </c>
      <c r="X1" s="53" t="s">
        <v>22</v>
      </c>
      <c r="Y1" s="53" t="s">
        <v>23</v>
      </c>
      <c r="Z1" s="53" t="s">
        <v>24</v>
      </c>
      <c r="AA1" s="53" t="s">
        <v>25</v>
      </c>
      <c r="AB1" s="53" t="s">
        <v>26</v>
      </c>
      <c r="AC1" s="53" t="s">
        <v>27</v>
      </c>
      <c r="AD1" s="53" t="s">
        <v>28</v>
      </c>
    </row>
    <row r="2" spans="1:30" x14ac:dyDescent="0.2">
      <c r="A2" s="56" t="s">
        <v>499</v>
      </c>
      <c r="B2" s="12">
        <v>647511</v>
      </c>
      <c r="C2" s="12">
        <v>124708</v>
      </c>
      <c r="D2" s="12"/>
      <c r="E2" s="12">
        <v>3</v>
      </c>
      <c r="F2" s="12" t="s">
        <v>849</v>
      </c>
      <c r="G2" s="12">
        <v>3201</v>
      </c>
      <c r="H2" s="12" t="s">
        <v>608</v>
      </c>
      <c r="I2" s="12" t="s">
        <v>609</v>
      </c>
      <c r="J2" s="12">
        <v>39</v>
      </c>
      <c r="K2" s="12" t="s">
        <v>476</v>
      </c>
      <c r="L2" s="12">
        <v>449</v>
      </c>
      <c r="M2" s="12"/>
      <c r="N2" s="12" t="s">
        <v>931</v>
      </c>
      <c r="O2" s="57">
        <v>45696.456250000003</v>
      </c>
      <c r="P2" s="58">
        <v>45717</v>
      </c>
      <c r="Q2" s="12"/>
      <c r="R2" s="58">
        <v>45721</v>
      </c>
      <c r="S2" s="12"/>
      <c r="T2" s="59">
        <v>-371.71</v>
      </c>
      <c r="U2" s="12" t="s">
        <v>34</v>
      </c>
      <c r="V2" s="12" t="s">
        <v>850</v>
      </c>
      <c r="W2" s="12" t="s">
        <v>202</v>
      </c>
      <c r="X2" s="12" t="s">
        <v>474</v>
      </c>
      <c r="Y2" s="12"/>
      <c r="Z2" s="12"/>
      <c r="AA2" s="12"/>
      <c r="AB2" s="12"/>
      <c r="AC2" s="12">
        <v>7119</v>
      </c>
      <c r="AD2" s="12" t="s">
        <v>38</v>
      </c>
    </row>
    <row r="3" spans="1:30" x14ac:dyDescent="0.2">
      <c r="A3" s="56" t="s">
        <v>499</v>
      </c>
      <c r="B3" s="12">
        <v>647544</v>
      </c>
      <c r="C3" s="12">
        <v>125137</v>
      </c>
      <c r="D3" s="12"/>
      <c r="E3" s="12">
        <v>3</v>
      </c>
      <c r="F3" s="12" t="s">
        <v>849</v>
      </c>
      <c r="G3" s="12">
        <v>3201</v>
      </c>
      <c r="H3" s="12" t="s">
        <v>608</v>
      </c>
      <c r="I3" s="12" t="s">
        <v>609</v>
      </c>
      <c r="J3" s="12">
        <v>39</v>
      </c>
      <c r="K3" s="12" t="s">
        <v>476</v>
      </c>
      <c r="L3" s="12">
        <v>449</v>
      </c>
      <c r="M3" s="12"/>
      <c r="N3" s="12" t="s">
        <v>931</v>
      </c>
      <c r="O3" s="57">
        <v>45698.506944444445</v>
      </c>
      <c r="P3" s="58">
        <v>45717</v>
      </c>
      <c r="Q3" s="12"/>
      <c r="R3" s="58">
        <v>45721</v>
      </c>
      <c r="S3" s="12"/>
      <c r="T3" s="59">
        <v>-65.209999999999994</v>
      </c>
      <c r="U3" s="12" t="s">
        <v>34</v>
      </c>
      <c r="V3" s="12" t="s">
        <v>851</v>
      </c>
      <c r="W3" s="12" t="s">
        <v>138</v>
      </c>
      <c r="X3" s="12" t="s">
        <v>139</v>
      </c>
      <c r="Y3" s="12"/>
      <c r="Z3" s="12"/>
      <c r="AA3" s="12" t="s">
        <v>852</v>
      </c>
      <c r="AB3" s="12"/>
      <c r="AC3" s="12">
        <v>7119</v>
      </c>
      <c r="AD3" s="12" t="s">
        <v>38</v>
      </c>
    </row>
    <row r="4" spans="1:30" x14ac:dyDescent="0.2">
      <c r="A4" s="56" t="s">
        <v>501</v>
      </c>
      <c r="B4" s="12">
        <v>648186</v>
      </c>
      <c r="C4" s="12">
        <v>125260</v>
      </c>
      <c r="D4" s="12"/>
      <c r="E4" s="12">
        <v>3</v>
      </c>
      <c r="F4" s="12" t="s">
        <v>849</v>
      </c>
      <c r="G4" s="12">
        <v>3201</v>
      </c>
      <c r="H4" s="12" t="s">
        <v>608</v>
      </c>
      <c r="I4" s="12" t="s">
        <v>609</v>
      </c>
      <c r="J4" s="12">
        <v>352</v>
      </c>
      <c r="K4" s="12" t="s">
        <v>881</v>
      </c>
      <c r="L4" s="12">
        <v>442</v>
      </c>
      <c r="M4" s="12"/>
      <c r="N4" s="12" t="s">
        <v>932</v>
      </c>
      <c r="O4" s="57">
        <v>45698.678472222222</v>
      </c>
      <c r="P4" s="58">
        <v>45723</v>
      </c>
      <c r="Q4" s="12"/>
      <c r="R4" s="58">
        <v>45721</v>
      </c>
      <c r="S4" s="12"/>
      <c r="T4" s="59">
        <v>-1758.43</v>
      </c>
      <c r="U4" s="12" t="s">
        <v>34</v>
      </c>
      <c r="V4" s="12" t="s">
        <v>851</v>
      </c>
      <c r="W4" s="12" t="s">
        <v>138</v>
      </c>
      <c r="X4" s="12" t="s">
        <v>139</v>
      </c>
      <c r="Y4" s="12"/>
      <c r="Z4" s="12"/>
      <c r="AA4" s="12" t="s">
        <v>885</v>
      </c>
      <c r="AB4" s="12"/>
      <c r="AC4" s="12">
        <v>7119</v>
      </c>
      <c r="AD4" s="12" t="s">
        <v>38</v>
      </c>
    </row>
    <row r="5" spans="1:30" x14ac:dyDescent="0.2">
      <c r="A5" s="56" t="s">
        <v>501</v>
      </c>
      <c r="B5" s="12">
        <v>621906</v>
      </c>
      <c r="C5" s="12">
        <v>120144</v>
      </c>
      <c r="D5" s="12"/>
      <c r="E5" s="12">
        <v>2</v>
      </c>
      <c r="F5" s="12" t="s">
        <v>29</v>
      </c>
      <c r="G5" s="12">
        <v>3201</v>
      </c>
      <c r="H5" s="12" t="s">
        <v>608</v>
      </c>
      <c r="I5" s="12" t="s">
        <v>609</v>
      </c>
      <c r="J5" s="12">
        <v>526</v>
      </c>
      <c r="K5" s="12" t="s">
        <v>574</v>
      </c>
      <c r="L5" s="12">
        <v>430</v>
      </c>
      <c r="M5" s="12"/>
      <c r="N5" s="12" t="s">
        <v>582</v>
      </c>
      <c r="O5" s="57">
        <v>45673.704861111109</v>
      </c>
      <c r="P5" s="58">
        <v>45726</v>
      </c>
      <c r="Q5" s="12"/>
      <c r="R5" s="58">
        <v>45716</v>
      </c>
      <c r="S5" s="12"/>
      <c r="T5" s="59">
        <v>-70000</v>
      </c>
      <c r="U5" s="12" t="s">
        <v>34</v>
      </c>
      <c r="V5" s="12" t="s">
        <v>838</v>
      </c>
      <c r="W5" s="12" t="s">
        <v>35</v>
      </c>
      <c r="X5" s="12" t="s">
        <v>36</v>
      </c>
      <c r="Y5" s="12"/>
      <c r="Z5" s="12"/>
      <c r="AA5" s="12" t="s">
        <v>846</v>
      </c>
      <c r="AB5" s="12"/>
      <c r="AC5" s="12">
        <v>7119</v>
      </c>
      <c r="AD5" s="12" t="s">
        <v>38</v>
      </c>
    </row>
    <row r="6" spans="1:30" x14ac:dyDescent="0.2">
      <c r="A6" s="56" t="s">
        <v>501</v>
      </c>
      <c r="B6" s="12">
        <v>621932</v>
      </c>
      <c r="C6" s="12">
        <v>120144</v>
      </c>
      <c r="D6" s="12"/>
      <c r="E6" s="12">
        <v>2</v>
      </c>
      <c r="F6" s="12" t="s">
        <v>29</v>
      </c>
      <c r="G6" s="12">
        <v>3201</v>
      </c>
      <c r="H6" s="12" t="s">
        <v>608</v>
      </c>
      <c r="I6" s="12" t="s">
        <v>609</v>
      </c>
      <c r="J6" s="12">
        <v>526</v>
      </c>
      <c r="K6" s="12" t="s">
        <v>574</v>
      </c>
      <c r="L6" s="12">
        <v>430</v>
      </c>
      <c r="M6" s="12"/>
      <c r="N6" s="12" t="s">
        <v>582</v>
      </c>
      <c r="O6" s="57">
        <v>45673.704861111109</v>
      </c>
      <c r="P6" s="58">
        <v>45726</v>
      </c>
      <c r="Q6" s="12"/>
      <c r="R6" s="58">
        <v>45716</v>
      </c>
      <c r="S6" s="12"/>
      <c r="T6" s="59">
        <v>5600</v>
      </c>
      <c r="U6" s="12" t="s">
        <v>39</v>
      </c>
      <c r="V6" s="12" t="s">
        <v>40</v>
      </c>
      <c r="W6" s="12" t="s">
        <v>41</v>
      </c>
      <c r="X6" s="12" t="s">
        <v>42</v>
      </c>
      <c r="Y6" s="12"/>
      <c r="Z6" s="12"/>
      <c r="AA6" s="12" t="s">
        <v>846</v>
      </c>
      <c r="AB6" s="12"/>
      <c r="AC6" s="12">
        <v>7119</v>
      </c>
      <c r="AD6" s="12" t="s">
        <v>38</v>
      </c>
    </row>
    <row r="7" spans="1:30" x14ac:dyDescent="0.2">
      <c r="A7" s="56" t="s">
        <v>501</v>
      </c>
      <c r="B7" s="12">
        <v>621957</v>
      </c>
      <c r="C7" s="12">
        <v>120144</v>
      </c>
      <c r="D7" s="12"/>
      <c r="E7" s="12">
        <v>2</v>
      </c>
      <c r="F7" s="12" t="s">
        <v>29</v>
      </c>
      <c r="G7" s="12">
        <v>3201</v>
      </c>
      <c r="H7" s="12" t="s">
        <v>608</v>
      </c>
      <c r="I7" s="12" t="s">
        <v>609</v>
      </c>
      <c r="J7" s="12">
        <v>526</v>
      </c>
      <c r="K7" s="12" t="s">
        <v>574</v>
      </c>
      <c r="L7" s="12">
        <v>430</v>
      </c>
      <c r="M7" s="12"/>
      <c r="N7" s="12" t="s">
        <v>582</v>
      </c>
      <c r="O7" s="57">
        <v>45673.704861111109</v>
      </c>
      <c r="P7" s="58">
        <v>45726</v>
      </c>
      <c r="Q7" s="12"/>
      <c r="R7" s="58">
        <v>45716</v>
      </c>
      <c r="S7" s="12"/>
      <c r="T7" s="59">
        <v>18354</v>
      </c>
      <c r="U7" s="12" t="s">
        <v>39</v>
      </c>
      <c r="V7" s="12" t="s">
        <v>46</v>
      </c>
      <c r="W7" s="12" t="s">
        <v>47</v>
      </c>
      <c r="X7" s="12" t="s">
        <v>48</v>
      </c>
      <c r="Y7" s="12"/>
      <c r="Z7" s="12"/>
      <c r="AA7" s="12" t="s">
        <v>846</v>
      </c>
      <c r="AB7" s="12"/>
      <c r="AC7" s="12">
        <v>7119</v>
      </c>
      <c r="AD7" s="12" t="s">
        <v>38</v>
      </c>
    </row>
    <row r="8" spans="1:30" x14ac:dyDescent="0.2">
      <c r="A8" s="56" t="s">
        <v>499</v>
      </c>
      <c r="B8" s="12">
        <v>631148</v>
      </c>
      <c r="C8" s="12">
        <v>121701</v>
      </c>
      <c r="D8" s="12"/>
      <c r="E8" s="12">
        <v>2</v>
      </c>
      <c r="F8" s="12" t="s">
        <v>29</v>
      </c>
      <c r="G8" s="12">
        <v>3201</v>
      </c>
      <c r="H8" s="12" t="s">
        <v>608</v>
      </c>
      <c r="I8" s="12" t="s">
        <v>609</v>
      </c>
      <c r="J8" s="12">
        <v>20</v>
      </c>
      <c r="K8" s="12" t="s">
        <v>121</v>
      </c>
      <c r="L8" s="12">
        <v>8</v>
      </c>
      <c r="M8" s="12" t="s">
        <v>122</v>
      </c>
      <c r="N8" s="12" t="s">
        <v>469</v>
      </c>
      <c r="O8" s="57">
        <v>45681.535416666666</v>
      </c>
      <c r="P8" s="58">
        <v>45726</v>
      </c>
      <c r="Q8" s="12"/>
      <c r="R8" s="58"/>
      <c r="S8" s="12"/>
      <c r="T8" s="59">
        <v>-24000</v>
      </c>
      <c r="U8" s="12" t="s">
        <v>34</v>
      </c>
      <c r="V8" s="12" t="s">
        <v>838</v>
      </c>
      <c r="W8" s="12" t="s">
        <v>35</v>
      </c>
      <c r="X8" s="12" t="s">
        <v>36</v>
      </c>
      <c r="Y8" s="12"/>
      <c r="Z8" s="12"/>
      <c r="AA8" s="12" t="s">
        <v>844</v>
      </c>
      <c r="AB8" s="12"/>
      <c r="AC8" s="12">
        <v>7119</v>
      </c>
      <c r="AD8" s="12" t="s">
        <v>38</v>
      </c>
    </row>
    <row r="9" spans="1:30" x14ac:dyDescent="0.2">
      <c r="A9" s="56" t="s">
        <v>499</v>
      </c>
      <c r="B9" s="12">
        <v>631169</v>
      </c>
      <c r="C9" s="12">
        <v>121701</v>
      </c>
      <c r="D9" s="12"/>
      <c r="E9" s="12">
        <v>2</v>
      </c>
      <c r="F9" s="12" t="s">
        <v>29</v>
      </c>
      <c r="G9" s="12">
        <v>3201</v>
      </c>
      <c r="H9" s="12" t="s">
        <v>608</v>
      </c>
      <c r="I9" s="12" t="s">
        <v>609</v>
      </c>
      <c r="J9" s="12">
        <v>20</v>
      </c>
      <c r="K9" s="12" t="s">
        <v>121</v>
      </c>
      <c r="L9" s="12">
        <v>8</v>
      </c>
      <c r="M9" s="12" t="s">
        <v>122</v>
      </c>
      <c r="N9" s="12" t="s">
        <v>469</v>
      </c>
      <c r="O9" s="57">
        <v>45681.535416666666</v>
      </c>
      <c r="P9" s="58">
        <v>45726</v>
      </c>
      <c r="Q9" s="12"/>
      <c r="R9" s="58"/>
      <c r="S9" s="12"/>
      <c r="T9" s="59">
        <v>1920</v>
      </c>
      <c r="U9" s="12" t="s">
        <v>39</v>
      </c>
      <c r="V9" s="12" t="s">
        <v>40</v>
      </c>
      <c r="W9" s="12" t="s">
        <v>41</v>
      </c>
      <c r="X9" s="12" t="s">
        <v>42</v>
      </c>
      <c r="Y9" s="12"/>
      <c r="Z9" s="12"/>
      <c r="AA9" s="12" t="s">
        <v>844</v>
      </c>
      <c r="AB9" s="12"/>
      <c r="AC9" s="12">
        <v>7119</v>
      </c>
      <c r="AD9" s="12" t="s">
        <v>38</v>
      </c>
    </row>
    <row r="10" spans="1:30" x14ac:dyDescent="0.2">
      <c r="A10" s="56" t="s">
        <v>499</v>
      </c>
      <c r="B10" s="12">
        <v>631191</v>
      </c>
      <c r="C10" s="12">
        <v>121701</v>
      </c>
      <c r="D10" s="12"/>
      <c r="E10" s="12">
        <v>2</v>
      </c>
      <c r="F10" s="12" t="s">
        <v>29</v>
      </c>
      <c r="G10" s="12">
        <v>3201</v>
      </c>
      <c r="H10" s="12" t="s">
        <v>608</v>
      </c>
      <c r="I10" s="12" t="s">
        <v>609</v>
      </c>
      <c r="J10" s="12">
        <v>20</v>
      </c>
      <c r="K10" s="12" t="s">
        <v>121</v>
      </c>
      <c r="L10" s="12">
        <v>8</v>
      </c>
      <c r="M10" s="12" t="s">
        <v>122</v>
      </c>
      <c r="N10" s="12" t="s">
        <v>469</v>
      </c>
      <c r="O10" s="57">
        <v>45681.535416666666</v>
      </c>
      <c r="P10" s="58">
        <v>45726</v>
      </c>
      <c r="Q10" s="12"/>
      <c r="R10" s="58"/>
      <c r="S10" s="12"/>
      <c r="T10" s="59">
        <v>5704</v>
      </c>
      <c r="U10" s="12" t="s">
        <v>39</v>
      </c>
      <c r="V10" s="12" t="s">
        <v>46</v>
      </c>
      <c r="W10" s="12" t="s">
        <v>47</v>
      </c>
      <c r="X10" s="12" t="s">
        <v>48</v>
      </c>
      <c r="Y10" s="12"/>
      <c r="Z10" s="12"/>
      <c r="AA10" s="12" t="s">
        <v>844</v>
      </c>
      <c r="AB10" s="12"/>
      <c r="AC10" s="12">
        <v>7119</v>
      </c>
      <c r="AD10" s="12" t="s">
        <v>38</v>
      </c>
    </row>
    <row r="11" spans="1:30" x14ac:dyDescent="0.2">
      <c r="A11" s="56" t="s">
        <v>499</v>
      </c>
      <c r="B11" s="12">
        <v>631685</v>
      </c>
      <c r="C11" s="12">
        <v>121794</v>
      </c>
      <c r="D11" s="12"/>
      <c r="E11" s="12">
        <v>2</v>
      </c>
      <c r="F11" s="12" t="s">
        <v>29</v>
      </c>
      <c r="G11" s="12">
        <v>3201</v>
      </c>
      <c r="H11" s="12" t="s">
        <v>608</v>
      </c>
      <c r="I11" s="12" t="s">
        <v>609</v>
      </c>
      <c r="J11" s="12">
        <v>79</v>
      </c>
      <c r="K11" s="12" t="s">
        <v>340</v>
      </c>
      <c r="L11" s="12">
        <v>247</v>
      </c>
      <c r="M11" s="12" t="s">
        <v>341</v>
      </c>
      <c r="N11" s="12" t="s">
        <v>342</v>
      </c>
      <c r="O11" s="57">
        <v>45681.575694444444</v>
      </c>
      <c r="P11" s="58">
        <v>45726</v>
      </c>
      <c r="Q11" s="12"/>
      <c r="R11" s="58"/>
      <c r="S11" s="12"/>
      <c r="T11" s="59">
        <v>-1150</v>
      </c>
      <c r="U11" s="12" t="s">
        <v>34</v>
      </c>
      <c r="V11" s="12" t="s">
        <v>838</v>
      </c>
      <c r="W11" s="12" t="s">
        <v>35</v>
      </c>
      <c r="X11" s="12" t="s">
        <v>36</v>
      </c>
      <c r="Y11" s="12"/>
      <c r="Z11" s="12"/>
      <c r="AA11" s="12" t="s">
        <v>643</v>
      </c>
      <c r="AB11" s="12"/>
      <c r="AC11" s="12">
        <v>7119</v>
      </c>
      <c r="AD11" s="12" t="s">
        <v>38</v>
      </c>
    </row>
    <row r="12" spans="1:30" x14ac:dyDescent="0.2">
      <c r="A12" s="56" t="s">
        <v>499</v>
      </c>
      <c r="B12" s="12">
        <v>631716</v>
      </c>
      <c r="C12" s="12">
        <v>121794</v>
      </c>
      <c r="D12" s="12"/>
      <c r="E12" s="12">
        <v>2</v>
      </c>
      <c r="F12" s="12" t="s">
        <v>29</v>
      </c>
      <c r="G12" s="12">
        <v>3201</v>
      </c>
      <c r="H12" s="12" t="s">
        <v>608</v>
      </c>
      <c r="I12" s="12" t="s">
        <v>609</v>
      </c>
      <c r="J12" s="12">
        <v>79</v>
      </c>
      <c r="K12" s="12" t="s">
        <v>340</v>
      </c>
      <c r="L12" s="12">
        <v>247</v>
      </c>
      <c r="M12" s="12" t="s">
        <v>341</v>
      </c>
      <c r="N12" s="12" t="s">
        <v>342</v>
      </c>
      <c r="O12" s="57">
        <v>45681.575694444444</v>
      </c>
      <c r="P12" s="58">
        <v>45726</v>
      </c>
      <c r="Q12" s="12"/>
      <c r="R12" s="58"/>
      <c r="S12" s="12"/>
      <c r="T12" s="59">
        <v>92</v>
      </c>
      <c r="U12" s="12" t="s">
        <v>39</v>
      </c>
      <c r="V12" s="12" t="s">
        <v>40</v>
      </c>
      <c r="W12" s="12" t="s">
        <v>41</v>
      </c>
      <c r="X12" s="12" t="s">
        <v>42</v>
      </c>
      <c r="Y12" s="12"/>
      <c r="Z12" s="12"/>
      <c r="AA12" s="12" t="s">
        <v>643</v>
      </c>
      <c r="AB12" s="12"/>
      <c r="AC12" s="12">
        <v>7119</v>
      </c>
      <c r="AD12" s="12" t="s">
        <v>38</v>
      </c>
    </row>
    <row r="13" spans="1:30" x14ac:dyDescent="0.2">
      <c r="A13" s="56" t="s">
        <v>499</v>
      </c>
      <c r="B13" s="12">
        <v>631876</v>
      </c>
      <c r="C13" s="12">
        <v>121831</v>
      </c>
      <c r="D13" s="12"/>
      <c r="E13" s="12">
        <v>2</v>
      </c>
      <c r="F13" s="12" t="s">
        <v>29</v>
      </c>
      <c r="G13" s="12">
        <v>3201</v>
      </c>
      <c r="H13" s="12" t="s">
        <v>608</v>
      </c>
      <c r="I13" s="12" t="s">
        <v>609</v>
      </c>
      <c r="J13" s="12">
        <v>68</v>
      </c>
      <c r="K13" s="12" t="s">
        <v>427</v>
      </c>
      <c r="L13" s="12">
        <v>80</v>
      </c>
      <c r="M13" s="12" t="s">
        <v>428</v>
      </c>
      <c r="N13" s="12" t="s">
        <v>635</v>
      </c>
      <c r="O13" s="57">
        <v>45681.577777777777</v>
      </c>
      <c r="P13" s="58">
        <v>45726</v>
      </c>
      <c r="Q13" s="12"/>
      <c r="R13" s="58">
        <v>45715</v>
      </c>
      <c r="S13" s="12"/>
      <c r="T13" s="59">
        <v>-977.8</v>
      </c>
      <c r="U13" s="12" t="s">
        <v>34</v>
      </c>
      <c r="V13" s="12" t="s">
        <v>838</v>
      </c>
      <c r="W13" s="12" t="s">
        <v>35</v>
      </c>
      <c r="X13" s="12" t="s">
        <v>36</v>
      </c>
      <c r="Y13" s="12"/>
      <c r="Z13" s="12"/>
      <c r="AA13" s="12" t="s">
        <v>876</v>
      </c>
      <c r="AB13" s="12"/>
      <c r="AC13" s="12">
        <v>7119</v>
      </c>
      <c r="AD13" s="12" t="s">
        <v>38</v>
      </c>
    </row>
    <row r="14" spans="1:30" x14ac:dyDescent="0.2">
      <c r="A14" s="56" t="s">
        <v>499</v>
      </c>
      <c r="B14" s="12">
        <v>631878</v>
      </c>
      <c r="C14" s="12">
        <v>121831</v>
      </c>
      <c r="D14" s="12"/>
      <c r="E14" s="12">
        <v>2</v>
      </c>
      <c r="F14" s="12" t="s">
        <v>29</v>
      </c>
      <c r="G14" s="12">
        <v>3201</v>
      </c>
      <c r="H14" s="12" t="s">
        <v>608</v>
      </c>
      <c r="I14" s="12" t="s">
        <v>609</v>
      </c>
      <c r="J14" s="12">
        <v>68</v>
      </c>
      <c r="K14" s="12" t="s">
        <v>427</v>
      </c>
      <c r="L14" s="12">
        <v>80</v>
      </c>
      <c r="M14" s="12" t="s">
        <v>428</v>
      </c>
      <c r="N14" s="12" t="s">
        <v>635</v>
      </c>
      <c r="O14" s="57">
        <v>45681.577777777777</v>
      </c>
      <c r="P14" s="58">
        <v>45726</v>
      </c>
      <c r="Q14" s="12"/>
      <c r="R14" s="58">
        <v>45715</v>
      </c>
      <c r="S14" s="12"/>
      <c r="T14" s="59">
        <v>167.17</v>
      </c>
      <c r="U14" s="12" t="s">
        <v>39</v>
      </c>
      <c r="V14" s="12" t="s">
        <v>254</v>
      </c>
      <c r="W14" s="12" t="s">
        <v>54</v>
      </c>
      <c r="X14" s="12" t="s">
        <v>55</v>
      </c>
      <c r="Y14" s="12"/>
      <c r="Z14" s="12"/>
      <c r="AA14" s="12" t="s">
        <v>876</v>
      </c>
      <c r="AB14" s="12"/>
      <c r="AC14" s="12">
        <v>7119</v>
      </c>
      <c r="AD14" s="12" t="s">
        <v>38</v>
      </c>
    </row>
    <row r="15" spans="1:30" x14ac:dyDescent="0.2">
      <c r="A15" s="56" t="s">
        <v>499</v>
      </c>
      <c r="B15" s="12">
        <v>631922</v>
      </c>
      <c r="C15" s="12">
        <v>121831</v>
      </c>
      <c r="D15" s="12"/>
      <c r="E15" s="12">
        <v>2</v>
      </c>
      <c r="F15" s="12" t="s">
        <v>29</v>
      </c>
      <c r="G15" s="12">
        <v>3201</v>
      </c>
      <c r="H15" s="12" t="s">
        <v>608</v>
      </c>
      <c r="I15" s="12" t="s">
        <v>609</v>
      </c>
      <c r="J15" s="12">
        <v>68</v>
      </c>
      <c r="K15" s="12" t="s">
        <v>427</v>
      </c>
      <c r="L15" s="12">
        <v>80</v>
      </c>
      <c r="M15" s="12" t="s">
        <v>428</v>
      </c>
      <c r="N15" s="12" t="s">
        <v>635</v>
      </c>
      <c r="O15" s="57">
        <v>45681.577777777777</v>
      </c>
      <c r="P15" s="58">
        <v>45726</v>
      </c>
      <c r="Q15" s="12"/>
      <c r="R15" s="58">
        <v>45715</v>
      </c>
      <c r="S15" s="12"/>
      <c r="T15" s="59">
        <v>78.22</v>
      </c>
      <c r="U15" s="12" t="s">
        <v>39</v>
      </c>
      <c r="V15" s="12" t="s">
        <v>40</v>
      </c>
      <c r="W15" s="12" t="s">
        <v>41</v>
      </c>
      <c r="X15" s="12" t="s">
        <v>42</v>
      </c>
      <c r="Y15" s="12"/>
      <c r="Z15" s="12"/>
      <c r="AA15" s="12" t="s">
        <v>876</v>
      </c>
      <c r="AB15" s="12"/>
      <c r="AC15" s="12">
        <v>7119</v>
      </c>
      <c r="AD15" s="12" t="s">
        <v>38</v>
      </c>
    </row>
    <row r="16" spans="1:30" x14ac:dyDescent="0.2">
      <c r="A16" s="56" t="s">
        <v>499</v>
      </c>
      <c r="B16" s="12">
        <v>631926</v>
      </c>
      <c r="C16" s="12">
        <v>121831</v>
      </c>
      <c r="D16" s="12"/>
      <c r="E16" s="12">
        <v>2</v>
      </c>
      <c r="F16" s="12" t="s">
        <v>29</v>
      </c>
      <c r="G16" s="12">
        <v>3201</v>
      </c>
      <c r="H16" s="12" t="s">
        <v>608</v>
      </c>
      <c r="I16" s="12" t="s">
        <v>609</v>
      </c>
      <c r="J16" s="12">
        <v>68</v>
      </c>
      <c r="K16" s="12" t="s">
        <v>427</v>
      </c>
      <c r="L16" s="12">
        <v>80</v>
      </c>
      <c r="M16" s="12" t="s">
        <v>428</v>
      </c>
      <c r="N16" s="12" t="s">
        <v>635</v>
      </c>
      <c r="O16" s="57">
        <v>45681.577777777777</v>
      </c>
      <c r="P16" s="58">
        <v>45726</v>
      </c>
      <c r="Q16" s="12"/>
      <c r="R16" s="58">
        <v>45715</v>
      </c>
      <c r="S16" s="12"/>
      <c r="T16" s="59">
        <v>-13.37</v>
      </c>
      <c r="U16" s="12" t="s">
        <v>39</v>
      </c>
      <c r="V16" s="12" t="s">
        <v>56</v>
      </c>
      <c r="W16" s="12" t="s">
        <v>41</v>
      </c>
      <c r="X16" s="12" t="s">
        <v>42</v>
      </c>
      <c r="Y16" s="12"/>
      <c r="Z16" s="12"/>
      <c r="AA16" s="12" t="s">
        <v>876</v>
      </c>
      <c r="AB16" s="12"/>
      <c r="AC16" s="12">
        <v>7119</v>
      </c>
      <c r="AD16" s="12" t="s">
        <v>38</v>
      </c>
    </row>
    <row r="17" spans="1:30" x14ac:dyDescent="0.2">
      <c r="A17" s="56" t="s">
        <v>499</v>
      </c>
      <c r="B17" s="12">
        <v>631973</v>
      </c>
      <c r="C17" s="12">
        <v>121842</v>
      </c>
      <c r="D17" s="12"/>
      <c r="E17" s="12">
        <v>2</v>
      </c>
      <c r="F17" s="12" t="s">
        <v>29</v>
      </c>
      <c r="G17" s="12">
        <v>3201</v>
      </c>
      <c r="H17" s="12" t="s">
        <v>608</v>
      </c>
      <c r="I17" s="12" t="s">
        <v>609</v>
      </c>
      <c r="J17" s="12">
        <v>33</v>
      </c>
      <c r="K17" s="12" t="s">
        <v>123</v>
      </c>
      <c r="L17" s="12">
        <v>116</v>
      </c>
      <c r="M17" s="12" t="s">
        <v>124</v>
      </c>
      <c r="N17" s="12" t="s">
        <v>653</v>
      </c>
      <c r="O17" s="57">
        <v>45681.578472222223</v>
      </c>
      <c r="P17" s="58">
        <v>45726</v>
      </c>
      <c r="Q17" s="12"/>
      <c r="R17" s="58">
        <v>45721</v>
      </c>
      <c r="S17" s="12"/>
      <c r="T17" s="59">
        <v>-754.37</v>
      </c>
      <c r="U17" s="12" t="s">
        <v>34</v>
      </c>
      <c r="V17" s="12" t="s">
        <v>838</v>
      </c>
      <c r="W17" s="12" t="s">
        <v>35</v>
      </c>
      <c r="X17" s="12" t="s">
        <v>36</v>
      </c>
      <c r="Y17" s="12"/>
      <c r="Z17" s="12"/>
      <c r="AA17" s="12" t="s">
        <v>845</v>
      </c>
      <c r="AB17" s="12"/>
      <c r="AC17" s="12">
        <v>7119</v>
      </c>
      <c r="AD17" s="12" t="s">
        <v>38</v>
      </c>
    </row>
    <row r="18" spans="1:30" x14ac:dyDescent="0.2">
      <c r="A18" s="56" t="s">
        <v>499</v>
      </c>
      <c r="B18" s="12">
        <v>631999</v>
      </c>
      <c r="C18" s="12">
        <v>121842</v>
      </c>
      <c r="D18" s="12"/>
      <c r="E18" s="12">
        <v>2</v>
      </c>
      <c r="F18" s="12" t="s">
        <v>29</v>
      </c>
      <c r="G18" s="12">
        <v>3201</v>
      </c>
      <c r="H18" s="12" t="s">
        <v>608</v>
      </c>
      <c r="I18" s="12" t="s">
        <v>609</v>
      </c>
      <c r="J18" s="12">
        <v>33</v>
      </c>
      <c r="K18" s="12" t="s">
        <v>123</v>
      </c>
      <c r="L18" s="12">
        <v>116</v>
      </c>
      <c r="M18" s="12" t="s">
        <v>124</v>
      </c>
      <c r="N18" s="12" t="s">
        <v>653</v>
      </c>
      <c r="O18" s="57">
        <v>45681.578472222223</v>
      </c>
      <c r="P18" s="58">
        <v>45726</v>
      </c>
      <c r="Q18" s="12"/>
      <c r="R18" s="58">
        <v>45721</v>
      </c>
      <c r="S18" s="12"/>
      <c r="T18" s="59">
        <v>60.35</v>
      </c>
      <c r="U18" s="12" t="s">
        <v>39</v>
      </c>
      <c r="V18" s="12" t="s">
        <v>40</v>
      </c>
      <c r="W18" s="12" t="s">
        <v>41</v>
      </c>
      <c r="X18" s="12" t="s">
        <v>42</v>
      </c>
      <c r="Y18" s="12"/>
      <c r="Z18" s="12"/>
      <c r="AA18" s="12" t="s">
        <v>845</v>
      </c>
      <c r="AB18" s="12"/>
      <c r="AC18" s="12">
        <v>7119</v>
      </c>
      <c r="AD18" s="12" t="s">
        <v>38</v>
      </c>
    </row>
    <row r="19" spans="1:30" x14ac:dyDescent="0.2">
      <c r="A19" s="56" t="s">
        <v>499</v>
      </c>
      <c r="B19" s="12">
        <v>632113</v>
      </c>
      <c r="C19" s="12">
        <v>121864</v>
      </c>
      <c r="D19" s="12"/>
      <c r="E19" s="12">
        <v>2</v>
      </c>
      <c r="F19" s="12" t="s">
        <v>29</v>
      </c>
      <c r="G19" s="12">
        <v>3201</v>
      </c>
      <c r="H19" s="12" t="s">
        <v>608</v>
      </c>
      <c r="I19" s="12" t="s">
        <v>609</v>
      </c>
      <c r="J19" s="12">
        <v>94</v>
      </c>
      <c r="K19" s="12" t="s">
        <v>460</v>
      </c>
      <c r="L19" s="12">
        <v>220</v>
      </c>
      <c r="M19" s="12" t="s">
        <v>461</v>
      </c>
      <c r="N19" s="12" t="s">
        <v>462</v>
      </c>
      <c r="O19" s="57">
        <v>45681.578472222223</v>
      </c>
      <c r="P19" s="58">
        <v>45726</v>
      </c>
      <c r="Q19" s="12"/>
      <c r="R19" s="58">
        <v>45721</v>
      </c>
      <c r="S19" s="12"/>
      <c r="T19" s="59">
        <v>-209.04</v>
      </c>
      <c r="U19" s="12" t="s">
        <v>34</v>
      </c>
      <c r="V19" s="12" t="s">
        <v>838</v>
      </c>
      <c r="W19" s="12" t="s">
        <v>35</v>
      </c>
      <c r="X19" s="12" t="s">
        <v>36</v>
      </c>
      <c r="Y19" s="12"/>
      <c r="Z19" s="12"/>
      <c r="AA19" s="12" t="s">
        <v>640</v>
      </c>
      <c r="AB19" s="12"/>
      <c r="AC19" s="12">
        <v>7119</v>
      </c>
      <c r="AD19" s="12" t="s">
        <v>38</v>
      </c>
    </row>
    <row r="20" spans="1:30" x14ac:dyDescent="0.2">
      <c r="A20" s="56" t="s">
        <v>499</v>
      </c>
      <c r="B20" s="12">
        <v>632145</v>
      </c>
      <c r="C20" s="12">
        <v>121864</v>
      </c>
      <c r="D20" s="12"/>
      <c r="E20" s="12">
        <v>2</v>
      </c>
      <c r="F20" s="12" t="s">
        <v>29</v>
      </c>
      <c r="G20" s="12">
        <v>3201</v>
      </c>
      <c r="H20" s="12" t="s">
        <v>608</v>
      </c>
      <c r="I20" s="12" t="s">
        <v>609</v>
      </c>
      <c r="J20" s="12">
        <v>94</v>
      </c>
      <c r="K20" s="12" t="s">
        <v>460</v>
      </c>
      <c r="L20" s="12">
        <v>220</v>
      </c>
      <c r="M20" s="12" t="s">
        <v>461</v>
      </c>
      <c r="N20" s="12" t="s">
        <v>462</v>
      </c>
      <c r="O20" s="57">
        <v>45681.578472222223</v>
      </c>
      <c r="P20" s="58">
        <v>45726</v>
      </c>
      <c r="Q20" s="12"/>
      <c r="R20" s="58">
        <v>45721</v>
      </c>
      <c r="S20" s="12"/>
      <c r="T20" s="59">
        <v>16.72</v>
      </c>
      <c r="U20" s="12" t="s">
        <v>39</v>
      </c>
      <c r="V20" s="12" t="s">
        <v>40</v>
      </c>
      <c r="W20" s="12" t="s">
        <v>41</v>
      </c>
      <c r="X20" s="12" t="s">
        <v>42</v>
      </c>
      <c r="Y20" s="12"/>
      <c r="Z20" s="12"/>
      <c r="AA20" s="12" t="s">
        <v>640</v>
      </c>
      <c r="AB20" s="12"/>
      <c r="AC20" s="12">
        <v>7119</v>
      </c>
      <c r="AD20" s="12" t="s">
        <v>38</v>
      </c>
    </row>
    <row r="21" spans="1:30" x14ac:dyDescent="0.2">
      <c r="A21" s="56" t="s">
        <v>499</v>
      </c>
      <c r="B21" s="12">
        <v>632223</v>
      </c>
      <c r="C21" s="12">
        <v>121886</v>
      </c>
      <c r="D21" s="12"/>
      <c r="E21" s="12">
        <v>2</v>
      </c>
      <c r="F21" s="12" t="s">
        <v>29</v>
      </c>
      <c r="G21" s="12">
        <v>3201</v>
      </c>
      <c r="H21" s="12" t="s">
        <v>608</v>
      </c>
      <c r="I21" s="12" t="s">
        <v>609</v>
      </c>
      <c r="J21" s="12">
        <v>86</v>
      </c>
      <c r="K21" s="12" t="s">
        <v>68</v>
      </c>
      <c r="L21" s="12">
        <v>308</v>
      </c>
      <c r="M21" s="12"/>
      <c r="N21" s="12" t="s">
        <v>622</v>
      </c>
      <c r="O21" s="57">
        <v>45681.578472222223</v>
      </c>
      <c r="P21" s="58">
        <v>45726</v>
      </c>
      <c r="Q21" s="12"/>
      <c r="R21" s="58">
        <v>45721</v>
      </c>
      <c r="S21" s="12"/>
      <c r="T21" s="59">
        <v>-168.54</v>
      </c>
      <c r="U21" s="12" t="s">
        <v>34</v>
      </c>
      <c r="V21" s="12" t="s">
        <v>838</v>
      </c>
      <c r="W21" s="12" t="s">
        <v>35</v>
      </c>
      <c r="X21" s="12" t="s">
        <v>36</v>
      </c>
      <c r="Y21" s="12"/>
      <c r="Z21" s="12"/>
      <c r="AA21" s="12" t="s">
        <v>840</v>
      </c>
      <c r="AB21" s="12"/>
      <c r="AC21" s="12">
        <v>7119</v>
      </c>
      <c r="AD21" s="12" t="s">
        <v>38</v>
      </c>
    </row>
    <row r="22" spans="1:30" x14ac:dyDescent="0.2">
      <c r="A22" s="56" t="s">
        <v>499</v>
      </c>
      <c r="B22" s="12">
        <v>632244</v>
      </c>
      <c r="C22" s="12">
        <v>121886</v>
      </c>
      <c r="D22" s="12"/>
      <c r="E22" s="12">
        <v>2</v>
      </c>
      <c r="F22" s="12" t="s">
        <v>29</v>
      </c>
      <c r="G22" s="12">
        <v>3201</v>
      </c>
      <c r="H22" s="12" t="s">
        <v>608</v>
      </c>
      <c r="I22" s="12" t="s">
        <v>609</v>
      </c>
      <c r="J22" s="12">
        <v>86</v>
      </c>
      <c r="K22" s="12" t="s">
        <v>68</v>
      </c>
      <c r="L22" s="12">
        <v>308</v>
      </c>
      <c r="M22" s="12"/>
      <c r="N22" s="12" t="s">
        <v>622</v>
      </c>
      <c r="O22" s="57">
        <v>45681.578472222223</v>
      </c>
      <c r="P22" s="58">
        <v>45726</v>
      </c>
      <c r="Q22" s="12"/>
      <c r="R22" s="58">
        <v>45721</v>
      </c>
      <c r="S22" s="12"/>
      <c r="T22" s="59">
        <v>13.48</v>
      </c>
      <c r="U22" s="12" t="s">
        <v>39</v>
      </c>
      <c r="V22" s="12" t="s">
        <v>40</v>
      </c>
      <c r="W22" s="12" t="s">
        <v>41</v>
      </c>
      <c r="X22" s="12" t="s">
        <v>42</v>
      </c>
      <c r="Y22" s="12"/>
      <c r="Z22" s="12"/>
      <c r="AA22" s="12" t="s">
        <v>840</v>
      </c>
      <c r="AB22" s="12"/>
      <c r="AC22" s="12">
        <v>7119</v>
      </c>
      <c r="AD22" s="12" t="s">
        <v>38</v>
      </c>
    </row>
    <row r="23" spans="1:30" x14ac:dyDescent="0.2">
      <c r="A23" s="56" t="s">
        <v>499</v>
      </c>
      <c r="B23" s="12">
        <v>632431</v>
      </c>
      <c r="C23" s="12">
        <v>121934</v>
      </c>
      <c r="D23" s="12"/>
      <c r="E23" s="12">
        <v>2</v>
      </c>
      <c r="F23" s="12" t="s">
        <v>29</v>
      </c>
      <c r="G23" s="12">
        <v>3201</v>
      </c>
      <c r="H23" s="12" t="s">
        <v>608</v>
      </c>
      <c r="I23" s="12" t="s">
        <v>609</v>
      </c>
      <c r="J23" s="12">
        <v>70</v>
      </c>
      <c r="K23" s="12" t="s">
        <v>483</v>
      </c>
      <c r="L23" s="12">
        <v>428</v>
      </c>
      <c r="M23" s="12"/>
      <c r="N23" s="12" t="s">
        <v>526</v>
      </c>
      <c r="O23" s="57">
        <v>45681.57916666667</v>
      </c>
      <c r="P23" s="58">
        <v>45726</v>
      </c>
      <c r="Q23" s="12"/>
      <c r="R23" s="58"/>
      <c r="S23" s="12"/>
      <c r="T23" s="59">
        <v>-650</v>
      </c>
      <c r="U23" s="12" t="s">
        <v>34</v>
      </c>
      <c r="V23" s="12" t="s">
        <v>838</v>
      </c>
      <c r="W23" s="12" t="s">
        <v>35</v>
      </c>
      <c r="X23" s="12" t="s">
        <v>36</v>
      </c>
      <c r="Y23" s="12"/>
      <c r="Z23" s="12"/>
      <c r="AA23" s="12" t="s">
        <v>618</v>
      </c>
      <c r="AB23" s="12"/>
      <c r="AC23" s="12">
        <v>7119</v>
      </c>
      <c r="AD23" s="12" t="s">
        <v>38</v>
      </c>
    </row>
    <row r="24" spans="1:30" x14ac:dyDescent="0.2">
      <c r="A24" s="56" t="s">
        <v>499</v>
      </c>
      <c r="B24" s="12">
        <v>632468</v>
      </c>
      <c r="C24" s="12">
        <v>121934</v>
      </c>
      <c r="D24" s="12"/>
      <c r="E24" s="12">
        <v>2</v>
      </c>
      <c r="F24" s="12" t="s">
        <v>29</v>
      </c>
      <c r="G24" s="12">
        <v>3201</v>
      </c>
      <c r="H24" s="12" t="s">
        <v>608</v>
      </c>
      <c r="I24" s="12" t="s">
        <v>609</v>
      </c>
      <c r="J24" s="12">
        <v>70</v>
      </c>
      <c r="K24" s="12" t="s">
        <v>483</v>
      </c>
      <c r="L24" s="12">
        <v>428</v>
      </c>
      <c r="M24" s="12"/>
      <c r="N24" s="12" t="s">
        <v>526</v>
      </c>
      <c r="O24" s="57">
        <v>45681.57916666667</v>
      </c>
      <c r="P24" s="58">
        <v>45726</v>
      </c>
      <c r="Q24" s="12"/>
      <c r="R24" s="58"/>
      <c r="S24" s="12"/>
      <c r="T24" s="59">
        <v>52</v>
      </c>
      <c r="U24" s="12" t="s">
        <v>39</v>
      </c>
      <c r="V24" s="12" t="s">
        <v>40</v>
      </c>
      <c r="W24" s="12" t="s">
        <v>41</v>
      </c>
      <c r="X24" s="12" t="s">
        <v>42</v>
      </c>
      <c r="Y24" s="12"/>
      <c r="Z24" s="12"/>
      <c r="AA24" s="12" t="s">
        <v>618</v>
      </c>
      <c r="AB24" s="12"/>
      <c r="AC24" s="12">
        <v>7119</v>
      </c>
      <c r="AD24" s="12" t="s">
        <v>38</v>
      </c>
    </row>
    <row r="25" spans="1:30" x14ac:dyDescent="0.2">
      <c r="A25" s="56" t="s">
        <v>501</v>
      </c>
      <c r="B25" s="12">
        <v>634076</v>
      </c>
      <c r="C25" s="12">
        <v>122244</v>
      </c>
      <c r="D25" s="12"/>
      <c r="E25" s="12">
        <v>2</v>
      </c>
      <c r="F25" s="12" t="s">
        <v>29</v>
      </c>
      <c r="G25" s="12">
        <v>3201</v>
      </c>
      <c r="H25" s="12" t="s">
        <v>608</v>
      </c>
      <c r="I25" s="12" t="s">
        <v>609</v>
      </c>
      <c r="J25" s="12">
        <v>232</v>
      </c>
      <c r="K25" s="12" t="s">
        <v>408</v>
      </c>
      <c r="L25" s="12">
        <v>356</v>
      </c>
      <c r="M25" s="12"/>
      <c r="N25" s="12" t="s">
        <v>871</v>
      </c>
      <c r="O25" s="57">
        <v>45684.563194444447</v>
      </c>
      <c r="P25" s="58">
        <v>45726</v>
      </c>
      <c r="Q25" s="12"/>
      <c r="R25" s="58"/>
      <c r="S25" s="12"/>
      <c r="T25" s="59">
        <v>-639.24</v>
      </c>
      <c r="U25" s="12" t="s">
        <v>34</v>
      </c>
      <c r="V25" s="12" t="s">
        <v>838</v>
      </c>
      <c r="W25" s="12" t="s">
        <v>35</v>
      </c>
      <c r="X25" s="12" t="s">
        <v>36</v>
      </c>
      <c r="Y25" s="12"/>
      <c r="Z25" s="12"/>
      <c r="AA25" s="12" t="s">
        <v>872</v>
      </c>
      <c r="AB25" s="12"/>
      <c r="AC25" s="12">
        <v>7119</v>
      </c>
      <c r="AD25" s="12" t="s">
        <v>38</v>
      </c>
    </row>
    <row r="26" spans="1:30" x14ac:dyDescent="0.2">
      <c r="A26" s="56" t="s">
        <v>501</v>
      </c>
      <c r="B26" s="12">
        <v>634099</v>
      </c>
      <c r="C26" s="12">
        <v>122244</v>
      </c>
      <c r="D26" s="12"/>
      <c r="E26" s="12">
        <v>2</v>
      </c>
      <c r="F26" s="12" t="s">
        <v>29</v>
      </c>
      <c r="G26" s="12">
        <v>3201</v>
      </c>
      <c r="H26" s="12" t="s">
        <v>608</v>
      </c>
      <c r="I26" s="12" t="s">
        <v>609</v>
      </c>
      <c r="J26" s="12">
        <v>232</v>
      </c>
      <c r="K26" s="12" t="s">
        <v>408</v>
      </c>
      <c r="L26" s="12">
        <v>356</v>
      </c>
      <c r="M26" s="12"/>
      <c r="N26" s="12" t="s">
        <v>871</v>
      </c>
      <c r="O26" s="57">
        <v>45684.563194444447</v>
      </c>
      <c r="P26" s="58">
        <v>45726</v>
      </c>
      <c r="Q26" s="12"/>
      <c r="R26" s="58"/>
      <c r="S26" s="12"/>
      <c r="T26" s="59">
        <v>51.14</v>
      </c>
      <c r="U26" s="12" t="s">
        <v>39</v>
      </c>
      <c r="V26" s="12" t="s">
        <v>40</v>
      </c>
      <c r="W26" s="12" t="s">
        <v>41</v>
      </c>
      <c r="X26" s="12" t="s">
        <v>42</v>
      </c>
      <c r="Y26" s="12"/>
      <c r="Z26" s="12"/>
      <c r="AA26" s="12" t="s">
        <v>872</v>
      </c>
      <c r="AB26" s="12"/>
      <c r="AC26" s="12">
        <v>7119</v>
      </c>
      <c r="AD26" s="12" t="s">
        <v>38</v>
      </c>
    </row>
    <row r="27" spans="1:30" x14ac:dyDescent="0.2">
      <c r="A27" s="56" t="s">
        <v>499</v>
      </c>
      <c r="B27" s="12">
        <v>634124</v>
      </c>
      <c r="C27" s="12">
        <v>122256</v>
      </c>
      <c r="D27" s="12"/>
      <c r="E27" s="12">
        <v>2</v>
      </c>
      <c r="F27" s="12" t="s">
        <v>29</v>
      </c>
      <c r="G27" s="12">
        <v>3201</v>
      </c>
      <c r="H27" s="12" t="s">
        <v>608</v>
      </c>
      <c r="I27" s="12" t="s">
        <v>609</v>
      </c>
      <c r="J27" s="12">
        <v>60</v>
      </c>
      <c r="K27" s="12" t="s">
        <v>96</v>
      </c>
      <c r="L27" s="12">
        <v>183</v>
      </c>
      <c r="M27" s="12" t="s">
        <v>97</v>
      </c>
      <c r="N27" s="12" t="s">
        <v>98</v>
      </c>
      <c r="O27" s="57">
        <v>45684.563194444447</v>
      </c>
      <c r="P27" s="58">
        <v>45726</v>
      </c>
      <c r="Q27" s="12"/>
      <c r="R27" s="58">
        <v>45713</v>
      </c>
      <c r="S27" s="12"/>
      <c r="T27" s="59">
        <v>-560.23</v>
      </c>
      <c r="U27" s="12" t="s">
        <v>34</v>
      </c>
      <c r="V27" s="12" t="s">
        <v>838</v>
      </c>
      <c r="W27" s="12" t="s">
        <v>35</v>
      </c>
      <c r="X27" s="12" t="s">
        <v>36</v>
      </c>
      <c r="Y27" s="12"/>
      <c r="Z27" s="12"/>
      <c r="AA27" s="12" t="s">
        <v>637</v>
      </c>
      <c r="AB27" s="12"/>
      <c r="AC27" s="12">
        <v>7119</v>
      </c>
      <c r="AD27" s="12" t="s">
        <v>38</v>
      </c>
    </row>
    <row r="28" spans="1:30" x14ac:dyDescent="0.2">
      <c r="A28" s="56" t="s">
        <v>499</v>
      </c>
      <c r="B28" s="12">
        <v>634152</v>
      </c>
      <c r="C28" s="12">
        <v>122256</v>
      </c>
      <c r="D28" s="12"/>
      <c r="E28" s="12">
        <v>2</v>
      </c>
      <c r="F28" s="12" t="s">
        <v>29</v>
      </c>
      <c r="G28" s="12">
        <v>3201</v>
      </c>
      <c r="H28" s="12" t="s">
        <v>608</v>
      </c>
      <c r="I28" s="12" t="s">
        <v>609</v>
      </c>
      <c r="J28" s="12">
        <v>60</v>
      </c>
      <c r="K28" s="12" t="s">
        <v>96</v>
      </c>
      <c r="L28" s="12">
        <v>183</v>
      </c>
      <c r="M28" s="12" t="s">
        <v>97</v>
      </c>
      <c r="N28" s="12" t="s">
        <v>98</v>
      </c>
      <c r="O28" s="57">
        <v>45684.563194444447</v>
      </c>
      <c r="P28" s="58">
        <v>45726</v>
      </c>
      <c r="Q28" s="12"/>
      <c r="R28" s="58">
        <v>45713</v>
      </c>
      <c r="S28" s="12"/>
      <c r="T28" s="59">
        <v>44.82</v>
      </c>
      <c r="U28" s="12" t="s">
        <v>39</v>
      </c>
      <c r="V28" s="12" t="s">
        <v>40</v>
      </c>
      <c r="W28" s="12" t="s">
        <v>41</v>
      </c>
      <c r="X28" s="12" t="s">
        <v>42</v>
      </c>
      <c r="Y28" s="12"/>
      <c r="Z28" s="12"/>
      <c r="AA28" s="12" t="s">
        <v>637</v>
      </c>
      <c r="AB28" s="12"/>
      <c r="AC28" s="12">
        <v>7119</v>
      </c>
      <c r="AD28" s="12" t="s">
        <v>38</v>
      </c>
    </row>
    <row r="29" spans="1:30" x14ac:dyDescent="0.2">
      <c r="A29" s="56" t="s">
        <v>500</v>
      </c>
      <c r="B29" s="12">
        <v>634196</v>
      </c>
      <c r="C29" s="12">
        <v>122268</v>
      </c>
      <c r="D29" s="12"/>
      <c r="E29" s="12">
        <v>2</v>
      </c>
      <c r="F29" s="12" t="s">
        <v>29</v>
      </c>
      <c r="G29" s="12">
        <v>3201</v>
      </c>
      <c r="H29" s="12" t="s">
        <v>608</v>
      </c>
      <c r="I29" s="12" t="s">
        <v>609</v>
      </c>
      <c r="J29" s="12">
        <v>214</v>
      </c>
      <c r="K29" s="12" t="s">
        <v>165</v>
      </c>
      <c r="L29" s="12">
        <v>349</v>
      </c>
      <c r="M29" s="12"/>
      <c r="N29" s="12" t="s">
        <v>166</v>
      </c>
      <c r="O29" s="57">
        <v>45684.563194444447</v>
      </c>
      <c r="P29" s="58">
        <v>45726</v>
      </c>
      <c r="Q29" s="12"/>
      <c r="R29" s="58">
        <v>45721</v>
      </c>
      <c r="S29" s="12"/>
      <c r="T29" s="59">
        <v>-650.44000000000005</v>
      </c>
      <c r="U29" s="12" t="s">
        <v>34</v>
      </c>
      <c r="V29" s="12" t="s">
        <v>838</v>
      </c>
      <c r="W29" s="12" t="s">
        <v>35</v>
      </c>
      <c r="X29" s="12" t="s">
        <v>36</v>
      </c>
      <c r="Y29" s="12"/>
      <c r="Z29" s="12"/>
      <c r="AA29" s="12" t="s">
        <v>665</v>
      </c>
      <c r="AB29" s="12"/>
      <c r="AC29" s="12">
        <v>7119</v>
      </c>
      <c r="AD29" s="12" t="s">
        <v>38</v>
      </c>
    </row>
    <row r="30" spans="1:30" x14ac:dyDescent="0.2">
      <c r="A30" s="56" t="s">
        <v>500</v>
      </c>
      <c r="B30" s="12">
        <v>634221</v>
      </c>
      <c r="C30" s="12">
        <v>122268</v>
      </c>
      <c r="D30" s="12"/>
      <c r="E30" s="12">
        <v>2</v>
      </c>
      <c r="F30" s="12" t="s">
        <v>29</v>
      </c>
      <c r="G30" s="12">
        <v>3201</v>
      </c>
      <c r="H30" s="12" t="s">
        <v>608</v>
      </c>
      <c r="I30" s="12" t="s">
        <v>609</v>
      </c>
      <c r="J30" s="12">
        <v>214</v>
      </c>
      <c r="K30" s="12" t="s">
        <v>165</v>
      </c>
      <c r="L30" s="12">
        <v>349</v>
      </c>
      <c r="M30" s="12"/>
      <c r="N30" s="12" t="s">
        <v>166</v>
      </c>
      <c r="O30" s="57">
        <v>45684.563194444447</v>
      </c>
      <c r="P30" s="58">
        <v>45726</v>
      </c>
      <c r="Q30" s="12"/>
      <c r="R30" s="58">
        <v>45721</v>
      </c>
      <c r="S30" s="12"/>
      <c r="T30" s="59">
        <v>52.04</v>
      </c>
      <c r="U30" s="12" t="s">
        <v>39</v>
      </c>
      <c r="V30" s="12" t="s">
        <v>40</v>
      </c>
      <c r="W30" s="12" t="s">
        <v>41</v>
      </c>
      <c r="X30" s="12" t="s">
        <v>42</v>
      </c>
      <c r="Y30" s="12"/>
      <c r="Z30" s="12"/>
      <c r="AA30" s="12" t="s">
        <v>665</v>
      </c>
      <c r="AB30" s="12"/>
      <c r="AC30" s="12">
        <v>7119</v>
      </c>
      <c r="AD30" s="12" t="s">
        <v>38</v>
      </c>
    </row>
    <row r="31" spans="1:30" x14ac:dyDescent="0.2">
      <c r="A31" s="56" t="s">
        <v>500</v>
      </c>
      <c r="B31" s="12">
        <v>634271</v>
      </c>
      <c r="C31" s="12">
        <v>122279</v>
      </c>
      <c r="D31" s="12"/>
      <c r="E31" s="12">
        <v>2</v>
      </c>
      <c r="F31" s="12" t="s">
        <v>29</v>
      </c>
      <c r="G31" s="12">
        <v>3201</v>
      </c>
      <c r="H31" s="12" t="s">
        <v>608</v>
      </c>
      <c r="I31" s="12" t="s">
        <v>609</v>
      </c>
      <c r="J31" s="12">
        <v>212</v>
      </c>
      <c r="K31" s="12" t="s">
        <v>61</v>
      </c>
      <c r="L31" s="12">
        <v>400</v>
      </c>
      <c r="M31" s="12"/>
      <c r="N31" s="12" t="s">
        <v>62</v>
      </c>
      <c r="O31" s="57">
        <v>45684.563888888886</v>
      </c>
      <c r="P31" s="58">
        <v>45726</v>
      </c>
      <c r="Q31" s="12"/>
      <c r="R31" s="58">
        <v>45716</v>
      </c>
      <c r="S31" s="12"/>
      <c r="T31" s="59">
        <v>-700</v>
      </c>
      <c r="U31" s="12" t="s">
        <v>34</v>
      </c>
      <c r="V31" s="12" t="s">
        <v>838</v>
      </c>
      <c r="W31" s="12" t="s">
        <v>35</v>
      </c>
      <c r="X31" s="12" t="s">
        <v>36</v>
      </c>
      <c r="Y31" s="12"/>
      <c r="Z31" s="12"/>
      <c r="AA31" s="12" t="s">
        <v>648</v>
      </c>
      <c r="AB31" s="12"/>
      <c r="AC31" s="12">
        <v>7119</v>
      </c>
      <c r="AD31" s="12" t="s">
        <v>38</v>
      </c>
    </row>
    <row r="32" spans="1:30" x14ac:dyDescent="0.2">
      <c r="A32" s="56" t="s">
        <v>500</v>
      </c>
      <c r="B32" s="12">
        <v>634298</v>
      </c>
      <c r="C32" s="12">
        <v>122279</v>
      </c>
      <c r="D32" s="12"/>
      <c r="E32" s="12">
        <v>2</v>
      </c>
      <c r="F32" s="12" t="s">
        <v>29</v>
      </c>
      <c r="G32" s="12">
        <v>3201</v>
      </c>
      <c r="H32" s="12" t="s">
        <v>608</v>
      </c>
      <c r="I32" s="12" t="s">
        <v>609</v>
      </c>
      <c r="J32" s="12">
        <v>212</v>
      </c>
      <c r="K32" s="12" t="s">
        <v>61</v>
      </c>
      <c r="L32" s="12">
        <v>400</v>
      </c>
      <c r="M32" s="12"/>
      <c r="N32" s="12" t="s">
        <v>62</v>
      </c>
      <c r="O32" s="57">
        <v>45684.563888888886</v>
      </c>
      <c r="P32" s="58">
        <v>45726</v>
      </c>
      <c r="Q32" s="12"/>
      <c r="R32" s="58">
        <v>45716</v>
      </c>
      <c r="S32" s="12"/>
      <c r="T32" s="59">
        <v>56</v>
      </c>
      <c r="U32" s="12" t="s">
        <v>39</v>
      </c>
      <c r="V32" s="12" t="s">
        <v>40</v>
      </c>
      <c r="W32" s="12" t="s">
        <v>41</v>
      </c>
      <c r="X32" s="12" t="s">
        <v>42</v>
      </c>
      <c r="Y32" s="12"/>
      <c r="Z32" s="12"/>
      <c r="AA32" s="12" t="s">
        <v>648</v>
      </c>
      <c r="AB32" s="12"/>
      <c r="AC32" s="12">
        <v>7119</v>
      </c>
      <c r="AD32" s="12" t="s">
        <v>38</v>
      </c>
    </row>
    <row r="33" spans="1:30" x14ac:dyDescent="0.2">
      <c r="A33" s="56" t="s">
        <v>500</v>
      </c>
      <c r="B33" s="12">
        <v>634352</v>
      </c>
      <c r="C33" s="12">
        <v>122292</v>
      </c>
      <c r="D33" s="12"/>
      <c r="E33" s="12">
        <v>2</v>
      </c>
      <c r="F33" s="12" t="s">
        <v>29</v>
      </c>
      <c r="G33" s="12">
        <v>3201</v>
      </c>
      <c r="H33" s="12" t="s">
        <v>608</v>
      </c>
      <c r="I33" s="12" t="s">
        <v>609</v>
      </c>
      <c r="J33" s="12">
        <v>211</v>
      </c>
      <c r="K33" s="12" t="s">
        <v>458</v>
      </c>
      <c r="L33" s="12">
        <v>311</v>
      </c>
      <c r="M33" s="12"/>
      <c r="N33" s="12" t="s">
        <v>823</v>
      </c>
      <c r="O33" s="57">
        <v>45684.563888888886</v>
      </c>
      <c r="P33" s="58">
        <v>45726</v>
      </c>
      <c r="Q33" s="12"/>
      <c r="R33" s="58"/>
      <c r="S33" s="12"/>
      <c r="T33" s="59">
        <v>-700</v>
      </c>
      <c r="U33" s="12" t="s">
        <v>34</v>
      </c>
      <c r="V33" s="12" t="s">
        <v>838</v>
      </c>
      <c r="W33" s="12" t="s">
        <v>35</v>
      </c>
      <c r="X33" s="12" t="s">
        <v>36</v>
      </c>
      <c r="Y33" s="12"/>
      <c r="Z33" s="12"/>
      <c r="AA33" s="12" t="s">
        <v>648</v>
      </c>
      <c r="AB33" s="12"/>
      <c r="AC33" s="12">
        <v>7119</v>
      </c>
      <c r="AD33" s="12" t="s">
        <v>38</v>
      </c>
    </row>
    <row r="34" spans="1:30" x14ac:dyDescent="0.2">
      <c r="A34" s="56" t="s">
        <v>500</v>
      </c>
      <c r="B34" s="12">
        <v>634377</v>
      </c>
      <c r="C34" s="12">
        <v>122292</v>
      </c>
      <c r="D34" s="12"/>
      <c r="E34" s="12">
        <v>2</v>
      </c>
      <c r="F34" s="12" t="s">
        <v>29</v>
      </c>
      <c r="G34" s="12">
        <v>3201</v>
      </c>
      <c r="H34" s="12" t="s">
        <v>608</v>
      </c>
      <c r="I34" s="12" t="s">
        <v>609</v>
      </c>
      <c r="J34" s="12">
        <v>211</v>
      </c>
      <c r="K34" s="12" t="s">
        <v>458</v>
      </c>
      <c r="L34" s="12">
        <v>311</v>
      </c>
      <c r="M34" s="12"/>
      <c r="N34" s="12" t="s">
        <v>823</v>
      </c>
      <c r="O34" s="57">
        <v>45684.563888888886</v>
      </c>
      <c r="P34" s="58">
        <v>45726</v>
      </c>
      <c r="Q34" s="12"/>
      <c r="R34" s="58"/>
      <c r="S34" s="12"/>
      <c r="T34" s="59">
        <v>56</v>
      </c>
      <c r="U34" s="12" t="s">
        <v>39</v>
      </c>
      <c r="V34" s="12" t="s">
        <v>40</v>
      </c>
      <c r="W34" s="12" t="s">
        <v>41</v>
      </c>
      <c r="X34" s="12" t="s">
        <v>42</v>
      </c>
      <c r="Y34" s="12"/>
      <c r="Z34" s="12"/>
      <c r="AA34" s="12" t="s">
        <v>648</v>
      </c>
      <c r="AB34" s="12"/>
      <c r="AC34" s="12">
        <v>7119</v>
      </c>
      <c r="AD34" s="12" t="s">
        <v>38</v>
      </c>
    </row>
    <row r="35" spans="1:30" x14ac:dyDescent="0.2">
      <c r="A35" s="56" t="s">
        <v>500</v>
      </c>
      <c r="B35" s="12">
        <v>634429</v>
      </c>
      <c r="C35" s="12">
        <v>122303</v>
      </c>
      <c r="D35" s="12"/>
      <c r="E35" s="12">
        <v>2</v>
      </c>
      <c r="F35" s="12" t="s">
        <v>29</v>
      </c>
      <c r="G35" s="12">
        <v>3201</v>
      </c>
      <c r="H35" s="12" t="s">
        <v>608</v>
      </c>
      <c r="I35" s="12" t="s">
        <v>609</v>
      </c>
      <c r="J35" s="12">
        <v>206</v>
      </c>
      <c r="K35" s="12" t="s">
        <v>516</v>
      </c>
      <c r="L35" s="12">
        <v>325</v>
      </c>
      <c r="M35" s="12"/>
      <c r="N35" s="12" t="s">
        <v>656</v>
      </c>
      <c r="O35" s="57">
        <v>45684.563888888886</v>
      </c>
      <c r="P35" s="58">
        <v>45726</v>
      </c>
      <c r="Q35" s="12"/>
      <c r="R35" s="58">
        <v>45721</v>
      </c>
      <c r="S35" s="12"/>
      <c r="T35" s="59">
        <v>-637.57000000000005</v>
      </c>
      <c r="U35" s="12" t="s">
        <v>34</v>
      </c>
      <c r="V35" s="12" t="s">
        <v>838</v>
      </c>
      <c r="W35" s="12" t="s">
        <v>35</v>
      </c>
      <c r="X35" s="12" t="s">
        <v>36</v>
      </c>
      <c r="Y35" s="12"/>
      <c r="Z35" s="12"/>
      <c r="AA35" s="12" t="s">
        <v>657</v>
      </c>
      <c r="AB35" s="12"/>
      <c r="AC35" s="12">
        <v>7119</v>
      </c>
      <c r="AD35" s="12" t="s">
        <v>38</v>
      </c>
    </row>
    <row r="36" spans="1:30" x14ac:dyDescent="0.2">
      <c r="A36" s="56" t="s">
        <v>500</v>
      </c>
      <c r="B36" s="12">
        <v>634454</v>
      </c>
      <c r="C36" s="12">
        <v>122303</v>
      </c>
      <c r="D36" s="12"/>
      <c r="E36" s="12">
        <v>2</v>
      </c>
      <c r="F36" s="12" t="s">
        <v>29</v>
      </c>
      <c r="G36" s="12">
        <v>3201</v>
      </c>
      <c r="H36" s="12" t="s">
        <v>608</v>
      </c>
      <c r="I36" s="12" t="s">
        <v>609</v>
      </c>
      <c r="J36" s="12">
        <v>206</v>
      </c>
      <c r="K36" s="12" t="s">
        <v>516</v>
      </c>
      <c r="L36" s="12">
        <v>325</v>
      </c>
      <c r="M36" s="12"/>
      <c r="N36" s="12" t="s">
        <v>656</v>
      </c>
      <c r="O36" s="57">
        <v>45684.563888888886</v>
      </c>
      <c r="P36" s="58">
        <v>45726</v>
      </c>
      <c r="Q36" s="12"/>
      <c r="R36" s="58">
        <v>45721</v>
      </c>
      <c r="S36" s="12"/>
      <c r="T36" s="59">
        <v>51.01</v>
      </c>
      <c r="U36" s="12" t="s">
        <v>39</v>
      </c>
      <c r="V36" s="12" t="s">
        <v>40</v>
      </c>
      <c r="W36" s="12" t="s">
        <v>41</v>
      </c>
      <c r="X36" s="12" t="s">
        <v>42</v>
      </c>
      <c r="Y36" s="12"/>
      <c r="Z36" s="12"/>
      <c r="AA36" s="12" t="s">
        <v>657</v>
      </c>
      <c r="AB36" s="12"/>
      <c r="AC36" s="12">
        <v>7119</v>
      </c>
      <c r="AD36" s="12" t="s">
        <v>38</v>
      </c>
    </row>
    <row r="37" spans="1:30" x14ac:dyDescent="0.2">
      <c r="A37" s="56" t="s">
        <v>501</v>
      </c>
      <c r="B37" s="12">
        <v>634505</v>
      </c>
      <c r="C37" s="12">
        <v>122314</v>
      </c>
      <c r="D37" s="12"/>
      <c r="E37" s="12">
        <v>2</v>
      </c>
      <c r="F37" s="12" t="s">
        <v>29</v>
      </c>
      <c r="G37" s="12">
        <v>3201</v>
      </c>
      <c r="H37" s="12" t="s">
        <v>608</v>
      </c>
      <c r="I37" s="12" t="s">
        <v>609</v>
      </c>
      <c r="J37" s="12">
        <v>236</v>
      </c>
      <c r="K37" s="12" t="s">
        <v>417</v>
      </c>
      <c r="L37" s="12">
        <v>83</v>
      </c>
      <c r="M37" s="12" t="s">
        <v>418</v>
      </c>
      <c r="N37" s="12" t="s">
        <v>419</v>
      </c>
      <c r="O37" s="57">
        <v>45684.564583333333</v>
      </c>
      <c r="P37" s="58">
        <v>45726</v>
      </c>
      <c r="Q37" s="12"/>
      <c r="R37" s="58">
        <v>45721</v>
      </c>
      <c r="S37" s="12"/>
      <c r="T37" s="59">
        <v>-915.05</v>
      </c>
      <c r="U37" s="12" t="s">
        <v>34</v>
      </c>
      <c r="V37" s="12" t="s">
        <v>838</v>
      </c>
      <c r="W37" s="12" t="s">
        <v>35</v>
      </c>
      <c r="X37" s="12" t="s">
        <v>36</v>
      </c>
      <c r="Y37" s="12"/>
      <c r="Z37" s="12"/>
      <c r="AA37" s="12" t="s">
        <v>670</v>
      </c>
      <c r="AB37" s="12"/>
      <c r="AC37" s="12">
        <v>7119</v>
      </c>
      <c r="AD37" s="12" t="s">
        <v>38</v>
      </c>
    </row>
    <row r="38" spans="1:30" x14ac:dyDescent="0.2">
      <c r="A38" s="56" t="s">
        <v>501</v>
      </c>
      <c r="B38" s="12">
        <v>634528</v>
      </c>
      <c r="C38" s="12">
        <v>122314</v>
      </c>
      <c r="D38" s="12"/>
      <c r="E38" s="12">
        <v>2</v>
      </c>
      <c r="F38" s="12" t="s">
        <v>29</v>
      </c>
      <c r="G38" s="12">
        <v>3201</v>
      </c>
      <c r="H38" s="12" t="s">
        <v>608</v>
      </c>
      <c r="I38" s="12" t="s">
        <v>609</v>
      </c>
      <c r="J38" s="12">
        <v>236</v>
      </c>
      <c r="K38" s="12" t="s">
        <v>417</v>
      </c>
      <c r="L38" s="12">
        <v>83</v>
      </c>
      <c r="M38" s="12" t="s">
        <v>418</v>
      </c>
      <c r="N38" s="12" t="s">
        <v>419</v>
      </c>
      <c r="O38" s="57">
        <v>45684.564583333333</v>
      </c>
      <c r="P38" s="58">
        <v>45726</v>
      </c>
      <c r="Q38" s="12"/>
      <c r="R38" s="58">
        <v>45721</v>
      </c>
      <c r="S38" s="12"/>
      <c r="T38" s="59">
        <v>73.2</v>
      </c>
      <c r="U38" s="12" t="s">
        <v>39</v>
      </c>
      <c r="V38" s="12" t="s">
        <v>40</v>
      </c>
      <c r="W38" s="12" t="s">
        <v>41</v>
      </c>
      <c r="X38" s="12" t="s">
        <v>42</v>
      </c>
      <c r="Y38" s="12"/>
      <c r="Z38" s="12"/>
      <c r="AA38" s="12" t="s">
        <v>670</v>
      </c>
      <c r="AB38" s="12"/>
      <c r="AC38" s="12">
        <v>7119</v>
      </c>
      <c r="AD38" s="12" t="s">
        <v>38</v>
      </c>
    </row>
    <row r="39" spans="1:30" x14ac:dyDescent="0.2">
      <c r="A39" s="56" t="s">
        <v>501</v>
      </c>
      <c r="B39" s="12">
        <v>634556</v>
      </c>
      <c r="C39" s="12">
        <v>122325</v>
      </c>
      <c r="D39" s="12"/>
      <c r="E39" s="12">
        <v>2</v>
      </c>
      <c r="F39" s="12" t="s">
        <v>29</v>
      </c>
      <c r="G39" s="12">
        <v>3201</v>
      </c>
      <c r="H39" s="12" t="s">
        <v>608</v>
      </c>
      <c r="I39" s="12" t="s">
        <v>609</v>
      </c>
      <c r="J39" s="12">
        <v>237</v>
      </c>
      <c r="K39" s="12" t="s">
        <v>290</v>
      </c>
      <c r="L39" s="12">
        <v>280</v>
      </c>
      <c r="M39" s="12" t="s">
        <v>291</v>
      </c>
      <c r="N39" s="12" t="s">
        <v>292</v>
      </c>
      <c r="O39" s="57">
        <v>45684.564583333333</v>
      </c>
      <c r="P39" s="58">
        <v>45726</v>
      </c>
      <c r="Q39" s="12"/>
      <c r="R39" s="58">
        <v>45721</v>
      </c>
      <c r="S39" s="12"/>
      <c r="T39" s="59">
        <v>-910.17</v>
      </c>
      <c r="U39" s="12" t="s">
        <v>34</v>
      </c>
      <c r="V39" s="12" t="s">
        <v>838</v>
      </c>
      <c r="W39" s="12" t="s">
        <v>35</v>
      </c>
      <c r="X39" s="12" t="s">
        <v>36</v>
      </c>
      <c r="Y39" s="12"/>
      <c r="Z39" s="12"/>
      <c r="AA39" s="12" t="s">
        <v>671</v>
      </c>
      <c r="AB39" s="12"/>
      <c r="AC39" s="12">
        <v>7119</v>
      </c>
      <c r="AD39" s="12" t="s">
        <v>38</v>
      </c>
    </row>
    <row r="40" spans="1:30" x14ac:dyDescent="0.2">
      <c r="A40" s="56" t="s">
        <v>501</v>
      </c>
      <c r="B40" s="12">
        <v>634580</v>
      </c>
      <c r="C40" s="12">
        <v>122325</v>
      </c>
      <c r="D40" s="12"/>
      <c r="E40" s="12">
        <v>2</v>
      </c>
      <c r="F40" s="12" t="s">
        <v>29</v>
      </c>
      <c r="G40" s="12">
        <v>3201</v>
      </c>
      <c r="H40" s="12" t="s">
        <v>608</v>
      </c>
      <c r="I40" s="12" t="s">
        <v>609</v>
      </c>
      <c r="J40" s="12">
        <v>237</v>
      </c>
      <c r="K40" s="12" t="s">
        <v>290</v>
      </c>
      <c r="L40" s="12">
        <v>280</v>
      </c>
      <c r="M40" s="12" t="s">
        <v>291</v>
      </c>
      <c r="N40" s="12" t="s">
        <v>292</v>
      </c>
      <c r="O40" s="57">
        <v>45684.564583333333</v>
      </c>
      <c r="P40" s="58">
        <v>45726</v>
      </c>
      <c r="Q40" s="12"/>
      <c r="R40" s="58">
        <v>45721</v>
      </c>
      <c r="S40" s="12"/>
      <c r="T40" s="59">
        <v>72.81</v>
      </c>
      <c r="U40" s="12" t="s">
        <v>39</v>
      </c>
      <c r="V40" s="12" t="s">
        <v>40</v>
      </c>
      <c r="W40" s="12" t="s">
        <v>41</v>
      </c>
      <c r="X40" s="12" t="s">
        <v>42</v>
      </c>
      <c r="Y40" s="12"/>
      <c r="Z40" s="12"/>
      <c r="AA40" s="12" t="s">
        <v>671</v>
      </c>
      <c r="AB40" s="12"/>
      <c r="AC40" s="12">
        <v>7119</v>
      </c>
      <c r="AD40" s="12" t="s">
        <v>38</v>
      </c>
    </row>
    <row r="41" spans="1:30" x14ac:dyDescent="0.2">
      <c r="A41" s="56" t="s">
        <v>501</v>
      </c>
      <c r="B41" s="12">
        <v>634660</v>
      </c>
      <c r="C41" s="12">
        <v>122347</v>
      </c>
      <c r="D41" s="12"/>
      <c r="E41" s="12">
        <v>2</v>
      </c>
      <c r="F41" s="12" t="s">
        <v>29</v>
      </c>
      <c r="G41" s="12">
        <v>3201</v>
      </c>
      <c r="H41" s="12" t="s">
        <v>608</v>
      </c>
      <c r="I41" s="12" t="s">
        <v>609</v>
      </c>
      <c r="J41" s="12">
        <v>235</v>
      </c>
      <c r="K41" s="12" t="s">
        <v>479</v>
      </c>
      <c r="L41" s="12">
        <v>417</v>
      </c>
      <c r="M41" s="12"/>
      <c r="N41" s="12" t="s">
        <v>933</v>
      </c>
      <c r="O41" s="57">
        <v>45684.56527777778</v>
      </c>
      <c r="P41" s="58">
        <v>45726</v>
      </c>
      <c r="Q41" s="12"/>
      <c r="R41" s="58"/>
      <c r="S41" s="12"/>
      <c r="T41" s="59">
        <v>-1000</v>
      </c>
      <c r="U41" s="12" t="s">
        <v>34</v>
      </c>
      <c r="V41" s="12" t="s">
        <v>838</v>
      </c>
      <c r="W41" s="12" t="s">
        <v>35</v>
      </c>
      <c r="X41" s="12" t="s">
        <v>36</v>
      </c>
      <c r="Y41" s="12"/>
      <c r="Z41" s="12"/>
      <c r="AA41" s="12" t="s">
        <v>669</v>
      </c>
      <c r="AB41" s="12"/>
      <c r="AC41" s="12">
        <v>7119</v>
      </c>
      <c r="AD41" s="12" t="s">
        <v>38</v>
      </c>
    </row>
    <row r="42" spans="1:30" x14ac:dyDescent="0.2">
      <c r="A42" s="56" t="s">
        <v>501</v>
      </c>
      <c r="B42" s="12">
        <v>634683</v>
      </c>
      <c r="C42" s="12">
        <v>122347</v>
      </c>
      <c r="D42" s="12"/>
      <c r="E42" s="12">
        <v>2</v>
      </c>
      <c r="F42" s="12" t="s">
        <v>29</v>
      </c>
      <c r="G42" s="12">
        <v>3201</v>
      </c>
      <c r="H42" s="12" t="s">
        <v>608</v>
      </c>
      <c r="I42" s="12" t="s">
        <v>609</v>
      </c>
      <c r="J42" s="12">
        <v>235</v>
      </c>
      <c r="K42" s="12" t="s">
        <v>479</v>
      </c>
      <c r="L42" s="12">
        <v>417</v>
      </c>
      <c r="M42" s="12"/>
      <c r="N42" s="12" t="s">
        <v>933</v>
      </c>
      <c r="O42" s="57">
        <v>45684.56527777778</v>
      </c>
      <c r="P42" s="58">
        <v>45726</v>
      </c>
      <c r="Q42" s="12"/>
      <c r="R42" s="58"/>
      <c r="S42" s="12"/>
      <c r="T42" s="59">
        <v>80</v>
      </c>
      <c r="U42" s="12" t="s">
        <v>39</v>
      </c>
      <c r="V42" s="12" t="s">
        <v>40</v>
      </c>
      <c r="W42" s="12" t="s">
        <v>41</v>
      </c>
      <c r="X42" s="12" t="s">
        <v>42</v>
      </c>
      <c r="Y42" s="12"/>
      <c r="Z42" s="12"/>
      <c r="AA42" s="12" t="s">
        <v>669</v>
      </c>
      <c r="AB42" s="12"/>
      <c r="AC42" s="12">
        <v>7119</v>
      </c>
      <c r="AD42" s="12" t="s">
        <v>38</v>
      </c>
    </row>
    <row r="43" spans="1:30" x14ac:dyDescent="0.2">
      <c r="A43" s="56" t="s">
        <v>499</v>
      </c>
      <c r="B43" s="12">
        <v>634752</v>
      </c>
      <c r="C43" s="12">
        <v>122369</v>
      </c>
      <c r="D43" s="12"/>
      <c r="E43" s="12">
        <v>2</v>
      </c>
      <c r="F43" s="12" t="s">
        <v>29</v>
      </c>
      <c r="G43" s="12">
        <v>3201</v>
      </c>
      <c r="H43" s="12" t="s">
        <v>608</v>
      </c>
      <c r="I43" s="12" t="s">
        <v>609</v>
      </c>
      <c r="J43" s="12">
        <v>55</v>
      </c>
      <c r="K43" s="12" t="s">
        <v>112</v>
      </c>
      <c r="L43" s="12">
        <v>12</v>
      </c>
      <c r="M43" s="12" t="s">
        <v>113</v>
      </c>
      <c r="N43" s="12" t="s">
        <v>114</v>
      </c>
      <c r="O43" s="57">
        <v>45684.56527777778</v>
      </c>
      <c r="P43" s="58">
        <v>45726</v>
      </c>
      <c r="Q43" s="12"/>
      <c r="R43" s="58">
        <v>45721</v>
      </c>
      <c r="S43" s="12"/>
      <c r="T43" s="59">
        <v>-1246.69</v>
      </c>
      <c r="U43" s="12" t="s">
        <v>34</v>
      </c>
      <c r="V43" s="12" t="s">
        <v>838</v>
      </c>
      <c r="W43" s="12" t="s">
        <v>35</v>
      </c>
      <c r="X43" s="12" t="s">
        <v>36</v>
      </c>
      <c r="Y43" s="12"/>
      <c r="Z43" s="12"/>
      <c r="AA43" s="12" t="s">
        <v>648</v>
      </c>
      <c r="AB43" s="12"/>
      <c r="AC43" s="12">
        <v>7119</v>
      </c>
      <c r="AD43" s="12" t="s">
        <v>38</v>
      </c>
    </row>
    <row r="44" spans="1:30" x14ac:dyDescent="0.2">
      <c r="A44" s="56" t="s">
        <v>499</v>
      </c>
      <c r="B44" s="12">
        <v>634754</v>
      </c>
      <c r="C44" s="12">
        <v>122369</v>
      </c>
      <c r="D44" s="12"/>
      <c r="E44" s="12">
        <v>2</v>
      </c>
      <c r="F44" s="12" t="s">
        <v>29</v>
      </c>
      <c r="G44" s="12">
        <v>3201</v>
      </c>
      <c r="H44" s="12" t="s">
        <v>608</v>
      </c>
      <c r="I44" s="12" t="s">
        <v>609</v>
      </c>
      <c r="J44" s="12">
        <v>55</v>
      </c>
      <c r="K44" s="12" t="s">
        <v>112</v>
      </c>
      <c r="L44" s="12">
        <v>12</v>
      </c>
      <c r="M44" s="12" t="s">
        <v>113</v>
      </c>
      <c r="N44" s="12" t="s">
        <v>114</v>
      </c>
      <c r="O44" s="57">
        <v>45684.56527777778</v>
      </c>
      <c r="P44" s="58">
        <v>45726</v>
      </c>
      <c r="Q44" s="12"/>
      <c r="R44" s="58">
        <v>45721</v>
      </c>
      <c r="S44" s="12"/>
      <c r="T44" s="59">
        <v>546.69000000000005</v>
      </c>
      <c r="U44" s="12" t="s">
        <v>39</v>
      </c>
      <c r="V44" s="12" t="s">
        <v>53</v>
      </c>
      <c r="W44" s="12" t="s">
        <v>54</v>
      </c>
      <c r="X44" s="12" t="s">
        <v>55</v>
      </c>
      <c r="Y44" s="12"/>
      <c r="Z44" s="12"/>
      <c r="AA44" s="12" t="s">
        <v>648</v>
      </c>
      <c r="AB44" s="12"/>
      <c r="AC44" s="12">
        <v>7119</v>
      </c>
      <c r="AD44" s="12" t="s">
        <v>38</v>
      </c>
    </row>
    <row r="45" spans="1:30" x14ac:dyDescent="0.2">
      <c r="A45" s="56" t="s">
        <v>499</v>
      </c>
      <c r="B45" s="12">
        <v>634782</v>
      </c>
      <c r="C45" s="12">
        <v>122369</v>
      </c>
      <c r="D45" s="12"/>
      <c r="E45" s="12">
        <v>2</v>
      </c>
      <c r="F45" s="12" t="s">
        <v>29</v>
      </c>
      <c r="G45" s="12">
        <v>3201</v>
      </c>
      <c r="H45" s="12" t="s">
        <v>608</v>
      </c>
      <c r="I45" s="12" t="s">
        <v>609</v>
      </c>
      <c r="J45" s="12">
        <v>55</v>
      </c>
      <c r="K45" s="12" t="s">
        <v>112</v>
      </c>
      <c r="L45" s="12">
        <v>12</v>
      </c>
      <c r="M45" s="12" t="s">
        <v>113</v>
      </c>
      <c r="N45" s="12" t="s">
        <v>114</v>
      </c>
      <c r="O45" s="57">
        <v>45684.56527777778</v>
      </c>
      <c r="P45" s="58">
        <v>45726</v>
      </c>
      <c r="Q45" s="12"/>
      <c r="R45" s="58">
        <v>45721</v>
      </c>
      <c r="S45" s="12"/>
      <c r="T45" s="59">
        <v>99.74</v>
      </c>
      <c r="U45" s="12" t="s">
        <v>39</v>
      </c>
      <c r="V45" s="12" t="s">
        <v>40</v>
      </c>
      <c r="W45" s="12" t="s">
        <v>41</v>
      </c>
      <c r="X45" s="12" t="s">
        <v>42</v>
      </c>
      <c r="Y45" s="12"/>
      <c r="Z45" s="12"/>
      <c r="AA45" s="12" t="s">
        <v>648</v>
      </c>
      <c r="AB45" s="12"/>
      <c r="AC45" s="12">
        <v>7119</v>
      </c>
      <c r="AD45" s="12" t="s">
        <v>38</v>
      </c>
    </row>
    <row r="46" spans="1:30" x14ac:dyDescent="0.2">
      <c r="A46" s="56" t="s">
        <v>499</v>
      </c>
      <c r="B46" s="12">
        <v>634783</v>
      </c>
      <c r="C46" s="12">
        <v>122369</v>
      </c>
      <c r="D46" s="12"/>
      <c r="E46" s="12">
        <v>2</v>
      </c>
      <c r="F46" s="12" t="s">
        <v>29</v>
      </c>
      <c r="G46" s="12">
        <v>3201</v>
      </c>
      <c r="H46" s="12" t="s">
        <v>608</v>
      </c>
      <c r="I46" s="12" t="s">
        <v>609</v>
      </c>
      <c r="J46" s="12">
        <v>55</v>
      </c>
      <c r="K46" s="12" t="s">
        <v>112</v>
      </c>
      <c r="L46" s="12">
        <v>12</v>
      </c>
      <c r="M46" s="12" t="s">
        <v>113</v>
      </c>
      <c r="N46" s="12" t="s">
        <v>114</v>
      </c>
      <c r="O46" s="57">
        <v>45684.56527777778</v>
      </c>
      <c r="P46" s="58">
        <v>45726</v>
      </c>
      <c r="Q46" s="12"/>
      <c r="R46" s="58">
        <v>45721</v>
      </c>
      <c r="S46" s="12"/>
      <c r="T46" s="59">
        <v>-43.74</v>
      </c>
      <c r="U46" s="12" t="s">
        <v>39</v>
      </c>
      <c r="V46" s="12" t="s">
        <v>56</v>
      </c>
      <c r="W46" s="12" t="s">
        <v>41</v>
      </c>
      <c r="X46" s="12" t="s">
        <v>42</v>
      </c>
      <c r="Y46" s="12"/>
      <c r="Z46" s="12"/>
      <c r="AA46" s="12" t="s">
        <v>648</v>
      </c>
      <c r="AB46" s="12"/>
      <c r="AC46" s="12">
        <v>7119</v>
      </c>
      <c r="AD46" s="12" t="s">
        <v>38</v>
      </c>
    </row>
    <row r="47" spans="1:30" x14ac:dyDescent="0.2">
      <c r="A47" s="56" t="s">
        <v>499</v>
      </c>
      <c r="B47" s="12">
        <v>634825</v>
      </c>
      <c r="C47" s="12">
        <v>122380</v>
      </c>
      <c r="D47" s="12"/>
      <c r="E47" s="12">
        <v>2</v>
      </c>
      <c r="F47" s="12" t="s">
        <v>29</v>
      </c>
      <c r="G47" s="12">
        <v>3201</v>
      </c>
      <c r="H47" s="12" t="s">
        <v>608</v>
      </c>
      <c r="I47" s="12" t="s">
        <v>609</v>
      </c>
      <c r="J47" s="12">
        <v>47</v>
      </c>
      <c r="K47" s="12" t="s">
        <v>83</v>
      </c>
      <c r="L47" s="12">
        <v>4</v>
      </c>
      <c r="M47" s="12" t="s">
        <v>84</v>
      </c>
      <c r="N47" s="12" t="s">
        <v>85</v>
      </c>
      <c r="O47" s="57">
        <v>45684.565972222219</v>
      </c>
      <c r="P47" s="58">
        <v>45726</v>
      </c>
      <c r="Q47" s="12"/>
      <c r="R47" s="58">
        <v>45721</v>
      </c>
      <c r="S47" s="12"/>
      <c r="T47" s="59">
        <v>-1323.75</v>
      </c>
      <c r="U47" s="12" t="s">
        <v>34</v>
      </c>
      <c r="V47" s="12" t="s">
        <v>838</v>
      </c>
      <c r="W47" s="12" t="s">
        <v>35</v>
      </c>
      <c r="X47" s="12" t="s">
        <v>36</v>
      </c>
      <c r="Y47" s="12"/>
      <c r="Z47" s="12"/>
      <c r="AA47" s="12" t="s">
        <v>651</v>
      </c>
      <c r="AB47" s="12"/>
      <c r="AC47" s="12">
        <v>7119</v>
      </c>
      <c r="AD47" s="12" t="s">
        <v>38</v>
      </c>
    </row>
    <row r="48" spans="1:30" x14ac:dyDescent="0.2">
      <c r="A48" s="56" t="s">
        <v>499</v>
      </c>
      <c r="B48" s="12">
        <v>634827</v>
      </c>
      <c r="C48" s="12">
        <v>122380</v>
      </c>
      <c r="D48" s="12"/>
      <c r="E48" s="12">
        <v>2</v>
      </c>
      <c r="F48" s="12" t="s">
        <v>29</v>
      </c>
      <c r="G48" s="12">
        <v>3201</v>
      </c>
      <c r="H48" s="12" t="s">
        <v>608</v>
      </c>
      <c r="I48" s="12" t="s">
        <v>609</v>
      </c>
      <c r="J48" s="12">
        <v>47</v>
      </c>
      <c r="K48" s="12" t="s">
        <v>83</v>
      </c>
      <c r="L48" s="12">
        <v>4</v>
      </c>
      <c r="M48" s="12" t="s">
        <v>84</v>
      </c>
      <c r="N48" s="12" t="s">
        <v>85</v>
      </c>
      <c r="O48" s="57">
        <v>45684.565972222219</v>
      </c>
      <c r="P48" s="58">
        <v>45726</v>
      </c>
      <c r="Q48" s="12"/>
      <c r="R48" s="58">
        <v>45721</v>
      </c>
      <c r="S48" s="12"/>
      <c r="T48" s="59">
        <v>419.04</v>
      </c>
      <c r="U48" s="12" t="s">
        <v>39</v>
      </c>
      <c r="V48" s="12" t="s">
        <v>254</v>
      </c>
      <c r="W48" s="12" t="s">
        <v>54</v>
      </c>
      <c r="X48" s="12" t="s">
        <v>55</v>
      </c>
      <c r="Y48" s="12"/>
      <c r="Z48" s="12"/>
      <c r="AA48" s="12" t="s">
        <v>651</v>
      </c>
      <c r="AB48" s="12"/>
      <c r="AC48" s="12">
        <v>7119</v>
      </c>
      <c r="AD48" s="12" t="s">
        <v>38</v>
      </c>
    </row>
    <row r="49" spans="1:30" x14ac:dyDescent="0.2">
      <c r="A49" s="56" t="s">
        <v>499</v>
      </c>
      <c r="B49" s="12">
        <v>634866</v>
      </c>
      <c r="C49" s="12">
        <v>122380</v>
      </c>
      <c r="D49" s="12"/>
      <c r="E49" s="12">
        <v>2</v>
      </c>
      <c r="F49" s="12" t="s">
        <v>29</v>
      </c>
      <c r="G49" s="12">
        <v>3201</v>
      </c>
      <c r="H49" s="12" t="s">
        <v>608</v>
      </c>
      <c r="I49" s="12" t="s">
        <v>609</v>
      </c>
      <c r="J49" s="12">
        <v>47</v>
      </c>
      <c r="K49" s="12" t="s">
        <v>83</v>
      </c>
      <c r="L49" s="12">
        <v>4</v>
      </c>
      <c r="M49" s="12" t="s">
        <v>84</v>
      </c>
      <c r="N49" s="12" t="s">
        <v>85</v>
      </c>
      <c r="O49" s="57">
        <v>45684.565972222219</v>
      </c>
      <c r="P49" s="58">
        <v>45726</v>
      </c>
      <c r="Q49" s="12"/>
      <c r="R49" s="58">
        <v>45721</v>
      </c>
      <c r="S49" s="12"/>
      <c r="T49" s="59">
        <v>105.9</v>
      </c>
      <c r="U49" s="12" t="s">
        <v>39</v>
      </c>
      <c r="V49" s="12" t="s">
        <v>40</v>
      </c>
      <c r="W49" s="12" t="s">
        <v>41</v>
      </c>
      <c r="X49" s="12" t="s">
        <v>42</v>
      </c>
      <c r="Y49" s="12"/>
      <c r="Z49" s="12"/>
      <c r="AA49" s="12" t="s">
        <v>651</v>
      </c>
      <c r="AB49" s="12"/>
      <c r="AC49" s="12">
        <v>7119</v>
      </c>
      <c r="AD49" s="12" t="s">
        <v>38</v>
      </c>
    </row>
    <row r="50" spans="1:30" x14ac:dyDescent="0.2">
      <c r="A50" s="56" t="s">
        <v>499</v>
      </c>
      <c r="B50" s="12">
        <v>634869</v>
      </c>
      <c r="C50" s="12">
        <v>122380</v>
      </c>
      <c r="D50" s="12"/>
      <c r="E50" s="12">
        <v>2</v>
      </c>
      <c r="F50" s="12" t="s">
        <v>29</v>
      </c>
      <c r="G50" s="12">
        <v>3201</v>
      </c>
      <c r="H50" s="12" t="s">
        <v>608</v>
      </c>
      <c r="I50" s="12" t="s">
        <v>609</v>
      </c>
      <c r="J50" s="12">
        <v>47</v>
      </c>
      <c r="K50" s="12" t="s">
        <v>83</v>
      </c>
      <c r="L50" s="12">
        <v>4</v>
      </c>
      <c r="M50" s="12" t="s">
        <v>84</v>
      </c>
      <c r="N50" s="12" t="s">
        <v>85</v>
      </c>
      <c r="O50" s="57">
        <v>45684.565972222219</v>
      </c>
      <c r="P50" s="58">
        <v>45726</v>
      </c>
      <c r="Q50" s="12"/>
      <c r="R50" s="58">
        <v>45721</v>
      </c>
      <c r="S50" s="12"/>
      <c r="T50" s="59">
        <v>-33.520000000000003</v>
      </c>
      <c r="U50" s="12" t="s">
        <v>39</v>
      </c>
      <c r="V50" s="12" t="s">
        <v>56</v>
      </c>
      <c r="W50" s="12" t="s">
        <v>41</v>
      </c>
      <c r="X50" s="12" t="s">
        <v>42</v>
      </c>
      <c r="Y50" s="12"/>
      <c r="Z50" s="12"/>
      <c r="AA50" s="12" t="s">
        <v>651</v>
      </c>
      <c r="AB50" s="12"/>
      <c r="AC50" s="12">
        <v>7119</v>
      </c>
      <c r="AD50" s="12" t="s">
        <v>38</v>
      </c>
    </row>
    <row r="51" spans="1:30" x14ac:dyDescent="0.2">
      <c r="A51" s="56" t="s">
        <v>499</v>
      </c>
      <c r="B51" s="12">
        <v>634910</v>
      </c>
      <c r="C51" s="12">
        <v>122391</v>
      </c>
      <c r="D51" s="12"/>
      <c r="E51" s="12">
        <v>2</v>
      </c>
      <c r="F51" s="12" t="s">
        <v>29</v>
      </c>
      <c r="G51" s="12">
        <v>3201</v>
      </c>
      <c r="H51" s="12" t="s">
        <v>608</v>
      </c>
      <c r="I51" s="12" t="s">
        <v>609</v>
      </c>
      <c r="J51" s="12">
        <v>95</v>
      </c>
      <c r="K51" s="12" t="s">
        <v>287</v>
      </c>
      <c r="L51" s="12">
        <v>306</v>
      </c>
      <c r="M51" s="12"/>
      <c r="N51" s="12" t="s">
        <v>288</v>
      </c>
      <c r="O51" s="57">
        <v>45684.565972222219</v>
      </c>
      <c r="P51" s="58">
        <v>45726</v>
      </c>
      <c r="Q51" s="12"/>
      <c r="R51" s="58">
        <v>45721</v>
      </c>
      <c r="S51" s="12"/>
      <c r="T51" s="59">
        <v>-387.23</v>
      </c>
      <c r="U51" s="12" t="s">
        <v>34</v>
      </c>
      <c r="V51" s="12" t="s">
        <v>838</v>
      </c>
      <c r="W51" s="12" t="s">
        <v>35</v>
      </c>
      <c r="X51" s="12" t="s">
        <v>36</v>
      </c>
      <c r="Y51" s="12"/>
      <c r="Z51" s="12"/>
      <c r="AA51" s="12" t="s">
        <v>630</v>
      </c>
      <c r="AB51" s="12"/>
      <c r="AC51" s="12">
        <v>7119</v>
      </c>
      <c r="AD51" s="12" t="s">
        <v>38</v>
      </c>
    </row>
    <row r="52" spans="1:30" x14ac:dyDescent="0.2">
      <c r="A52" s="56" t="s">
        <v>499</v>
      </c>
      <c r="B52" s="12">
        <v>634931</v>
      </c>
      <c r="C52" s="12">
        <v>122391</v>
      </c>
      <c r="D52" s="12"/>
      <c r="E52" s="12">
        <v>2</v>
      </c>
      <c r="F52" s="12" t="s">
        <v>29</v>
      </c>
      <c r="G52" s="12">
        <v>3201</v>
      </c>
      <c r="H52" s="12" t="s">
        <v>608</v>
      </c>
      <c r="I52" s="12" t="s">
        <v>609</v>
      </c>
      <c r="J52" s="12">
        <v>95</v>
      </c>
      <c r="K52" s="12" t="s">
        <v>287</v>
      </c>
      <c r="L52" s="12">
        <v>306</v>
      </c>
      <c r="M52" s="12"/>
      <c r="N52" s="12" t="s">
        <v>288</v>
      </c>
      <c r="O52" s="57">
        <v>45684.565972222219</v>
      </c>
      <c r="P52" s="58">
        <v>45726</v>
      </c>
      <c r="Q52" s="12"/>
      <c r="R52" s="58">
        <v>45721</v>
      </c>
      <c r="S52" s="12"/>
      <c r="T52" s="59">
        <v>30.98</v>
      </c>
      <c r="U52" s="12" t="s">
        <v>39</v>
      </c>
      <c r="V52" s="12" t="s">
        <v>40</v>
      </c>
      <c r="W52" s="12" t="s">
        <v>41</v>
      </c>
      <c r="X52" s="12" t="s">
        <v>42</v>
      </c>
      <c r="Y52" s="12"/>
      <c r="Z52" s="12"/>
      <c r="AA52" s="12" t="s">
        <v>630</v>
      </c>
      <c r="AB52" s="12"/>
      <c r="AC52" s="12">
        <v>7119</v>
      </c>
      <c r="AD52" s="12" t="s">
        <v>38</v>
      </c>
    </row>
    <row r="53" spans="1:30" x14ac:dyDescent="0.2">
      <c r="A53" s="56" t="s">
        <v>499</v>
      </c>
      <c r="B53" s="12">
        <v>635093</v>
      </c>
      <c r="C53" s="12">
        <v>122429</v>
      </c>
      <c r="D53" s="12"/>
      <c r="E53" s="12">
        <v>2</v>
      </c>
      <c r="F53" s="12" t="s">
        <v>29</v>
      </c>
      <c r="G53" s="12">
        <v>3201</v>
      </c>
      <c r="H53" s="12" t="s">
        <v>608</v>
      </c>
      <c r="I53" s="12" t="s">
        <v>609</v>
      </c>
      <c r="J53" s="12">
        <v>35</v>
      </c>
      <c r="K53" s="12" t="s">
        <v>442</v>
      </c>
      <c r="L53" s="12">
        <v>131</v>
      </c>
      <c r="M53" s="12" t="s">
        <v>443</v>
      </c>
      <c r="N53" s="12" t="s">
        <v>444</v>
      </c>
      <c r="O53" s="57">
        <v>45684.568055555559</v>
      </c>
      <c r="P53" s="58">
        <v>45726</v>
      </c>
      <c r="Q53" s="12"/>
      <c r="R53" s="58">
        <v>45715</v>
      </c>
      <c r="S53" s="12"/>
      <c r="T53" s="59">
        <v>-630.57000000000005</v>
      </c>
      <c r="U53" s="12" t="s">
        <v>34</v>
      </c>
      <c r="V53" s="12" t="s">
        <v>838</v>
      </c>
      <c r="W53" s="12" t="s">
        <v>35</v>
      </c>
      <c r="X53" s="12" t="s">
        <v>36</v>
      </c>
      <c r="Y53" s="12"/>
      <c r="Z53" s="12"/>
      <c r="AA53" s="12" t="s">
        <v>652</v>
      </c>
      <c r="AB53" s="12"/>
      <c r="AC53" s="12">
        <v>7119</v>
      </c>
      <c r="AD53" s="12" t="s">
        <v>38</v>
      </c>
    </row>
    <row r="54" spans="1:30" x14ac:dyDescent="0.2">
      <c r="A54" s="56" t="s">
        <v>499</v>
      </c>
      <c r="B54" s="12">
        <v>635121</v>
      </c>
      <c r="C54" s="12">
        <v>122429</v>
      </c>
      <c r="D54" s="12"/>
      <c r="E54" s="12">
        <v>2</v>
      </c>
      <c r="F54" s="12" t="s">
        <v>29</v>
      </c>
      <c r="G54" s="12">
        <v>3201</v>
      </c>
      <c r="H54" s="12" t="s">
        <v>608</v>
      </c>
      <c r="I54" s="12" t="s">
        <v>609</v>
      </c>
      <c r="J54" s="12">
        <v>35</v>
      </c>
      <c r="K54" s="12" t="s">
        <v>442</v>
      </c>
      <c r="L54" s="12">
        <v>131</v>
      </c>
      <c r="M54" s="12" t="s">
        <v>443</v>
      </c>
      <c r="N54" s="12" t="s">
        <v>444</v>
      </c>
      <c r="O54" s="57">
        <v>45684.568055555559</v>
      </c>
      <c r="P54" s="58">
        <v>45726</v>
      </c>
      <c r="Q54" s="12"/>
      <c r="R54" s="58">
        <v>45715</v>
      </c>
      <c r="S54" s="12"/>
      <c r="T54" s="59">
        <v>50.45</v>
      </c>
      <c r="U54" s="12" t="s">
        <v>39</v>
      </c>
      <c r="V54" s="12" t="s">
        <v>40</v>
      </c>
      <c r="W54" s="12" t="s">
        <v>41</v>
      </c>
      <c r="X54" s="12" t="s">
        <v>42</v>
      </c>
      <c r="Y54" s="12"/>
      <c r="Z54" s="12"/>
      <c r="AA54" s="12" t="s">
        <v>652</v>
      </c>
      <c r="AB54" s="12"/>
      <c r="AC54" s="12">
        <v>7119</v>
      </c>
      <c r="AD54" s="12" t="s">
        <v>38</v>
      </c>
    </row>
    <row r="55" spans="1:30" x14ac:dyDescent="0.2">
      <c r="A55" s="56" t="s">
        <v>501</v>
      </c>
      <c r="B55" s="12">
        <v>635165</v>
      </c>
      <c r="C55" s="12">
        <v>122441</v>
      </c>
      <c r="D55" s="12"/>
      <c r="E55" s="12">
        <v>2</v>
      </c>
      <c r="F55" s="12" t="s">
        <v>29</v>
      </c>
      <c r="G55" s="12">
        <v>3201</v>
      </c>
      <c r="H55" s="12" t="s">
        <v>608</v>
      </c>
      <c r="I55" s="12" t="s">
        <v>609</v>
      </c>
      <c r="J55" s="12">
        <v>351</v>
      </c>
      <c r="K55" s="12" t="s">
        <v>118</v>
      </c>
      <c r="L55" s="12">
        <v>395</v>
      </c>
      <c r="M55" s="12"/>
      <c r="N55" s="12" t="s">
        <v>119</v>
      </c>
      <c r="O55" s="57">
        <v>45684.568749999999</v>
      </c>
      <c r="P55" s="58">
        <v>45726</v>
      </c>
      <c r="Q55" s="12"/>
      <c r="R55" s="58">
        <v>45721</v>
      </c>
      <c r="S55" s="12"/>
      <c r="T55" s="59">
        <v>-14500</v>
      </c>
      <c r="U55" s="12" t="s">
        <v>34</v>
      </c>
      <c r="V55" s="12" t="s">
        <v>838</v>
      </c>
      <c r="W55" s="12" t="s">
        <v>35</v>
      </c>
      <c r="X55" s="12" t="s">
        <v>36</v>
      </c>
      <c r="Y55" s="12"/>
      <c r="Z55" s="12"/>
      <c r="AA55" s="12" t="s">
        <v>843</v>
      </c>
      <c r="AB55" s="12"/>
      <c r="AC55" s="12">
        <v>7119</v>
      </c>
      <c r="AD55" s="12" t="s">
        <v>38</v>
      </c>
    </row>
    <row r="56" spans="1:30" x14ac:dyDescent="0.2">
      <c r="A56" s="56" t="s">
        <v>501</v>
      </c>
      <c r="B56" s="12">
        <v>635196</v>
      </c>
      <c r="C56" s="12">
        <v>122441</v>
      </c>
      <c r="D56" s="12"/>
      <c r="E56" s="12">
        <v>2</v>
      </c>
      <c r="F56" s="12" t="s">
        <v>29</v>
      </c>
      <c r="G56" s="12">
        <v>3201</v>
      </c>
      <c r="H56" s="12" t="s">
        <v>608</v>
      </c>
      <c r="I56" s="12" t="s">
        <v>609</v>
      </c>
      <c r="J56" s="12">
        <v>351</v>
      </c>
      <c r="K56" s="12" t="s">
        <v>118</v>
      </c>
      <c r="L56" s="12">
        <v>395</v>
      </c>
      <c r="M56" s="12"/>
      <c r="N56" s="12" t="s">
        <v>119</v>
      </c>
      <c r="O56" s="57">
        <v>45684.568749999999</v>
      </c>
      <c r="P56" s="58">
        <v>45726</v>
      </c>
      <c r="Q56" s="12"/>
      <c r="R56" s="58">
        <v>45721</v>
      </c>
      <c r="S56" s="12"/>
      <c r="T56" s="59">
        <v>1160</v>
      </c>
      <c r="U56" s="12" t="s">
        <v>39</v>
      </c>
      <c r="V56" s="12" t="s">
        <v>40</v>
      </c>
      <c r="W56" s="12" t="s">
        <v>41</v>
      </c>
      <c r="X56" s="12" t="s">
        <v>42</v>
      </c>
      <c r="Y56" s="12"/>
      <c r="Z56" s="12"/>
      <c r="AA56" s="12" t="s">
        <v>843</v>
      </c>
      <c r="AB56" s="12"/>
      <c r="AC56" s="12">
        <v>7119</v>
      </c>
      <c r="AD56" s="12" t="s">
        <v>38</v>
      </c>
    </row>
    <row r="57" spans="1:30" x14ac:dyDescent="0.2">
      <c r="A57" s="56" t="s">
        <v>501</v>
      </c>
      <c r="B57" s="12">
        <v>635228</v>
      </c>
      <c r="C57" s="12">
        <v>122441</v>
      </c>
      <c r="D57" s="12"/>
      <c r="E57" s="12">
        <v>2</v>
      </c>
      <c r="F57" s="12" t="s">
        <v>29</v>
      </c>
      <c r="G57" s="12">
        <v>3201</v>
      </c>
      <c r="H57" s="12" t="s">
        <v>608</v>
      </c>
      <c r="I57" s="12" t="s">
        <v>609</v>
      </c>
      <c r="J57" s="12">
        <v>351</v>
      </c>
      <c r="K57" s="12" t="s">
        <v>118</v>
      </c>
      <c r="L57" s="12">
        <v>395</v>
      </c>
      <c r="M57" s="12"/>
      <c r="N57" s="12" t="s">
        <v>119</v>
      </c>
      <c r="O57" s="57">
        <v>45684.568749999999</v>
      </c>
      <c r="P57" s="58">
        <v>45726</v>
      </c>
      <c r="Q57" s="12"/>
      <c r="R57" s="58">
        <v>45721</v>
      </c>
      <c r="S57" s="12"/>
      <c r="T57" s="59">
        <v>3091.5</v>
      </c>
      <c r="U57" s="12" t="s">
        <v>39</v>
      </c>
      <c r="V57" s="12" t="s">
        <v>46</v>
      </c>
      <c r="W57" s="12" t="s">
        <v>47</v>
      </c>
      <c r="X57" s="12" t="s">
        <v>48</v>
      </c>
      <c r="Y57" s="12"/>
      <c r="Z57" s="12"/>
      <c r="AA57" s="12" t="s">
        <v>843</v>
      </c>
      <c r="AB57" s="12"/>
      <c r="AC57" s="12">
        <v>7119</v>
      </c>
      <c r="AD57" s="12" t="s">
        <v>38</v>
      </c>
    </row>
    <row r="58" spans="1:30" x14ac:dyDescent="0.2">
      <c r="A58" s="56" t="s">
        <v>500</v>
      </c>
      <c r="B58" s="12">
        <v>635251</v>
      </c>
      <c r="C58" s="12">
        <v>122452</v>
      </c>
      <c r="D58" s="12"/>
      <c r="E58" s="12">
        <v>2</v>
      </c>
      <c r="F58" s="12" t="s">
        <v>29</v>
      </c>
      <c r="G58" s="12">
        <v>3201</v>
      </c>
      <c r="H58" s="12" t="s">
        <v>608</v>
      </c>
      <c r="I58" s="12" t="s">
        <v>609</v>
      </c>
      <c r="J58" s="12">
        <v>215</v>
      </c>
      <c r="K58" s="12" t="s">
        <v>279</v>
      </c>
      <c r="L58" s="12">
        <v>71</v>
      </c>
      <c r="M58" s="12" t="s">
        <v>280</v>
      </c>
      <c r="N58" s="12" t="s">
        <v>658</v>
      </c>
      <c r="O58" s="57">
        <v>45684.568749999999</v>
      </c>
      <c r="P58" s="58">
        <v>45726</v>
      </c>
      <c r="Q58" s="12"/>
      <c r="R58" s="58">
        <v>45721</v>
      </c>
      <c r="S58" s="12"/>
      <c r="T58" s="59">
        <v>-517.12</v>
      </c>
      <c r="U58" s="12" t="s">
        <v>34</v>
      </c>
      <c r="V58" s="12" t="s">
        <v>838</v>
      </c>
      <c r="W58" s="12" t="s">
        <v>35</v>
      </c>
      <c r="X58" s="12" t="s">
        <v>36</v>
      </c>
      <c r="Y58" s="12"/>
      <c r="Z58" s="12"/>
      <c r="AA58" s="12" t="s">
        <v>659</v>
      </c>
      <c r="AB58" s="12"/>
      <c r="AC58" s="12">
        <v>7119</v>
      </c>
      <c r="AD58" s="12" t="s">
        <v>38</v>
      </c>
    </row>
    <row r="59" spans="1:30" x14ac:dyDescent="0.2">
      <c r="A59" s="56" t="s">
        <v>500</v>
      </c>
      <c r="B59" s="12">
        <v>635276</v>
      </c>
      <c r="C59" s="12">
        <v>122452</v>
      </c>
      <c r="D59" s="12"/>
      <c r="E59" s="12">
        <v>2</v>
      </c>
      <c r="F59" s="12" t="s">
        <v>29</v>
      </c>
      <c r="G59" s="12">
        <v>3201</v>
      </c>
      <c r="H59" s="12" t="s">
        <v>608</v>
      </c>
      <c r="I59" s="12" t="s">
        <v>609</v>
      </c>
      <c r="J59" s="12">
        <v>215</v>
      </c>
      <c r="K59" s="12" t="s">
        <v>279</v>
      </c>
      <c r="L59" s="12">
        <v>71</v>
      </c>
      <c r="M59" s="12" t="s">
        <v>280</v>
      </c>
      <c r="N59" s="12" t="s">
        <v>658</v>
      </c>
      <c r="O59" s="57">
        <v>45684.568749999999</v>
      </c>
      <c r="P59" s="58">
        <v>45726</v>
      </c>
      <c r="Q59" s="12"/>
      <c r="R59" s="58">
        <v>45721</v>
      </c>
      <c r="S59" s="12"/>
      <c r="T59" s="59">
        <v>41.37</v>
      </c>
      <c r="U59" s="12" t="s">
        <v>39</v>
      </c>
      <c r="V59" s="12" t="s">
        <v>40</v>
      </c>
      <c r="W59" s="12" t="s">
        <v>41</v>
      </c>
      <c r="X59" s="12" t="s">
        <v>42</v>
      </c>
      <c r="Y59" s="12"/>
      <c r="Z59" s="12"/>
      <c r="AA59" s="12" t="s">
        <v>659</v>
      </c>
      <c r="AB59" s="12"/>
      <c r="AC59" s="12">
        <v>7119</v>
      </c>
      <c r="AD59" s="12" t="s">
        <v>38</v>
      </c>
    </row>
    <row r="60" spans="1:30" x14ac:dyDescent="0.2">
      <c r="A60" s="56" t="s">
        <v>500</v>
      </c>
      <c r="B60" s="12">
        <v>635325</v>
      </c>
      <c r="C60" s="12">
        <v>122463</v>
      </c>
      <c r="D60" s="12"/>
      <c r="E60" s="12">
        <v>2</v>
      </c>
      <c r="F60" s="12" t="s">
        <v>29</v>
      </c>
      <c r="G60" s="12">
        <v>3201</v>
      </c>
      <c r="H60" s="12" t="s">
        <v>608</v>
      </c>
      <c r="I60" s="12" t="s">
        <v>609</v>
      </c>
      <c r="J60" s="12">
        <v>213</v>
      </c>
      <c r="K60" s="12" t="s">
        <v>267</v>
      </c>
      <c r="L60" s="12">
        <v>138</v>
      </c>
      <c r="M60" s="12" t="s">
        <v>268</v>
      </c>
      <c r="N60" s="12" t="s">
        <v>269</v>
      </c>
      <c r="O60" s="57">
        <v>45684.568749999999</v>
      </c>
      <c r="P60" s="58">
        <v>45726</v>
      </c>
      <c r="Q60" s="12"/>
      <c r="R60" s="58">
        <v>45721</v>
      </c>
      <c r="S60" s="12"/>
      <c r="T60" s="59">
        <v>-498.19</v>
      </c>
      <c r="U60" s="12" t="s">
        <v>34</v>
      </c>
      <c r="V60" s="12" t="s">
        <v>838</v>
      </c>
      <c r="W60" s="12" t="s">
        <v>35</v>
      </c>
      <c r="X60" s="12" t="s">
        <v>36</v>
      </c>
      <c r="Y60" s="12"/>
      <c r="Z60" s="12"/>
      <c r="AA60" s="12" t="s">
        <v>660</v>
      </c>
      <c r="AB60" s="12"/>
      <c r="AC60" s="12">
        <v>7119</v>
      </c>
      <c r="AD60" s="12" t="s">
        <v>38</v>
      </c>
    </row>
    <row r="61" spans="1:30" x14ac:dyDescent="0.2">
      <c r="A61" s="56" t="s">
        <v>500</v>
      </c>
      <c r="B61" s="12">
        <v>635352</v>
      </c>
      <c r="C61" s="12">
        <v>122463</v>
      </c>
      <c r="D61" s="12"/>
      <c r="E61" s="12">
        <v>2</v>
      </c>
      <c r="F61" s="12" t="s">
        <v>29</v>
      </c>
      <c r="G61" s="12">
        <v>3201</v>
      </c>
      <c r="H61" s="12" t="s">
        <v>608</v>
      </c>
      <c r="I61" s="12" t="s">
        <v>609</v>
      </c>
      <c r="J61" s="12">
        <v>213</v>
      </c>
      <c r="K61" s="12" t="s">
        <v>267</v>
      </c>
      <c r="L61" s="12">
        <v>138</v>
      </c>
      <c r="M61" s="12" t="s">
        <v>268</v>
      </c>
      <c r="N61" s="12" t="s">
        <v>269</v>
      </c>
      <c r="O61" s="57">
        <v>45684.568749999999</v>
      </c>
      <c r="P61" s="58">
        <v>45726</v>
      </c>
      <c r="Q61" s="12"/>
      <c r="R61" s="58">
        <v>45721</v>
      </c>
      <c r="S61" s="12"/>
      <c r="T61" s="59">
        <v>39.86</v>
      </c>
      <c r="U61" s="12" t="s">
        <v>39</v>
      </c>
      <c r="V61" s="12" t="s">
        <v>40</v>
      </c>
      <c r="W61" s="12" t="s">
        <v>41</v>
      </c>
      <c r="X61" s="12" t="s">
        <v>42</v>
      </c>
      <c r="Y61" s="12"/>
      <c r="Z61" s="12"/>
      <c r="AA61" s="12" t="s">
        <v>660</v>
      </c>
      <c r="AB61" s="12"/>
      <c r="AC61" s="12">
        <v>7119</v>
      </c>
      <c r="AD61" s="12" t="s">
        <v>38</v>
      </c>
    </row>
    <row r="62" spans="1:30" x14ac:dyDescent="0.2">
      <c r="A62" s="56" t="s">
        <v>500</v>
      </c>
      <c r="B62" s="12">
        <v>635407</v>
      </c>
      <c r="C62" s="12">
        <v>122475</v>
      </c>
      <c r="D62" s="12"/>
      <c r="E62" s="12">
        <v>2</v>
      </c>
      <c r="F62" s="12" t="s">
        <v>29</v>
      </c>
      <c r="G62" s="12">
        <v>3201</v>
      </c>
      <c r="H62" s="12" t="s">
        <v>608</v>
      </c>
      <c r="I62" s="12" t="s">
        <v>609</v>
      </c>
      <c r="J62" s="12">
        <v>210</v>
      </c>
      <c r="K62" s="12" t="s">
        <v>886</v>
      </c>
      <c r="L62" s="12">
        <v>70</v>
      </c>
      <c r="M62" s="12" t="s">
        <v>465</v>
      </c>
      <c r="N62" s="12" t="s">
        <v>934</v>
      </c>
      <c r="O62" s="57">
        <v>45684.569444444445</v>
      </c>
      <c r="P62" s="58">
        <v>45726</v>
      </c>
      <c r="Q62" s="12"/>
      <c r="R62" s="58"/>
      <c r="S62" s="12"/>
      <c r="T62" s="59">
        <v>-618.28</v>
      </c>
      <c r="U62" s="12" t="s">
        <v>34</v>
      </c>
      <c r="V62" s="12" t="s">
        <v>838</v>
      </c>
      <c r="W62" s="12" t="s">
        <v>35</v>
      </c>
      <c r="X62" s="12" t="s">
        <v>36</v>
      </c>
      <c r="Y62" s="12"/>
      <c r="Z62" s="12"/>
      <c r="AA62" s="12" t="s">
        <v>664</v>
      </c>
      <c r="AB62" s="12"/>
      <c r="AC62" s="12">
        <v>7119</v>
      </c>
      <c r="AD62" s="12" t="s">
        <v>38</v>
      </c>
    </row>
    <row r="63" spans="1:30" x14ac:dyDescent="0.2">
      <c r="A63" s="56" t="s">
        <v>500</v>
      </c>
      <c r="B63" s="12">
        <v>635432</v>
      </c>
      <c r="C63" s="12">
        <v>122475</v>
      </c>
      <c r="D63" s="12"/>
      <c r="E63" s="12">
        <v>2</v>
      </c>
      <c r="F63" s="12" t="s">
        <v>29</v>
      </c>
      <c r="G63" s="12">
        <v>3201</v>
      </c>
      <c r="H63" s="12" t="s">
        <v>608</v>
      </c>
      <c r="I63" s="12" t="s">
        <v>609</v>
      </c>
      <c r="J63" s="12">
        <v>210</v>
      </c>
      <c r="K63" s="12" t="s">
        <v>886</v>
      </c>
      <c r="L63" s="12">
        <v>70</v>
      </c>
      <c r="M63" s="12" t="s">
        <v>465</v>
      </c>
      <c r="N63" s="12" t="s">
        <v>934</v>
      </c>
      <c r="O63" s="57">
        <v>45684.569444444445</v>
      </c>
      <c r="P63" s="58">
        <v>45726</v>
      </c>
      <c r="Q63" s="12"/>
      <c r="R63" s="58"/>
      <c r="S63" s="12"/>
      <c r="T63" s="59">
        <v>49.46</v>
      </c>
      <c r="U63" s="12" t="s">
        <v>39</v>
      </c>
      <c r="V63" s="12" t="s">
        <v>40</v>
      </c>
      <c r="W63" s="12" t="s">
        <v>41</v>
      </c>
      <c r="X63" s="12" t="s">
        <v>42</v>
      </c>
      <c r="Y63" s="12"/>
      <c r="Z63" s="12"/>
      <c r="AA63" s="12" t="s">
        <v>664</v>
      </c>
      <c r="AB63" s="12"/>
      <c r="AC63" s="12">
        <v>7119</v>
      </c>
      <c r="AD63" s="12" t="s">
        <v>38</v>
      </c>
    </row>
    <row r="64" spans="1:30" x14ac:dyDescent="0.2">
      <c r="A64" s="56" t="s">
        <v>500</v>
      </c>
      <c r="B64" s="12">
        <v>635483</v>
      </c>
      <c r="C64" s="12">
        <v>122486</v>
      </c>
      <c r="D64" s="12"/>
      <c r="E64" s="12">
        <v>2</v>
      </c>
      <c r="F64" s="12" t="s">
        <v>29</v>
      </c>
      <c r="G64" s="12">
        <v>3201</v>
      </c>
      <c r="H64" s="12" t="s">
        <v>608</v>
      </c>
      <c r="I64" s="12" t="s">
        <v>609</v>
      </c>
      <c r="J64" s="12">
        <v>209</v>
      </c>
      <c r="K64" s="12" t="s">
        <v>395</v>
      </c>
      <c r="L64" s="12">
        <v>153</v>
      </c>
      <c r="M64" s="12" t="s">
        <v>396</v>
      </c>
      <c r="N64" s="12" t="s">
        <v>397</v>
      </c>
      <c r="O64" s="57">
        <v>45684.569444444445</v>
      </c>
      <c r="P64" s="58">
        <v>45726</v>
      </c>
      <c r="Q64" s="12"/>
      <c r="R64" s="58">
        <v>45721</v>
      </c>
      <c r="S64" s="12"/>
      <c r="T64" s="59">
        <v>-509.14</v>
      </c>
      <c r="U64" s="12" t="s">
        <v>34</v>
      </c>
      <c r="V64" s="12" t="s">
        <v>838</v>
      </c>
      <c r="W64" s="12" t="s">
        <v>35</v>
      </c>
      <c r="X64" s="12" t="s">
        <v>36</v>
      </c>
      <c r="Y64" s="12"/>
      <c r="Z64" s="12"/>
      <c r="AA64" s="12" t="s">
        <v>663</v>
      </c>
      <c r="AB64" s="12"/>
      <c r="AC64" s="12">
        <v>7119</v>
      </c>
      <c r="AD64" s="12" t="s">
        <v>38</v>
      </c>
    </row>
    <row r="65" spans="1:30" x14ac:dyDescent="0.2">
      <c r="A65" s="56" t="s">
        <v>500</v>
      </c>
      <c r="B65" s="12">
        <v>635508</v>
      </c>
      <c r="C65" s="12">
        <v>122486</v>
      </c>
      <c r="D65" s="12"/>
      <c r="E65" s="12">
        <v>2</v>
      </c>
      <c r="F65" s="12" t="s">
        <v>29</v>
      </c>
      <c r="G65" s="12">
        <v>3201</v>
      </c>
      <c r="H65" s="12" t="s">
        <v>608</v>
      </c>
      <c r="I65" s="12" t="s">
        <v>609</v>
      </c>
      <c r="J65" s="12">
        <v>209</v>
      </c>
      <c r="K65" s="12" t="s">
        <v>395</v>
      </c>
      <c r="L65" s="12">
        <v>153</v>
      </c>
      <c r="M65" s="12" t="s">
        <v>396</v>
      </c>
      <c r="N65" s="12" t="s">
        <v>397</v>
      </c>
      <c r="O65" s="57">
        <v>45684.569444444445</v>
      </c>
      <c r="P65" s="58">
        <v>45726</v>
      </c>
      <c r="Q65" s="12"/>
      <c r="R65" s="58">
        <v>45721</v>
      </c>
      <c r="S65" s="12"/>
      <c r="T65" s="59">
        <v>40.729999999999997</v>
      </c>
      <c r="U65" s="12" t="s">
        <v>39</v>
      </c>
      <c r="V65" s="12" t="s">
        <v>40</v>
      </c>
      <c r="W65" s="12" t="s">
        <v>41</v>
      </c>
      <c r="X65" s="12" t="s">
        <v>42</v>
      </c>
      <c r="Y65" s="12"/>
      <c r="Z65" s="12"/>
      <c r="AA65" s="12" t="s">
        <v>663</v>
      </c>
      <c r="AB65" s="12"/>
      <c r="AC65" s="12">
        <v>7119</v>
      </c>
      <c r="AD65" s="12" t="s">
        <v>38</v>
      </c>
    </row>
    <row r="66" spans="1:30" x14ac:dyDescent="0.2">
      <c r="A66" s="56" t="s">
        <v>500</v>
      </c>
      <c r="B66" s="12">
        <v>635557</v>
      </c>
      <c r="C66" s="12">
        <v>122497</v>
      </c>
      <c r="D66" s="12"/>
      <c r="E66" s="12">
        <v>2</v>
      </c>
      <c r="F66" s="12" t="s">
        <v>29</v>
      </c>
      <c r="G66" s="12">
        <v>3201</v>
      </c>
      <c r="H66" s="12" t="s">
        <v>608</v>
      </c>
      <c r="I66" s="12" t="s">
        <v>609</v>
      </c>
      <c r="J66" s="12">
        <v>208</v>
      </c>
      <c r="K66" s="12" t="s">
        <v>316</v>
      </c>
      <c r="L66" s="12">
        <v>38</v>
      </c>
      <c r="M66" s="12" t="s">
        <v>317</v>
      </c>
      <c r="N66" s="12" t="s">
        <v>318</v>
      </c>
      <c r="O66" s="57">
        <v>45684.569444444445</v>
      </c>
      <c r="P66" s="58">
        <v>45726</v>
      </c>
      <c r="Q66" s="12"/>
      <c r="R66" s="58">
        <v>45721</v>
      </c>
      <c r="S66" s="12"/>
      <c r="T66" s="59">
        <v>-673.51</v>
      </c>
      <c r="U66" s="12" t="s">
        <v>34</v>
      </c>
      <c r="V66" s="12" t="s">
        <v>838</v>
      </c>
      <c r="W66" s="12" t="s">
        <v>35</v>
      </c>
      <c r="X66" s="12" t="s">
        <v>36</v>
      </c>
      <c r="Y66" s="12"/>
      <c r="Z66" s="12"/>
      <c r="AA66" s="12" t="s">
        <v>662</v>
      </c>
      <c r="AB66" s="12"/>
      <c r="AC66" s="12">
        <v>7119</v>
      </c>
      <c r="AD66" s="12" t="s">
        <v>38</v>
      </c>
    </row>
    <row r="67" spans="1:30" x14ac:dyDescent="0.2">
      <c r="A67" s="56" t="s">
        <v>500</v>
      </c>
      <c r="B67" s="12">
        <v>635582</v>
      </c>
      <c r="C67" s="12">
        <v>122497</v>
      </c>
      <c r="D67" s="12"/>
      <c r="E67" s="12">
        <v>2</v>
      </c>
      <c r="F67" s="12" t="s">
        <v>29</v>
      </c>
      <c r="G67" s="12">
        <v>3201</v>
      </c>
      <c r="H67" s="12" t="s">
        <v>608</v>
      </c>
      <c r="I67" s="12" t="s">
        <v>609</v>
      </c>
      <c r="J67" s="12">
        <v>208</v>
      </c>
      <c r="K67" s="12" t="s">
        <v>316</v>
      </c>
      <c r="L67" s="12">
        <v>38</v>
      </c>
      <c r="M67" s="12" t="s">
        <v>317</v>
      </c>
      <c r="N67" s="12" t="s">
        <v>318</v>
      </c>
      <c r="O67" s="57">
        <v>45684.569444444445</v>
      </c>
      <c r="P67" s="58">
        <v>45726</v>
      </c>
      <c r="Q67" s="12"/>
      <c r="R67" s="58">
        <v>45721</v>
      </c>
      <c r="S67" s="12"/>
      <c r="T67" s="59">
        <v>53.88</v>
      </c>
      <c r="U67" s="12" t="s">
        <v>39</v>
      </c>
      <c r="V67" s="12" t="s">
        <v>40</v>
      </c>
      <c r="W67" s="12" t="s">
        <v>41</v>
      </c>
      <c r="X67" s="12" t="s">
        <v>42</v>
      </c>
      <c r="Y67" s="12"/>
      <c r="Z67" s="12"/>
      <c r="AA67" s="12" t="s">
        <v>662</v>
      </c>
      <c r="AB67" s="12"/>
      <c r="AC67" s="12">
        <v>7119</v>
      </c>
      <c r="AD67" s="12" t="s">
        <v>38</v>
      </c>
    </row>
    <row r="68" spans="1:30" x14ac:dyDescent="0.2">
      <c r="A68" s="56" t="s">
        <v>500</v>
      </c>
      <c r="B68" s="12">
        <v>635633</v>
      </c>
      <c r="C68" s="12">
        <v>122508</v>
      </c>
      <c r="D68" s="12"/>
      <c r="E68" s="12">
        <v>2</v>
      </c>
      <c r="F68" s="12" t="s">
        <v>29</v>
      </c>
      <c r="G68" s="12">
        <v>3201</v>
      </c>
      <c r="H68" s="12" t="s">
        <v>608</v>
      </c>
      <c r="I68" s="12" t="s">
        <v>609</v>
      </c>
      <c r="J68" s="12">
        <v>205</v>
      </c>
      <c r="K68" s="12" t="s">
        <v>92</v>
      </c>
      <c r="L68" s="12">
        <v>261</v>
      </c>
      <c r="M68" s="12" t="s">
        <v>93</v>
      </c>
      <c r="N68" s="12" t="s">
        <v>94</v>
      </c>
      <c r="O68" s="57">
        <v>45684.569444444445</v>
      </c>
      <c r="P68" s="58">
        <v>45726</v>
      </c>
      <c r="Q68" s="12"/>
      <c r="R68" s="58"/>
      <c r="S68" s="12"/>
      <c r="T68" s="59">
        <v>-400</v>
      </c>
      <c r="U68" s="12" t="s">
        <v>34</v>
      </c>
      <c r="V68" s="12" t="s">
        <v>838</v>
      </c>
      <c r="W68" s="12" t="s">
        <v>35</v>
      </c>
      <c r="X68" s="12" t="s">
        <v>36</v>
      </c>
      <c r="Y68" s="12"/>
      <c r="Z68" s="12"/>
      <c r="AA68" s="12" t="s">
        <v>661</v>
      </c>
      <c r="AB68" s="12"/>
      <c r="AC68" s="12">
        <v>7119</v>
      </c>
      <c r="AD68" s="12" t="s">
        <v>38</v>
      </c>
    </row>
    <row r="69" spans="1:30" x14ac:dyDescent="0.2">
      <c r="A69" s="56" t="s">
        <v>500</v>
      </c>
      <c r="B69" s="12">
        <v>635658</v>
      </c>
      <c r="C69" s="12">
        <v>122508</v>
      </c>
      <c r="D69" s="12"/>
      <c r="E69" s="12">
        <v>2</v>
      </c>
      <c r="F69" s="12" t="s">
        <v>29</v>
      </c>
      <c r="G69" s="12">
        <v>3201</v>
      </c>
      <c r="H69" s="12" t="s">
        <v>608</v>
      </c>
      <c r="I69" s="12" t="s">
        <v>609</v>
      </c>
      <c r="J69" s="12">
        <v>205</v>
      </c>
      <c r="K69" s="12" t="s">
        <v>92</v>
      </c>
      <c r="L69" s="12">
        <v>261</v>
      </c>
      <c r="M69" s="12" t="s">
        <v>93</v>
      </c>
      <c r="N69" s="12" t="s">
        <v>94</v>
      </c>
      <c r="O69" s="57">
        <v>45684.569444444445</v>
      </c>
      <c r="P69" s="58">
        <v>45726</v>
      </c>
      <c r="Q69" s="12"/>
      <c r="R69" s="58"/>
      <c r="S69" s="12"/>
      <c r="T69" s="59">
        <v>32</v>
      </c>
      <c r="U69" s="12" t="s">
        <v>39</v>
      </c>
      <c r="V69" s="12" t="s">
        <v>40</v>
      </c>
      <c r="W69" s="12" t="s">
        <v>41</v>
      </c>
      <c r="X69" s="12" t="s">
        <v>42</v>
      </c>
      <c r="Y69" s="12"/>
      <c r="Z69" s="12"/>
      <c r="AA69" s="12" t="s">
        <v>661</v>
      </c>
      <c r="AB69" s="12"/>
      <c r="AC69" s="12">
        <v>7119</v>
      </c>
      <c r="AD69" s="12" t="s">
        <v>38</v>
      </c>
    </row>
    <row r="70" spans="1:30" x14ac:dyDescent="0.2">
      <c r="A70" s="56" t="s">
        <v>499</v>
      </c>
      <c r="B70" s="12">
        <v>635707</v>
      </c>
      <c r="C70" s="12">
        <v>122519</v>
      </c>
      <c r="D70" s="12"/>
      <c r="E70" s="12">
        <v>2</v>
      </c>
      <c r="F70" s="12" t="s">
        <v>29</v>
      </c>
      <c r="G70" s="12">
        <v>3201</v>
      </c>
      <c r="H70" s="12" t="s">
        <v>608</v>
      </c>
      <c r="I70" s="12" t="s">
        <v>609</v>
      </c>
      <c r="J70" s="12">
        <v>40</v>
      </c>
      <c r="K70" s="12" t="s">
        <v>71</v>
      </c>
      <c r="L70" s="12">
        <v>76</v>
      </c>
      <c r="M70" s="12" t="s">
        <v>72</v>
      </c>
      <c r="N70" s="12" t="s">
        <v>73</v>
      </c>
      <c r="O70" s="57">
        <v>45684.570138888892</v>
      </c>
      <c r="P70" s="58">
        <v>45726</v>
      </c>
      <c r="Q70" s="12"/>
      <c r="R70" s="58">
        <v>45721</v>
      </c>
      <c r="S70" s="12"/>
      <c r="T70" s="59">
        <v>-827.77</v>
      </c>
      <c r="U70" s="12" t="s">
        <v>34</v>
      </c>
      <c r="V70" s="12" t="s">
        <v>838</v>
      </c>
      <c r="W70" s="12" t="s">
        <v>35</v>
      </c>
      <c r="X70" s="12" t="s">
        <v>36</v>
      </c>
      <c r="Y70" s="12"/>
      <c r="Z70" s="12"/>
      <c r="AA70" s="12" t="s">
        <v>639</v>
      </c>
      <c r="AB70" s="12"/>
      <c r="AC70" s="12">
        <v>7119</v>
      </c>
      <c r="AD70" s="12" t="s">
        <v>38</v>
      </c>
    </row>
    <row r="71" spans="1:30" x14ac:dyDescent="0.2">
      <c r="A71" s="56" t="s">
        <v>499</v>
      </c>
      <c r="B71" s="12">
        <v>635733</v>
      </c>
      <c r="C71" s="12">
        <v>122519</v>
      </c>
      <c r="D71" s="12"/>
      <c r="E71" s="12">
        <v>2</v>
      </c>
      <c r="F71" s="12" t="s">
        <v>29</v>
      </c>
      <c r="G71" s="12">
        <v>3201</v>
      </c>
      <c r="H71" s="12" t="s">
        <v>608</v>
      </c>
      <c r="I71" s="12" t="s">
        <v>609</v>
      </c>
      <c r="J71" s="12">
        <v>40</v>
      </c>
      <c r="K71" s="12" t="s">
        <v>71</v>
      </c>
      <c r="L71" s="12">
        <v>76</v>
      </c>
      <c r="M71" s="12" t="s">
        <v>72</v>
      </c>
      <c r="N71" s="12" t="s">
        <v>73</v>
      </c>
      <c r="O71" s="57">
        <v>45684.570138888892</v>
      </c>
      <c r="P71" s="58">
        <v>45726</v>
      </c>
      <c r="Q71" s="12"/>
      <c r="R71" s="58">
        <v>45721</v>
      </c>
      <c r="S71" s="12"/>
      <c r="T71" s="59">
        <v>66.22</v>
      </c>
      <c r="U71" s="12" t="s">
        <v>39</v>
      </c>
      <c r="V71" s="12" t="s">
        <v>40</v>
      </c>
      <c r="W71" s="12" t="s">
        <v>41</v>
      </c>
      <c r="X71" s="12" t="s">
        <v>42</v>
      </c>
      <c r="Y71" s="12"/>
      <c r="Z71" s="12"/>
      <c r="AA71" s="12" t="s">
        <v>639</v>
      </c>
      <c r="AB71" s="12"/>
      <c r="AC71" s="12">
        <v>7119</v>
      </c>
      <c r="AD71" s="12" t="s">
        <v>38</v>
      </c>
    </row>
    <row r="72" spans="1:30" x14ac:dyDescent="0.2">
      <c r="A72" s="56" t="s">
        <v>501</v>
      </c>
      <c r="B72" s="12">
        <v>635938</v>
      </c>
      <c r="C72" s="12">
        <v>122560</v>
      </c>
      <c r="D72" s="12"/>
      <c r="E72" s="12">
        <v>2</v>
      </c>
      <c r="F72" s="12" t="s">
        <v>29</v>
      </c>
      <c r="G72" s="12">
        <v>3201</v>
      </c>
      <c r="H72" s="12" t="s">
        <v>608</v>
      </c>
      <c r="I72" s="12" t="s">
        <v>609</v>
      </c>
      <c r="J72" s="12">
        <v>354</v>
      </c>
      <c r="K72" s="12" t="s">
        <v>104</v>
      </c>
      <c r="L72" s="12">
        <v>93</v>
      </c>
      <c r="M72" s="12" t="s">
        <v>105</v>
      </c>
      <c r="N72" s="12" t="s">
        <v>106</v>
      </c>
      <c r="O72" s="57">
        <v>45684.570138888892</v>
      </c>
      <c r="P72" s="58">
        <v>45726</v>
      </c>
      <c r="Q72" s="12"/>
      <c r="R72" s="58"/>
      <c r="S72" s="12"/>
      <c r="T72" s="59">
        <v>-3005.94</v>
      </c>
      <c r="U72" s="12" t="s">
        <v>34</v>
      </c>
      <c r="V72" s="12" t="s">
        <v>838</v>
      </c>
      <c r="W72" s="12" t="s">
        <v>35</v>
      </c>
      <c r="X72" s="12" t="s">
        <v>36</v>
      </c>
      <c r="Y72" s="12"/>
      <c r="Z72" s="12"/>
      <c r="AA72" s="12" t="s">
        <v>841</v>
      </c>
      <c r="AB72" s="12"/>
      <c r="AC72" s="12">
        <v>7119</v>
      </c>
      <c r="AD72" s="12" t="s">
        <v>38</v>
      </c>
    </row>
    <row r="73" spans="1:30" x14ac:dyDescent="0.2">
      <c r="A73" s="56" t="s">
        <v>501</v>
      </c>
      <c r="B73" s="12">
        <v>635940</v>
      </c>
      <c r="C73" s="12">
        <v>122560</v>
      </c>
      <c r="D73" s="12"/>
      <c r="E73" s="12">
        <v>2</v>
      </c>
      <c r="F73" s="12" t="s">
        <v>29</v>
      </c>
      <c r="G73" s="12">
        <v>3201</v>
      </c>
      <c r="H73" s="12" t="s">
        <v>608</v>
      </c>
      <c r="I73" s="12" t="s">
        <v>609</v>
      </c>
      <c r="J73" s="12">
        <v>354</v>
      </c>
      <c r="K73" s="12" t="s">
        <v>104</v>
      </c>
      <c r="L73" s="12">
        <v>93</v>
      </c>
      <c r="M73" s="12" t="s">
        <v>105</v>
      </c>
      <c r="N73" s="12" t="s">
        <v>106</v>
      </c>
      <c r="O73" s="57">
        <v>45684.570138888892</v>
      </c>
      <c r="P73" s="58">
        <v>45726</v>
      </c>
      <c r="Q73" s="12"/>
      <c r="R73" s="58"/>
      <c r="S73" s="12"/>
      <c r="T73" s="59">
        <v>505.94</v>
      </c>
      <c r="U73" s="12" t="s">
        <v>39</v>
      </c>
      <c r="V73" s="12" t="s">
        <v>91</v>
      </c>
      <c r="W73" s="12" t="s">
        <v>54</v>
      </c>
      <c r="X73" s="12" t="s">
        <v>55</v>
      </c>
      <c r="Y73" s="12"/>
      <c r="Z73" s="12"/>
      <c r="AA73" s="12" t="s">
        <v>841</v>
      </c>
      <c r="AB73" s="12"/>
      <c r="AC73" s="12">
        <v>7119</v>
      </c>
      <c r="AD73" s="12" t="s">
        <v>38</v>
      </c>
    </row>
    <row r="74" spans="1:30" x14ac:dyDescent="0.2">
      <c r="A74" s="56" t="s">
        <v>501</v>
      </c>
      <c r="B74" s="12">
        <v>635979</v>
      </c>
      <c r="C74" s="12">
        <v>122560</v>
      </c>
      <c r="D74" s="12"/>
      <c r="E74" s="12">
        <v>2</v>
      </c>
      <c r="F74" s="12" t="s">
        <v>29</v>
      </c>
      <c r="G74" s="12">
        <v>3201</v>
      </c>
      <c r="H74" s="12" t="s">
        <v>608</v>
      </c>
      <c r="I74" s="12" t="s">
        <v>609</v>
      </c>
      <c r="J74" s="12">
        <v>354</v>
      </c>
      <c r="K74" s="12" t="s">
        <v>104</v>
      </c>
      <c r="L74" s="12">
        <v>93</v>
      </c>
      <c r="M74" s="12" t="s">
        <v>105</v>
      </c>
      <c r="N74" s="12" t="s">
        <v>106</v>
      </c>
      <c r="O74" s="57">
        <v>45684.570138888892</v>
      </c>
      <c r="P74" s="58">
        <v>45726</v>
      </c>
      <c r="Q74" s="12"/>
      <c r="R74" s="58"/>
      <c r="S74" s="12"/>
      <c r="T74" s="59">
        <v>240.48</v>
      </c>
      <c r="U74" s="12" t="s">
        <v>39</v>
      </c>
      <c r="V74" s="12" t="s">
        <v>40</v>
      </c>
      <c r="W74" s="12" t="s">
        <v>41</v>
      </c>
      <c r="X74" s="12" t="s">
        <v>42</v>
      </c>
      <c r="Y74" s="12"/>
      <c r="Z74" s="12"/>
      <c r="AA74" s="12" t="s">
        <v>841</v>
      </c>
      <c r="AB74" s="12"/>
      <c r="AC74" s="12">
        <v>7119</v>
      </c>
      <c r="AD74" s="12" t="s">
        <v>38</v>
      </c>
    </row>
    <row r="75" spans="1:30" x14ac:dyDescent="0.2">
      <c r="A75" s="56" t="s">
        <v>501</v>
      </c>
      <c r="B75" s="12">
        <v>635981</v>
      </c>
      <c r="C75" s="12">
        <v>122560</v>
      </c>
      <c r="D75" s="12"/>
      <c r="E75" s="12">
        <v>2</v>
      </c>
      <c r="F75" s="12" t="s">
        <v>29</v>
      </c>
      <c r="G75" s="12">
        <v>3201</v>
      </c>
      <c r="H75" s="12" t="s">
        <v>608</v>
      </c>
      <c r="I75" s="12" t="s">
        <v>609</v>
      </c>
      <c r="J75" s="12">
        <v>354</v>
      </c>
      <c r="K75" s="12" t="s">
        <v>104</v>
      </c>
      <c r="L75" s="12">
        <v>93</v>
      </c>
      <c r="M75" s="12" t="s">
        <v>105</v>
      </c>
      <c r="N75" s="12" t="s">
        <v>106</v>
      </c>
      <c r="O75" s="57">
        <v>45684.570138888892</v>
      </c>
      <c r="P75" s="58">
        <v>45726</v>
      </c>
      <c r="Q75" s="12"/>
      <c r="R75" s="58"/>
      <c r="S75" s="12"/>
      <c r="T75" s="59">
        <v>-40.479999999999997</v>
      </c>
      <c r="U75" s="12" t="s">
        <v>39</v>
      </c>
      <c r="V75" s="12" t="s">
        <v>56</v>
      </c>
      <c r="W75" s="12" t="s">
        <v>41</v>
      </c>
      <c r="X75" s="12" t="s">
        <v>42</v>
      </c>
      <c r="Y75" s="12"/>
      <c r="Z75" s="12"/>
      <c r="AA75" s="12" t="s">
        <v>841</v>
      </c>
      <c r="AB75" s="12"/>
      <c r="AC75" s="12">
        <v>7119</v>
      </c>
      <c r="AD75" s="12" t="s">
        <v>38</v>
      </c>
    </row>
    <row r="76" spans="1:30" x14ac:dyDescent="0.2">
      <c r="A76" s="56" t="s">
        <v>501</v>
      </c>
      <c r="B76" s="12">
        <v>636016</v>
      </c>
      <c r="C76" s="12">
        <v>122560</v>
      </c>
      <c r="D76" s="12"/>
      <c r="E76" s="12">
        <v>2</v>
      </c>
      <c r="F76" s="12" t="s">
        <v>29</v>
      </c>
      <c r="G76" s="12">
        <v>3201</v>
      </c>
      <c r="H76" s="12" t="s">
        <v>608</v>
      </c>
      <c r="I76" s="12" t="s">
        <v>609</v>
      </c>
      <c r="J76" s="12">
        <v>354</v>
      </c>
      <c r="K76" s="12" t="s">
        <v>104</v>
      </c>
      <c r="L76" s="12">
        <v>93</v>
      </c>
      <c r="M76" s="12" t="s">
        <v>105</v>
      </c>
      <c r="N76" s="12" t="s">
        <v>106</v>
      </c>
      <c r="O76" s="57">
        <v>45684.570138888892</v>
      </c>
      <c r="P76" s="58">
        <v>45726</v>
      </c>
      <c r="Q76" s="12"/>
      <c r="R76" s="58"/>
      <c r="S76" s="12"/>
      <c r="T76" s="59">
        <v>18.059999999999999</v>
      </c>
      <c r="U76" s="12" t="s">
        <v>39</v>
      </c>
      <c r="V76" s="12" t="s">
        <v>108</v>
      </c>
      <c r="W76" s="12" t="s">
        <v>47</v>
      </c>
      <c r="X76" s="12" t="s">
        <v>48</v>
      </c>
      <c r="Y76" s="12"/>
      <c r="Z76" s="12"/>
      <c r="AA76" s="12" t="s">
        <v>841</v>
      </c>
      <c r="AB76" s="12"/>
      <c r="AC76" s="12">
        <v>7119</v>
      </c>
      <c r="AD76" s="12" t="s">
        <v>38</v>
      </c>
    </row>
    <row r="77" spans="1:30" x14ac:dyDescent="0.2">
      <c r="A77" s="56" t="s">
        <v>501</v>
      </c>
      <c r="B77" s="12">
        <v>636193</v>
      </c>
      <c r="C77" s="12">
        <v>122603</v>
      </c>
      <c r="D77" s="12"/>
      <c r="E77" s="12">
        <v>2</v>
      </c>
      <c r="F77" s="12" t="s">
        <v>29</v>
      </c>
      <c r="G77" s="12">
        <v>3201</v>
      </c>
      <c r="H77" s="12" t="s">
        <v>608</v>
      </c>
      <c r="I77" s="12" t="s">
        <v>609</v>
      </c>
      <c r="J77" s="12">
        <v>355</v>
      </c>
      <c r="K77" s="12" t="s">
        <v>438</v>
      </c>
      <c r="L77" s="12">
        <v>152</v>
      </c>
      <c r="M77" s="12" t="s">
        <v>439</v>
      </c>
      <c r="N77" s="12" t="s">
        <v>532</v>
      </c>
      <c r="O77" s="57">
        <v>45684.570138888892</v>
      </c>
      <c r="P77" s="58">
        <v>45726</v>
      </c>
      <c r="Q77" s="12"/>
      <c r="R77" s="58">
        <v>45715</v>
      </c>
      <c r="S77" s="12"/>
      <c r="T77" s="59">
        <v>-3167.4</v>
      </c>
      <c r="U77" s="12" t="s">
        <v>34</v>
      </c>
      <c r="V77" s="12" t="s">
        <v>838</v>
      </c>
      <c r="W77" s="12" t="s">
        <v>35</v>
      </c>
      <c r="X77" s="12" t="s">
        <v>36</v>
      </c>
      <c r="Y77" s="12"/>
      <c r="Z77" s="12"/>
      <c r="AA77" s="12" t="s">
        <v>613</v>
      </c>
      <c r="AB77" s="12"/>
      <c r="AC77" s="12">
        <v>7119</v>
      </c>
      <c r="AD77" s="12" t="s">
        <v>38</v>
      </c>
    </row>
    <row r="78" spans="1:30" x14ac:dyDescent="0.2">
      <c r="A78" s="56" t="s">
        <v>501</v>
      </c>
      <c r="B78" s="12">
        <v>636195</v>
      </c>
      <c r="C78" s="12">
        <v>122603</v>
      </c>
      <c r="D78" s="12"/>
      <c r="E78" s="12">
        <v>2</v>
      </c>
      <c r="F78" s="12" t="s">
        <v>29</v>
      </c>
      <c r="G78" s="12">
        <v>3201</v>
      </c>
      <c r="H78" s="12" t="s">
        <v>608</v>
      </c>
      <c r="I78" s="12" t="s">
        <v>609</v>
      </c>
      <c r="J78" s="12">
        <v>355</v>
      </c>
      <c r="K78" s="12" t="s">
        <v>438</v>
      </c>
      <c r="L78" s="12">
        <v>152</v>
      </c>
      <c r="M78" s="12" t="s">
        <v>439</v>
      </c>
      <c r="N78" s="12" t="s">
        <v>532</v>
      </c>
      <c r="O78" s="57">
        <v>45684.570138888892</v>
      </c>
      <c r="P78" s="58">
        <v>45726</v>
      </c>
      <c r="Q78" s="12"/>
      <c r="R78" s="58">
        <v>45715</v>
      </c>
      <c r="S78" s="12"/>
      <c r="T78" s="59">
        <v>1067.4000000000001</v>
      </c>
      <c r="U78" s="12" t="s">
        <v>39</v>
      </c>
      <c r="V78" s="12" t="s">
        <v>154</v>
      </c>
      <c r="W78" s="12" t="s">
        <v>54</v>
      </c>
      <c r="X78" s="12" t="s">
        <v>55</v>
      </c>
      <c r="Y78" s="12"/>
      <c r="Z78" s="12"/>
      <c r="AA78" s="12" t="s">
        <v>613</v>
      </c>
      <c r="AB78" s="12"/>
      <c r="AC78" s="12">
        <v>7119</v>
      </c>
      <c r="AD78" s="12" t="s">
        <v>38</v>
      </c>
    </row>
    <row r="79" spans="1:30" x14ac:dyDescent="0.2">
      <c r="A79" s="56" t="s">
        <v>501</v>
      </c>
      <c r="B79" s="12">
        <v>636252</v>
      </c>
      <c r="C79" s="12">
        <v>122603</v>
      </c>
      <c r="D79" s="12"/>
      <c r="E79" s="12">
        <v>2</v>
      </c>
      <c r="F79" s="12" t="s">
        <v>29</v>
      </c>
      <c r="G79" s="12">
        <v>3201</v>
      </c>
      <c r="H79" s="12" t="s">
        <v>608</v>
      </c>
      <c r="I79" s="12" t="s">
        <v>609</v>
      </c>
      <c r="J79" s="12">
        <v>355</v>
      </c>
      <c r="K79" s="12" t="s">
        <v>438</v>
      </c>
      <c r="L79" s="12">
        <v>152</v>
      </c>
      <c r="M79" s="12" t="s">
        <v>439</v>
      </c>
      <c r="N79" s="12" t="s">
        <v>532</v>
      </c>
      <c r="O79" s="57">
        <v>45684.570138888892</v>
      </c>
      <c r="P79" s="58">
        <v>45726</v>
      </c>
      <c r="Q79" s="12"/>
      <c r="R79" s="58">
        <v>45715</v>
      </c>
      <c r="S79" s="12"/>
      <c r="T79" s="59">
        <v>253.39</v>
      </c>
      <c r="U79" s="12" t="s">
        <v>39</v>
      </c>
      <c r="V79" s="12" t="s">
        <v>40</v>
      </c>
      <c r="W79" s="12" t="s">
        <v>41</v>
      </c>
      <c r="X79" s="12" t="s">
        <v>42</v>
      </c>
      <c r="Y79" s="12"/>
      <c r="Z79" s="12"/>
      <c r="AA79" s="12" t="s">
        <v>613</v>
      </c>
      <c r="AB79" s="12"/>
      <c r="AC79" s="12">
        <v>7119</v>
      </c>
      <c r="AD79" s="12" t="s">
        <v>38</v>
      </c>
    </row>
    <row r="80" spans="1:30" x14ac:dyDescent="0.2">
      <c r="A80" s="56" t="s">
        <v>501</v>
      </c>
      <c r="B80" s="12">
        <v>636254</v>
      </c>
      <c r="C80" s="12">
        <v>122603</v>
      </c>
      <c r="D80" s="12"/>
      <c r="E80" s="12">
        <v>2</v>
      </c>
      <c r="F80" s="12" t="s">
        <v>29</v>
      </c>
      <c r="G80" s="12">
        <v>3201</v>
      </c>
      <c r="H80" s="12" t="s">
        <v>608</v>
      </c>
      <c r="I80" s="12" t="s">
        <v>609</v>
      </c>
      <c r="J80" s="12">
        <v>355</v>
      </c>
      <c r="K80" s="12" t="s">
        <v>438</v>
      </c>
      <c r="L80" s="12">
        <v>152</v>
      </c>
      <c r="M80" s="12" t="s">
        <v>439</v>
      </c>
      <c r="N80" s="12" t="s">
        <v>532</v>
      </c>
      <c r="O80" s="57">
        <v>45684.570138888892</v>
      </c>
      <c r="P80" s="58">
        <v>45726</v>
      </c>
      <c r="Q80" s="12"/>
      <c r="R80" s="58">
        <v>45715</v>
      </c>
      <c r="S80" s="12"/>
      <c r="T80" s="59">
        <v>-85.39</v>
      </c>
      <c r="U80" s="12" t="s">
        <v>39</v>
      </c>
      <c r="V80" s="12" t="s">
        <v>56</v>
      </c>
      <c r="W80" s="12" t="s">
        <v>41</v>
      </c>
      <c r="X80" s="12" t="s">
        <v>42</v>
      </c>
      <c r="Y80" s="12"/>
      <c r="Z80" s="12"/>
      <c r="AA80" s="12" t="s">
        <v>613</v>
      </c>
      <c r="AB80" s="12"/>
      <c r="AC80" s="12">
        <v>7119</v>
      </c>
      <c r="AD80" s="12" t="s">
        <v>38</v>
      </c>
    </row>
    <row r="81" spans="1:30" x14ac:dyDescent="0.2">
      <c r="A81" s="56" t="s">
        <v>499</v>
      </c>
      <c r="B81" s="12">
        <v>636407</v>
      </c>
      <c r="C81" s="12">
        <v>122632</v>
      </c>
      <c r="D81" s="12"/>
      <c r="E81" s="12">
        <v>2</v>
      </c>
      <c r="F81" s="12" t="s">
        <v>29</v>
      </c>
      <c r="G81" s="12">
        <v>3201</v>
      </c>
      <c r="H81" s="12" t="s">
        <v>608</v>
      </c>
      <c r="I81" s="12" t="s">
        <v>609</v>
      </c>
      <c r="J81" s="12">
        <v>46</v>
      </c>
      <c r="K81" s="12" t="s">
        <v>331</v>
      </c>
      <c r="L81" s="12">
        <v>392</v>
      </c>
      <c r="M81" s="12"/>
      <c r="N81" s="12" t="s">
        <v>332</v>
      </c>
      <c r="O81" s="57">
        <v>45684.570833333331</v>
      </c>
      <c r="P81" s="58">
        <v>45726</v>
      </c>
      <c r="Q81" s="12"/>
      <c r="R81" s="58">
        <v>45713</v>
      </c>
      <c r="S81" s="12"/>
      <c r="T81" s="59">
        <v>-650</v>
      </c>
      <c r="U81" s="12" t="s">
        <v>34</v>
      </c>
      <c r="V81" s="12" t="s">
        <v>838</v>
      </c>
      <c r="W81" s="12" t="s">
        <v>35</v>
      </c>
      <c r="X81" s="12" t="s">
        <v>36</v>
      </c>
      <c r="Y81" s="12"/>
      <c r="Z81" s="12"/>
      <c r="AA81" s="12" t="s">
        <v>618</v>
      </c>
      <c r="AB81" s="12"/>
      <c r="AC81" s="12">
        <v>7119</v>
      </c>
      <c r="AD81" s="12" t="s">
        <v>38</v>
      </c>
    </row>
    <row r="82" spans="1:30" x14ac:dyDescent="0.2">
      <c r="A82" s="56" t="s">
        <v>499</v>
      </c>
      <c r="B82" s="12">
        <v>636435</v>
      </c>
      <c r="C82" s="12">
        <v>122632</v>
      </c>
      <c r="D82" s="12"/>
      <c r="E82" s="12">
        <v>2</v>
      </c>
      <c r="F82" s="12" t="s">
        <v>29</v>
      </c>
      <c r="G82" s="12">
        <v>3201</v>
      </c>
      <c r="H82" s="12" t="s">
        <v>608</v>
      </c>
      <c r="I82" s="12" t="s">
        <v>609</v>
      </c>
      <c r="J82" s="12">
        <v>46</v>
      </c>
      <c r="K82" s="12" t="s">
        <v>331</v>
      </c>
      <c r="L82" s="12">
        <v>392</v>
      </c>
      <c r="M82" s="12"/>
      <c r="N82" s="12" t="s">
        <v>332</v>
      </c>
      <c r="O82" s="57">
        <v>45684.570833333331</v>
      </c>
      <c r="P82" s="58">
        <v>45726</v>
      </c>
      <c r="Q82" s="12"/>
      <c r="R82" s="58">
        <v>45713</v>
      </c>
      <c r="S82" s="12"/>
      <c r="T82" s="59">
        <v>52</v>
      </c>
      <c r="U82" s="12" t="s">
        <v>39</v>
      </c>
      <c r="V82" s="12" t="s">
        <v>40</v>
      </c>
      <c r="W82" s="12" t="s">
        <v>41</v>
      </c>
      <c r="X82" s="12" t="s">
        <v>42</v>
      </c>
      <c r="Y82" s="12"/>
      <c r="Z82" s="12"/>
      <c r="AA82" s="12" t="s">
        <v>618</v>
      </c>
      <c r="AB82" s="12"/>
      <c r="AC82" s="12">
        <v>7119</v>
      </c>
      <c r="AD82" s="12" t="s">
        <v>38</v>
      </c>
    </row>
    <row r="83" spans="1:30" x14ac:dyDescent="0.2">
      <c r="A83" s="56" t="s">
        <v>499</v>
      </c>
      <c r="B83" s="12">
        <v>636478</v>
      </c>
      <c r="C83" s="12">
        <v>122645</v>
      </c>
      <c r="D83" s="12"/>
      <c r="E83" s="12">
        <v>2</v>
      </c>
      <c r="F83" s="12" t="s">
        <v>29</v>
      </c>
      <c r="G83" s="12">
        <v>3201</v>
      </c>
      <c r="H83" s="12" t="s">
        <v>608</v>
      </c>
      <c r="I83" s="12" t="s">
        <v>609</v>
      </c>
      <c r="J83" s="12">
        <v>42</v>
      </c>
      <c r="K83" s="12" t="s">
        <v>226</v>
      </c>
      <c r="L83" s="12">
        <v>304</v>
      </c>
      <c r="M83" s="12"/>
      <c r="N83" s="12" t="s">
        <v>227</v>
      </c>
      <c r="O83" s="57">
        <v>45684.571527777778</v>
      </c>
      <c r="P83" s="58">
        <v>45726</v>
      </c>
      <c r="Q83" s="12"/>
      <c r="R83" s="58">
        <v>45721</v>
      </c>
      <c r="S83" s="12"/>
      <c r="T83" s="59">
        <v>-622.86</v>
      </c>
      <c r="U83" s="12" t="s">
        <v>34</v>
      </c>
      <c r="V83" s="12" t="s">
        <v>838</v>
      </c>
      <c r="W83" s="12" t="s">
        <v>35</v>
      </c>
      <c r="X83" s="12" t="s">
        <v>36</v>
      </c>
      <c r="Y83" s="12"/>
      <c r="Z83" s="12"/>
      <c r="AA83" s="12" t="s">
        <v>631</v>
      </c>
      <c r="AB83" s="12"/>
      <c r="AC83" s="12">
        <v>7119</v>
      </c>
      <c r="AD83" s="12" t="s">
        <v>38</v>
      </c>
    </row>
    <row r="84" spans="1:30" x14ac:dyDescent="0.2">
      <c r="A84" s="56" t="s">
        <v>499</v>
      </c>
      <c r="B84" s="12">
        <v>636504</v>
      </c>
      <c r="C84" s="12">
        <v>122645</v>
      </c>
      <c r="D84" s="12"/>
      <c r="E84" s="12">
        <v>2</v>
      </c>
      <c r="F84" s="12" t="s">
        <v>29</v>
      </c>
      <c r="G84" s="12">
        <v>3201</v>
      </c>
      <c r="H84" s="12" t="s">
        <v>608</v>
      </c>
      <c r="I84" s="12" t="s">
        <v>609</v>
      </c>
      <c r="J84" s="12">
        <v>42</v>
      </c>
      <c r="K84" s="12" t="s">
        <v>226</v>
      </c>
      <c r="L84" s="12">
        <v>304</v>
      </c>
      <c r="M84" s="12"/>
      <c r="N84" s="12" t="s">
        <v>227</v>
      </c>
      <c r="O84" s="57">
        <v>45684.571527777778</v>
      </c>
      <c r="P84" s="58">
        <v>45726</v>
      </c>
      <c r="Q84" s="12"/>
      <c r="R84" s="58">
        <v>45721</v>
      </c>
      <c r="S84" s="12"/>
      <c r="T84" s="59">
        <v>49.83</v>
      </c>
      <c r="U84" s="12" t="s">
        <v>39</v>
      </c>
      <c r="V84" s="12" t="s">
        <v>40</v>
      </c>
      <c r="W84" s="12" t="s">
        <v>41</v>
      </c>
      <c r="X84" s="12" t="s">
        <v>42</v>
      </c>
      <c r="Y84" s="12"/>
      <c r="Z84" s="12"/>
      <c r="AA84" s="12" t="s">
        <v>631</v>
      </c>
      <c r="AB84" s="12"/>
      <c r="AC84" s="12">
        <v>7119</v>
      </c>
      <c r="AD84" s="12" t="s">
        <v>38</v>
      </c>
    </row>
    <row r="85" spans="1:30" x14ac:dyDescent="0.2">
      <c r="A85" s="56" t="s">
        <v>499</v>
      </c>
      <c r="B85" s="12">
        <v>636545</v>
      </c>
      <c r="C85" s="12">
        <v>122656</v>
      </c>
      <c r="D85" s="12"/>
      <c r="E85" s="12">
        <v>2</v>
      </c>
      <c r="F85" s="12" t="s">
        <v>29</v>
      </c>
      <c r="G85" s="12">
        <v>3201</v>
      </c>
      <c r="H85" s="12" t="s">
        <v>608</v>
      </c>
      <c r="I85" s="12" t="s">
        <v>609</v>
      </c>
      <c r="J85" s="12">
        <v>49</v>
      </c>
      <c r="K85" s="12" t="s">
        <v>134</v>
      </c>
      <c r="L85" s="12">
        <v>416</v>
      </c>
      <c r="M85" s="12"/>
      <c r="N85" s="12" t="s">
        <v>135</v>
      </c>
      <c r="O85" s="57">
        <v>45684.571527777778</v>
      </c>
      <c r="P85" s="58">
        <v>45726</v>
      </c>
      <c r="Q85" s="12"/>
      <c r="R85" s="58">
        <v>45716</v>
      </c>
      <c r="S85" s="12"/>
      <c r="T85" s="59">
        <v>-650</v>
      </c>
      <c r="U85" s="12" t="s">
        <v>34</v>
      </c>
      <c r="V85" s="12" t="s">
        <v>838</v>
      </c>
      <c r="W85" s="12" t="s">
        <v>35</v>
      </c>
      <c r="X85" s="12" t="s">
        <v>36</v>
      </c>
      <c r="Y85" s="12"/>
      <c r="Z85" s="12"/>
      <c r="AA85" s="12" t="s">
        <v>618</v>
      </c>
      <c r="AB85" s="12"/>
      <c r="AC85" s="12">
        <v>7119</v>
      </c>
      <c r="AD85" s="12" t="s">
        <v>38</v>
      </c>
    </row>
    <row r="86" spans="1:30" x14ac:dyDescent="0.2">
      <c r="A86" s="56" t="s">
        <v>499</v>
      </c>
      <c r="B86" s="12">
        <v>636573</v>
      </c>
      <c r="C86" s="12">
        <v>122656</v>
      </c>
      <c r="D86" s="12"/>
      <c r="E86" s="12">
        <v>2</v>
      </c>
      <c r="F86" s="12" t="s">
        <v>29</v>
      </c>
      <c r="G86" s="12">
        <v>3201</v>
      </c>
      <c r="H86" s="12" t="s">
        <v>608</v>
      </c>
      <c r="I86" s="12" t="s">
        <v>609</v>
      </c>
      <c r="J86" s="12">
        <v>49</v>
      </c>
      <c r="K86" s="12" t="s">
        <v>134</v>
      </c>
      <c r="L86" s="12">
        <v>416</v>
      </c>
      <c r="M86" s="12"/>
      <c r="N86" s="12" t="s">
        <v>135</v>
      </c>
      <c r="O86" s="57">
        <v>45684.571527777778</v>
      </c>
      <c r="P86" s="58">
        <v>45726</v>
      </c>
      <c r="Q86" s="12"/>
      <c r="R86" s="58">
        <v>45716</v>
      </c>
      <c r="S86" s="12"/>
      <c r="T86" s="59">
        <v>52</v>
      </c>
      <c r="U86" s="12" t="s">
        <v>39</v>
      </c>
      <c r="V86" s="12" t="s">
        <v>40</v>
      </c>
      <c r="W86" s="12" t="s">
        <v>41</v>
      </c>
      <c r="X86" s="12" t="s">
        <v>42</v>
      </c>
      <c r="Y86" s="12"/>
      <c r="Z86" s="12"/>
      <c r="AA86" s="12" t="s">
        <v>618</v>
      </c>
      <c r="AB86" s="12"/>
      <c r="AC86" s="12">
        <v>7119</v>
      </c>
      <c r="AD86" s="12" t="s">
        <v>38</v>
      </c>
    </row>
    <row r="87" spans="1:30" x14ac:dyDescent="0.2">
      <c r="A87" s="56" t="s">
        <v>499</v>
      </c>
      <c r="B87" s="12">
        <v>636616</v>
      </c>
      <c r="C87" s="12">
        <v>122669</v>
      </c>
      <c r="D87" s="12"/>
      <c r="E87" s="12">
        <v>2</v>
      </c>
      <c r="F87" s="12" t="s">
        <v>29</v>
      </c>
      <c r="G87" s="12">
        <v>3201</v>
      </c>
      <c r="H87" s="12" t="s">
        <v>608</v>
      </c>
      <c r="I87" s="12" t="s">
        <v>609</v>
      </c>
      <c r="J87" s="12">
        <v>50</v>
      </c>
      <c r="K87" s="12" t="s">
        <v>185</v>
      </c>
      <c r="L87" s="12">
        <v>385</v>
      </c>
      <c r="M87" s="12"/>
      <c r="N87" s="12" t="s">
        <v>186</v>
      </c>
      <c r="O87" s="57">
        <v>45684.571527777778</v>
      </c>
      <c r="P87" s="58">
        <v>45726</v>
      </c>
      <c r="Q87" s="12"/>
      <c r="R87" s="58">
        <v>45707</v>
      </c>
      <c r="S87" s="12"/>
      <c r="T87" s="59">
        <v>-600</v>
      </c>
      <c r="U87" s="12" t="s">
        <v>34</v>
      </c>
      <c r="V87" s="12" t="s">
        <v>838</v>
      </c>
      <c r="W87" s="12" t="s">
        <v>35</v>
      </c>
      <c r="X87" s="12" t="s">
        <v>36</v>
      </c>
      <c r="Y87" s="12"/>
      <c r="Z87" s="12"/>
      <c r="AA87" s="12" t="s">
        <v>621</v>
      </c>
      <c r="AB87" s="12"/>
      <c r="AC87" s="12">
        <v>7119</v>
      </c>
      <c r="AD87" s="12" t="s">
        <v>38</v>
      </c>
    </row>
    <row r="88" spans="1:30" x14ac:dyDescent="0.2">
      <c r="A88" s="56" t="s">
        <v>499</v>
      </c>
      <c r="B88" s="12">
        <v>636644</v>
      </c>
      <c r="C88" s="12">
        <v>122669</v>
      </c>
      <c r="D88" s="12"/>
      <c r="E88" s="12">
        <v>2</v>
      </c>
      <c r="F88" s="12" t="s">
        <v>29</v>
      </c>
      <c r="G88" s="12">
        <v>3201</v>
      </c>
      <c r="H88" s="12" t="s">
        <v>608</v>
      </c>
      <c r="I88" s="12" t="s">
        <v>609</v>
      </c>
      <c r="J88" s="12">
        <v>50</v>
      </c>
      <c r="K88" s="12" t="s">
        <v>185</v>
      </c>
      <c r="L88" s="12">
        <v>385</v>
      </c>
      <c r="M88" s="12"/>
      <c r="N88" s="12" t="s">
        <v>186</v>
      </c>
      <c r="O88" s="57">
        <v>45684.571527777778</v>
      </c>
      <c r="P88" s="58">
        <v>45726</v>
      </c>
      <c r="Q88" s="12"/>
      <c r="R88" s="58">
        <v>45707</v>
      </c>
      <c r="S88" s="12"/>
      <c r="T88" s="59">
        <v>48</v>
      </c>
      <c r="U88" s="12" t="s">
        <v>39</v>
      </c>
      <c r="V88" s="12" t="s">
        <v>40</v>
      </c>
      <c r="W88" s="12" t="s">
        <v>41</v>
      </c>
      <c r="X88" s="12" t="s">
        <v>42</v>
      </c>
      <c r="Y88" s="12"/>
      <c r="Z88" s="12"/>
      <c r="AA88" s="12" t="s">
        <v>621</v>
      </c>
      <c r="AB88" s="12"/>
      <c r="AC88" s="12">
        <v>7119</v>
      </c>
      <c r="AD88" s="12" t="s">
        <v>38</v>
      </c>
    </row>
    <row r="89" spans="1:30" x14ac:dyDescent="0.2">
      <c r="A89" s="56" t="s">
        <v>499</v>
      </c>
      <c r="B89" s="12">
        <v>636675</v>
      </c>
      <c r="C89" s="12">
        <v>122682</v>
      </c>
      <c r="D89" s="12"/>
      <c r="E89" s="12">
        <v>2</v>
      </c>
      <c r="F89" s="12" t="s">
        <v>29</v>
      </c>
      <c r="G89" s="12">
        <v>3201</v>
      </c>
      <c r="H89" s="12" t="s">
        <v>608</v>
      </c>
      <c r="I89" s="12" t="s">
        <v>609</v>
      </c>
      <c r="J89" s="12">
        <v>54</v>
      </c>
      <c r="K89" s="12" t="s">
        <v>359</v>
      </c>
      <c r="L89" s="12">
        <v>88</v>
      </c>
      <c r="M89" s="12" t="s">
        <v>360</v>
      </c>
      <c r="N89" s="12" t="s">
        <v>361</v>
      </c>
      <c r="O89" s="57">
        <v>45684.571527777778</v>
      </c>
      <c r="P89" s="58">
        <v>45726</v>
      </c>
      <c r="Q89" s="12"/>
      <c r="R89" s="58">
        <v>45721</v>
      </c>
      <c r="S89" s="12"/>
      <c r="T89" s="59">
        <v>-751.48</v>
      </c>
      <c r="U89" s="12" t="s">
        <v>34</v>
      </c>
      <c r="V89" s="12" t="s">
        <v>838</v>
      </c>
      <c r="W89" s="12" t="s">
        <v>35</v>
      </c>
      <c r="X89" s="12" t="s">
        <v>36</v>
      </c>
      <c r="Y89" s="12"/>
      <c r="Z89" s="12"/>
      <c r="AA89" s="12" t="s">
        <v>638</v>
      </c>
      <c r="AB89" s="12"/>
      <c r="AC89" s="12">
        <v>7119</v>
      </c>
      <c r="AD89" s="12" t="s">
        <v>38</v>
      </c>
    </row>
    <row r="90" spans="1:30" x14ac:dyDescent="0.2">
      <c r="A90" s="56" t="s">
        <v>499</v>
      </c>
      <c r="B90" s="12">
        <v>636701</v>
      </c>
      <c r="C90" s="12">
        <v>122682</v>
      </c>
      <c r="D90" s="12"/>
      <c r="E90" s="12">
        <v>2</v>
      </c>
      <c r="F90" s="12" t="s">
        <v>29</v>
      </c>
      <c r="G90" s="12">
        <v>3201</v>
      </c>
      <c r="H90" s="12" t="s">
        <v>608</v>
      </c>
      <c r="I90" s="12" t="s">
        <v>609</v>
      </c>
      <c r="J90" s="12">
        <v>54</v>
      </c>
      <c r="K90" s="12" t="s">
        <v>359</v>
      </c>
      <c r="L90" s="12">
        <v>88</v>
      </c>
      <c r="M90" s="12" t="s">
        <v>360</v>
      </c>
      <c r="N90" s="12" t="s">
        <v>361</v>
      </c>
      <c r="O90" s="57">
        <v>45684.571527777778</v>
      </c>
      <c r="P90" s="58">
        <v>45726</v>
      </c>
      <c r="Q90" s="12"/>
      <c r="R90" s="58">
        <v>45721</v>
      </c>
      <c r="S90" s="12"/>
      <c r="T90" s="59">
        <v>60.12</v>
      </c>
      <c r="U90" s="12" t="s">
        <v>39</v>
      </c>
      <c r="V90" s="12" t="s">
        <v>40</v>
      </c>
      <c r="W90" s="12" t="s">
        <v>41</v>
      </c>
      <c r="X90" s="12" t="s">
        <v>42</v>
      </c>
      <c r="Y90" s="12"/>
      <c r="Z90" s="12"/>
      <c r="AA90" s="12" t="s">
        <v>638</v>
      </c>
      <c r="AB90" s="12"/>
      <c r="AC90" s="12">
        <v>7119</v>
      </c>
      <c r="AD90" s="12" t="s">
        <v>38</v>
      </c>
    </row>
    <row r="91" spans="1:30" x14ac:dyDescent="0.2">
      <c r="A91" s="56" t="s">
        <v>501</v>
      </c>
      <c r="B91" s="12">
        <v>636743</v>
      </c>
      <c r="C91" s="12">
        <v>122693</v>
      </c>
      <c r="D91" s="12"/>
      <c r="E91" s="12">
        <v>2</v>
      </c>
      <c r="F91" s="12" t="s">
        <v>29</v>
      </c>
      <c r="G91" s="12">
        <v>3201</v>
      </c>
      <c r="H91" s="12" t="s">
        <v>608</v>
      </c>
      <c r="I91" s="12" t="s">
        <v>609</v>
      </c>
      <c r="J91" s="12">
        <v>222</v>
      </c>
      <c r="K91" s="12" t="s">
        <v>174</v>
      </c>
      <c r="L91" s="12">
        <v>314</v>
      </c>
      <c r="M91" s="12"/>
      <c r="N91" s="12" t="s">
        <v>854</v>
      </c>
      <c r="O91" s="57">
        <v>45684.572222222225</v>
      </c>
      <c r="P91" s="58">
        <v>45726</v>
      </c>
      <c r="Q91" s="12"/>
      <c r="R91" s="58"/>
      <c r="S91" s="12"/>
      <c r="T91" s="59">
        <v>-17724.14</v>
      </c>
      <c r="U91" s="12" t="s">
        <v>34</v>
      </c>
      <c r="V91" s="12" t="s">
        <v>838</v>
      </c>
      <c r="W91" s="12" t="s">
        <v>35</v>
      </c>
      <c r="X91" s="12" t="s">
        <v>36</v>
      </c>
      <c r="Y91" s="12"/>
      <c r="Z91" s="12"/>
      <c r="AA91" s="12" t="s">
        <v>855</v>
      </c>
      <c r="AB91" s="12"/>
      <c r="AC91" s="12">
        <v>7119</v>
      </c>
      <c r="AD91" s="12" t="s">
        <v>38</v>
      </c>
    </row>
    <row r="92" spans="1:30" x14ac:dyDescent="0.2">
      <c r="A92" s="56" t="s">
        <v>501</v>
      </c>
      <c r="B92" s="12">
        <v>636764</v>
      </c>
      <c r="C92" s="12">
        <v>122693</v>
      </c>
      <c r="D92" s="12"/>
      <c r="E92" s="12">
        <v>2</v>
      </c>
      <c r="F92" s="12" t="s">
        <v>29</v>
      </c>
      <c r="G92" s="12">
        <v>3201</v>
      </c>
      <c r="H92" s="12" t="s">
        <v>608</v>
      </c>
      <c r="I92" s="12" t="s">
        <v>609</v>
      </c>
      <c r="J92" s="12">
        <v>222</v>
      </c>
      <c r="K92" s="12" t="s">
        <v>174</v>
      </c>
      <c r="L92" s="12">
        <v>314</v>
      </c>
      <c r="M92" s="12"/>
      <c r="N92" s="12" t="s">
        <v>854</v>
      </c>
      <c r="O92" s="57">
        <v>45684.572222222225</v>
      </c>
      <c r="P92" s="58">
        <v>45726</v>
      </c>
      <c r="Q92" s="12"/>
      <c r="R92" s="58"/>
      <c r="S92" s="12"/>
      <c r="T92" s="59">
        <v>1417.93</v>
      </c>
      <c r="U92" s="12" t="s">
        <v>39</v>
      </c>
      <c r="V92" s="12" t="s">
        <v>40</v>
      </c>
      <c r="W92" s="12" t="s">
        <v>41</v>
      </c>
      <c r="X92" s="12" t="s">
        <v>42</v>
      </c>
      <c r="Y92" s="12"/>
      <c r="Z92" s="12"/>
      <c r="AA92" s="12" t="s">
        <v>855</v>
      </c>
      <c r="AB92" s="12"/>
      <c r="AC92" s="12">
        <v>7119</v>
      </c>
      <c r="AD92" s="12" t="s">
        <v>38</v>
      </c>
    </row>
    <row r="93" spans="1:30" x14ac:dyDescent="0.2">
      <c r="A93" s="56" t="s">
        <v>501</v>
      </c>
      <c r="B93" s="12">
        <v>636791</v>
      </c>
      <c r="C93" s="12">
        <v>122693</v>
      </c>
      <c r="D93" s="12"/>
      <c r="E93" s="12">
        <v>2</v>
      </c>
      <c r="F93" s="12" t="s">
        <v>29</v>
      </c>
      <c r="G93" s="12">
        <v>3201</v>
      </c>
      <c r="H93" s="12" t="s">
        <v>608</v>
      </c>
      <c r="I93" s="12" t="s">
        <v>609</v>
      </c>
      <c r="J93" s="12">
        <v>222</v>
      </c>
      <c r="K93" s="12" t="s">
        <v>174</v>
      </c>
      <c r="L93" s="12">
        <v>314</v>
      </c>
      <c r="M93" s="12"/>
      <c r="N93" s="12" t="s">
        <v>854</v>
      </c>
      <c r="O93" s="57">
        <v>45684.572222222225</v>
      </c>
      <c r="P93" s="58">
        <v>45726</v>
      </c>
      <c r="Q93" s="12"/>
      <c r="R93" s="58"/>
      <c r="S93" s="12"/>
      <c r="T93" s="59">
        <v>3978.14</v>
      </c>
      <c r="U93" s="12" t="s">
        <v>39</v>
      </c>
      <c r="V93" s="12" t="s">
        <v>46</v>
      </c>
      <c r="W93" s="12" t="s">
        <v>47</v>
      </c>
      <c r="X93" s="12" t="s">
        <v>48</v>
      </c>
      <c r="Y93" s="12"/>
      <c r="Z93" s="12"/>
      <c r="AA93" s="12" t="s">
        <v>855</v>
      </c>
      <c r="AB93" s="12"/>
      <c r="AC93" s="12">
        <v>7119</v>
      </c>
      <c r="AD93" s="12" t="s">
        <v>38</v>
      </c>
    </row>
    <row r="94" spans="1:30" x14ac:dyDescent="0.2">
      <c r="A94" s="56" t="s">
        <v>501</v>
      </c>
      <c r="B94" s="12">
        <v>636814</v>
      </c>
      <c r="C94" s="12">
        <v>122704</v>
      </c>
      <c r="D94" s="12"/>
      <c r="E94" s="12">
        <v>2</v>
      </c>
      <c r="F94" s="12" t="s">
        <v>29</v>
      </c>
      <c r="G94" s="12">
        <v>3201</v>
      </c>
      <c r="H94" s="12" t="s">
        <v>608</v>
      </c>
      <c r="I94" s="12" t="s">
        <v>609</v>
      </c>
      <c r="J94" s="12">
        <v>220</v>
      </c>
      <c r="K94" s="12" t="s">
        <v>177</v>
      </c>
      <c r="L94" s="12">
        <v>282</v>
      </c>
      <c r="M94" s="12" t="s">
        <v>178</v>
      </c>
      <c r="N94" s="12" t="s">
        <v>856</v>
      </c>
      <c r="O94" s="57">
        <v>45684.572222222225</v>
      </c>
      <c r="P94" s="58">
        <v>45726</v>
      </c>
      <c r="Q94" s="12"/>
      <c r="R94" s="58"/>
      <c r="S94" s="12"/>
      <c r="T94" s="59">
        <v>-4170.3999999999996</v>
      </c>
      <c r="U94" s="12" t="s">
        <v>34</v>
      </c>
      <c r="V94" s="12" t="s">
        <v>838</v>
      </c>
      <c r="W94" s="12" t="s">
        <v>35</v>
      </c>
      <c r="X94" s="12" t="s">
        <v>36</v>
      </c>
      <c r="Y94" s="12"/>
      <c r="Z94" s="12"/>
      <c r="AA94" s="12" t="s">
        <v>857</v>
      </c>
      <c r="AB94" s="12"/>
      <c r="AC94" s="12">
        <v>7119</v>
      </c>
      <c r="AD94" s="12" t="s">
        <v>38</v>
      </c>
    </row>
    <row r="95" spans="1:30" x14ac:dyDescent="0.2">
      <c r="A95" s="56" t="s">
        <v>501</v>
      </c>
      <c r="B95" s="12">
        <v>636837</v>
      </c>
      <c r="C95" s="12">
        <v>122704</v>
      </c>
      <c r="D95" s="12"/>
      <c r="E95" s="12">
        <v>2</v>
      </c>
      <c r="F95" s="12" t="s">
        <v>29</v>
      </c>
      <c r="G95" s="12">
        <v>3201</v>
      </c>
      <c r="H95" s="12" t="s">
        <v>608</v>
      </c>
      <c r="I95" s="12" t="s">
        <v>609</v>
      </c>
      <c r="J95" s="12">
        <v>220</v>
      </c>
      <c r="K95" s="12" t="s">
        <v>177</v>
      </c>
      <c r="L95" s="12">
        <v>282</v>
      </c>
      <c r="M95" s="12" t="s">
        <v>178</v>
      </c>
      <c r="N95" s="12" t="s">
        <v>856</v>
      </c>
      <c r="O95" s="57">
        <v>45684.572222222225</v>
      </c>
      <c r="P95" s="58">
        <v>45726</v>
      </c>
      <c r="Q95" s="12"/>
      <c r="R95" s="58"/>
      <c r="S95" s="12"/>
      <c r="T95" s="59">
        <v>333.63</v>
      </c>
      <c r="U95" s="12" t="s">
        <v>39</v>
      </c>
      <c r="V95" s="12" t="s">
        <v>40</v>
      </c>
      <c r="W95" s="12" t="s">
        <v>41</v>
      </c>
      <c r="X95" s="12" t="s">
        <v>42</v>
      </c>
      <c r="Y95" s="12"/>
      <c r="Z95" s="12"/>
      <c r="AA95" s="12" t="s">
        <v>857</v>
      </c>
      <c r="AB95" s="12"/>
      <c r="AC95" s="12">
        <v>7119</v>
      </c>
      <c r="AD95" s="12" t="s">
        <v>38</v>
      </c>
    </row>
    <row r="96" spans="1:30" x14ac:dyDescent="0.2">
      <c r="A96" s="56" t="s">
        <v>501</v>
      </c>
      <c r="B96" s="12">
        <v>636866</v>
      </c>
      <c r="C96" s="12">
        <v>122704</v>
      </c>
      <c r="D96" s="12"/>
      <c r="E96" s="12">
        <v>2</v>
      </c>
      <c r="F96" s="12" t="s">
        <v>29</v>
      </c>
      <c r="G96" s="12">
        <v>3201</v>
      </c>
      <c r="H96" s="12" t="s">
        <v>608</v>
      </c>
      <c r="I96" s="12" t="s">
        <v>609</v>
      </c>
      <c r="J96" s="12">
        <v>220</v>
      </c>
      <c r="K96" s="12" t="s">
        <v>177</v>
      </c>
      <c r="L96" s="12">
        <v>282</v>
      </c>
      <c r="M96" s="12" t="s">
        <v>178</v>
      </c>
      <c r="N96" s="12" t="s">
        <v>856</v>
      </c>
      <c r="O96" s="57">
        <v>45684.572222222225</v>
      </c>
      <c r="P96" s="58">
        <v>45726</v>
      </c>
      <c r="Q96" s="12"/>
      <c r="R96" s="58"/>
      <c r="S96" s="12"/>
      <c r="T96" s="59">
        <v>275.57</v>
      </c>
      <c r="U96" s="12" t="s">
        <v>39</v>
      </c>
      <c r="V96" s="12" t="s">
        <v>180</v>
      </c>
      <c r="W96" s="12" t="s">
        <v>47</v>
      </c>
      <c r="X96" s="12" t="s">
        <v>48</v>
      </c>
      <c r="Y96" s="12"/>
      <c r="Z96" s="12"/>
      <c r="AA96" s="12" t="s">
        <v>857</v>
      </c>
      <c r="AB96" s="12"/>
      <c r="AC96" s="12">
        <v>7119</v>
      </c>
      <c r="AD96" s="12" t="s">
        <v>38</v>
      </c>
    </row>
    <row r="97" spans="1:30" x14ac:dyDescent="0.2">
      <c r="A97" s="56" t="s">
        <v>501</v>
      </c>
      <c r="B97" s="12">
        <v>636891</v>
      </c>
      <c r="C97" s="12">
        <v>122716</v>
      </c>
      <c r="D97" s="12"/>
      <c r="E97" s="12">
        <v>2</v>
      </c>
      <c r="F97" s="12" t="s">
        <v>29</v>
      </c>
      <c r="G97" s="12">
        <v>3201</v>
      </c>
      <c r="H97" s="12" t="s">
        <v>608</v>
      </c>
      <c r="I97" s="12" t="s">
        <v>609</v>
      </c>
      <c r="J97" s="12">
        <v>357</v>
      </c>
      <c r="K97" s="12" t="s">
        <v>43</v>
      </c>
      <c r="L97" s="12">
        <v>26</v>
      </c>
      <c r="M97" s="12" t="s">
        <v>44</v>
      </c>
      <c r="N97" s="12" t="s">
        <v>45</v>
      </c>
      <c r="O97" s="57">
        <v>45684.572916666664</v>
      </c>
      <c r="P97" s="58">
        <v>45726</v>
      </c>
      <c r="Q97" s="12"/>
      <c r="R97" s="58">
        <v>45721</v>
      </c>
      <c r="S97" s="12"/>
      <c r="T97" s="59">
        <v>-8883.73</v>
      </c>
      <c r="U97" s="12" t="s">
        <v>34</v>
      </c>
      <c r="V97" s="12" t="s">
        <v>838</v>
      </c>
      <c r="W97" s="12" t="s">
        <v>35</v>
      </c>
      <c r="X97" s="12" t="s">
        <v>36</v>
      </c>
      <c r="Y97" s="12"/>
      <c r="Z97" s="12"/>
      <c r="AA97" s="12" t="s">
        <v>839</v>
      </c>
      <c r="AB97" s="12"/>
      <c r="AC97" s="12">
        <v>7119</v>
      </c>
      <c r="AD97" s="12" t="s">
        <v>38</v>
      </c>
    </row>
    <row r="98" spans="1:30" x14ac:dyDescent="0.2">
      <c r="A98" s="56" t="s">
        <v>501</v>
      </c>
      <c r="B98" s="12">
        <v>636912</v>
      </c>
      <c r="C98" s="12">
        <v>122716</v>
      </c>
      <c r="D98" s="12"/>
      <c r="E98" s="12">
        <v>2</v>
      </c>
      <c r="F98" s="12" t="s">
        <v>29</v>
      </c>
      <c r="G98" s="12">
        <v>3201</v>
      </c>
      <c r="H98" s="12" t="s">
        <v>608</v>
      </c>
      <c r="I98" s="12" t="s">
        <v>609</v>
      </c>
      <c r="J98" s="12">
        <v>357</v>
      </c>
      <c r="K98" s="12" t="s">
        <v>43</v>
      </c>
      <c r="L98" s="12">
        <v>26</v>
      </c>
      <c r="M98" s="12" t="s">
        <v>44</v>
      </c>
      <c r="N98" s="12" t="s">
        <v>45</v>
      </c>
      <c r="O98" s="57">
        <v>45684.572916666664</v>
      </c>
      <c r="P98" s="58">
        <v>45726</v>
      </c>
      <c r="Q98" s="12"/>
      <c r="R98" s="58">
        <v>45721</v>
      </c>
      <c r="S98" s="12"/>
      <c r="T98" s="59">
        <v>710.7</v>
      </c>
      <c r="U98" s="12" t="s">
        <v>39</v>
      </c>
      <c r="V98" s="12" t="s">
        <v>40</v>
      </c>
      <c r="W98" s="12" t="s">
        <v>41</v>
      </c>
      <c r="X98" s="12" t="s">
        <v>42</v>
      </c>
      <c r="Y98" s="12"/>
      <c r="Z98" s="12"/>
      <c r="AA98" s="12" t="s">
        <v>839</v>
      </c>
      <c r="AB98" s="12"/>
      <c r="AC98" s="12">
        <v>7119</v>
      </c>
      <c r="AD98" s="12" t="s">
        <v>38</v>
      </c>
    </row>
    <row r="99" spans="1:30" x14ac:dyDescent="0.2">
      <c r="A99" s="56" t="s">
        <v>501</v>
      </c>
      <c r="B99" s="12">
        <v>636934</v>
      </c>
      <c r="C99" s="12">
        <v>122716</v>
      </c>
      <c r="D99" s="12"/>
      <c r="E99" s="12">
        <v>2</v>
      </c>
      <c r="F99" s="12" t="s">
        <v>29</v>
      </c>
      <c r="G99" s="12">
        <v>3201</v>
      </c>
      <c r="H99" s="12" t="s">
        <v>608</v>
      </c>
      <c r="I99" s="12" t="s">
        <v>609</v>
      </c>
      <c r="J99" s="12">
        <v>357</v>
      </c>
      <c r="K99" s="12" t="s">
        <v>43</v>
      </c>
      <c r="L99" s="12">
        <v>26</v>
      </c>
      <c r="M99" s="12" t="s">
        <v>44</v>
      </c>
      <c r="N99" s="12" t="s">
        <v>45</v>
      </c>
      <c r="O99" s="57">
        <v>45684.572916666664</v>
      </c>
      <c r="P99" s="58">
        <v>45726</v>
      </c>
      <c r="Q99" s="12"/>
      <c r="R99" s="58">
        <v>45721</v>
      </c>
      <c r="S99" s="12"/>
      <c r="T99" s="59">
        <v>1547.03</v>
      </c>
      <c r="U99" s="12" t="s">
        <v>39</v>
      </c>
      <c r="V99" s="12" t="s">
        <v>46</v>
      </c>
      <c r="W99" s="12" t="s">
        <v>47</v>
      </c>
      <c r="X99" s="12" t="s">
        <v>48</v>
      </c>
      <c r="Y99" s="12"/>
      <c r="Z99" s="12"/>
      <c r="AA99" s="12" t="s">
        <v>839</v>
      </c>
      <c r="AB99" s="12"/>
      <c r="AC99" s="12">
        <v>7119</v>
      </c>
      <c r="AD99" s="12" t="s">
        <v>38</v>
      </c>
    </row>
    <row r="100" spans="1:30" x14ac:dyDescent="0.2">
      <c r="A100" s="56" t="s">
        <v>501</v>
      </c>
      <c r="B100" s="12">
        <v>636957</v>
      </c>
      <c r="C100" s="12">
        <v>122727</v>
      </c>
      <c r="D100" s="12"/>
      <c r="E100" s="12">
        <v>2</v>
      </c>
      <c r="F100" s="12" t="s">
        <v>29</v>
      </c>
      <c r="G100" s="12">
        <v>3201</v>
      </c>
      <c r="H100" s="12" t="s">
        <v>608</v>
      </c>
      <c r="I100" s="12" t="s">
        <v>609</v>
      </c>
      <c r="J100" s="12">
        <v>353</v>
      </c>
      <c r="K100" s="12" t="s">
        <v>150</v>
      </c>
      <c r="L100" s="12">
        <v>49</v>
      </c>
      <c r="M100" s="12" t="s">
        <v>151</v>
      </c>
      <c r="N100" s="12" t="s">
        <v>152</v>
      </c>
      <c r="O100" s="57">
        <v>45684.572916666664</v>
      </c>
      <c r="P100" s="58">
        <v>45726</v>
      </c>
      <c r="Q100" s="12"/>
      <c r="R100" s="58">
        <v>45715</v>
      </c>
      <c r="S100" s="12"/>
      <c r="T100" s="59">
        <v>-9625.33</v>
      </c>
      <c r="U100" s="12" t="s">
        <v>34</v>
      </c>
      <c r="V100" s="12" t="s">
        <v>838</v>
      </c>
      <c r="W100" s="12" t="s">
        <v>35</v>
      </c>
      <c r="X100" s="12" t="s">
        <v>36</v>
      </c>
      <c r="Y100" s="12"/>
      <c r="Z100" s="12"/>
      <c r="AA100" s="12" t="s">
        <v>616</v>
      </c>
      <c r="AB100" s="12"/>
      <c r="AC100" s="12">
        <v>7119</v>
      </c>
      <c r="AD100" s="12" t="s">
        <v>38</v>
      </c>
    </row>
    <row r="101" spans="1:30" x14ac:dyDescent="0.2">
      <c r="A101" s="56" t="s">
        <v>501</v>
      </c>
      <c r="B101" s="12">
        <v>636959</v>
      </c>
      <c r="C101" s="12">
        <v>122727</v>
      </c>
      <c r="D101" s="12"/>
      <c r="E101" s="12">
        <v>2</v>
      </c>
      <c r="F101" s="12" t="s">
        <v>29</v>
      </c>
      <c r="G101" s="12">
        <v>3201</v>
      </c>
      <c r="H101" s="12" t="s">
        <v>608</v>
      </c>
      <c r="I101" s="12" t="s">
        <v>609</v>
      </c>
      <c r="J101" s="12">
        <v>353</v>
      </c>
      <c r="K101" s="12" t="s">
        <v>150</v>
      </c>
      <c r="L101" s="12">
        <v>49</v>
      </c>
      <c r="M101" s="12" t="s">
        <v>151</v>
      </c>
      <c r="N101" s="12" t="s">
        <v>152</v>
      </c>
      <c r="O101" s="57">
        <v>45684.572916666664</v>
      </c>
      <c r="P101" s="58">
        <v>45726</v>
      </c>
      <c r="Q101" s="12"/>
      <c r="R101" s="58">
        <v>45715</v>
      </c>
      <c r="S101" s="12"/>
      <c r="T101" s="59">
        <v>812.67</v>
      </c>
      <c r="U101" s="12" t="s">
        <v>39</v>
      </c>
      <c r="V101" s="12" t="s">
        <v>468</v>
      </c>
      <c r="W101" s="12" t="s">
        <v>54</v>
      </c>
      <c r="X101" s="12" t="s">
        <v>55</v>
      </c>
      <c r="Y101" s="12"/>
      <c r="Z101" s="12"/>
      <c r="AA101" s="12" t="s">
        <v>616</v>
      </c>
      <c r="AB101" s="12"/>
      <c r="AC101" s="12">
        <v>7119</v>
      </c>
      <c r="AD101" s="12" t="s">
        <v>38</v>
      </c>
    </row>
    <row r="102" spans="1:30" x14ac:dyDescent="0.2">
      <c r="A102" s="56" t="s">
        <v>501</v>
      </c>
      <c r="B102" s="12">
        <v>636990</v>
      </c>
      <c r="C102" s="12">
        <v>122727</v>
      </c>
      <c r="D102" s="12"/>
      <c r="E102" s="12">
        <v>2</v>
      </c>
      <c r="F102" s="12" t="s">
        <v>29</v>
      </c>
      <c r="G102" s="12">
        <v>3201</v>
      </c>
      <c r="H102" s="12" t="s">
        <v>608</v>
      </c>
      <c r="I102" s="12" t="s">
        <v>609</v>
      </c>
      <c r="J102" s="12">
        <v>353</v>
      </c>
      <c r="K102" s="12" t="s">
        <v>150</v>
      </c>
      <c r="L102" s="12">
        <v>49</v>
      </c>
      <c r="M102" s="12" t="s">
        <v>151</v>
      </c>
      <c r="N102" s="12" t="s">
        <v>152</v>
      </c>
      <c r="O102" s="57">
        <v>45684.572916666664</v>
      </c>
      <c r="P102" s="58">
        <v>45726</v>
      </c>
      <c r="Q102" s="12"/>
      <c r="R102" s="58">
        <v>45715</v>
      </c>
      <c r="S102" s="12"/>
      <c r="T102" s="59">
        <v>770.03</v>
      </c>
      <c r="U102" s="12" t="s">
        <v>39</v>
      </c>
      <c r="V102" s="12" t="s">
        <v>40</v>
      </c>
      <c r="W102" s="12" t="s">
        <v>41</v>
      </c>
      <c r="X102" s="12" t="s">
        <v>42</v>
      </c>
      <c r="Y102" s="12"/>
      <c r="Z102" s="12"/>
      <c r="AA102" s="12" t="s">
        <v>616</v>
      </c>
      <c r="AB102" s="12"/>
      <c r="AC102" s="12">
        <v>7119</v>
      </c>
      <c r="AD102" s="12" t="s">
        <v>38</v>
      </c>
    </row>
    <row r="103" spans="1:30" x14ac:dyDescent="0.2">
      <c r="A103" s="56" t="s">
        <v>501</v>
      </c>
      <c r="B103" s="12">
        <v>636992</v>
      </c>
      <c r="C103" s="12">
        <v>122727</v>
      </c>
      <c r="D103" s="12"/>
      <c r="E103" s="12">
        <v>2</v>
      </c>
      <c r="F103" s="12" t="s">
        <v>29</v>
      </c>
      <c r="G103" s="12">
        <v>3201</v>
      </c>
      <c r="H103" s="12" t="s">
        <v>608</v>
      </c>
      <c r="I103" s="12" t="s">
        <v>609</v>
      </c>
      <c r="J103" s="12">
        <v>353</v>
      </c>
      <c r="K103" s="12" t="s">
        <v>150</v>
      </c>
      <c r="L103" s="12">
        <v>49</v>
      </c>
      <c r="M103" s="12" t="s">
        <v>151</v>
      </c>
      <c r="N103" s="12" t="s">
        <v>152</v>
      </c>
      <c r="O103" s="57">
        <v>45684.572916666664</v>
      </c>
      <c r="P103" s="58">
        <v>45726</v>
      </c>
      <c r="Q103" s="12"/>
      <c r="R103" s="58">
        <v>45715</v>
      </c>
      <c r="S103" s="12"/>
      <c r="T103" s="59">
        <v>-65.010000000000005</v>
      </c>
      <c r="U103" s="12" t="s">
        <v>39</v>
      </c>
      <c r="V103" s="12" t="s">
        <v>56</v>
      </c>
      <c r="W103" s="12" t="s">
        <v>41</v>
      </c>
      <c r="X103" s="12" t="s">
        <v>42</v>
      </c>
      <c r="Y103" s="12"/>
      <c r="Z103" s="12"/>
      <c r="AA103" s="12" t="s">
        <v>616</v>
      </c>
      <c r="AB103" s="12"/>
      <c r="AC103" s="12">
        <v>7119</v>
      </c>
      <c r="AD103" s="12" t="s">
        <v>38</v>
      </c>
    </row>
    <row r="104" spans="1:30" x14ac:dyDescent="0.2">
      <c r="A104" s="56" t="s">
        <v>499</v>
      </c>
      <c r="B104" s="12">
        <v>637019</v>
      </c>
      <c r="C104" s="12">
        <v>122738</v>
      </c>
      <c r="D104" s="12"/>
      <c r="E104" s="12">
        <v>2</v>
      </c>
      <c r="F104" s="12" t="s">
        <v>29</v>
      </c>
      <c r="G104" s="12">
        <v>3201</v>
      </c>
      <c r="H104" s="12" t="s">
        <v>608</v>
      </c>
      <c r="I104" s="12" t="s">
        <v>609</v>
      </c>
      <c r="J104" s="12">
        <v>22</v>
      </c>
      <c r="K104" s="12" t="s">
        <v>283</v>
      </c>
      <c r="L104" s="12">
        <v>7</v>
      </c>
      <c r="M104" s="12" t="s">
        <v>284</v>
      </c>
      <c r="N104" s="12" t="s">
        <v>285</v>
      </c>
      <c r="O104" s="57">
        <v>45684.572916666664</v>
      </c>
      <c r="P104" s="58">
        <v>45726</v>
      </c>
      <c r="Q104" s="12"/>
      <c r="R104" s="58">
        <v>45721</v>
      </c>
      <c r="S104" s="12"/>
      <c r="T104" s="59">
        <v>-26424.41</v>
      </c>
      <c r="U104" s="12" t="s">
        <v>34</v>
      </c>
      <c r="V104" s="12" t="s">
        <v>838</v>
      </c>
      <c r="W104" s="12" t="s">
        <v>35</v>
      </c>
      <c r="X104" s="12" t="s">
        <v>36</v>
      </c>
      <c r="Y104" s="12"/>
      <c r="Z104" s="12"/>
      <c r="AA104" s="12" t="s">
        <v>624</v>
      </c>
      <c r="AB104" s="12"/>
      <c r="AC104" s="12">
        <v>7119</v>
      </c>
      <c r="AD104" s="12" t="s">
        <v>38</v>
      </c>
    </row>
    <row r="105" spans="1:30" x14ac:dyDescent="0.2">
      <c r="A105" s="56" t="s">
        <v>499</v>
      </c>
      <c r="B105" s="12">
        <v>637040</v>
      </c>
      <c r="C105" s="12">
        <v>122738</v>
      </c>
      <c r="D105" s="12"/>
      <c r="E105" s="12">
        <v>2</v>
      </c>
      <c r="F105" s="12" t="s">
        <v>29</v>
      </c>
      <c r="G105" s="12">
        <v>3201</v>
      </c>
      <c r="H105" s="12" t="s">
        <v>608</v>
      </c>
      <c r="I105" s="12" t="s">
        <v>609</v>
      </c>
      <c r="J105" s="12">
        <v>22</v>
      </c>
      <c r="K105" s="12" t="s">
        <v>283</v>
      </c>
      <c r="L105" s="12">
        <v>7</v>
      </c>
      <c r="M105" s="12" t="s">
        <v>284</v>
      </c>
      <c r="N105" s="12" t="s">
        <v>285</v>
      </c>
      <c r="O105" s="57">
        <v>45684.572916666664</v>
      </c>
      <c r="P105" s="58">
        <v>45726</v>
      </c>
      <c r="Q105" s="12"/>
      <c r="R105" s="58">
        <v>45721</v>
      </c>
      <c r="S105" s="12"/>
      <c r="T105" s="59">
        <v>2113.9499999999998</v>
      </c>
      <c r="U105" s="12" t="s">
        <v>39</v>
      </c>
      <c r="V105" s="12" t="s">
        <v>40</v>
      </c>
      <c r="W105" s="12" t="s">
        <v>41</v>
      </c>
      <c r="X105" s="12" t="s">
        <v>42</v>
      </c>
      <c r="Y105" s="12"/>
      <c r="Z105" s="12"/>
      <c r="AA105" s="12" t="s">
        <v>624</v>
      </c>
      <c r="AB105" s="12"/>
      <c r="AC105" s="12">
        <v>7119</v>
      </c>
      <c r="AD105" s="12" t="s">
        <v>38</v>
      </c>
    </row>
    <row r="106" spans="1:30" x14ac:dyDescent="0.2">
      <c r="A106" s="56" t="s">
        <v>499</v>
      </c>
      <c r="B106" s="12">
        <v>637074</v>
      </c>
      <c r="C106" s="12">
        <v>122749</v>
      </c>
      <c r="D106" s="12"/>
      <c r="E106" s="12">
        <v>2</v>
      </c>
      <c r="F106" s="12" t="s">
        <v>29</v>
      </c>
      <c r="G106" s="12">
        <v>3201</v>
      </c>
      <c r="H106" s="12" t="s">
        <v>608</v>
      </c>
      <c r="I106" s="12" t="s">
        <v>609</v>
      </c>
      <c r="J106" s="12">
        <v>31</v>
      </c>
      <c r="K106" s="12" t="s">
        <v>310</v>
      </c>
      <c r="L106" s="12">
        <v>410</v>
      </c>
      <c r="M106" s="12"/>
      <c r="N106" s="12" t="s">
        <v>311</v>
      </c>
      <c r="O106" s="57">
        <v>45684.572916666664</v>
      </c>
      <c r="P106" s="58">
        <v>45726</v>
      </c>
      <c r="Q106" s="12"/>
      <c r="R106" s="58">
        <v>45721</v>
      </c>
      <c r="S106" s="12"/>
      <c r="T106" s="59">
        <v>-650</v>
      </c>
      <c r="U106" s="12" t="s">
        <v>34</v>
      </c>
      <c r="V106" s="12" t="s">
        <v>838</v>
      </c>
      <c r="W106" s="12" t="s">
        <v>35</v>
      </c>
      <c r="X106" s="12" t="s">
        <v>36</v>
      </c>
      <c r="Y106" s="12"/>
      <c r="Z106" s="12"/>
      <c r="AA106" s="12" t="s">
        <v>618</v>
      </c>
      <c r="AB106" s="12"/>
      <c r="AC106" s="12">
        <v>7119</v>
      </c>
      <c r="AD106" s="12" t="s">
        <v>38</v>
      </c>
    </row>
    <row r="107" spans="1:30" x14ac:dyDescent="0.2">
      <c r="A107" s="56" t="s">
        <v>499</v>
      </c>
      <c r="B107" s="12">
        <v>637111</v>
      </c>
      <c r="C107" s="12">
        <v>122749</v>
      </c>
      <c r="D107" s="12"/>
      <c r="E107" s="12">
        <v>2</v>
      </c>
      <c r="F107" s="12" t="s">
        <v>29</v>
      </c>
      <c r="G107" s="12">
        <v>3201</v>
      </c>
      <c r="H107" s="12" t="s">
        <v>608</v>
      </c>
      <c r="I107" s="12" t="s">
        <v>609</v>
      </c>
      <c r="J107" s="12">
        <v>31</v>
      </c>
      <c r="K107" s="12" t="s">
        <v>310</v>
      </c>
      <c r="L107" s="12">
        <v>410</v>
      </c>
      <c r="M107" s="12"/>
      <c r="N107" s="12" t="s">
        <v>311</v>
      </c>
      <c r="O107" s="57">
        <v>45684.572916666664</v>
      </c>
      <c r="P107" s="58">
        <v>45726</v>
      </c>
      <c r="Q107" s="12"/>
      <c r="R107" s="58">
        <v>45721</v>
      </c>
      <c r="S107" s="12"/>
      <c r="T107" s="59">
        <v>52</v>
      </c>
      <c r="U107" s="12" t="s">
        <v>39</v>
      </c>
      <c r="V107" s="12" t="s">
        <v>40</v>
      </c>
      <c r="W107" s="12" t="s">
        <v>41</v>
      </c>
      <c r="X107" s="12" t="s">
        <v>42</v>
      </c>
      <c r="Y107" s="12"/>
      <c r="Z107" s="12"/>
      <c r="AA107" s="12" t="s">
        <v>618</v>
      </c>
      <c r="AB107" s="12"/>
      <c r="AC107" s="12">
        <v>7119</v>
      </c>
      <c r="AD107" s="12" t="s">
        <v>38</v>
      </c>
    </row>
    <row r="108" spans="1:30" x14ac:dyDescent="0.2">
      <c r="A108" s="56" t="s">
        <v>499</v>
      </c>
      <c r="B108" s="12">
        <v>637151</v>
      </c>
      <c r="C108" s="12">
        <v>122761</v>
      </c>
      <c r="D108" s="12"/>
      <c r="E108" s="12">
        <v>2</v>
      </c>
      <c r="F108" s="12" t="s">
        <v>29</v>
      </c>
      <c r="G108" s="12">
        <v>3201</v>
      </c>
      <c r="H108" s="12" t="s">
        <v>608</v>
      </c>
      <c r="I108" s="12" t="s">
        <v>609</v>
      </c>
      <c r="J108" s="12">
        <v>64</v>
      </c>
      <c r="K108" s="12" t="s">
        <v>158</v>
      </c>
      <c r="L108" s="12">
        <v>319</v>
      </c>
      <c r="M108" s="12"/>
      <c r="N108" s="12" t="s">
        <v>159</v>
      </c>
      <c r="O108" s="57">
        <v>45684.573611111111</v>
      </c>
      <c r="P108" s="58">
        <v>45726</v>
      </c>
      <c r="Q108" s="12"/>
      <c r="R108" s="58">
        <v>45721</v>
      </c>
      <c r="S108" s="12"/>
      <c r="T108" s="59">
        <v>-625.55999999999995</v>
      </c>
      <c r="U108" s="12" t="s">
        <v>34</v>
      </c>
      <c r="V108" s="12" t="s">
        <v>838</v>
      </c>
      <c r="W108" s="12" t="s">
        <v>35</v>
      </c>
      <c r="X108" s="12" t="s">
        <v>36</v>
      </c>
      <c r="Y108" s="12"/>
      <c r="Z108" s="12"/>
      <c r="AA108" s="12" t="s">
        <v>629</v>
      </c>
      <c r="AB108" s="12"/>
      <c r="AC108" s="12">
        <v>7119</v>
      </c>
      <c r="AD108" s="12" t="s">
        <v>38</v>
      </c>
    </row>
    <row r="109" spans="1:30" x14ac:dyDescent="0.2">
      <c r="A109" s="56" t="s">
        <v>499</v>
      </c>
      <c r="B109" s="12">
        <v>637179</v>
      </c>
      <c r="C109" s="12">
        <v>122761</v>
      </c>
      <c r="D109" s="12"/>
      <c r="E109" s="12">
        <v>2</v>
      </c>
      <c r="F109" s="12" t="s">
        <v>29</v>
      </c>
      <c r="G109" s="12">
        <v>3201</v>
      </c>
      <c r="H109" s="12" t="s">
        <v>608</v>
      </c>
      <c r="I109" s="12" t="s">
        <v>609</v>
      </c>
      <c r="J109" s="12">
        <v>64</v>
      </c>
      <c r="K109" s="12" t="s">
        <v>158</v>
      </c>
      <c r="L109" s="12">
        <v>319</v>
      </c>
      <c r="M109" s="12"/>
      <c r="N109" s="12" t="s">
        <v>159</v>
      </c>
      <c r="O109" s="57">
        <v>45684.573611111111</v>
      </c>
      <c r="P109" s="58">
        <v>45726</v>
      </c>
      <c r="Q109" s="12"/>
      <c r="R109" s="58">
        <v>45721</v>
      </c>
      <c r="S109" s="12"/>
      <c r="T109" s="59">
        <v>50.04</v>
      </c>
      <c r="U109" s="12" t="s">
        <v>39</v>
      </c>
      <c r="V109" s="12" t="s">
        <v>40</v>
      </c>
      <c r="W109" s="12" t="s">
        <v>41</v>
      </c>
      <c r="X109" s="12" t="s">
        <v>42</v>
      </c>
      <c r="Y109" s="12"/>
      <c r="Z109" s="12"/>
      <c r="AA109" s="12" t="s">
        <v>629</v>
      </c>
      <c r="AB109" s="12"/>
      <c r="AC109" s="12">
        <v>7119</v>
      </c>
      <c r="AD109" s="12" t="s">
        <v>38</v>
      </c>
    </row>
    <row r="110" spans="1:30" x14ac:dyDescent="0.2">
      <c r="A110" s="56" t="s">
        <v>499</v>
      </c>
      <c r="B110" s="12">
        <v>637223</v>
      </c>
      <c r="C110" s="12">
        <v>122773</v>
      </c>
      <c r="D110" s="12"/>
      <c r="E110" s="12">
        <v>2</v>
      </c>
      <c r="F110" s="12" t="s">
        <v>29</v>
      </c>
      <c r="G110" s="12">
        <v>3201</v>
      </c>
      <c r="H110" s="12" t="s">
        <v>608</v>
      </c>
      <c r="I110" s="12" t="s">
        <v>609</v>
      </c>
      <c r="J110" s="12">
        <v>56</v>
      </c>
      <c r="K110" s="12" t="s">
        <v>64</v>
      </c>
      <c r="L110" s="12">
        <v>216</v>
      </c>
      <c r="M110" s="12" t="s">
        <v>65</v>
      </c>
      <c r="N110" s="12" t="s">
        <v>66</v>
      </c>
      <c r="O110" s="57">
        <v>45684.573611111111</v>
      </c>
      <c r="P110" s="58">
        <v>45726</v>
      </c>
      <c r="Q110" s="12"/>
      <c r="R110" s="58"/>
      <c r="S110" s="12"/>
      <c r="T110" s="59">
        <v>-627.12</v>
      </c>
      <c r="U110" s="12" t="s">
        <v>34</v>
      </c>
      <c r="V110" s="12" t="s">
        <v>838</v>
      </c>
      <c r="W110" s="12" t="s">
        <v>35</v>
      </c>
      <c r="X110" s="12" t="s">
        <v>36</v>
      </c>
      <c r="Y110" s="12"/>
      <c r="Z110" s="12"/>
      <c r="AA110" s="12" t="s">
        <v>647</v>
      </c>
      <c r="AB110" s="12"/>
      <c r="AC110" s="12">
        <v>7119</v>
      </c>
      <c r="AD110" s="12" t="s">
        <v>38</v>
      </c>
    </row>
    <row r="111" spans="1:30" x14ac:dyDescent="0.2">
      <c r="A111" s="56" t="s">
        <v>499</v>
      </c>
      <c r="B111" s="12">
        <v>637251</v>
      </c>
      <c r="C111" s="12">
        <v>122773</v>
      </c>
      <c r="D111" s="12"/>
      <c r="E111" s="12">
        <v>2</v>
      </c>
      <c r="F111" s="12" t="s">
        <v>29</v>
      </c>
      <c r="G111" s="12">
        <v>3201</v>
      </c>
      <c r="H111" s="12" t="s">
        <v>608</v>
      </c>
      <c r="I111" s="12" t="s">
        <v>609</v>
      </c>
      <c r="J111" s="12">
        <v>56</v>
      </c>
      <c r="K111" s="12" t="s">
        <v>64</v>
      </c>
      <c r="L111" s="12">
        <v>216</v>
      </c>
      <c r="M111" s="12" t="s">
        <v>65</v>
      </c>
      <c r="N111" s="12" t="s">
        <v>66</v>
      </c>
      <c r="O111" s="57">
        <v>45684.573611111111</v>
      </c>
      <c r="P111" s="58">
        <v>45726</v>
      </c>
      <c r="Q111" s="12"/>
      <c r="R111" s="58"/>
      <c r="S111" s="12"/>
      <c r="T111" s="59">
        <v>50.17</v>
      </c>
      <c r="U111" s="12" t="s">
        <v>39</v>
      </c>
      <c r="V111" s="12" t="s">
        <v>40</v>
      </c>
      <c r="W111" s="12" t="s">
        <v>41</v>
      </c>
      <c r="X111" s="12" t="s">
        <v>42</v>
      </c>
      <c r="Y111" s="12"/>
      <c r="Z111" s="12"/>
      <c r="AA111" s="12" t="s">
        <v>647</v>
      </c>
      <c r="AB111" s="12"/>
      <c r="AC111" s="12">
        <v>7119</v>
      </c>
      <c r="AD111" s="12" t="s">
        <v>38</v>
      </c>
    </row>
    <row r="112" spans="1:30" x14ac:dyDescent="0.2">
      <c r="A112" s="56" t="s">
        <v>499</v>
      </c>
      <c r="B112" s="12">
        <v>637536</v>
      </c>
      <c r="C112" s="12">
        <v>122830</v>
      </c>
      <c r="D112" s="12"/>
      <c r="E112" s="12">
        <v>2</v>
      </c>
      <c r="F112" s="12" t="s">
        <v>29</v>
      </c>
      <c r="G112" s="12">
        <v>3201</v>
      </c>
      <c r="H112" s="12" t="s">
        <v>608</v>
      </c>
      <c r="I112" s="12" t="s">
        <v>609</v>
      </c>
      <c r="J112" s="12">
        <v>75</v>
      </c>
      <c r="K112" s="12" t="s">
        <v>410</v>
      </c>
      <c r="L112" s="12">
        <v>193</v>
      </c>
      <c r="M112" s="12" t="s">
        <v>411</v>
      </c>
      <c r="N112" s="12" t="s">
        <v>412</v>
      </c>
      <c r="O112" s="57">
        <v>45684.574305555558</v>
      </c>
      <c r="P112" s="58">
        <v>45726</v>
      </c>
      <c r="Q112" s="12"/>
      <c r="R112" s="58">
        <v>45716</v>
      </c>
      <c r="S112" s="12"/>
      <c r="T112" s="59">
        <v>-1172.93</v>
      </c>
      <c r="U112" s="12" t="s">
        <v>34</v>
      </c>
      <c r="V112" s="12" t="s">
        <v>838</v>
      </c>
      <c r="W112" s="12" t="s">
        <v>35</v>
      </c>
      <c r="X112" s="12" t="s">
        <v>36</v>
      </c>
      <c r="Y112" s="12"/>
      <c r="Z112" s="12"/>
      <c r="AA112" s="12" t="s">
        <v>634</v>
      </c>
      <c r="AB112" s="12"/>
      <c r="AC112" s="12">
        <v>7119</v>
      </c>
      <c r="AD112" s="12" t="s">
        <v>38</v>
      </c>
    </row>
    <row r="113" spans="1:30" x14ac:dyDescent="0.2">
      <c r="A113" s="56" t="s">
        <v>499</v>
      </c>
      <c r="B113" s="12">
        <v>637570</v>
      </c>
      <c r="C113" s="12">
        <v>122830</v>
      </c>
      <c r="D113" s="12"/>
      <c r="E113" s="12">
        <v>2</v>
      </c>
      <c r="F113" s="12" t="s">
        <v>29</v>
      </c>
      <c r="G113" s="12">
        <v>3201</v>
      </c>
      <c r="H113" s="12" t="s">
        <v>608</v>
      </c>
      <c r="I113" s="12" t="s">
        <v>609</v>
      </c>
      <c r="J113" s="12">
        <v>75</v>
      </c>
      <c r="K113" s="12" t="s">
        <v>410</v>
      </c>
      <c r="L113" s="12">
        <v>193</v>
      </c>
      <c r="M113" s="12" t="s">
        <v>411</v>
      </c>
      <c r="N113" s="12" t="s">
        <v>412</v>
      </c>
      <c r="O113" s="57">
        <v>45684.574305555558</v>
      </c>
      <c r="P113" s="58">
        <v>45726</v>
      </c>
      <c r="Q113" s="12"/>
      <c r="R113" s="58">
        <v>45716</v>
      </c>
      <c r="S113" s="12"/>
      <c r="T113" s="59">
        <v>93.83</v>
      </c>
      <c r="U113" s="12" t="s">
        <v>39</v>
      </c>
      <c r="V113" s="12" t="s">
        <v>40</v>
      </c>
      <c r="W113" s="12" t="s">
        <v>41</v>
      </c>
      <c r="X113" s="12" t="s">
        <v>42</v>
      </c>
      <c r="Y113" s="12"/>
      <c r="Z113" s="12"/>
      <c r="AA113" s="12" t="s">
        <v>634</v>
      </c>
      <c r="AB113" s="12"/>
      <c r="AC113" s="12">
        <v>7119</v>
      </c>
      <c r="AD113" s="12" t="s">
        <v>38</v>
      </c>
    </row>
    <row r="114" spans="1:30" x14ac:dyDescent="0.2">
      <c r="A114" s="56" t="s">
        <v>501</v>
      </c>
      <c r="B114" s="12">
        <v>638789</v>
      </c>
      <c r="C114" s="12">
        <v>123168</v>
      </c>
      <c r="D114" s="12"/>
      <c r="E114" s="12">
        <v>2</v>
      </c>
      <c r="F114" s="12" t="s">
        <v>29</v>
      </c>
      <c r="G114" s="12">
        <v>3201</v>
      </c>
      <c r="H114" s="12" t="s">
        <v>608</v>
      </c>
      <c r="I114" s="12" t="s">
        <v>609</v>
      </c>
      <c r="J114" s="12">
        <v>243</v>
      </c>
      <c r="K114" s="12" t="s">
        <v>450</v>
      </c>
      <c r="L114" s="12">
        <v>374</v>
      </c>
      <c r="M114" s="12"/>
      <c r="N114" s="12" t="s">
        <v>451</v>
      </c>
      <c r="O114" s="57">
        <v>45685.593055555553</v>
      </c>
      <c r="P114" s="58">
        <v>45726</v>
      </c>
      <c r="Q114" s="12"/>
      <c r="R114" s="58">
        <v>45721</v>
      </c>
      <c r="S114" s="12"/>
      <c r="T114" s="59">
        <v>-2000</v>
      </c>
      <c r="U114" s="12" t="s">
        <v>34</v>
      </c>
      <c r="V114" s="12" t="s">
        <v>838</v>
      </c>
      <c r="W114" s="12" t="s">
        <v>35</v>
      </c>
      <c r="X114" s="12" t="s">
        <v>36</v>
      </c>
      <c r="Y114" s="12"/>
      <c r="Z114" s="12"/>
      <c r="AA114" s="12" t="s">
        <v>676</v>
      </c>
      <c r="AB114" s="12"/>
      <c r="AC114" s="12">
        <v>7119</v>
      </c>
      <c r="AD114" s="12" t="s">
        <v>38</v>
      </c>
    </row>
    <row r="115" spans="1:30" x14ac:dyDescent="0.2">
      <c r="A115" s="56" t="s">
        <v>501</v>
      </c>
      <c r="B115" s="12">
        <v>638810</v>
      </c>
      <c r="C115" s="12">
        <v>123168</v>
      </c>
      <c r="D115" s="12"/>
      <c r="E115" s="12">
        <v>2</v>
      </c>
      <c r="F115" s="12" t="s">
        <v>29</v>
      </c>
      <c r="G115" s="12">
        <v>3201</v>
      </c>
      <c r="H115" s="12" t="s">
        <v>608</v>
      </c>
      <c r="I115" s="12" t="s">
        <v>609</v>
      </c>
      <c r="J115" s="12">
        <v>243</v>
      </c>
      <c r="K115" s="12" t="s">
        <v>450</v>
      </c>
      <c r="L115" s="12">
        <v>374</v>
      </c>
      <c r="M115" s="12"/>
      <c r="N115" s="12" t="s">
        <v>451</v>
      </c>
      <c r="O115" s="57">
        <v>45685.593055555553</v>
      </c>
      <c r="P115" s="58">
        <v>45726</v>
      </c>
      <c r="Q115" s="12"/>
      <c r="R115" s="58">
        <v>45721</v>
      </c>
      <c r="S115" s="12"/>
      <c r="T115" s="59">
        <v>160</v>
      </c>
      <c r="U115" s="12" t="s">
        <v>39</v>
      </c>
      <c r="V115" s="12" t="s">
        <v>40</v>
      </c>
      <c r="W115" s="12" t="s">
        <v>41</v>
      </c>
      <c r="X115" s="12" t="s">
        <v>42</v>
      </c>
      <c r="Y115" s="12"/>
      <c r="Z115" s="12"/>
      <c r="AA115" s="12" t="s">
        <v>676</v>
      </c>
      <c r="AB115" s="12"/>
      <c r="AC115" s="12">
        <v>7119</v>
      </c>
      <c r="AD115" s="12" t="s">
        <v>38</v>
      </c>
    </row>
    <row r="116" spans="1:30" x14ac:dyDescent="0.2">
      <c r="A116" s="56" t="s">
        <v>501</v>
      </c>
      <c r="B116" s="12">
        <v>638835</v>
      </c>
      <c r="C116" s="12">
        <v>123181</v>
      </c>
      <c r="D116" s="12"/>
      <c r="E116" s="12">
        <v>2</v>
      </c>
      <c r="F116" s="12" t="s">
        <v>29</v>
      </c>
      <c r="G116" s="12">
        <v>3201</v>
      </c>
      <c r="H116" s="12" t="s">
        <v>608</v>
      </c>
      <c r="I116" s="12" t="s">
        <v>609</v>
      </c>
      <c r="J116" s="12">
        <v>234</v>
      </c>
      <c r="K116" s="12" t="s">
        <v>453</v>
      </c>
      <c r="L116" s="12">
        <v>342</v>
      </c>
      <c r="M116" s="12"/>
      <c r="N116" s="12" t="s">
        <v>454</v>
      </c>
      <c r="O116" s="57">
        <v>45685.59375</v>
      </c>
      <c r="P116" s="58">
        <v>45726</v>
      </c>
      <c r="Q116" s="12"/>
      <c r="R116" s="58">
        <v>45716</v>
      </c>
      <c r="S116" s="12"/>
      <c r="T116" s="59">
        <v>-5806.9</v>
      </c>
      <c r="U116" s="12" t="s">
        <v>34</v>
      </c>
      <c r="V116" s="12" t="s">
        <v>853</v>
      </c>
      <c r="W116" s="12" t="s">
        <v>35</v>
      </c>
      <c r="X116" s="12" t="s">
        <v>36</v>
      </c>
      <c r="Y116" s="12"/>
      <c r="Z116" s="12"/>
      <c r="AA116" s="12" t="s">
        <v>675</v>
      </c>
      <c r="AB116" s="12"/>
      <c r="AC116" s="12">
        <v>7119</v>
      </c>
      <c r="AD116" s="12" t="s">
        <v>38</v>
      </c>
    </row>
    <row r="117" spans="1:30" x14ac:dyDescent="0.2">
      <c r="A117" s="56" t="s">
        <v>501</v>
      </c>
      <c r="B117" s="12">
        <v>638870</v>
      </c>
      <c r="C117" s="12">
        <v>123181</v>
      </c>
      <c r="D117" s="12"/>
      <c r="E117" s="12">
        <v>2</v>
      </c>
      <c r="F117" s="12" t="s">
        <v>29</v>
      </c>
      <c r="G117" s="12">
        <v>3201</v>
      </c>
      <c r="H117" s="12" t="s">
        <v>608</v>
      </c>
      <c r="I117" s="12" t="s">
        <v>609</v>
      </c>
      <c r="J117" s="12">
        <v>234</v>
      </c>
      <c r="K117" s="12" t="s">
        <v>453</v>
      </c>
      <c r="L117" s="12">
        <v>342</v>
      </c>
      <c r="M117" s="12"/>
      <c r="N117" s="12" t="s">
        <v>454</v>
      </c>
      <c r="O117" s="57">
        <v>45685.59375</v>
      </c>
      <c r="P117" s="58">
        <v>45726</v>
      </c>
      <c r="Q117" s="12"/>
      <c r="R117" s="58">
        <v>45716</v>
      </c>
      <c r="S117" s="12"/>
      <c r="T117" s="59">
        <v>464.55</v>
      </c>
      <c r="U117" s="12" t="s">
        <v>39</v>
      </c>
      <c r="V117" s="12" t="s">
        <v>40</v>
      </c>
      <c r="W117" s="12" t="s">
        <v>41</v>
      </c>
      <c r="X117" s="12" t="s">
        <v>42</v>
      </c>
      <c r="Y117" s="12"/>
      <c r="Z117" s="12"/>
      <c r="AA117" s="12" t="s">
        <v>675</v>
      </c>
      <c r="AB117" s="12"/>
      <c r="AC117" s="12">
        <v>7119</v>
      </c>
      <c r="AD117" s="12" t="s">
        <v>38</v>
      </c>
    </row>
    <row r="118" spans="1:30" x14ac:dyDescent="0.2">
      <c r="A118" s="56" t="s">
        <v>501</v>
      </c>
      <c r="B118" s="12">
        <v>638904</v>
      </c>
      <c r="C118" s="12">
        <v>123181</v>
      </c>
      <c r="D118" s="12"/>
      <c r="E118" s="12">
        <v>2</v>
      </c>
      <c r="F118" s="12" t="s">
        <v>29</v>
      </c>
      <c r="G118" s="12">
        <v>3201</v>
      </c>
      <c r="H118" s="12" t="s">
        <v>608</v>
      </c>
      <c r="I118" s="12" t="s">
        <v>609</v>
      </c>
      <c r="J118" s="12">
        <v>234</v>
      </c>
      <c r="K118" s="12" t="s">
        <v>453</v>
      </c>
      <c r="L118" s="12">
        <v>342</v>
      </c>
      <c r="M118" s="12"/>
      <c r="N118" s="12" t="s">
        <v>454</v>
      </c>
      <c r="O118" s="57">
        <v>45685.59375</v>
      </c>
      <c r="P118" s="58">
        <v>45726</v>
      </c>
      <c r="Q118" s="12"/>
      <c r="R118" s="58">
        <v>45716</v>
      </c>
      <c r="S118" s="12"/>
      <c r="T118" s="59">
        <v>700.9</v>
      </c>
      <c r="U118" s="12" t="s">
        <v>39</v>
      </c>
      <c r="V118" s="12" t="s">
        <v>46</v>
      </c>
      <c r="W118" s="12" t="s">
        <v>47</v>
      </c>
      <c r="X118" s="12" t="s">
        <v>48</v>
      </c>
      <c r="Y118" s="12"/>
      <c r="Z118" s="12"/>
      <c r="AA118" s="12" t="s">
        <v>675</v>
      </c>
      <c r="AB118" s="12"/>
      <c r="AC118" s="12">
        <v>7119</v>
      </c>
      <c r="AD118" s="12" t="s">
        <v>38</v>
      </c>
    </row>
    <row r="119" spans="1:30" x14ac:dyDescent="0.2">
      <c r="A119" s="56" t="s">
        <v>499</v>
      </c>
      <c r="B119" s="12">
        <v>639463</v>
      </c>
      <c r="C119" s="12">
        <v>123302</v>
      </c>
      <c r="D119" s="12"/>
      <c r="E119" s="12">
        <v>2</v>
      </c>
      <c r="F119" s="12" t="s">
        <v>29</v>
      </c>
      <c r="G119" s="12">
        <v>3201</v>
      </c>
      <c r="H119" s="12" t="s">
        <v>608</v>
      </c>
      <c r="I119" s="12" t="s">
        <v>609</v>
      </c>
      <c r="J119" s="12">
        <v>58</v>
      </c>
      <c r="K119" s="12" t="s">
        <v>678</v>
      </c>
      <c r="L119" s="12">
        <v>444</v>
      </c>
      <c r="M119" s="12"/>
      <c r="N119" s="12" t="s">
        <v>679</v>
      </c>
      <c r="O119" s="57">
        <v>45688.424305555556</v>
      </c>
      <c r="P119" s="58">
        <v>45726</v>
      </c>
      <c r="Q119" s="12"/>
      <c r="R119" s="58">
        <v>45716</v>
      </c>
      <c r="S119" s="12"/>
      <c r="T119" s="59">
        <v>-650</v>
      </c>
      <c r="U119" s="12" t="s">
        <v>34</v>
      </c>
      <c r="V119" s="12" t="s">
        <v>838</v>
      </c>
      <c r="W119" s="12" t="s">
        <v>35</v>
      </c>
      <c r="X119" s="12" t="s">
        <v>36</v>
      </c>
      <c r="Y119" s="12"/>
      <c r="Z119" s="12"/>
      <c r="AA119" s="12"/>
      <c r="AB119" s="12"/>
      <c r="AC119" s="12">
        <v>7119</v>
      </c>
      <c r="AD119" s="12" t="s">
        <v>38</v>
      </c>
    </row>
    <row r="120" spans="1:30" x14ac:dyDescent="0.2">
      <c r="A120" s="56" t="s">
        <v>499</v>
      </c>
      <c r="B120" s="12">
        <v>639488</v>
      </c>
      <c r="C120" s="12">
        <v>123302</v>
      </c>
      <c r="D120" s="12"/>
      <c r="E120" s="12">
        <v>2</v>
      </c>
      <c r="F120" s="12" t="s">
        <v>29</v>
      </c>
      <c r="G120" s="12">
        <v>3201</v>
      </c>
      <c r="H120" s="12" t="s">
        <v>608</v>
      </c>
      <c r="I120" s="12" t="s">
        <v>609</v>
      </c>
      <c r="J120" s="12">
        <v>58</v>
      </c>
      <c r="K120" s="12" t="s">
        <v>678</v>
      </c>
      <c r="L120" s="12">
        <v>444</v>
      </c>
      <c r="M120" s="12"/>
      <c r="N120" s="12" t="s">
        <v>679</v>
      </c>
      <c r="O120" s="57">
        <v>45688.424305555556</v>
      </c>
      <c r="P120" s="58">
        <v>45726</v>
      </c>
      <c r="Q120" s="12"/>
      <c r="R120" s="58">
        <v>45716</v>
      </c>
      <c r="S120" s="12"/>
      <c r="T120" s="59">
        <v>598</v>
      </c>
      <c r="U120" s="12" t="s">
        <v>39</v>
      </c>
      <c r="V120" s="12" t="s">
        <v>470</v>
      </c>
      <c r="W120" s="12" t="s">
        <v>471</v>
      </c>
      <c r="X120" s="12" t="s">
        <v>472</v>
      </c>
      <c r="Y120" s="12"/>
      <c r="Z120" s="12"/>
      <c r="AA120" s="12"/>
      <c r="AB120" s="12"/>
      <c r="AC120" s="12">
        <v>7119</v>
      </c>
      <c r="AD120" s="12" t="s">
        <v>38</v>
      </c>
    </row>
    <row r="121" spans="1:30" x14ac:dyDescent="0.2">
      <c r="A121" s="56" t="s">
        <v>499</v>
      </c>
      <c r="B121" s="12">
        <v>639489</v>
      </c>
      <c r="C121" s="12">
        <v>123302</v>
      </c>
      <c r="D121" s="12"/>
      <c r="E121" s="12">
        <v>2</v>
      </c>
      <c r="F121" s="12" t="s">
        <v>29</v>
      </c>
      <c r="G121" s="12">
        <v>3201</v>
      </c>
      <c r="H121" s="12" t="s">
        <v>608</v>
      </c>
      <c r="I121" s="12" t="s">
        <v>609</v>
      </c>
      <c r="J121" s="12">
        <v>58</v>
      </c>
      <c r="K121" s="12" t="s">
        <v>678</v>
      </c>
      <c r="L121" s="12">
        <v>444</v>
      </c>
      <c r="M121" s="12"/>
      <c r="N121" s="12" t="s">
        <v>679</v>
      </c>
      <c r="O121" s="57">
        <v>45688.424305555556</v>
      </c>
      <c r="P121" s="58">
        <v>45726</v>
      </c>
      <c r="Q121" s="12"/>
      <c r="R121" s="58">
        <v>45716</v>
      </c>
      <c r="S121" s="12"/>
      <c r="T121" s="59">
        <v>52</v>
      </c>
      <c r="U121" s="12" t="s">
        <v>39</v>
      </c>
      <c r="V121" s="12" t="s">
        <v>40</v>
      </c>
      <c r="W121" s="12" t="s">
        <v>41</v>
      </c>
      <c r="X121" s="12" t="s">
        <v>42</v>
      </c>
      <c r="Y121" s="12"/>
      <c r="Z121" s="12"/>
      <c r="AA121" s="12"/>
      <c r="AB121" s="12"/>
      <c r="AC121" s="12">
        <v>7119</v>
      </c>
      <c r="AD121" s="12" t="s">
        <v>38</v>
      </c>
    </row>
    <row r="122" spans="1:30" x14ac:dyDescent="0.2">
      <c r="A122" s="56" t="s">
        <v>499</v>
      </c>
      <c r="B122" s="12">
        <v>639687</v>
      </c>
      <c r="C122" s="12">
        <v>123302</v>
      </c>
      <c r="D122" s="12"/>
      <c r="E122" s="12">
        <v>2</v>
      </c>
      <c r="F122" s="12" t="s">
        <v>29</v>
      </c>
      <c r="G122" s="12">
        <v>3201</v>
      </c>
      <c r="H122" s="12" t="s">
        <v>608</v>
      </c>
      <c r="I122" s="12" t="s">
        <v>609</v>
      </c>
      <c r="J122" s="12">
        <v>58</v>
      </c>
      <c r="K122" s="12" t="s">
        <v>678</v>
      </c>
      <c r="L122" s="12">
        <v>444</v>
      </c>
      <c r="M122" s="12"/>
      <c r="N122" s="12" t="s">
        <v>679</v>
      </c>
      <c r="O122" s="57">
        <v>45688.424305555556</v>
      </c>
      <c r="P122" s="58">
        <v>45726</v>
      </c>
      <c r="Q122" s="12"/>
      <c r="R122" s="58">
        <v>45716</v>
      </c>
      <c r="S122" s="12"/>
      <c r="T122" s="59">
        <v>628.33000000000004</v>
      </c>
      <c r="U122" s="12" t="s">
        <v>39</v>
      </c>
      <c r="V122" s="12" t="s">
        <v>682</v>
      </c>
      <c r="W122" s="12" t="s">
        <v>54</v>
      </c>
      <c r="X122" s="12" t="s">
        <v>55</v>
      </c>
      <c r="Y122" s="12"/>
      <c r="Z122" s="12"/>
      <c r="AA122" s="12"/>
      <c r="AB122" s="12"/>
      <c r="AC122" s="12">
        <v>7119</v>
      </c>
      <c r="AD122" s="12" t="s">
        <v>38</v>
      </c>
    </row>
    <row r="123" spans="1:30" x14ac:dyDescent="0.2">
      <c r="A123" s="56" t="s">
        <v>499</v>
      </c>
      <c r="B123" s="12">
        <v>639688</v>
      </c>
      <c r="C123" s="12">
        <v>123302</v>
      </c>
      <c r="D123" s="12"/>
      <c r="E123" s="12">
        <v>2</v>
      </c>
      <c r="F123" s="12" t="s">
        <v>29</v>
      </c>
      <c r="G123" s="12">
        <v>3201</v>
      </c>
      <c r="H123" s="12" t="s">
        <v>608</v>
      </c>
      <c r="I123" s="12" t="s">
        <v>609</v>
      </c>
      <c r="J123" s="12">
        <v>58</v>
      </c>
      <c r="K123" s="12" t="s">
        <v>678</v>
      </c>
      <c r="L123" s="12">
        <v>444</v>
      </c>
      <c r="M123" s="12"/>
      <c r="N123" s="12" t="s">
        <v>679</v>
      </c>
      <c r="O123" s="57">
        <v>45688.424305555556</v>
      </c>
      <c r="P123" s="58">
        <v>45726</v>
      </c>
      <c r="Q123" s="12"/>
      <c r="R123" s="58">
        <v>45716</v>
      </c>
      <c r="S123" s="12"/>
      <c r="T123" s="59">
        <v>-50.27</v>
      </c>
      <c r="U123" s="12" t="s">
        <v>39</v>
      </c>
      <c r="V123" s="12" t="s">
        <v>56</v>
      </c>
      <c r="W123" s="12" t="s">
        <v>41</v>
      </c>
      <c r="X123" s="12" t="s">
        <v>42</v>
      </c>
      <c r="Y123" s="12"/>
      <c r="Z123" s="12"/>
      <c r="AA123" s="12"/>
      <c r="AB123" s="12"/>
      <c r="AC123" s="12">
        <v>7119</v>
      </c>
      <c r="AD123" s="12" t="s">
        <v>38</v>
      </c>
    </row>
    <row r="124" spans="1:30" x14ac:dyDescent="0.2">
      <c r="A124" s="56" t="s">
        <v>500</v>
      </c>
      <c r="B124" s="12">
        <v>640898</v>
      </c>
      <c r="C124" s="12">
        <v>123597</v>
      </c>
      <c r="D124" s="12"/>
      <c r="E124" s="12">
        <v>2</v>
      </c>
      <c r="F124" s="12" t="s">
        <v>29</v>
      </c>
      <c r="G124" s="12">
        <v>3201</v>
      </c>
      <c r="H124" s="12" t="s">
        <v>608</v>
      </c>
      <c r="I124" s="12" t="s">
        <v>609</v>
      </c>
      <c r="J124" s="12">
        <v>207</v>
      </c>
      <c r="K124" s="12" t="s">
        <v>271</v>
      </c>
      <c r="L124" s="12">
        <v>174</v>
      </c>
      <c r="M124" s="12" t="s">
        <v>272</v>
      </c>
      <c r="N124" s="12" t="s">
        <v>935</v>
      </c>
      <c r="O124" s="57">
        <v>45717</v>
      </c>
      <c r="P124" s="58">
        <v>45726</v>
      </c>
      <c r="Q124" s="12"/>
      <c r="R124" s="58"/>
      <c r="S124" s="12"/>
      <c r="T124" s="59">
        <v>-498.58</v>
      </c>
      <c r="U124" s="12" t="s">
        <v>34</v>
      </c>
      <c r="V124" s="12" t="s">
        <v>838</v>
      </c>
      <c r="W124" s="12" t="s">
        <v>35</v>
      </c>
      <c r="X124" s="12" t="s">
        <v>36</v>
      </c>
      <c r="Y124" s="12"/>
      <c r="Z124" s="12"/>
      <c r="AA124" s="12" t="s">
        <v>866</v>
      </c>
      <c r="AB124" s="12"/>
      <c r="AC124" s="12">
        <v>7119</v>
      </c>
      <c r="AD124" s="12" t="s">
        <v>38</v>
      </c>
    </row>
    <row r="125" spans="1:30" x14ac:dyDescent="0.2">
      <c r="A125" s="56" t="s">
        <v>500</v>
      </c>
      <c r="B125" s="12">
        <v>640925</v>
      </c>
      <c r="C125" s="12">
        <v>123597</v>
      </c>
      <c r="D125" s="12"/>
      <c r="E125" s="12">
        <v>2</v>
      </c>
      <c r="F125" s="12" t="s">
        <v>29</v>
      </c>
      <c r="G125" s="12">
        <v>3201</v>
      </c>
      <c r="H125" s="12" t="s">
        <v>608</v>
      </c>
      <c r="I125" s="12" t="s">
        <v>609</v>
      </c>
      <c r="J125" s="12">
        <v>207</v>
      </c>
      <c r="K125" s="12" t="s">
        <v>271</v>
      </c>
      <c r="L125" s="12">
        <v>174</v>
      </c>
      <c r="M125" s="12" t="s">
        <v>272</v>
      </c>
      <c r="N125" s="12" t="s">
        <v>935</v>
      </c>
      <c r="O125" s="57">
        <v>45717</v>
      </c>
      <c r="P125" s="58">
        <v>45726</v>
      </c>
      <c r="Q125" s="12"/>
      <c r="R125" s="58"/>
      <c r="S125" s="12"/>
      <c r="T125" s="59">
        <v>39.89</v>
      </c>
      <c r="U125" s="12" t="s">
        <v>39</v>
      </c>
      <c r="V125" s="12" t="s">
        <v>40</v>
      </c>
      <c r="W125" s="12" t="s">
        <v>41</v>
      </c>
      <c r="X125" s="12" t="s">
        <v>42</v>
      </c>
      <c r="Y125" s="12"/>
      <c r="Z125" s="12"/>
      <c r="AA125" s="12" t="s">
        <v>866</v>
      </c>
      <c r="AB125" s="12"/>
      <c r="AC125" s="12">
        <v>7119</v>
      </c>
      <c r="AD125" s="12" t="s">
        <v>38</v>
      </c>
    </row>
    <row r="126" spans="1:30" x14ac:dyDescent="0.2">
      <c r="A126" s="56" t="s">
        <v>499</v>
      </c>
      <c r="B126" s="12">
        <v>641399</v>
      </c>
      <c r="C126" s="12">
        <v>123683</v>
      </c>
      <c r="D126" s="12"/>
      <c r="E126" s="12">
        <v>2</v>
      </c>
      <c r="F126" s="12" t="s">
        <v>29</v>
      </c>
      <c r="G126" s="12">
        <v>3201</v>
      </c>
      <c r="H126" s="12" t="s">
        <v>608</v>
      </c>
      <c r="I126" s="12" t="s">
        <v>609</v>
      </c>
      <c r="J126" s="12">
        <v>36</v>
      </c>
      <c r="K126" s="12" t="s">
        <v>319</v>
      </c>
      <c r="L126" s="12">
        <v>359</v>
      </c>
      <c r="M126" s="12"/>
      <c r="N126" s="12" t="s">
        <v>627</v>
      </c>
      <c r="O126" s="57">
        <v>45689</v>
      </c>
      <c r="P126" s="58">
        <v>45726</v>
      </c>
      <c r="Q126" s="12"/>
      <c r="R126" s="58">
        <v>45721</v>
      </c>
      <c r="S126" s="12"/>
      <c r="T126" s="59">
        <v>-587.12</v>
      </c>
      <c r="U126" s="12" t="s">
        <v>34</v>
      </c>
      <c r="V126" s="12" t="s">
        <v>838</v>
      </c>
      <c r="W126" s="12" t="s">
        <v>35</v>
      </c>
      <c r="X126" s="12" t="s">
        <v>36</v>
      </c>
      <c r="Y126" s="12"/>
      <c r="Z126" s="12"/>
      <c r="AA126" s="12" t="s">
        <v>869</v>
      </c>
      <c r="AB126" s="12"/>
      <c r="AC126" s="12">
        <v>7119</v>
      </c>
      <c r="AD126" s="12" t="s">
        <v>38</v>
      </c>
    </row>
    <row r="127" spans="1:30" x14ac:dyDescent="0.2">
      <c r="A127" s="56" t="s">
        <v>499</v>
      </c>
      <c r="B127" s="12">
        <v>641439</v>
      </c>
      <c r="C127" s="12">
        <v>123683</v>
      </c>
      <c r="D127" s="12"/>
      <c r="E127" s="12">
        <v>2</v>
      </c>
      <c r="F127" s="12" t="s">
        <v>29</v>
      </c>
      <c r="G127" s="12">
        <v>3201</v>
      </c>
      <c r="H127" s="12" t="s">
        <v>608</v>
      </c>
      <c r="I127" s="12" t="s">
        <v>609</v>
      </c>
      <c r="J127" s="12">
        <v>36</v>
      </c>
      <c r="K127" s="12" t="s">
        <v>319</v>
      </c>
      <c r="L127" s="12">
        <v>359</v>
      </c>
      <c r="M127" s="12"/>
      <c r="N127" s="12" t="s">
        <v>627</v>
      </c>
      <c r="O127" s="57">
        <v>45689</v>
      </c>
      <c r="P127" s="58">
        <v>45726</v>
      </c>
      <c r="Q127" s="12"/>
      <c r="R127" s="58">
        <v>45721</v>
      </c>
      <c r="S127" s="12"/>
      <c r="T127" s="59">
        <v>46.97</v>
      </c>
      <c r="U127" s="12" t="s">
        <v>39</v>
      </c>
      <c r="V127" s="12" t="s">
        <v>40</v>
      </c>
      <c r="W127" s="12" t="s">
        <v>41</v>
      </c>
      <c r="X127" s="12" t="s">
        <v>42</v>
      </c>
      <c r="Y127" s="12"/>
      <c r="Z127" s="12"/>
      <c r="AA127" s="12" t="s">
        <v>869</v>
      </c>
      <c r="AB127" s="12"/>
      <c r="AC127" s="12">
        <v>7119</v>
      </c>
      <c r="AD127" s="12" t="s">
        <v>38</v>
      </c>
    </row>
    <row r="128" spans="1:30" x14ac:dyDescent="0.2">
      <c r="A128" s="56" t="s">
        <v>499</v>
      </c>
      <c r="B128" s="12">
        <v>641500</v>
      </c>
      <c r="C128" s="12">
        <v>123702</v>
      </c>
      <c r="D128" s="12"/>
      <c r="E128" s="12">
        <v>2</v>
      </c>
      <c r="F128" s="12" t="s">
        <v>29</v>
      </c>
      <c r="G128" s="12">
        <v>3201</v>
      </c>
      <c r="H128" s="12" t="s">
        <v>608</v>
      </c>
      <c r="I128" s="12" t="s">
        <v>609</v>
      </c>
      <c r="J128" s="12">
        <v>93</v>
      </c>
      <c r="K128" s="12" t="s">
        <v>220</v>
      </c>
      <c r="L128" s="12">
        <v>362</v>
      </c>
      <c r="M128" s="12"/>
      <c r="N128" s="12" t="s">
        <v>625</v>
      </c>
      <c r="O128" s="57">
        <v>45689</v>
      </c>
      <c r="P128" s="58">
        <v>45726</v>
      </c>
      <c r="Q128" s="12"/>
      <c r="R128" s="58">
        <v>45715</v>
      </c>
      <c r="S128" s="12"/>
      <c r="T128" s="59">
        <v>-170.8</v>
      </c>
      <c r="U128" s="12" t="s">
        <v>34</v>
      </c>
      <c r="V128" s="12" t="s">
        <v>838</v>
      </c>
      <c r="W128" s="12" t="s">
        <v>35</v>
      </c>
      <c r="X128" s="12" t="s">
        <v>36</v>
      </c>
      <c r="Y128" s="12"/>
      <c r="Z128" s="12"/>
      <c r="AA128" s="12" t="s">
        <v>861</v>
      </c>
      <c r="AB128" s="12"/>
      <c r="AC128" s="12">
        <v>7119</v>
      </c>
      <c r="AD128" s="12" t="s">
        <v>38</v>
      </c>
    </row>
    <row r="129" spans="1:30" x14ac:dyDescent="0.2">
      <c r="A129" s="56" t="s">
        <v>499</v>
      </c>
      <c r="B129" s="12">
        <v>641535</v>
      </c>
      <c r="C129" s="12">
        <v>123702</v>
      </c>
      <c r="D129" s="12"/>
      <c r="E129" s="12">
        <v>2</v>
      </c>
      <c r="F129" s="12" t="s">
        <v>29</v>
      </c>
      <c r="G129" s="12">
        <v>3201</v>
      </c>
      <c r="H129" s="12" t="s">
        <v>608</v>
      </c>
      <c r="I129" s="12" t="s">
        <v>609</v>
      </c>
      <c r="J129" s="12">
        <v>93</v>
      </c>
      <c r="K129" s="12" t="s">
        <v>220</v>
      </c>
      <c r="L129" s="12">
        <v>362</v>
      </c>
      <c r="M129" s="12"/>
      <c r="N129" s="12" t="s">
        <v>625</v>
      </c>
      <c r="O129" s="57">
        <v>45689</v>
      </c>
      <c r="P129" s="58">
        <v>45726</v>
      </c>
      <c r="Q129" s="12"/>
      <c r="R129" s="58">
        <v>45715</v>
      </c>
      <c r="S129" s="12"/>
      <c r="T129" s="59">
        <v>13.66</v>
      </c>
      <c r="U129" s="12" t="s">
        <v>39</v>
      </c>
      <c r="V129" s="12" t="s">
        <v>40</v>
      </c>
      <c r="W129" s="12" t="s">
        <v>41</v>
      </c>
      <c r="X129" s="12" t="s">
        <v>42</v>
      </c>
      <c r="Y129" s="12"/>
      <c r="Z129" s="12"/>
      <c r="AA129" s="12" t="s">
        <v>861</v>
      </c>
      <c r="AB129" s="12"/>
      <c r="AC129" s="12">
        <v>7119</v>
      </c>
      <c r="AD129" s="12" t="s">
        <v>38</v>
      </c>
    </row>
    <row r="130" spans="1:30" x14ac:dyDescent="0.2">
      <c r="A130" s="56" t="s">
        <v>501</v>
      </c>
      <c r="B130" s="12">
        <v>641640</v>
      </c>
      <c r="C130" s="12">
        <v>123737</v>
      </c>
      <c r="D130" s="12"/>
      <c r="E130" s="12">
        <v>2</v>
      </c>
      <c r="F130" s="12" t="s">
        <v>29</v>
      </c>
      <c r="G130" s="12">
        <v>3201</v>
      </c>
      <c r="H130" s="12" t="s">
        <v>608</v>
      </c>
      <c r="I130" s="12" t="s">
        <v>609</v>
      </c>
      <c r="J130" s="12">
        <v>358</v>
      </c>
      <c r="K130" s="12" t="s">
        <v>223</v>
      </c>
      <c r="L130" s="12">
        <v>84</v>
      </c>
      <c r="M130" s="12" t="s">
        <v>224</v>
      </c>
      <c r="N130" s="12" t="s">
        <v>619</v>
      </c>
      <c r="O130" s="57">
        <v>45658</v>
      </c>
      <c r="P130" s="58">
        <v>45726</v>
      </c>
      <c r="Q130" s="12"/>
      <c r="R130" s="58">
        <v>45716</v>
      </c>
      <c r="S130" s="12"/>
      <c r="T130" s="59">
        <v>-11430.38</v>
      </c>
      <c r="U130" s="12" t="s">
        <v>34</v>
      </c>
      <c r="V130" s="12" t="s">
        <v>838</v>
      </c>
      <c r="W130" s="12" t="s">
        <v>35</v>
      </c>
      <c r="X130" s="12" t="s">
        <v>36</v>
      </c>
      <c r="Y130" s="12"/>
      <c r="Z130" s="12"/>
      <c r="AA130" s="12" t="s">
        <v>863</v>
      </c>
      <c r="AB130" s="12"/>
      <c r="AC130" s="12">
        <v>7119</v>
      </c>
      <c r="AD130" s="12" t="s">
        <v>38</v>
      </c>
    </row>
    <row r="131" spans="1:30" x14ac:dyDescent="0.2">
      <c r="A131" s="56" t="s">
        <v>501</v>
      </c>
      <c r="B131" s="12">
        <v>641685</v>
      </c>
      <c r="C131" s="12">
        <v>123737</v>
      </c>
      <c r="D131" s="12"/>
      <c r="E131" s="12">
        <v>2</v>
      </c>
      <c r="F131" s="12" t="s">
        <v>29</v>
      </c>
      <c r="G131" s="12">
        <v>3201</v>
      </c>
      <c r="H131" s="12" t="s">
        <v>608</v>
      </c>
      <c r="I131" s="12" t="s">
        <v>609</v>
      </c>
      <c r="J131" s="12">
        <v>358</v>
      </c>
      <c r="K131" s="12" t="s">
        <v>223</v>
      </c>
      <c r="L131" s="12">
        <v>84</v>
      </c>
      <c r="M131" s="12" t="s">
        <v>224</v>
      </c>
      <c r="N131" s="12" t="s">
        <v>619</v>
      </c>
      <c r="O131" s="57">
        <v>45658</v>
      </c>
      <c r="P131" s="58">
        <v>45726</v>
      </c>
      <c r="Q131" s="12"/>
      <c r="R131" s="58">
        <v>45716</v>
      </c>
      <c r="S131" s="12"/>
      <c r="T131" s="59">
        <v>914.43</v>
      </c>
      <c r="U131" s="12" t="s">
        <v>39</v>
      </c>
      <c r="V131" s="12" t="s">
        <v>40</v>
      </c>
      <c r="W131" s="12" t="s">
        <v>41</v>
      </c>
      <c r="X131" s="12" t="s">
        <v>42</v>
      </c>
      <c r="Y131" s="12"/>
      <c r="Z131" s="12"/>
      <c r="AA131" s="12" t="s">
        <v>863</v>
      </c>
      <c r="AB131" s="12"/>
      <c r="AC131" s="12">
        <v>7119</v>
      </c>
      <c r="AD131" s="12" t="s">
        <v>38</v>
      </c>
    </row>
    <row r="132" spans="1:30" x14ac:dyDescent="0.2">
      <c r="A132" s="56" t="s">
        <v>501</v>
      </c>
      <c r="B132" s="12">
        <v>641731</v>
      </c>
      <c r="C132" s="12">
        <v>123737</v>
      </c>
      <c r="D132" s="12"/>
      <c r="E132" s="12">
        <v>2</v>
      </c>
      <c r="F132" s="12" t="s">
        <v>29</v>
      </c>
      <c r="G132" s="12">
        <v>3201</v>
      </c>
      <c r="H132" s="12" t="s">
        <v>608</v>
      </c>
      <c r="I132" s="12" t="s">
        <v>609</v>
      </c>
      <c r="J132" s="12">
        <v>358</v>
      </c>
      <c r="K132" s="12" t="s">
        <v>223</v>
      </c>
      <c r="L132" s="12">
        <v>84</v>
      </c>
      <c r="M132" s="12" t="s">
        <v>224</v>
      </c>
      <c r="N132" s="12" t="s">
        <v>619</v>
      </c>
      <c r="O132" s="57">
        <v>45658</v>
      </c>
      <c r="P132" s="58">
        <v>45726</v>
      </c>
      <c r="Q132" s="12"/>
      <c r="R132" s="58">
        <v>45716</v>
      </c>
      <c r="S132" s="12"/>
      <c r="T132" s="59">
        <v>2247.35</v>
      </c>
      <c r="U132" s="12" t="s">
        <v>39</v>
      </c>
      <c r="V132" s="12" t="s">
        <v>46</v>
      </c>
      <c r="W132" s="12" t="s">
        <v>47</v>
      </c>
      <c r="X132" s="12" t="s">
        <v>48</v>
      </c>
      <c r="Y132" s="12"/>
      <c r="Z132" s="12"/>
      <c r="AA132" s="12" t="s">
        <v>863</v>
      </c>
      <c r="AB132" s="12"/>
      <c r="AC132" s="12">
        <v>7119</v>
      </c>
      <c r="AD132" s="12" t="s">
        <v>38</v>
      </c>
    </row>
    <row r="133" spans="1:30" x14ac:dyDescent="0.2">
      <c r="A133" s="56" t="s">
        <v>499</v>
      </c>
      <c r="B133" s="12">
        <v>642496</v>
      </c>
      <c r="C133" s="12">
        <v>123889</v>
      </c>
      <c r="D133" s="12"/>
      <c r="E133" s="12">
        <v>2</v>
      </c>
      <c r="F133" s="12" t="s">
        <v>29</v>
      </c>
      <c r="G133" s="12">
        <v>3201</v>
      </c>
      <c r="H133" s="12" t="s">
        <v>608</v>
      </c>
      <c r="I133" s="12" t="s">
        <v>609</v>
      </c>
      <c r="J133" s="12">
        <v>88</v>
      </c>
      <c r="K133" s="12" t="s">
        <v>421</v>
      </c>
      <c r="L133" s="12">
        <v>179</v>
      </c>
      <c r="M133" s="12" t="s">
        <v>422</v>
      </c>
      <c r="N133" s="12" t="s">
        <v>936</v>
      </c>
      <c r="O133" s="57">
        <v>45717</v>
      </c>
      <c r="P133" s="58">
        <v>45726</v>
      </c>
      <c r="Q133" s="12"/>
      <c r="R133" s="58"/>
      <c r="S133" s="12"/>
      <c r="T133" s="59">
        <v>-332.39</v>
      </c>
      <c r="U133" s="12" t="s">
        <v>34</v>
      </c>
      <c r="V133" s="12" t="s">
        <v>838</v>
      </c>
      <c r="W133" s="12" t="s">
        <v>35</v>
      </c>
      <c r="X133" s="12" t="s">
        <v>36</v>
      </c>
      <c r="Y133" s="12"/>
      <c r="Z133" s="12"/>
      <c r="AA133" s="12" t="s">
        <v>875</v>
      </c>
      <c r="AB133" s="12"/>
      <c r="AC133" s="12">
        <v>7119</v>
      </c>
      <c r="AD133" s="12" t="s">
        <v>38</v>
      </c>
    </row>
    <row r="134" spans="1:30" x14ac:dyDescent="0.2">
      <c r="A134" s="56" t="s">
        <v>499</v>
      </c>
      <c r="B134" s="12">
        <v>642521</v>
      </c>
      <c r="C134" s="12">
        <v>123889</v>
      </c>
      <c r="D134" s="12"/>
      <c r="E134" s="12">
        <v>2</v>
      </c>
      <c r="F134" s="12" t="s">
        <v>29</v>
      </c>
      <c r="G134" s="12">
        <v>3201</v>
      </c>
      <c r="H134" s="12" t="s">
        <v>608</v>
      </c>
      <c r="I134" s="12" t="s">
        <v>609</v>
      </c>
      <c r="J134" s="12">
        <v>88</v>
      </c>
      <c r="K134" s="12" t="s">
        <v>421</v>
      </c>
      <c r="L134" s="12">
        <v>179</v>
      </c>
      <c r="M134" s="12" t="s">
        <v>422</v>
      </c>
      <c r="N134" s="12" t="s">
        <v>936</v>
      </c>
      <c r="O134" s="57">
        <v>45717</v>
      </c>
      <c r="P134" s="58">
        <v>45726</v>
      </c>
      <c r="Q134" s="12"/>
      <c r="R134" s="58"/>
      <c r="S134" s="12"/>
      <c r="T134" s="59">
        <v>26.59</v>
      </c>
      <c r="U134" s="12" t="s">
        <v>39</v>
      </c>
      <c r="V134" s="12" t="s">
        <v>40</v>
      </c>
      <c r="W134" s="12" t="s">
        <v>41</v>
      </c>
      <c r="X134" s="12" t="s">
        <v>42</v>
      </c>
      <c r="Y134" s="12"/>
      <c r="Z134" s="12"/>
      <c r="AA134" s="12" t="s">
        <v>875</v>
      </c>
      <c r="AB134" s="12"/>
      <c r="AC134" s="12">
        <v>7119</v>
      </c>
      <c r="AD134" s="12" t="s">
        <v>38</v>
      </c>
    </row>
    <row r="135" spans="1:30" x14ac:dyDescent="0.2">
      <c r="A135" s="56" t="s">
        <v>499</v>
      </c>
      <c r="B135" s="12">
        <v>642605</v>
      </c>
      <c r="C135" s="12">
        <v>123915</v>
      </c>
      <c r="D135" s="12"/>
      <c r="E135" s="12">
        <v>2</v>
      </c>
      <c r="F135" s="12" t="s">
        <v>29</v>
      </c>
      <c r="G135" s="12">
        <v>3201</v>
      </c>
      <c r="H135" s="12" t="s">
        <v>608</v>
      </c>
      <c r="I135" s="12" t="s">
        <v>609</v>
      </c>
      <c r="J135" s="12">
        <v>65</v>
      </c>
      <c r="K135" s="12" t="s">
        <v>217</v>
      </c>
      <c r="L135" s="12">
        <v>227</v>
      </c>
      <c r="M135" s="12" t="s">
        <v>218</v>
      </c>
      <c r="N135" s="12" t="s">
        <v>646</v>
      </c>
      <c r="O135" s="57">
        <v>45689</v>
      </c>
      <c r="P135" s="58">
        <v>45726</v>
      </c>
      <c r="Q135" s="12"/>
      <c r="R135" s="58">
        <v>45715</v>
      </c>
      <c r="S135" s="12"/>
      <c r="T135" s="59">
        <v>-640.5</v>
      </c>
      <c r="U135" s="12" t="s">
        <v>34</v>
      </c>
      <c r="V135" s="12" t="s">
        <v>838</v>
      </c>
      <c r="W135" s="12" t="s">
        <v>35</v>
      </c>
      <c r="X135" s="12" t="s">
        <v>36</v>
      </c>
      <c r="Y135" s="12"/>
      <c r="Z135" s="12"/>
      <c r="AA135" s="12" t="s">
        <v>862</v>
      </c>
      <c r="AB135" s="12"/>
      <c r="AC135" s="12">
        <v>7119</v>
      </c>
      <c r="AD135" s="12" t="s">
        <v>38</v>
      </c>
    </row>
    <row r="136" spans="1:30" x14ac:dyDescent="0.2">
      <c r="A136" s="56" t="s">
        <v>499</v>
      </c>
      <c r="B136" s="12">
        <v>642635</v>
      </c>
      <c r="C136" s="12">
        <v>123915</v>
      </c>
      <c r="D136" s="12"/>
      <c r="E136" s="12">
        <v>2</v>
      </c>
      <c r="F136" s="12" t="s">
        <v>29</v>
      </c>
      <c r="G136" s="12">
        <v>3201</v>
      </c>
      <c r="H136" s="12" t="s">
        <v>608</v>
      </c>
      <c r="I136" s="12" t="s">
        <v>609</v>
      </c>
      <c r="J136" s="12">
        <v>65</v>
      </c>
      <c r="K136" s="12" t="s">
        <v>217</v>
      </c>
      <c r="L136" s="12">
        <v>227</v>
      </c>
      <c r="M136" s="12" t="s">
        <v>218</v>
      </c>
      <c r="N136" s="12" t="s">
        <v>646</v>
      </c>
      <c r="O136" s="57">
        <v>45689</v>
      </c>
      <c r="P136" s="58">
        <v>45726</v>
      </c>
      <c r="Q136" s="12"/>
      <c r="R136" s="58">
        <v>45715</v>
      </c>
      <c r="S136" s="12"/>
      <c r="T136" s="59">
        <v>51.24</v>
      </c>
      <c r="U136" s="12" t="s">
        <v>39</v>
      </c>
      <c r="V136" s="12" t="s">
        <v>40</v>
      </c>
      <c r="W136" s="12" t="s">
        <v>41</v>
      </c>
      <c r="X136" s="12" t="s">
        <v>42</v>
      </c>
      <c r="Y136" s="12"/>
      <c r="Z136" s="12"/>
      <c r="AA136" s="12" t="s">
        <v>862</v>
      </c>
      <c r="AB136" s="12"/>
      <c r="AC136" s="12">
        <v>7119</v>
      </c>
      <c r="AD136" s="12" t="s">
        <v>38</v>
      </c>
    </row>
    <row r="137" spans="1:30" x14ac:dyDescent="0.2">
      <c r="A137" s="56" t="s">
        <v>499</v>
      </c>
      <c r="B137" s="12">
        <v>645170</v>
      </c>
      <c r="C137" s="12">
        <v>124435</v>
      </c>
      <c r="D137" s="12"/>
      <c r="E137" s="12">
        <v>2</v>
      </c>
      <c r="F137" s="12" t="s">
        <v>29</v>
      </c>
      <c r="G137" s="12">
        <v>3201</v>
      </c>
      <c r="H137" s="12" t="s">
        <v>608</v>
      </c>
      <c r="I137" s="12" t="s">
        <v>609</v>
      </c>
      <c r="J137" s="12">
        <v>90</v>
      </c>
      <c r="K137" s="12" t="s">
        <v>109</v>
      </c>
      <c r="L137" s="12">
        <v>309</v>
      </c>
      <c r="M137" s="12"/>
      <c r="N137" s="12" t="s">
        <v>842</v>
      </c>
      <c r="O137" s="57">
        <v>45694.414583333331</v>
      </c>
      <c r="P137" s="58">
        <v>45726</v>
      </c>
      <c r="Q137" s="12"/>
      <c r="R137" s="58">
        <v>45721</v>
      </c>
      <c r="S137" s="12"/>
      <c r="T137" s="59">
        <v>-420</v>
      </c>
      <c r="U137" s="12" t="s">
        <v>34</v>
      </c>
      <c r="V137" s="12" t="s">
        <v>838</v>
      </c>
      <c r="W137" s="12" t="s">
        <v>35</v>
      </c>
      <c r="X137" s="12" t="s">
        <v>36</v>
      </c>
      <c r="Y137" s="12"/>
      <c r="Z137" s="12"/>
      <c r="AA137" s="12" t="s">
        <v>791</v>
      </c>
      <c r="AB137" s="12"/>
      <c r="AC137" s="12">
        <v>7119</v>
      </c>
      <c r="AD137" s="12" t="s">
        <v>38</v>
      </c>
    </row>
    <row r="138" spans="1:30" x14ac:dyDescent="0.2">
      <c r="A138" s="56" t="s">
        <v>499</v>
      </c>
      <c r="B138" s="12">
        <v>645197</v>
      </c>
      <c r="C138" s="12">
        <v>124435</v>
      </c>
      <c r="D138" s="12"/>
      <c r="E138" s="12">
        <v>2</v>
      </c>
      <c r="F138" s="12" t="s">
        <v>29</v>
      </c>
      <c r="G138" s="12">
        <v>3201</v>
      </c>
      <c r="H138" s="12" t="s">
        <v>608</v>
      </c>
      <c r="I138" s="12" t="s">
        <v>609</v>
      </c>
      <c r="J138" s="12">
        <v>90</v>
      </c>
      <c r="K138" s="12" t="s">
        <v>109</v>
      </c>
      <c r="L138" s="12">
        <v>309</v>
      </c>
      <c r="M138" s="12"/>
      <c r="N138" s="12" t="s">
        <v>842</v>
      </c>
      <c r="O138" s="57">
        <v>45694.414583333331</v>
      </c>
      <c r="P138" s="58">
        <v>45726</v>
      </c>
      <c r="Q138" s="12"/>
      <c r="R138" s="58">
        <v>45721</v>
      </c>
      <c r="S138" s="12"/>
      <c r="T138" s="59">
        <v>33.6</v>
      </c>
      <c r="U138" s="12" t="s">
        <v>39</v>
      </c>
      <c r="V138" s="12" t="s">
        <v>40</v>
      </c>
      <c r="W138" s="12" t="s">
        <v>41</v>
      </c>
      <c r="X138" s="12" t="s">
        <v>42</v>
      </c>
      <c r="Y138" s="12"/>
      <c r="Z138" s="12"/>
      <c r="AA138" s="12" t="s">
        <v>791</v>
      </c>
      <c r="AB138" s="12"/>
      <c r="AC138" s="12">
        <v>7119</v>
      </c>
      <c r="AD138" s="12" t="s">
        <v>38</v>
      </c>
    </row>
    <row r="139" spans="1:30" x14ac:dyDescent="0.2">
      <c r="A139" s="56" t="s">
        <v>499</v>
      </c>
      <c r="B139" s="12">
        <v>645348</v>
      </c>
      <c r="C139" s="12">
        <v>124459</v>
      </c>
      <c r="D139" s="12"/>
      <c r="E139" s="12">
        <v>2</v>
      </c>
      <c r="F139" s="12" t="s">
        <v>29</v>
      </c>
      <c r="G139" s="12">
        <v>3201</v>
      </c>
      <c r="H139" s="12" t="s">
        <v>608</v>
      </c>
      <c r="I139" s="12" t="s">
        <v>609</v>
      </c>
      <c r="J139" s="12">
        <v>91</v>
      </c>
      <c r="K139" s="12" t="s">
        <v>211</v>
      </c>
      <c r="L139" s="12">
        <v>9</v>
      </c>
      <c r="M139" s="12" t="s">
        <v>212</v>
      </c>
      <c r="N139" s="12" t="s">
        <v>937</v>
      </c>
      <c r="O139" s="57">
        <v>45694.709722222222</v>
      </c>
      <c r="P139" s="58">
        <v>45726</v>
      </c>
      <c r="Q139" s="12"/>
      <c r="R139" s="58"/>
      <c r="S139" s="12"/>
      <c r="T139" s="59">
        <v>-420</v>
      </c>
      <c r="U139" s="12" t="s">
        <v>34</v>
      </c>
      <c r="V139" s="12" t="s">
        <v>838</v>
      </c>
      <c r="W139" s="12" t="s">
        <v>35</v>
      </c>
      <c r="X139" s="12" t="s">
        <v>36</v>
      </c>
      <c r="Y139" s="12"/>
      <c r="Z139" s="12"/>
      <c r="AA139" s="12" t="s">
        <v>791</v>
      </c>
      <c r="AB139" s="12"/>
      <c r="AC139" s="12">
        <v>7119</v>
      </c>
      <c r="AD139" s="12" t="s">
        <v>38</v>
      </c>
    </row>
    <row r="140" spans="1:30" x14ac:dyDescent="0.2">
      <c r="A140" s="56" t="s">
        <v>499</v>
      </c>
      <c r="B140" s="12">
        <v>645381</v>
      </c>
      <c r="C140" s="12">
        <v>124459</v>
      </c>
      <c r="D140" s="12"/>
      <c r="E140" s="12">
        <v>2</v>
      </c>
      <c r="F140" s="12" t="s">
        <v>29</v>
      </c>
      <c r="G140" s="12">
        <v>3201</v>
      </c>
      <c r="H140" s="12" t="s">
        <v>608</v>
      </c>
      <c r="I140" s="12" t="s">
        <v>609</v>
      </c>
      <c r="J140" s="12">
        <v>91</v>
      </c>
      <c r="K140" s="12" t="s">
        <v>211</v>
      </c>
      <c r="L140" s="12">
        <v>9</v>
      </c>
      <c r="M140" s="12" t="s">
        <v>212</v>
      </c>
      <c r="N140" s="12" t="s">
        <v>937</v>
      </c>
      <c r="O140" s="57">
        <v>45694.709722222222</v>
      </c>
      <c r="P140" s="58">
        <v>45726</v>
      </c>
      <c r="Q140" s="12"/>
      <c r="R140" s="58"/>
      <c r="S140" s="12"/>
      <c r="T140" s="59">
        <v>33.6</v>
      </c>
      <c r="U140" s="12" t="s">
        <v>39</v>
      </c>
      <c r="V140" s="12" t="s">
        <v>40</v>
      </c>
      <c r="W140" s="12" t="s">
        <v>41</v>
      </c>
      <c r="X140" s="12" t="s">
        <v>42</v>
      </c>
      <c r="Y140" s="12"/>
      <c r="Z140" s="12"/>
      <c r="AA140" s="12" t="s">
        <v>791</v>
      </c>
      <c r="AB140" s="12"/>
      <c r="AC140" s="12">
        <v>7119</v>
      </c>
      <c r="AD140" s="12" t="s">
        <v>38</v>
      </c>
    </row>
    <row r="141" spans="1:30" x14ac:dyDescent="0.2">
      <c r="A141" s="56" t="s">
        <v>499</v>
      </c>
      <c r="B141" s="12">
        <v>645606</v>
      </c>
      <c r="C141" s="12">
        <v>124513</v>
      </c>
      <c r="D141" s="12"/>
      <c r="E141" s="12">
        <v>2</v>
      </c>
      <c r="F141" s="12" t="s">
        <v>29</v>
      </c>
      <c r="G141" s="12">
        <v>3201</v>
      </c>
      <c r="H141" s="12" t="s">
        <v>608</v>
      </c>
      <c r="I141" s="12" t="s">
        <v>609</v>
      </c>
      <c r="J141" s="12">
        <v>76</v>
      </c>
      <c r="K141" s="12" t="s">
        <v>351</v>
      </c>
      <c r="L141" s="12">
        <v>447</v>
      </c>
      <c r="M141" s="12"/>
      <c r="N141" s="12" t="s">
        <v>825</v>
      </c>
      <c r="O141" s="57">
        <v>45694.720138888886</v>
      </c>
      <c r="P141" s="58">
        <v>45726</v>
      </c>
      <c r="Q141" s="12"/>
      <c r="R141" s="58">
        <v>45721</v>
      </c>
      <c r="S141" s="12"/>
      <c r="T141" s="59">
        <v>-1400</v>
      </c>
      <c r="U141" s="12" t="s">
        <v>34</v>
      </c>
      <c r="V141" s="12" t="s">
        <v>838</v>
      </c>
      <c r="W141" s="12" t="s">
        <v>35</v>
      </c>
      <c r="X141" s="12" t="s">
        <v>36</v>
      </c>
      <c r="Y141" s="12"/>
      <c r="Z141" s="12"/>
      <c r="AA141" s="12" t="s">
        <v>790</v>
      </c>
      <c r="AB141" s="12"/>
      <c r="AC141" s="12">
        <v>7119</v>
      </c>
      <c r="AD141" s="12" t="s">
        <v>38</v>
      </c>
    </row>
    <row r="142" spans="1:30" x14ac:dyDescent="0.2">
      <c r="A142" s="56" t="s">
        <v>499</v>
      </c>
      <c r="B142" s="12">
        <v>645639</v>
      </c>
      <c r="C142" s="12">
        <v>124513</v>
      </c>
      <c r="D142" s="12"/>
      <c r="E142" s="12">
        <v>2</v>
      </c>
      <c r="F142" s="12" t="s">
        <v>29</v>
      </c>
      <c r="G142" s="12">
        <v>3201</v>
      </c>
      <c r="H142" s="12" t="s">
        <v>608</v>
      </c>
      <c r="I142" s="12" t="s">
        <v>609</v>
      </c>
      <c r="J142" s="12">
        <v>76</v>
      </c>
      <c r="K142" s="12" t="s">
        <v>351</v>
      </c>
      <c r="L142" s="12">
        <v>447</v>
      </c>
      <c r="M142" s="12"/>
      <c r="N142" s="12" t="s">
        <v>825</v>
      </c>
      <c r="O142" s="57">
        <v>45694.720138888886</v>
      </c>
      <c r="P142" s="58">
        <v>45726</v>
      </c>
      <c r="Q142" s="12"/>
      <c r="R142" s="58">
        <v>45721</v>
      </c>
      <c r="S142" s="12"/>
      <c r="T142" s="59">
        <v>112</v>
      </c>
      <c r="U142" s="12" t="s">
        <v>39</v>
      </c>
      <c r="V142" s="12" t="s">
        <v>40</v>
      </c>
      <c r="W142" s="12" t="s">
        <v>41</v>
      </c>
      <c r="X142" s="12" t="s">
        <v>42</v>
      </c>
      <c r="Y142" s="12"/>
      <c r="Z142" s="12"/>
      <c r="AA142" s="12" t="s">
        <v>790</v>
      </c>
      <c r="AB142" s="12"/>
      <c r="AC142" s="12">
        <v>7119</v>
      </c>
      <c r="AD142" s="12" t="s">
        <v>38</v>
      </c>
    </row>
    <row r="143" spans="1:30" x14ac:dyDescent="0.2">
      <c r="A143" s="56" t="s">
        <v>499</v>
      </c>
      <c r="B143" s="12">
        <v>645810</v>
      </c>
      <c r="C143" s="12">
        <v>124563</v>
      </c>
      <c r="D143" s="12"/>
      <c r="E143" s="12">
        <v>2</v>
      </c>
      <c r="F143" s="12" t="s">
        <v>29</v>
      </c>
      <c r="G143" s="12">
        <v>3201</v>
      </c>
      <c r="H143" s="12" t="s">
        <v>608</v>
      </c>
      <c r="I143" s="12" t="s">
        <v>609</v>
      </c>
      <c r="J143" s="12">
        <v>92</v>
      </c>
      <c r="K143" s="12" t="s">
        <v>357</v>
      </c>
      <c r="L143" s="12">
        <v>448</v>
      </c>
      <c r="M143" s="12"/>
      <c r="N143" s="12" t="s">
        <v>824</v>
      </c>
      <c r="O143" s="57">
        <v>45694.727083333331</v>
      </c>
      <c r="P143" s="58">
        <v>45726</v>
      </c>
      <c r="Q143" s="12"/>
      <c r="R143" s="58">
        <v>45721</v>
      </c>
      <c r="S143" s="12"/>
      <c r="T143" s="59">
        <v>-395</v>
      </c>
      <c r="U143" s="12" t="s">
        <v>34</v>
      </c>
      <c r="V143" s="12" t="s">
        <v>838</v>
      </c>
      <c r="W143" s="12" t="s">
        <v>35</v>
      </c>
      <c r="X143" s="12" t="s">
        <v>36</v>
      </c>
      <c r="Y143" s="12"/>
      <c r="Z143" s="12"/>
      <c r="AA143" s="12" t="s">
        <v>870</v>
      </c>
      <c r="AB143" s="12"/>
      <c r="AC143" s="12">
        <v>7119</v>
      </c>
      <c r="AD143" s="12" t="s">
        <v>38</v>
      </c>
    </row>
    <row r="144" spans="1:30" x14ac:dyDescent="0.2">
      <c r="A144" s="56" t="s">
        <v>499</v>
      </c>
      <c r="B144" s="12">
        <v>645833</v>
      </c>
      <c r="C144" s="12">
        <v>124563</v>
      </c>
      <c r="D144" s="12"/>
      <c r="E144" s="12">
        <v>2</v>
      </c>
      <c r="F144" s="12" t="s">
        <v>29</v>
      </c>
      <c r="G144" s="12">
        <v>3201</v>
      </c>
      <c r="H144" s="12" t="s">
        <v>608</v>
      </c>
      <c r="I144" s="12" t="s">
        <v>609</v>
      </c>
      <c r="J144" s="12">
        <v>92</v>
      </c>
      <c r="K144" s="12" t="s">
        <v>357</v>
      </c>
      <c r="L144" s="12">
        <v>448</v>
      </c>
      <c r="M144" s="12"/>
      <c r="N144" s="12" t="s">
        <v>824</v>
      </c>
      <c r="O144" s="57">
        <v>45694.727083333331</v>
      </c>
      <c r="P144" s="58">
        <v>45726</v>
      </c>
      <c r="Q144" s="12"/>
      <c r="R144" s="58">
        <v>45721</v>
      </c>
      <c r="S144" s="12"/>
      <c r="T144" s="59">
        <v>31.6</v>
      </c>
      <c r="U144" s="12" t="s">
        <v>39</v>
      </c>
      <c r="V144" s="12" t="s">
        <v>40</v>
      </c>
      <c r="W144" s="12" t="s">
        <v>41</v>
      </c>
      <c r="X144" s="12" t="s">
        <v>42</v>
      </c>
      <c r="Y144" s="12"/>
      <c r="Z144" s="12"/>
      <c r="AA144" s="12" t="s">
        <v>870</v>
      </c>
      <c r="AB144" s="12"/>
      <c r="AC144" s="12">
        <v>7119</v>
      </c>
      <c r="AD144" s="12" t="s">
        <v>38</v>
      </c>
    </row>
    <row r="145" spans="1:30" x14ac:dyDescent="0.2">
      <c r="A145" s="56" t="s">
        <v>499</v>
      </c>
      <c r="B145" s="12">
        <v>646941</v>
      </c>
      <c r="C145" s="12">
        <v>124708</v>
      </c>
      <c r="D145" s="12"/>
      <c r="E145" s="12">
        <v>2</v>
      </c>
      <c r="F145" s="12" t="s">
        <v>29</v>
      </c>
      <c r="G145" s="12">
        <v>3201</v>
      </c>
      <c r="H145" s="12" t="s">
        <v>608</v>
      </c>
      <c r="I145" s="12" t="s">
        <v>609</v>
      </c>
      <c r="J145" s="12">
        <v>39</v>
      </c>
      <c r="K145" s="12" t="s">
        <v>476</v>
      </c>
      <c r="L145" s="12">
        <v>449</v>
      </c>
      <c r="M145" s="12"/>
      <c r="N145" s="12" t="s">
        <v>938</v>
      </c>
      <c r="O145" s="57">
        <v>45696.456250000003</v>
      </c>
      <c r="P145" s="58">
        <v>45726</v>
      </c>
      <c r="Q145" s="12"/>
      <c r="R145" s="58">
        <v>45721</v>
      </c>
      <c r="S145" s="12"/>
      <c r="T145" s="59">
        <v>-920</v>
      </c>
      <c r="U145" s="12" t="s">
        <v>34</v>
      </c>
      <c r="V145" s="12" t="s">
        <v>847</v>
      </c>
      <c r="W145" s="12" t="s">
        <v>35</v>
      </c>
      <c r="X145" s="12" t="s">
        <v>36</v>
      </c>
      <c r="Y145" s="12"/>
      <c r="Z145" s="12"/>
      <c r="AA145" s="12" t="s">
        <v>848</v>
      </c>
      <c r="AB145" s="12"/>
      <c r="AC145" s="12">
        <v>7119</v>
      </c>
      <c r="AD145" s="12" t="s">
        <v>38</v>
      </c>
    </row>
    <row r="146" spans="1:30" x14ac:dyDescent="0.2">
      <c r="A146" s="56" t="s">
        <v>499</v>
      </c>
      <c r="B146" s="12">
        <v>646965</v>
      </c>
      <c r="C146" s="12">
        <v>124708</v>
      </c>
      <c r="D146" s="12"/>
      <c r="E146" s="12">
        <v>2</v>
      </c>
      <c r="F146" s="12" t="s">
        <v>29</v>
      </c>
      <c r="G146" s="12">
        <v>3201</v>
      </c>
      <c r="H146" s="12" t="s">
        <v>608</v>
      </c>
      <c r="I146" s="12" t="s">
        <v>609</v>
      </c>
      <c r="J146" s="12">
        <v>39</v>
      </c>
      <c r="K146" s="12" t="s">
        <v>476</v>
      </c>
      <c r="L146" s="12">
        <v>449</v>
      </c>
      <c r="M146" s="12"/>
      <c r="N146" s="12" t="s">
        <v>938</v>
      </c>
      <c r="O146" s="57">
        <v>45696.456250000003</v>
      </c>
      <c r="P146" s="58">
        <v>45726</v>
      </c>
      <c r="Q146" s="12"/>
      <c r="R146" s="58">
        <v>45721</v>
      </c>
      <c r="S146" s="12"/>
      <c r="T146" s="59">
        <v>73.599999999999994</v>
      </c>
      <c r="U146" s="12" t="s">
        <v>39</v>
      </c>
      <c r="V146" s="12" t="s">
        <v>40</v>
      </c>
      <c r="W146" s="12" t="s">
        <v>41</v>
      </c>
      <c r="X146" s="12" t="s">
        <v>42</v>
      </c>
      <c r="Y146" s="12"/>
      <c r="Z146" s="12"/>
      <c r="AA146" s="12" t="s">
        <v>848</v>
      </c>
      <c r="AB146" s="12"/>
      <c r="AC146" s="12">
        <v>7119</v>
      </c>
      <c r="AD146" s="12" t="s">
        <v>38</v>
      </c>
    </row>
    <row r="147" spans="1:30" x14ac:dyDescent="0.2">
      <c r="A147" s="56" t="s">
        <v>501</v>
      </c>
      <c r="B147" s="12">
        <v>648048</v>
      </c>
      <c r="C147" s="12">
        <v>125248</v>
      </c>
      <c r="D147" s="12"/>
      <c r="E147" s="12">
        <v>2</v>
      </c>
      <c r="F147" s="12" t="s">
        <v>29</v>
      </c>
      <c r="G147" s="12">
        <v>3201</v>
      </c>
      <c r="H147" s="12" t="s">
        <v>608</v>
      </c>
      <c r="I147" s="12" t="s">
        <v>609</v>
      </c>
      <c r="J147" s="12">
        <v>352</v>
      </c>
      <c r="K147" s="12" t="s">
        <v>881</v>
      </c>
      <c r="L147" s="12">
        <v>442</v>
      </c>
      <c r="M147" s="12"/>
      <c r="N147" s="12" t="s">
        <v>939</v>
      </c>
      <c r="O147" s="57">
        <v>45698.676388888889</v>
      </c>
      <c r="P147" s="58">
        <v>45726</v>
      </c>
      <c r="Q147" s="12"/>
      <c r="R147" s="58">
        <v>45721</v>
      </c>
      <c r="S147" s="12"/>
      <c r="T147" s="59">
        <v>-4333.33</v>
      </c>
      <c r="U147" s="12" t="s">
        <v>34</v>
      </c>
      <c r="V147" s="12" t="s">
        <v>882</v>
      </c>
      <c r="W147" s="12" t="s">
        <v>35</v>
      </c>
      <c r="X147" s="12" t="s">
        <v>36</v>
      </c>
      <c r="Y147" s="12"/>
      <c r="Z147" s="12"/>
      <c r="AA147" s="12" t="s">
        <v>883</v>
      </c>
      <c r="AB147" s="12"/>
      <c r="AC147" s="12">
        <v>7119</v>
      </c>
      <c r="AD147" s="12" t="s">
        <v>38</v>
      </c>
    </row>
    <row r="148" spans="1:30" x14ac:dyDescent="0.2">
      <c r="A148" s="56" t="s">
        <v>501</v>
      </c>
      <c r="B148" s="12">
        <v>648091</v>
      </c>
      <c r="C148" s="12">
        <v>125248</v>
      </c>
      <c r="D148" s="12"/>
      <c r="E148" s="12">
        <v>2</v>
      </c>
      <c r="F148" s="12" t="s">
        <v>29</v>
      </c>
      <c r="G148" s="12">
        <v>3201</v>
      </c>
      <c r="H148" s="12" t="s">
        <v>608</v>
      </c>
      <c r="I148" s="12" t="s">
        <v>609</v>
      </c>
      <c r="J148" s="12">
        <v>352</v>
      </c>
      <c r="K148" s="12" t="s">
        <v>881</v>
      </c>
      <c r="L148" s="12">
        <v>442</v>
      </c>
      <c r="M148" s="12"/>
      <c r="N148" s="12" t="s">
        <v>939</v>
      </c>
      <c r="O148" s="57">
        <v>45698.676388888889</v>
      </c>
      <c r="P148" s="58">
        <v>45726</v>
      </c>
      <c r="Q148" s="12"/>
      <c r="R148" s="58">
        <v>45721</v>
      </c>
      <c r="S148" s="12"/>
      <c r="T148" s="59">
        <v>346.67</v>
      </c>
      <c r="U148" s="12" t="s">
        <v>39</v>
      </c>
      <c r="V148" s="12" t="s">
        <v>40</v>
      </c>
      <c r="W148" s="12" t="s">
        <v>41</v>
      </c>
      <c r="X148" s="12" t="s">
        <v>42</v>
      </c>
      <c r="Y148" s="12"/>
      <c r="Z148" s="12"/>
      <c r="AA148" s="12" t="s">
        <v>883</v>
      </c>
      <c r="AB148" s="12"/>
      <c r="AC148" s="12">
        <v>7119</v>
      </c>
      <c r="AD148" s="12" t="s">
        <v>38</v>
      </c>
    </row>
    <row r="149" spans="1:30" x14ac:dyDescent="0.2">
      <c r="A149" s="56" t="s">
        <v>501</v>
      </c>
      <c r="B149" s="12">
        <v>648463</v>
      </c>
      <c r="C149" s="12">
        <v>125248</v>
      </c>
      <c r="D149" s="12"/>
      <c r="E149" s="12">
        <v>2</v>
      </c>
      <c r="F149" s="12" t="s">
        <v>29</v>
      </c>
      <c r="G149" s="12">
        <v>3201</v>
      </c>
      <c r="H149" s="12" t="s">
        <v>608</v>
      </c>
      <c r="I149" s="12" t="s">
        <v>609</v>
      </c>
      <c r="J149" s="12">
        <v>352</v>
      </c>
      <c r="K149" s="12" t="s">
        <v>881</v>
      </c>
      <c r="L149" s="12">
        <v>442</v>
      </c>
      <c r="M149" s="12"/>
      <c r="N149" s="12" t="s">
        <v>939</v>
      </c>
      <c r="O149" s="57">
        <v>45698.676388888889</v>
      </c>
      <c r="P149" s="58">
        <v>45726</v>
      </c>
      <c r="Q149" s="12"/>
      <c r="R149" s="58">
        <v>45721</v>
      </c>
      <c r="S149" s="12"/>
      <c r="T149" s="59">
        <v>4333.33</v>
      </c>
      <c r="U149" s="12" t="s">
        <v>39</v>
      </c>
      <c r="V149" s="12" t="s">
        <v>884</v>
      </c>
      <c r="W149" s="12" t="s">
        <v>54</v>
      </c>
      <c r="X149" s="12" t="s">
        <v>55</v>
      </c>
      <c r="Y149" s="12"/>
      <c r="Z149" s="12"/>
      <c r="AA149" s="12" t="s">
        <v>883</v>
      </c>
      <c r="AB149" s="12"/>
      <c r="AC149" s="12">
        <v>7119</v>
      </c>
      <c r="AD149" s="12" t="s">
        <v>38</v>
      </c>
    </row>
    <row r="150" spans="1:30" x14ac:dyDescent="0.2">
      <c r="A150" s="56" t="s">
        <v>501</v>
      </c>
      <c r="B150" s="12">
        <v>648464</v>
      </c>
      <c r="C150" s="12">
        <v>125248</v>
      </c>
      <c r="D150" s="12"/>
      <c r="E150" s="12">
        <v>2</v>
      </c>
      <c r="F150" s="12" t="s">
        <v>29</v>
      </c>
      <c r="G150" s="12">
        <v>3201</v>
      </c>
      <c r="H150" s="12" t="s">
        <v>608</v>
      </c>
      <c r="I150" s="12" t="s">
        <v>609</v>
      </c>
      <c r="J150" s="12">
        <v>352</v>
      </c>
      <c r="K150" s="12" t="s">
        <v>881</v>
      </c>
      <c r="L150" s="12">
        <v>442</v>
      </c>
      <c r="M150" s="12"/>
      <c r="N150" s="12" t="s">
        <v>939</v>
      </c>
      <c r="O150" s="57">
        <v>45698.676388888889</v>
      </c>
      <c r="P150" s="58">
        <v>45726</v>
      </c>
      <c r="Q150" s="12"/>
      <c r="R150" s="58">
        <v>45721</v>
      </c>
      <c r="S150" s="12"/>
      <c r="T150" s="59">
        <v>-346.67</v>
      </c>
      <c r="U150" s="12" t="s">
        <v>39</v>
      </c>
      <c r="V150" s="12" t="s">
        <v>56</v>
      </c>
      <c r="W150" s="12" t="s">
        <v>41</v>
      </c>
      <c r="X150" s="12" t="s">
        <v>42</v>
      </c>
      <c r="Y150" s="12"/>
      <c r="Z150" s="12"/>
      <c r="AA150" s="12" t="s">
        <v>883</v>
      </c>
      <c r="AB150" s="12"/>
      <c r="AC150" s="12">
        <v>7119</v>
      </c>
      <c r="AD150" s="12" t="s">
        <v>38</v>
      </c>
    </row>
    <row r="151" spans="1:30" x14ac:dyDescent="0.2">
      <c r="A151" s="56" t="s">
        <v>501</v>
      </c>
      <c r="B151" s="12">
        <v>648843</v>
      </c>
      <c r="C151" s="12">
        <v>125362</v>
      </c>
      <c r="D151" s="12"/>
      <c r="E151" s="12">
        <v>2</v>
      </c>
      <c r="F151" s="12" t="s">
        <v>29</v>
      </c>
      <c r="G151" s="12">
        <v>3201</v>
      </c>
      <c r="H151" s="12" t="s">
        <v>608</v>
      </c>
      <c r="I151" s="12" t="s">
        <v>609</v>
      </c>
      <c r="J151" s="12">
        <v>238</v>
      </c>
      <c r="K151" s="12" t="s">
        <v>298</v>
      </c>
      <c r="L151" s="12">
        <v>120</v>
      </c>
      <c r="M151" s="12" t="s">
        <v>299</v>
      </c>
      <c r="N151" s="12" t="s">
        <v>867</v>
      </c>
      <c r="O151" s="57">
        <v>45717</v>
      </c>
      <c r="P151" s="58">
        <v>45726</v>
      </c>
      <c r="Q151" s="12"/>
      <c r="R151" s="58">
        <v>45721</v>
      </c>
      <c r="S151" s="12"/>
      <c r="T151" s="59">
        <v>-932.7</v>
      </c>
      <c r="U151" s="12" t="s">
        <v>34</v>
      </c>
      <c r="V151" s="12" t="s">
        <v>838</v>
      </c>
      <c r="W151" s="12" t="s">
        <v>35</v>
      </c>
      <c r="X151" s="12" t="s">
        <v>36</v>
      </c>
      <c r="Y151" s="12"/>
      <c r="Z151" s="12"/>
      <c r="AA151" s="12" t="s">
        <v>868</v>
      </c>
      <c r="AB151" s="12"/>
      <c r="AC151" s="12">
        <v>7119</v>
      </c>
      <c r="AD151" s="12" t="s">
        <v>38</v>
      </c>
    </row>
    <row r="152" spans="1:30" x14ac:dyDescent="0.2">
      <c r="A152" s="56" t="s">
        <v>501</v>
      </c>
      <c r="B152" s="12">
        <v>648870</v>
      </c>
      <c r="C152" s="12">
        <v>125362</v>
      </c>
      <c r="D152" s="12"/>
      <c r="E152" s="12">
        <v>2</v>
      </c>
      <c r="F152" s="12" t="s">
        <v>29</v>
      </c>
      <c r="G152" s="12">
        <v>3201</v>
      </c>
      <c r="H152" s="12" t="s">
        <v>608</v>
      </c>
      <c r="I152" s="12" t="s">
        <v>609</v>
      </c>
      <c r="J152" s="12">
        <v>238</v>
      </c>
      <c r="K152" s="12" t="s">
        <v>298</v>
      </c>
      <c r="L152" s="12">
        <v>120</v>
      </c>
      <c r="M152" s="12" t="s">
        <v>299</v>
      </c>
      <c r="N152" s="12" t="s">
        <v>867</v>
      </c>
      <c r="O152" s="57">
        <v>45717</v>
      </c>
      <c r="P152" s="58">
        <v>45726</v>
      </c>
      <c r="Q152" s="12"/>
      <c r="R152" s="58">
        <v>45721</v>
      </c>
      <c r="S152" s="12"/>
      <c r="T152" s="59">
        <v>74.62</v>
      </c>
      <c r="U152" s="12" t="s">
        <v>39</v>
      </c>
      <c r="V152" s="12" t="s">
        <v>40</v>
      </c>
      <c r="W152" s="12" t="s">
        <v>41</v>
      </c>
      <c r="X152" s="12" t="s">
        <v>42</v>
      </c>
      <c r="Y152" s="12"/>
      <c r="Z152" s="12"/>
      <c r="AA152" s="12" t="s">
        <v>868</v>
      </c>
      <c r="AB152" s="12"/>
      <c r="AC152" s="12">
        <v>7119</v>
      </c>
      <c r="AD152" s="12" t="s">
        <v>38</v>
      </c>
    </row>
    <row r="153" spans="1:30" x14ac:dyDescent="0.2">
      <c r="A153" s="56" t="s">
        <v>501</v>
      </c>
      <c r="B153" s="12">
        <v>650899</v>
      </c>
      <c r="C153" s="12">
        <v>125704</v>
      </c>
      <c r="D153" s="12"/>
      <c r="E153" s="12">
        <v>2</v>
      </c>
      <c r="F153" s="12" t="s">
        <v>29</v>
      </c>
      <c r="G153" s="12">
        <v>3201</v>
      </c>
      <c r="H153" s="12" t="s">
        <v>608</v>
      </c>
      <c r="I153" s="12" t="s">
        <v>609</v>
      </c>
      <c r="J153" s="12">
        <v>239</v>
      </c>
      <c r="K153" s="12" t="s">
        <v>188</v>
      </c>
      <c r="L153" s="12">
        <v>31</v>
      </c>
      <c r="M153" s="12" t="s">
        <v>189</v>
      </c>
      <c r="N153" s="12" t="s">
        <v>858</v>
      </c>
      <c r="O153" s="57">
        <v>45701.345138888886</v>
      </c>
      <c r="P153" s="58">
        <v>45726</v>
      </c>
      <c r="Q153" s="12"/>
      <c r="R153" s="58">
        <v>45721</v>
      </c>
      <c r="S153" s="12"/>
      <c r="T153" s="59">
        <v>-1020</v>
      </c>
      <c r="U153" s="12" t="s">
        <v>34</v>
      </c>
      <c r="V153" s="12" t="s">
        <v>838</v>
      </c>
      <c r="W153" s="12" t="s">
        <v>35</v>
      </c>
      <c r="X153" s="12" t="s">
        <v>36</v>
      </c>
      <c r="Y153" s="12"/>
      <c r="Z153" s="12"/>
      <c r="AA153" s="12" t="s">
        <v>859</v>
      </c>
      <c r="AB153" s="12"/>
      <c r="AC153" s="12">
        <v>7119</v>
      </c>
      <c r="AD153" s="12" t="s">
        <v>38</v>
      </c>
    </row>
    <row r="154" spans="1:30" x14ac:dyDescent="0.2">
      <c r="A154" s="56" t="s">
        <v>501</v>
      </c>
      <c r="B154" s="12">
        <v>650925</v>
      </c>
      <c r="C154" s="12">
        <v>125704</v>
      </c>
      <c r="D154" s="12"/>
      <c r="E154" s="12">
        <v>2</v>
      </c>
      <c r="F154" s="12" t="s">
        <v>29</v>
      </c>
      <c r="G154" s="12">
        <v>3201</v>
      </c>
      <c r="H154" s="12" t="s">
        <v>608</v>
      </c>
      <c r="I154" s="12" t="s">
        <v>609</v>
      </c>
      <c r="J154" s="12">
        <v>239</v>
      </c>
      <c r="K154" s="12" t="s">
        <v>188</v>
      </c>
      <c r="L154" s="12">
        <v>31</v>
      </c>
      <c r="M154" s="12" t="s">
        <v>189</v>
      </c>
      <c r="N154" s="12" t="s">
        <v>858</v>
      </c>
      <c r="O154" s="57">
        <v>45701.345138888886</v>
      </c>
      <c r="P154" s="58">
        <v>45726</v>
      </c>
      <c r="Q154" s="12"/>
      <c r="R154" s="58">
        <v>45721</v>
      </c>
      <c r="S154" s="12"/>
      <c r="T154" s="59">
        <v>81.599999999999994</v>
      </c>
      <c r="U154" s="12" t="s">
        <v>39</v>
      </c>
      <c r="V154" s="12" t="s">
        <v>40</v>
      </c>
      <c r="W154" s="12" t="s">
        <v>41</v>
      </c>
      <c r="X154" s="12" t="s">
        <v>42</v>
      </c>
      <c r="Y154" s="12"/>
      <c r="Z154" s="12"/>
      <c r="AA154" s="12" t="s">
        <v>859</v>
      </c>
      <c r="AB154" s="12"/>
      <c r="AC154" s="12">
        <v>7119</v>
      </c>
      <c r="AD154" s="12" t="s">
        <v>38</v>
      </c>
    </row>
    <row r="155" spans="1:30" x14ac:dyDescent="0.2">
      <c r="A155" s="56" t="s">
        <v>501</v>
      </c>
      <c r="B155" s="12">
        <v>655646</v>
      </c>
      <c r="C155" s="12">
        <v>125704</v>
      </c>
      <c r="D155" s="12"/>
      <c r="E155" s="12">
        <v>2</v>
      </c>
      <c r="F155" s="12" t="s">
        <v>29</v>
      </c>
      <c r="G155" s="12">
        <v>3201</v>
      </c>
      <c r="H155" s="12" t="s">
        <v>608</v>
      </c>
      <c r="I155" s="12" t="s">
        <v>609</v>
      </c>
      <c r="J155" s="12">
        <v>239</v>
      </c>
      <c r="K155" s="12" t="s">
        <v>188</v>
      </c>
      <c r="L155" s="12">
        <v>31</v>
      </c>
      <c r="M155" s="12" t="s">
        <v>189</v>
      </c>
      <c r="N155" s="12" t="s">
        <v>858</v>
      </c>
      <c r="O155" s="57">
        <v>45701.345138888886</v>
      </c>
      <c r="P155" s="58">
        <v>45726</v>
      </c>
      <c r="Q155" s="12"/>
      <c r="R155" s="58">
        <v>45721</v>
      </c>
      <c r="S155" s="12"/>
      <c r="T155" s="59">
        <v>71.05</v>
      </c>
      <c r="U155" s="12" t="s">
        <v>39</v>
      </c>
      <c r="V155" s="12" t="s">
        <v>860</v>
      </c>
      <c r="W155" s="12" t="s">
        <v>54</v>
      </c>
      <c r="X155" s="12" t="s">
        <v>55</v>
      </c>
      <c r="Y155" s="12"/>
      <c r="Z155" s="12"/>
      <c r="AA155" s="12" t="s">
        <v>859</v>
      </c>
      <c r="AB155" s="12"/>
      <c r="AC155" s="12">
        <v>7119</v>
      </c>
      <c r="AD155" s="12" t="s">
        <v>38</v>
      </c>
    </row>
    <row r="156" spans="1:30" x14ac:dyDescent="0.2">
      <c r="A156" s="56" t="s">
        <v>499</v>
      </c>
      <c r="B156" s="12">
        <v>663019</v>
      </c>
      <c r="C156" s="12">
        <v>127936</v>
      </c>
      <c r="D156" s="12"/>
      <c r="E156" s="12">
        <v>2</v>
      </c>
      <c r="F156" s="12" t="s">
        <v>29</v>
      </c>
      <c r="G156" s="12">
        <v>3201</v>
      </c>
      <c r="H156" s="12" t="s">
        <v>608</v>
      </c>
      <c r="I156" s="12" t="s">
        <v>609</v>
      </c>
      <c r="J156" s="12">
        <v>62</v>
      </c>
      <c r="K156" s="12" t="s">
        <v>877</v>
      </c>
      <c r="L156" s="12">
        <v>456</v>
      </c>
      <c r="M156" s="12"/>
      <c r="N156" s="12" t="s">
        <v>878</v>
      </c>
      <c r="O156" s="57">
        <v>45715.388194444444</v>
      </c>
      <c r="P156" s="58">
        <v>45726</v>
      </c>
      <c r="Q156" s="12"/>
      <c r="R156" s="58"/>
      <c r="S156" s="12"/>
      <c r="T156" s="59">
        <v>-125</v>
      </c>
      <c r="U156" s="12" t="s">
        <v>34</v>
      </c>
      <c r="V156" s="12" t="s">
        <v>879</v>
      </c>
      <c r="W156" s="12" t="s">
        <v>35</v>
      </c>
      <c r="X156" s="12" t="s">
        <v>36</v>
      </c>
      <c r="Y156" s="12"/>
      <c r="Z156" s="12"/>
      <c r="AA156" s="12" t="s">
        <v>880</v>
      </c>
      <c r="AB156" s="12"/>
      <c r="AC156" s="12">
        <v>7119</v>
      </c>
      <c r="AD156" s="12" t="s">
        <v>38</v>
      </c>
    </row>
    <row r="157" spans="1:30" x14ac:dyDescent="0.2">
      <c r="A157" s="56" t="s">
        <v>499</v>
      </c>
      <c r="B157" s="12">
        <v>663044</v>
      </c>
      <c r="C157" s="12">
        <v>127936</v>
      </c>
      <c r="D157" s="12"/>
      <c r="E157" s="12">
        <v>2</v>
      </c>
      <c r="F157" s="12" t="s">
        <v>29</v>
      </c>
      <c r="G157" s="12">
        <v>3201</v>
      </c>
      <c r="H157" s="12" t="s">
        <v>608</v>
      </c>
      <c r="I157" s="12" t="s">
        <v>609</v>
      </c>
      <c r="J157" s="12">
        <v>62</v>
      </c>
      <c r="K157" s="12" t="s">
        <v>877</v>
      </c>
      <c r="L157" s="12">
        <v>456</v>
      </c>
      <c r="M157" s="12"/>
      <c r="N157" s="12" t="s">
        <v>878</v>
      </c>
      <c r="O157" s="57">
        <v>45715.388194444444</v>
      </c>
      <c r="P157" s="58">
        <v>45726</v>
      </c>
      <c r="Q157" s="12"/>
      <c r="R157" s="58"/>
      <c r="S157" s="12"/>
      <c r="T157" s="59">
        <v>10</v>
      </c>
      <c r="U157" s="12" t="s">
        <v>39</v>
      </c>
      <c r="V157" s="12" t="s">
        <v>40</v>
      </c>
      <c r="W157" s="12" t="s">
        <v>41</v>
      </c>
      <c r="X157" s="12" t="s">
        <v>42</v>
      </c>
      <c r="Y157" s="12"/>
      <c r="Z157" s="12"/>
      <c r="AA157" s="12" t="s">
        <v>880</v>
      </c>
      <c r="AB157" s="12"/>
      <c r="AC157" s="12">
        <v>7119</v>
      </c>
      <c r="AD157" s="12" t="s">
        <v>38</v>
      </c>
    </row>
    <row r="158" spans="1:30" x14ac:dyDescent="0.2">
      <c r="A158" s="56" t="s">
        <v>499</v>
      </c>
      <c r="B158" s="12">
        <v>663444</v>
      </c>
      <c r="C158" s="12">
        <v>127936</v>
      </c>
      <c r="D158" s="12"/>
      <c r="E158" s="12">
        <v>2</v>
      </c>
      <c r="F158" s="12" t="s">
        <v>29</v>
      </c>
      <c r="G158" s="12">
        <v>3201</v>
      </c>
      <c r="H158" s="12" t="s">
        <v>608</v>
      </c>
      <c r="I158" s="12" t="s">
        <v>609</v>
      </c>
      <c r="J158" s="12">
        <v>62</v>
      </c>
      <c r="K158" s="12" t="s">
        <v>877</v>
      </c>
      <c r="L158" s="12">
        <v>456</v>
      </c>
      <c r="M158" s="12"/>
      <c r="N158" s="12" t="s">
        <v>878</v>
      </c>
      <c r="O158" s="57">
        <v>45715.388194444444</v>
      </c>
      <c r="P158" s="58">
        <v>45726</v>
      </c>
      <c r="Q158" s="12"/>
      <c r="R158" s="58"/>
      <c r="S158" s="12"/>
      <c r="T158" s="59">
        <v>-8.51</v>
      </c>
      <c r="U158" s="12" t="s">
        <v>34</v>
      </c>
      <c r="V158" s="12" t="s">
        <v>138</v>
      </c>
      <c r="W158" s="12" t="s">
        <v>138</v>
      </c>
      <c r="X158" s="12" t="s">
        <v>139</v>
      </c>
      <c r="Y158" s="12"/>
      <c r="Z158" s="12"/>
      <c r="AA158" s="12" t="s">
        <v>880</v>
      </c>
      <c r="AB158" s="12"/>
      <c r="AC158" s="12">
        <v>7119</v>
      </c>
      <c r="AD158" s="12" t="s">
        <v>38</v>
      </c>
    </row>
    <row r="159" spans="1:30" x14ac:dyDescent="0.2">
      <c r="A159" s="56" t="s">
        <v>499</v>
      </c>
      <c r="B159" s="12">
        <v>663446</v>
      </c>
      <c r="C159" s="12">
        <v>127936</v>
      </c>
      <c r="D159" s="12"/>
      <c r="E159" s="12">
        <v>2</v>
      </c>
      <c r="F159" s="12" t="s">
        <v>29</v>
      </c>
      <c r="G159" s="12">
        <v>3201</v>
      </c>
      <c r="H159" s="12" t="s">
        <v>608</v>
      </c>
      <c r="I159" s="12" t="s">
        <v>609</v>
      </c>
      <c r="J159" s="12">
        <v>62</v>
      </c>
      <c r="K159" s="12" t="s">
        <v>877</v>
      </c>
      <c r="L159" s="12">
        <v>456</v>
      </c>
      <c r="M159" s="12"/>
      <c r="N159" s="12" t="s">
        <v>878</v>
      </c>
      <c r="O159" s="57">
        <v>45715.388194444444</v>
      </c>
      <c r="P159" s="58">
        <v>45726</v>
      </c>
      <c r="Q159" s="12"/>
      <c r="R159" s="58"/>
      <c r="S159" s="12"/>
      <c r="T159" s="59">
        <v>-48.48</v>
      </c>
      <c r="U159" s="12" t="s">
        <v>34</v>
      </c>
      <c r="V159" s="12" t="s">
        <v>202</v>
      </c>
      <c r="W159" s="12" t="s">
        <v>202</v>
      </c>
      <c r="X159" s="12" t="s">
        <v>474</v>
      </c>
      <c r="Y159" s="12"/>
      <c r="Z159" s="12"/>
      <c r="AA159" s="12" t="s">
        <v>880</v>
      </c>
      <c r="AB159" s="12"/>
      <c r="AC159" s="12">
        <v>7119</v>
      </c>
      <c r="AD159" s="12" t="s">
        <v>38</v>
      </c>
    </row>
    <row r="160" spans="1:30" x14ac:dyDescent="0.2">
      <c r="A160" s="56" t="s">
        <v>499</v>
      </c>
      <c r="B160" s="12">
        <v>663170</v>
      </c>
      <c r="C160" s="12">
        <v>127971</v>
      </c>
      <c r="D160" s="12"/>
      <c r="E160" s="12">
        <v>2</v>
      </c>
      <c r="F160" s="12" t="s">
        <v>29</v>
      </c>
      <c r="G160" s="12">
        <v>3201</v>
      </c>
      <c r="H160" s="12" t="s">
        <v>608</v>
      </c>
      <c r="I160" s="12" t="s">
        <v>609</v>
      </c>
      <c r="J160" s="12">
        <v>89</v>
      </c>
      <c r="K160" s="12" t="s">
        <v>252</v>
      </c>
      <c r="L160" s="12">
        <v>459</v>
      </c>
      <c r="M160" s="12"/>
      <c r="N160" s="12" t="s">
        <v>940</v>
      </c>
      <c r="O160" s="57">
        <v>45715.707638888889</v>
      </c>
      <c r="P160" s="58">
        <v>45726</v>
      </c>
      <c r="Q160" s="12"/>
      <c r="R160" s="58"/>
      <c r="S160" s="12"/>
      <c r="T160" s="59">
        <v>-500</v>
      </c>
      <c r="U160" s="12" t="s">
        <v>34</v>
      </c>
      <c r="V160" s="12" t="s">
        <v>838</v>
      </c>
      <c r="W160" s="12" t="s">
        <v>35</v>
      </c>
      <c r="X160" s="12" t="s">
        <v>36</v>
      </c>
      <c r="Y160" s="12"/>
      <c r="Z160" s="12"/>
      <c r="AA160" s="12" t="s">
        <v>864</v>
      </c>
      <c r="AB160" s="12"/>
      <c r="AC160" s="12">
        <v>7119</v>
      </c>
      <c r="AD160" s="12" t="s">
        <v>38</v>
      </c>
    </row>
    <row r="161" spans="1:30" x14ac:dyDescent="0.2">
      <c r="A161" s="56" t="s">
        <v>499</v>
      </c>
      <c r="B161" s="12">
        <v>663193</v>
      </c>
      <c r="C161" s="12">
        <v>127971</v>
      </c>
      <c r="D161" s="12"/>
      <c r="E161" s="12">
        <v>2</v>
      </c>
      <c r="F161" s="12" t="s">
        <v>29</v>
      </c>
      <c r="G161" s="12">
        <v>3201</v>
      </c>
      <c r="H161" s="12" t="s">
        <v>608</v>
      </c>
      <c r="I161" s="12" t="s">
        <v>609</v>
      </c>
      <c r="J161" s="12">
        <v>89</v>
      </c>
      <c r="K161" s="12" t="s">
        <v>252</v>
      </c>
      <c r="L161" s="12">
        <v>459</v>
      </c>
      <c r="M161" s="12"/>
      <c r="N161" s="12" t="s">
        <v>940</v>
      </c>
      <c r="O161" s="57">
        <v>45715.707638888889</v>
      </c>
      <c r="P161" s="58">
        <v>45726</v>
      </c>
      <c r="Q161" s="12"/>
      <c r="R161" s="58"/>
      <c r="S161" s="12"/>
      <c r="T161" s="59">
        <v>40</v>
      </c>
      <c r="U161" s="12" t="s">
        <v>39</v>
      </c>
      <c r="V161" s="12" t="s">
        <v>40</v>
      </c>
      <c r="W161" s="12" t="s">
        <v>41</v>
      </c>
      <c r="X161" s="12" t="s">
        <v>42</v>
      </c>
      <c r="Y161" s="12"/>
      <c r="Z161" s="12"/>
      <c r="AA161" s="12" t="s">
        <v>864</v>
      </c>
      <c r="AB161" s="12"/>
      <c r="AC161" s="12">
        <v>7119</v>
      </c>
      <c r="AD161" s="12" t="s">
        <v>38</v>
      </c>
    </row>
    <row r="162" spans="1:30" x14ac:dyDescent="0.2">
      <c r="A162" s="56" t="s">
        <v>499</v>
      </c>
      <c r="B162" s="12">
        <v>663218</v>
      </c>
      <c r="C162" s="12">
        <v>127983</v>
      </c>
      <c r="D162" s="12"/>
      <c r="E162" s="12">
        <v>2</v>
      </c>
      <c r="F162" s="12" t="s">
        <v>29</v>
      </c>
      <c r="G162" s="12">
        <v>3201</v>
      </c>
      <c r="H162" s="12" t="s">
        <v>608</v>
      </c>
      <c r="I162" s="12" t="s">
        <v>609</v>
      </c>
      <c r="J162" s="12">
        <v>77</v>
      </c>
      <c r="K162" s="12" t="s">
        <v>255</v>
      </c>
      <c r="L162" s="12">
        <v>458</v>
      </c>
      <c r="M162" s="12"/>
      <c r="N162" s="12" t="s">
        <v>941</v>
      </c>
      <c r="O162" s="57">
        <v>45715.713888888888</v>
      </c>
      <c r="P162" s="58">
        <v>45726</v>
      </c>
      <c r="Q162" s="12"/>
      <c r="R162" s="58"/>
      <c r="S162" s="12"/>
      <c r="T162" s="59">
        <v>-2400</v>
      </c>
      <c r="U162" s="12" t="s">
        <v>34</v>
      </c>
      <c r="V162" s="12" t="s">
        <v>838</v>
      </c>
      <c r="W162" s="12" t="s">
        <v>35</v>
      </c>
      <c r="X162" s="12" t="s">
        <v>36</v>
      </c>
      <c r="Y162" s="12"/>
      <c r="Z162" s="12"/>
      <c r="AA162" s="12" t="s">
        <v>865</v>
      </c>
      <c r="AB162" s="12"/>
      <c r="AC162" s="12">
        <v>7119</v>
      </c>
      <c r="AD162" s="12" t="s">
        <v>38</v>
      </c>
    </row>
    <row r="163" spans="1:30" x14ac:dyDescent="0.2">
      <c r="A163" s="56" t="s">
        <v>499</v>
      </c>
      <c r="B163" s="12">
        <v>663241</v>
      </c>
      <c r="C163" s="12">
        <v>127983</v>
      </c>
      <c r="D163" s="12"/>
      <c r="E163" s="12">
        <v>2</v>
      </c>
      <c r="F163" s="12" t="s">
        <v>29</v>
      </c>
      <c r="G163" s="12">
        <v>3201</v>
      </c>
      <c r="H163" s="12" t="s">
        <v>608</v>
      </c>
      <c r="I163" s="12" t="s">
        <v>609</v>
      </c>
      <c r="J163" s="12">
        <v>77</v>
      </c>
      <c r="K163" s="12" t="s">
        <v>255</v>
      </c>
      <c r="L163" s="12">
        <v>458</v>
      </c>
      <c r="M163" s="12"/>
      <c r="N163" s="12" t="s">
        <v>941</v>
      </c>
      <c r="O163" s="57">
        <v>45715.713888888888</v>
      </c>
      <c r="P163" s="58">
        <v>45726</v>
      </c>
      <c r="Q163" s="12"/>
      <c r="R163" s="58"/>
      <c r="S163" s="12"/>
      <c r="T163" s="59">
        <v>192</v>
      </c>
      <c r="U163" s="12" t="s">
        <v>39</v>
      </c>
      <c r="V163" s="12" t="s">
        <v>40</v>
      </c>
      <c r="W163" s="12" t="s">
        <v>41</v>
      </c>
      <c r="X163" s="12" t="s">
        <v>42</v>
      </c>
      <c r="Y163" s="12"/>
      <c r="Z163" s="12"/>
      <c r="AA163" s="12" t="s">
        <v>865</v>
      </c>
      <c r="AB163" s="12"/>
      <c r="AC163" s="12">
        <v>7119</v>
      </c>
      <c r="AD163" s="12" t="s">
        <v>38</v>
      </c>
    </row>
    <row r="164" spans="1:30" x14ac:dyDescent="0.2">
      <c r="A164" s="56" t="s">
        <v>499</v>
      </c>
      <c r="B164" s="12">
        <v>666109</v>
      </c>
      <c r="C164" s="12">
        <v>128266</v>
      </c>
      <c r="D164" s="12"/>
      <c r="E164" s="12">
        <v>2</v>
      </c>
      <c r="F164" s="12" t="s">
        <v>29</v>
      </c>
      <c r="G164" s="12">
        <v>3201</v>
      </c>
      <c r="H164" s="12" t="s">
        <v>608</v>
      </c>
      <c r="I164" s="12" t="s">
        <v>609</v>
      </c>
      <c r="J164" s="12">
        <v>48</v>
      </c>
      <c r="K164" s="12" t="s">
        <v>181</v>
      </c>
      <c r="L164" s="12">
        <v>1</v>
      </c>
      <c r="M164" s="12" t="s">
        <v>182</v>
      </c>
      <c r="N164" s="12" t="s">
        <v>942</v>
      </c>
      <c r="O164" s="57">
        <v>45722.439583333333</v>
      </c>
      <c r="P164" s="58">
        <v>45726</v>
      </c>
      <c r="Q164" s="12"/>
      <c r="R164" s="58"/>
      <c r="S164" s="12"/>
      <c r="T164" s="59">
        <v>-719.54</v>
      </c>
      <c r="U164" s="12" t="s">
        <v>34</v>
      </c>
      <c r="V164" s="12" t="s">
        <v>838</v>
      </c>
      <c r="W164" s="12" t="s">
        <v>35</v>
      </c>
      <c r="X164" s="12" t="s">
        <v>36</v>
      </c>
      <c r="Y164" s="12"/>
      <c r="Z164" s="12"/>
      <c r="AA164" s="12" t="s">
        <v>650</v>
      </c>
      <c r="AB164" s="12"/>
      <c r="AC164" s="12">
        <v>7119</v>
      </c>
      <c r="AD164" s="12" t="s">
        <v>38</v>
      </c>
    </row>
    <row r="165" spans="1:30" x14ac:dyDescent="0.2">
      <c r="A165" s="56" t="s">
        <v>499</v>
      </c>
      <c r="B165" s="12">
        <v>666134</v>
      </c>
      <c r="C165" s="12">
        <v>128266</v>
      </c>
      <c r="D165" s="12"/>
      <c r="E165" s="12">
        <v>2</v>
      </c>
      <c r="F165" s="12" t="s">
        <v>29</v>
      </c>
      <c r="G165" s="12">
        <v>3201</v>
      </c>
      <c r="H165" s="12" t="s">
        <v>608</v>
      </c>
      <c r="I165" s="12" t="s">
        <v>609</v>
      </c>
      <c r="J165" s="12">
        <v>48</v>
      </c>
      <c r="K165" s="12" t="s">
        <v>181</v>
      </c>
      <c r="L165" s="12">
        <v>1</v>
      </c>
      <c r="M165" s="12" t="s">
        <v>182</v>
      </c>
      <c r="N165" s="12" t="s">
        <v>942</v>
      </c>
      <c r="O165" s="57">
        <v>45722.439583333333</v>
      </c>
      <c r="P165" s="58">
        <v>45726</v>
      </c>
      <c r="Q165" s="12"/>
      <c r="R165" s="58"/>
      <c r="S165" s="12"/>
      <c r="T165" s="59">
        <v>57.56</v>
      </c>
      <c r="U165" s="12" t="s">
        <v>39</v>
      </c>
      <c r="V165" s="12" t="s">
        <v>40</v>
      </c>
      <c r="W165" s="12" t="s">
        <v>41</v>
      </c>
      <c r="X165" s="12" t="s">
        <v>42</v>
      </c>
      <c r="Y165" s="12"/>
      <c r="Z165" s="12"/>
      <c r="AA165" s="12" t="s">
        <v>650</v>
      </c>
      <c r="AB165" s="12"/>
      <c r="AC165" s="12">
        <v>7119</v>
      </c>
      <c r="AD165" s="12" t="s">
        <v>38</v>
      </c>
    </row>
    <row r="166" spans="1:30" x14ac:dyDescent="0.2">
      <c r="A166" s="56" t="s">
        <v>497</v>
      </c>
      <c r="B166" s="12">
        <v>648776</v>
      </c>
      <c r="C166" s="12">
        <v>125349</v>
      </c>
      <c r="D166" s="12"/>
      <c r="E166" s="12">
        <v>2</v>
      </c>
      <c r="F166" s="12" t="s">
        <v>29</v>
      </c>
      <c r="G166" s="12">
        <v>7720</v>
      </c>
      <c r="H166" s="12" t="s">
        <v>685</v>
      </c>
      <c r="I166" s="12" t="s">
        <v>686</v>
      </c>
      <c r="J166" s="12">
        <v>175</v>
      </c>
      <c r="K166" s="12" t="s">
        <v>31</v>
      </c>
      <c r="L166" s="12">
        <v>34</v>
      </c>
      <c r="M166" s="12" t="s">
        <v>32</v>
      </c>
      <c r="N166" s="12" t="s">
        <v>887</v>
      </c>
      <c r="O166" s="57">
        <v>45689</v>
      </c>
      <c r="P166" s="58">
        <v>45726</v>
      </c>
      <c r="Q166" s="12"/>
      <c r="R166" s="58">
        <v>45716</v>
      </c>
      <c r="S166" s="12"/>
      <c r="T166" s="59">
        <v>-562.28</v>
      </c>
      <c r="U166" s="12" t="s">
        <v>34</v>
      </c>
      <c r="V166" s="12" t="s">
        <v>838</v>
      </c>
      <c r="W166" s="12" t="s">
        <v>35</v>
      </c>
      <c r="X166" s="12" t="s">
        <v>36</v>
      </c>
      <c r="Y166" s="12"/>
      <c r="Z166" s="12"/>
      <c r="AA166" s="12" t="s">
        <v>888</v>
      </c>
      <c r="AB166" s="12"/>
      <c r="AC166" s="12">
        <v>7119</v>
      </c>
      <c r="AD166" s="12" t="s">
        <v>38</v>
      </c>
    </row>
    <row r="167" spans="1:30" x14ac:dyDescent="0.2">
      <c r="A167" s="56" t="s">
        <v>497</v>
      </c>
      <c r="B167" s="12">
        <v>648802</v>
      </c>
      <c r="C167" s="12">
        <v>125349</v>
      </c>
      <c r="D167" s="12"/>
      <c r="E167" s="12">
        <v>2</v>
      </c>
      <c r="F167" s="12" t="s">
        <v>29</v>
      </c>
      <c r="G167" s="12">
        <v>7720</v>
      </c>
      <c r="H167" s="12" t="s">
        <v>685</v>
      </c>
      <c r="I167" s="12" t="s">
        <v>686</v>
      </c>
      <c r="J167" s="12">
        <v>175</v>
      </c>
      <c r="K167" s="12" t="s">
        <v>31</v>
      </c>
      <c r="L167" s="12">
        <v>34</v>
      </c>
      <c r="M167" s="12" t="s">
        <v>32</v>
      </c>
      <c r="N167" s="12" t="s">
        <v>887</v>
      </c>
      <c r="O167" s="57">
        <v>45689</v>
      </c>
      <c r="P167" s="58">
        <v>45726</v>
      </c>
      <c r="Q167" s="12"/>
      <c r="R167" s="58">
        <v>45716</v>
      </c>
      <c r="S167" s="12"/>
      <c r="T167" s="59">
        <v>44.98</v>
      </c>
      <c r="U167" s="12" t="s">
        <v>39</v>
      </c>
      <c r="V167" s="12" t="s">
        <v>40</v>
      </c>
      <c r="W167" s="12" t="s">
        <v>41</v>
      </c>
      <c r="X167" s="12" t="s">
        <v>42</v>
      </c>
      <c r="Y167" s="12"/>
      <c r="Z167" s="12"/>
      <c r="AA167" s="12" t="s">
        <v>888</v>
      </c>
      <c r="AB167" s="12"/>
      <c r="AC167" s="12">
        <v>7119</v>
      </c>
      <c r="AD167" s="12" t="s">
        <v>38</v>
      </c>
    </row>
    <row r="168" spans="1:30" x14ac:dyDescent="0.2">
      <c r="A168" s="56" t="s">
        <v>497</v>
      </c>
      <c r="B168" s="12">
        <v>645093</v>
      </c>
      <c r="C168" s="12">
        <v>124420</v>
      </c>
      <c r="D168" s="12"/>
      <c r="E168" s="12">
        <v>2</v>
      </c>
      <c r="F168" s="12" t="s">
        <v>29</v>
      </c>
      <c r="G168" s="12">
        <v>7720</v>
      </c>
      <c r="H168" s="12" t="s">
        <v>685</v>
      </c>
      <c r="I168" s="12" t="s">
        <v>686</v>
      </c>
      <c r="J168" s="12">
        <v>164</v>
      </c>
      <c r="K168" s="12" t="s">
        <v>49</v>
      </c>
      <c r="L168" s="12">
        <v>290</v>
      </c>
      <c r="M168" s="12" t="s">
        <v>50</v>
      </c>
      <c r="N168" s="12" t="s">
        <v>830</v>
      </c>
      <c r="O168" s="57">
        <v>45694.411805555559</v>
      </c>
      <c r="P168" s="58">
        <v>45726</v>
      </c>
      <c r="Q168" s="12"/>
      <c r="R168" s="58">
        <v>45716</v>
      </c>
      <c r="S168" s="12"/>
      <c r="T168" s="59">
        <v>-510</v>
      </c>
      <c r="U168" s="12" t="s">
        <v>34</v>
      </c>
      <c r="V168" s="12" t="s">
        <v>838</v>
      </c>
      <c r="W168" s="12" t="s">
        <v>35</v>
      </c>
      <c r="X168" s="12" t="s">
        <v>36</v>
      </c>
      <c r="Y168" s="12"/>
      <c r="Z168" s="12"/>
      <c r="AA168" s="12" t="s">
        <v>793</v>
      </c>
      <c r="AB168" s="12"/>
      <c r="AC168" s="12">
        <v>7119</v>
      </c>
      <c r="AD168" s="12" t="s">
        <v>38</v>
      </c>
    </row>
    <row r="169" spans="1:30" x14ac:dyDescent="0.2">
      <c r="A169" s="56" t="s">
        <v>497</v>
      </c>
      <c r="B169" s="12">
        <v>645121</v>
      </c>
      <c r="C169" s="12">
        <v>124420</v>
      </c>
      <c r="D169" s="12"/>
      <c r="E169" s="12">
        <v>2</v>
      </c>
      <c r="F169" s="12" t="s">
        <v>29</v>
      </c>
      <c r="G169" s="12">
        <v>7720</v>
      </c>
      <c r="H169" s="12" t="s">
        <v>685</v>
      </c>
      <c r="I169" s="12" t="s">
        <v>686</v>
      </c>
      <c r="J169" s="12">
        <v>164</v>
      </c>
      <c r="K169" s="12" t="s">
        <v>49</v>
      </c>
      <c r="L169" s="12">
        <v>290</v>
      </c>
      <c r="M169" s="12" t="s">
        <v>50</v>
      </c>
      <c r="N169" s="12" t="s">
        <v>830</v>
      </c>
      <c r="O169" s="57">
        <v>45694.411805555559</v>
      </c>
      <c r="P169" s="58">
        <v>45726</v>
      </c>
      <c r="Q169" s="12"/>
      <c r="R169" s="58">
        <v>45716</v>
      </c>
      <c r="S169" s="12"/>
      <c r="T169" s="59">
        <v>40.799999999999997</v>
      </c>
      <c r="U169" s="12" t="s">
        <v>39</v>
      </c>
      <c r="V169" s="12" t="s">
        <v>40</v>
      </c>
      <c r="W169" s="12" t="s">
        <v>41</v>
      </c>
      <c r="X169" s="12" t="s">
        <v>42</v>
      </c>
      <c r="Y169" s="12"/>
      <c r="Z169" s="12"/>
      <c r="AA169" s="12" t="s">
        <v>793</v>
      </c>
      <c r="AB169" s="12"/>
      <c r="AC169" s="12">
        <v>7119</v>
      </c>
      <c r="AD169" s="12" t="s">
        <v>38</v>
      </c>
    </row>
    <row r="170" spans="1:30" x14ac:dyDescent="0.2">
      <c r="A170" s="56" t="s">
        <v>497</v>
      </c>
      <c r="B170" s="12">
        <v>644230</v>
      </c>
      <c r="C170" s="12">
        <v>124238</v>
      </c>
      <c r="D170" s="12"/>
      <c r="E170" s="12">
        <v>2</v>
      </c>
      <c r="F170" s="12" t="s">
        <v>29</v>
      </c>
      <c r="G170" s="12">
        <v>7720</v>
      </c>
      <c r="H170" s="12" t="s">
        <v>685</v>
      </c>
      <c r="I170" s="12" t="s">
        <v>686</v>
      </c>
      <c r="J170" s="12">
        <v>184</v>
      </c>
      <c r="K170" s="12" t="s">
        <v>57</v>
      </c>
      <c r="L170" s="12">
        <v>192</v>
      </c>
      <c r="M170" s="12" t="s">
        <v>58</v>
      </c>
      <c r="N170" s="12" t="s">
        <v>720</v>
      </c>
      <c r="O170" s="57">
        <v>45692.589583333334</v>
      </c>
      <c r="P170" s="58">
        <v>45726</v>
      </c>
      <c r="Q170" s="12"/>
      <c r="R170" s="58"/>
      <c r="S170" s="12"/>
      <c r="T170" s="59">
        <v>-347.62</v>
      </c>
      <c r="U170" s="12" t="s">
        <v>34</v>
      </c>
      <c r="V170" s="12" t="s">
        <v>838</v>
      </c>
      <c r="W170" s="12" t="s">
        <v>35</v>
      </c>
      <c r="X170" s="12" t="s">
        <v>36</v>
      </c>
      <c r="Y170" s="12"/>
      <c r="Z170" s="12"/>
      <c r="AA170" s="12" t="s">
        <v>721</v>
      </c>
      <c r="AB170" s="12"/>
      <c r="AC170" s="12">
        <v>7119</v>
      </c>
      <c r="AD170" s="12" t="s">
        <v>38</v>
      </c>
    </row>
    <row r="171" spans="1:30" x14ac:dyDescent="0.2">
      <c r="A171" s="56" t="s">
        <v>497</v>
      </c>
      <c r="B171" s="12">
        <v>644254</v>
      </c>
      <c r="C171" s="12">
        <v>124238</v>
      </c>
      <c r="D171" s="12"/>
      <c r="E171" s="12">
        <v>2</v>
      </c>
      <c r="F171" s="12" t="s">
        <v>29</v>
      </c>
      <c r="G171" s="12">
        <v>7720</v>
      </c>
      <c r="H171" s="12" t="s">
        <v>685</v>
      </c>
      <c r="I171" s="12" t="s">
        <v>686</v>
      </c>
      <c r="J171" s="12">
        <v>184</v>
      </c>
      <c r="K171" s="12" t="s">
        <v>57</v>
      </c>
      <c r="L171" s="12">
        <v>192</v>
      </c>
      <c r="M171" s="12" t="s">
        <v>58</v>
      </c>
      <c r="N171" s="12" t="s">
        <v>720</v>
      </c>
      <c r="O171" s="57">
        <v>45692.589583333334</v>
      </c>
      <c r="P171" s="58">
        <v>45726</v>
      </c>
      <c r="Q171" s="12"/>
      <c r="R171" s="58"/>
      <c r="S171" s="12"/>
      <c r="T171" s="59">
        <v>27.81</v>
      </c>
      <c r="U171" s="12" t="s">
        <v>39</v>
      </c>
      <c r="V171" s="12" t="s">
        <v>40</v>
      </c>
      <c r="W171" s="12" t="s">
        <v>41</v>
      </c>
      <c r="X171" s="12" t="s">
        <v>42</v>
      </c>
      <c r="Y171" s="12"/>
      <c r="Z171" s="12"/>
      <c r="AA171" s="12" t="s">
        <v>721</v>
      </c>
      <c r="AB171" s="12"/>
      <c r="AC171" s="12">
        <v>7119</v>
      </c>
      <c r="AD171" s="12" t="s">
        <v>38</v>
      </c>
    </row>
    <row r="172" spans="1:30" x14ac:dyDescent="0.2">
      <c r="A172" s="56" t="s">
        <v>498</v>
      </c>
      <c r="B172" s="12">
        <v>622992</v>
      </c>
      <c r="C172" s="12">
        <v>120298</v>
      </c>
      <c r="D172" s="12"/>
      <c r="E172" s="12">
        <v>2</v>
      </c>
      <c r="F172" s="12" t="s">
        <v>29</v>
      </c>
      <c r="G172" s="12">
        <v>7720</v>
      </c>
      <c r="H172" s="12" t="s">
        <v>685</v>
      </c>
      <c r="I172" s="12" t="s">
        <v>686</v>
      </c>
      <c r="J172" s="12">
        <v>397</v>
      </c>
      <c r="K172" s="12" t="s">
        <v>78</v>
      </c>
      <c r="L172" s="12">
        <v>66</v>
      </c>
      <c r="M172" s="12" t="s">
        <v>79</v>
      </c>
      <c r="N172" s="12" t="s">
        <v>80</v>
      </c>
      <c r="O172" s="57">
        <v>45674.400000000001</v>
      </c>
      <c r="P172" s="58">
        <v>45726</v>
      </c>
      <c r="Q172" s="12"/>
      <c r="R172" s="58"/>
      <c r="S172" s="12"/>
      <c r="T172" s="59">
        <v>-400</v>
      </c>
      <c r="U172" s="12" t="s">
        <v>34</v>
      </c>
      <c r="V172" s="12" t="s">
        <v>838</v>
      </c>
      <c r="W172" s="12" t="s">
        <v>35</v>
      </c>
      <c r="X172" s="12" t="s">
        <v>36</v>
      </c>
      <c r="Y172" s="12"/>
      <c r="Z172" s="12"/>
      <c r="AA172" s="12" t="s">
        <v>758</v>
      </c>
      <c r="AB172" s="12"/>
      <c r="AC172" s="12">
        <v>7119</v>
      </c>
      <c r="AD172" s="12" t="s">
        <v>38</v>
      </c>
    </row>
    <row r="173" spans="1:30" x14ac:dyDescent="0.2">
      <c r="A173" s="56" t="s">
        <v>498</v>
      </c>
      <c r="B173" s="12">
        <v>623016</v>
      </c>
      <c r="C173" s="12">
        <v>120298</v>
      </c>
      <c r="D173" s="12"/>
      <c r="E173" s="12">
        <v>2</v>
      </c>
      <c r="F173" s="12" t="s">
        <v>29</v>
      </c>
      <c r="G173" s="12">
        <v>7720</v>
      </c>
      <c r="H173" s="12" t="s">
        <v>685</v>
      </c>
      <c r="I173" s="12" t="s">
        <v>686</v>
      </c>
      <c r="J173" s="12">
        <v>397</v>
      </c>
      <c r="K173" s="12" t="s">
        <v>78</v>
      </c>
      <c r="L173" s="12">
        <v>66</v>
      </c>
      <c r="M173" s="12" t="s">
        <v>79</v>
      </c>
      <c r="N173" s="12" t="s">
        <v>80</v>
      </c>
      <c r="O173" s="57">
        <v>45674.400000000001</v>
      </c>
      <c r="P173" s="58">
        <v>45726</v>
      </c>
      <c r="Q173" s="12"/>
      <c r="R173" s="58"/>
      <c r="S173" s="12"/>
      <c r="T173" s="59">
        <v>32</v>
      </c>
      <c r="U173" s="12" t="s">
        <v>39</v>
      </c>
      <c r="V173" s="12" t="s">
        <v>40</v>
      </c>
      <c r="W173" s="12" t="s">
        <v>41</v>
      </c>
      <c r="X173" s="12" t="s">
        <v>42</v>
      </c>
      <c r="Y173" s="12"/>
      <c r="Z173" s="12"/>
      <c r="AA173" s="12" t="s">
        <v>758</v>
      </c>
      <c r="AB173" s="12"/>
      <c r="AC173" s="12">
        <v>7119</v>
      </c>
      <c r="AD173" s="12" t="s">
        <v>38</v>
      </c>
    </row>
    <row r="174" spans="1:30" x14ac:dyDescent="0.2">
      <c r="A174" s="56" t="s">
        <v>497</v>
      </c>
      <c r="B174" s="12">
        <v>643879</v>
      </c>
      <c r="C174" s="12">
        <v>124126</v>
      </c>
      <c r="D174" s="12"/>
      <c r="E174" s="12">
        <v>2</v>
      </c>
      <c r="F174" s="12" t="s">
        <v>29</v>
      </c>
      <c r="G174" s="12">
        <v>7720</v>
      </c>
      <c r="H174" s="12" t="s">
        <v>685</v>
      </c>
      <c r="I174" s="12" t="s">
        <v>686</v>
      </c>
      <c r="J174" s="12">
        <v>177</v>
      </c>
      <c r="K174" s="12" t="s">
        <v>87</v>
      </c>
      <c r="L174" s="12">
        <v>288</v>
      </c>
      <c r="M174" s="12" t="s">
        <v>88</v>
      </c>
      <c r="N174" s="12" t="s">
        <v>728</v>
      </c>
      <c r="O174" s="57">
        <v>45692.537499999999</v>
      </c>
      <c r="P174" s="58">
        <v>45726</v>
      </c>
      <c r="Q174" s="12"/>
      <c r="R174" s="58">
        <v>45715</v>
      </c>
      <c r="S174" s="12"/>
      <c r="T174" s="59">
        <v>-632.20000000000005</v>
      </c>
      <c r="U174" s="12" t="s">
        <v>34</v>
      </c>
      <c r="V174" s="12" t="s">
        <v>838</v>
      </c>
      <c r="W174" s="12" t="s">
        <v>35</v>
      </c>
      <c r="X174" s="12" t="s">
        <v>36</v>
      </c>
      <c r="Y174" s="12"/>
      <c r="Z174" s="12"/>
      <c r="AA174" s="12" t="s">
        <v>729</v>
      </c>
      <c r="AB174" s="12"/>
      <c r="AC174" s="12">
        <v>7119</v>
      </c>
      <c r="AD174" s="12" t="s">
        <v>38</v>
      </c>
    </row>
    <row r="175" spans="1:30" x14ac:dyDescent="0.2">
      <c r="A175" s="56" t="s">
        <v>497</v>
      </c>
      <c r="B175" s="12">
        <v>643881</v>
      </c>
      <c r="C175" s="12">
        <v>124126</v>
      </c>
      <c r="D175" s="12"/>
      <c r="E175" s="12">
        <v>2</v>
      </c>
      <c r="F175" s="12" t="s">
        <v>29</v>
      </c>
      <c r="G175" s="12">
        <v>7720</v>
      </c>
      <c r="H175" s="12" t="s">
        <v>685</v>
      </c>
      <c r="I175" s="12" t="s">
        <v>686</v>
      </c>
      <c r="J175" s="12">
        <v>177</v>
      </c>
      <c r="K175" s="12" t="s">
        <v>87</v>
      </c>
      <c r="L175" s="12">
        <v>288</v>
      </c>
      <c r="M175" s="12" t="s">
        <v>88</v>
      </c>
      <c r="N175" s="12" t="s">
        <v>728</v>
      </c>
      <c r="O175" s="57">
        <v>45692.537499999999</v>
      </c>
      <c r="P175" s="58">
        <v>45726</v>
      </c>
      <c r="Q175" s="12"/>
      <c r="R175" s="58">
        <v>45715</v>
      </c>
      <c r="S175" s="12"/>
      <c r="T175" s="59">
        <v>82</v>
      </c>
      <c r="U175" s="12" t="s">
        <v>39</v>
      </c>
      <c r="V175" s="12" t="s">
        <v>53</v>
      </c>
      <c r="W175" s="12" t="s">
        <v>54</v>
      </c>
      <c r="X175" s="12" t="s">
        <v>55</v>
      </c>
      <c r="Y175" s="12"/>
      <c r="Z175" s="12"/>
      <c r="AA175" s="12" t="s">
        <v>729</v>
      </c>
      <c r="AB175" s="12"/>
      <c r="AC175" s="12">
        <v>7119</v>
      </c>
      <c r="AD175" s="12" t="s">
        <v>38</v>
      </c>
    </row>
    <row r="176" spans="1:30" x14ac:dyDescent="0.2">
      <c r="A176" s="56" t="s">
        <v>497</v>
      </c>
      <c r="B176" s="12">
        <v>643907</v>
      </c>
      <c r="C176" s="12">
        <v>124126</v>
      </c>
      <c r="D176" s="12"/>
      <c r="E176" s="12">
        <v>2</v>
      </c>
      <c r="F176" s="12" t="s">
        <v>29</v>
      </c>
      <c r="G176" s="12">
        <v>7720</v>
      </c>
      <c r="H176" s="12" t="s">
        <v>685</v>
      </c>
      <c r="I176" s="12" t="s">
        <v>686</v>
      </c>
      <c r="J176" s="12">
        <v>177</v>
      </c>
      <c r="K176" s="12" t="s">
        <v>87</v>
      </c>
      <c r="L176" s="12">
        <v>288</v>
      </c>
      <c r="M176" s="12" t="s">
        <v>88</v>
      </c>
      <c r="N176" s="12" t="s">
        <v>728</v>
      </c>
      <c r="O176" s="57">
        <v>45692.537499999999</v>
      </c>
      <c r="P176" s="58">
        <v>45726</v>
      </c>
      <c r="Q176" s="12"/>
      <c r="R176" s="58">
        <v>45715</v>
      </c>
      <c r="S176" s="12"/>
      <c r="T176" s="59">
        <v>50.58</v>
      </c>
      <c r="U176" s="12" t="s">
        <v>39</v>
      </c>
      <c r="V176" s="12" t="s">
        <v>40</v>
      </c>
      <c r="W176" s="12" t="s">
        <v>41</v>
      </c>
      <c r="X176" s="12" t="s">
        <v>42</v>
      </c>
      <c r="Y176" s="12"/>
      <c r="Z176" s="12"/>
      <c r="AA176" s="12" t="s">
        <v>729</v>
      </c>
      <c r="AB176" s="12"/>
      <c r="AC176" s="12">
        <v>7119</v>
      </c>
      <c r="AD176" s="12" t="s">
        <v>38</v>
      </c>
    </row>
    <row r="177" spans="1:30" x14ac:dyDescent="0.2">
      <c r="A177" s="56" t="s">
        <v>497</v>
      </c>
      <c r="B177" s="12">
        <v>643910</v>
      </c>
      <c r="C177" s="12">
        <v>124126</v>
      </c>
      <c r="D177" s="12"/>
      <c r="E177" s="12">
        <v>2</v>
      </c>
      <c r="F177" s="12" t="s">
        <v>29</v>
      </c>
      <c r="G177" s="12">
        <v>7720</v>
      </c>
      <c r="H177" s="12" t="s">
        <v>685</v>
      </c>
      <c r="I177" s="12" t="s">
        <v>686</v>
      </c>
      <c r="J177" s="12">
        <v>177</v>
      </c>
      <c r="K177" s="12" t="s">
        <v>87</v>
      </c>
      <c r="L177" s="12">
        <v>288</v>
      </c>
      <c r="M177" s="12" t="s">
        <v>88</v>
      </c>
      <c r="N177" s="12" t="s">
        <v>728</v>
      </c>
      <c r="O177" s="57">
        <v>45692.537499999999</v>
      </c>
      <c r="P177" s="58">
        <v>45726</v>
      </c>
      <c r="Q177" s="12"/>
      <c r="R177" s="58">
        <v>45715</v>
      </c>
      <c r="S177" s="12"/>
      <c r="T177" s="59">
        <v>-6.56</v>
      </c>
      <c r="U177" s="12" t="s">
        <v>39</v>
      </c>
      <c r="V177" s="12" t="s">
        <v>56</v>
      </c>
      <c r="W177" s="12" t="s">
        <v>41</v>
      </c>
      <c r="X177" s="12" t="s">
        <v>42</v>
      </c>
      <c r="Y177" s="12"/>
      <c r="Z177" s="12"/>
      <c r="AA177" s="12" t="s">
        <v>729</v>
      </c>
      <c r="AB177" s="12"/>
      <c r="AC177" s="12">
        <v>7119</v>
      </c>
      <c r="AD177" s="12" t="s">
        <v>38</v>
      </c>
    </row>
    <row r="178" spans="1:30" x14ac:dyDescent="0.2">
      <c r="A178" s="56" t="s">
        <v>498</v>
      </c>
      <c r="B178" s="12">
        <v>622220</v>
      </c>
      <c r="C178" s="12">
        <v>120192</v>
      </c>
      <c r="D178" s="12"/>
      <c r="E178" s="12">
        <v>2</v>
      </c>
      <c r="F178" s="12" t="s">
        <v>29</v>
      </c>
      <c r="G178" s="12">
        <v>7720</v>
      </c>
      <c r="H178" s="12" t="s">
        <v>685</v>
      </c>
      <c r="I178" s="12" t="s">
        <v>686</v>
      </c>
      <c r="J178" s="12">
        <v>412</v>
      </c>
      <c r="K178" s="12" t="s">
        <v>100</v>
      </c>
      <c r="L178" s="12">
        <v>39</v>
      </c>
      <c r="M178" s="12" t="s">
        <v>101</v>
      </c>
      <c r="N178" s="12" t="s">
        <v>889</v>
      </c>
      <c r="O178" s="57">
        <v>45673.715277777781</v>
      </c>
      <c r="P178" s="58">
        <v>45726</v>
      </c>
      <c r="Q178" s="12"/>
      <c r="R178" s="58"/>
      <c r="S178" s="12"/>
      <c r="T178" s="59">
        <v>-516.78</v>
      </c>
      <c r="U178" s="12" t="s">
        <v>34</v>
      </c>
      <c r="V178" s="12" t="s">
        <v>838</v>
      </c>
      <c r="W178" s="12" t="s">
        <v>35</v>
      </c>
      <c r="X178" s="12" t="s">
        <v>36</v>
      </c>
      <c r="Y178" s="12"/>
      <c r="Z178" s="12"/>
      <c r="AA178" s="12" t="s">
        <v>773</v>
      </c>
      <c r="AB178" s="12"/>
      <c r="AC178" s="12">
        <v>7119</v>
      </c>
      <c r="AD178" s="12" t="s">
        <v>38</v>
      </c>
    </row>
    <row r="179" spans="1:30" x14ac:dyDescent="0.2">
      <c r="A179" s="56" t="s">
        <v>498</v>
      </c>
      <c r="B179" s="12">
        <v>622222</v>
      </c>
      <c r="C179" s="12">
        <v>120192</v>
      </c>
      <c r="D179" s="12"/>
      <c r="E179" s="12">
        <v>2</v>
      </c>
      <c r="F179" s="12" t="s">
        <v>29</v>
      </c>
      <c r="G179" s="12">
        <v>7720</v>
      </c>
      <c r="H179" s="12" t="s">
        <v>685</v>
      </c>
      <c r="I179" s="12" t="s">
        <v>686</v>
      </c>
      <c r="J179" s="12">
        <v>412</v>
      </c>
      <c r="K179" s="12" t="s">
        <v>100</v>
      </c>
      <c r="L179" s="12">
        <v>39</v>
      </c>
      <c r="M179" s="12" t="s">
        <v>101</v>
      </c>
      <c r="N179" s="12" t="s">
        <v>889</v>
      </c>
      <c r="O179" s="57">
        <v>45673.715277777781</v>
      </c>
      <c r="P179" s="58">
        <v>45726</v>
      </c>
      <c r="Q179" s="12"/>
      <c r="R179" s="58"/>
      <c r="S179" s="12"/>
      <c r="T179" s="59">
        <v>80</v>
      </c>
      <c r="U179" s="12" t="s">
        <v>39</v>
      </c>
      <c r="V179" s="12" t="s">
        <v>107</v>
      </c>
      <c r="W179" s="12" t="s">
        <v>54</v>
      </c>
      <c r="X179" s="12" t="s">
        <v>55</v>
      </c>
      <c r="Y179" s="12"/>
      <c r="Z179" s="12"/>
      <c r="AA179" s="12" t="s">
        <v>773</v>
      </c>
      <c r="AB179" s="12"/>
      <c r="AC179" s="12">
        <v>7119</v>
      </c>
      <c r="AD179" s="12" t="s">
        <v>38</v>
      </c>
    </row>
    <row r="180" spans="1:30" x14ac:dyDescent="0.2">
      <c r="A180" s="56" t="s">
        <v>498</v>
      </c>
      <c r="B180" s="12">
        <v>622261</v>
      </c>
      <c r="C180" s="12">
        <v>120192</v>
      </c>
      <c r="D180" s="12"/>
      <c r="E180" s="12">
        <v>2</v>
      </c>
      <c r="F180" s="12" t="s">
        <v>29</v>
      </c>
      <c r="G180" s="12">
        <v>7720</v>
      </c>
      <c r="H180" s="12" t="s">
        <v>685</v>
      </c>
      <c r="I180" s="12" t="s">
        <v>686</v>
      </c>
      <c r="J180" s="12">
        <v>412</v>
      </c>
      <c r="K180" s="12" t="s">
        <v>100</v>
      </c>
      <c r="L180" s="12">
        <v>39</v>
      </c>
      <c r="M180" s="12" t="s">
        <v>101</v>
      </c>
      <c r="N180" s="12" t="s">
        <v>889</v>
      </c>
      <c r="O180" s="57">
        <v>45673.715277777781</v>
      </c>
      <c r="P180" s="58">
        <v>45726</v>
      </c>
      <c r="Q180" s="12"/>
      <c r="R180" s="58"/>
      <c r="S180" s="12"/>
      <c r="T180" s="59">
        <v>41.34</v>
      </c>
      <c r="U180" s="12" t="s">
        <v>39</v>
      </c>
      <c r="V180" s="12" t="s">
        <v>40</v>
      </c>
      <c r="W180" s="12" t="s">
        <v>41</v>
      </c>
      <c r="X180" s="12" t="s">
        <v>42</v>
      </c>
      <c r="Y180" s="12"/>
      <c r="Z180" s="12"/>
      <c r="AA180" s="12" t="s">
        <v>773</v>
      </c>
      <c r="AB180" s="12"/>
      <c r="AC180" s="12">
        <v>7119</v>
      </c>
      <c r="AD180" s="12" t="s">
        <v>38</v>
      </c>
    </row>
    <row r="181" spans="1:30" x14ac:dyDescent="0.2">
      <c r="A181" s="56" t="s">
        <v>498</v>
      </c>
      <c r="B181" s="12">
        <v>622264</v>
      </c>
      <c r="C181" s="12">
        <v>120192</v>
      </c>
      <c r="D181" s="12"/>
      <c r="E181" s="12">
        <v>2</v>
      </c>
      <c r="F181" s="12" t="s">
        <v>29</v>
      </c>
      <c r="G181" s="12">
        <v>7720</v>
      </c>
      <c r="H181" s="12" t="s">
        <v>685</v>
      </c>
      <c r="I181" s="12" t="s">
        <v>686</v>
      </c>
      <c r="J181" s="12">
        <v>412</v>
      </c>
      <c r="K181" s="12" t="s">
        <v>100</v>
      </c>
      <c r="L181" s="12">
        <v>39</v>
      </c>
      <c r="M181" s="12" t="s">
        <v>101</v>
      </c>
      <c r="N181" s="12" t="s">
        <v>889</v>
      </c>
      <c r="O181" s="57">
        <v>45673.715277777781</v>
      </c>
      <c r="P181" s="58">
        <v>45726</v>
      </c>
      <c r="Q181" s="12"/>
      <c r="R181" s="58"/>
      <c r="S181" s="12"/>
      <c r="T181" s="59">
        <v>-6.4</v>
      </c>
      <c r="U181" s="12" t="s">
        <v>39</v>
      </c>
      <c r="V181" s="12" t="s">
        <v>56</v>
      </c>
      <c r="W181" s="12" t="s">
        <v>41</v>
      </c>
      <c r="X181" s="12" t="s">
        <v>42</v>
      </c>
      <c r="Y181" s="12"/>
      <c r="Z181" s="12"/>
      <c r="AA181" s="12" t="s">
        <v>773</v>
      </c>
      <c r="AB181" s="12"/>
      <c r="AC181" s="12">
        <v>7119</v>
      </c>
      <c r="AD181" s="12" t="s">
        <v>38</v>
      </c>
    </row>
    <row r="182" spans="1:30" x14ac:dyDescent="0.2">
      <c r="A182" s="56" t="s">
        <v>497</v>
      </c>
      <c r="B182" s="12">
        <v>633558</v>
      </c>
      <c r="C182" s="12">
        <v>122151</v>
      </c>
      <c r="D182" s="12"/>
      <c r="E182" s="12">
        <v>2</v>
      </c>
      <c r="F182" s="12" t="s">
        <v>29</v>
      </c>
      <c r="G182" s="12">
        <v>7720</v>
      </c>
      <c r="H182" s="12" t="s">
        <v>685</v>
      </c>
      <c r="I182" s="12" t="s">
        <v>686</v>
      </c>
      <c r="J182" s="12">
        <v>161</v>
      </c>
      <c r="K182" s="12" t="s">
        <v>115</v>
      </c>
      <c r="L182" s="12">
        <v>398</v>
      </c>
      <c r="M182" s="12"/>
      <c r="N182" s="12" t="s">
        <v>890</v>
      </c>
      <c r="O182" s="57">
        <v>45681.739583333336</v>
      </c>
      <c r="P182" s="58">
        <v>45726</v>
      </c>
      <c r="Q182" s="12"/>
      <c r="R182" s="58">
        <v>45721</v>
      </c>
      <c r="S182" s="12"/>
      <c r="T182" s="59">
        <v>-350</v>
      </c>
      <c r="U182" s="12" t="s">
        <v>34</v>
      </c>
      <c r="V182" s="12" t="s">
        <v>838</v>
      </c>
      <c r="W182" s="12" t="s">
        <v>35</v>
      </c>
      <c r="X182" s="12" t="s">
        <v>36</v>
      </c>
      <c r="Y182" s="12"/>
      <c r="Z182" s="12"/>
      <c r="AA182" s="12" t="s">
        <v>757</v>
      </c>
      <c r="AB182" s="12"/>
      <c r="AC182" s="12">
        <v>7119</v>
      </c>
      <c r="AD182" s="12" t="s">
        <v>38</v>
      </c>
    </row>
    <row r="183" spans="1:30" x14ac:dyDescent="0.2">
      <c r="A183" s="56" t="s">
        <v>497</v>
      </c>
      <c r="B183" s="12">
        <v>633582</v>
      </c>
      <c r="C183" s="12">
        <v>122151</v>
      </c>
      <c r="D183" s="12"/>
      <c r="E183" s="12">
        <v>2</v>
      </c>
      <c r="F183" s="12" t="s">
        <v>29</v>
      </c>
      <c r="G183" s="12">
        <v>7720</v>
      </c>
      <c r="H183" s="12" t="s">
        <v>685</v>
      </c>
      <c r="I183" s="12" t="s">
        <v>686</v>
      </c>
      <c r="J183" s="12">
        <v>161</v>
      </c>
      <c r="K183" s="12" t="s">
        <v>115</v>
      </c>
      <c r="L183" s="12">
        <v>398</v>
      </c>
      <c r="M183" s="12"/>
      <c r="N183" s="12" t="s">
        <v>890</v>
      </c>
      <c r="O183" s="57">
        <v>45681.739583333336</v>
      </c>
      <c r="P183" s="58">
        <v>45726</v>
      </c>
      <c r="Q183" s="12"/>
      <c r="R183" s="58">
        <v>45721</v>
      </c>
      <c r="S183" s="12"/>
      <c r="T183" s="59">
        <v>28</v>
      </c>
      <c r="U183" s="12" t="s">
        <v>39</v>
      </c>
      <c r="V183" s="12" t="s">
        <v>40</v>
      </c>
      <c r="W183" s="12" t="s">
        <v>41</v>
      </c>
      <c r="X183" s="12" t="s">
        <v>42</v>
      </c>
      <c r="Y183" s="12"/>
      <c r="Z183" s="12"/>
      <c r="AA183" s="12" t="s">
        <v>757</v>
      </c>
      <c r="AB183" s="12"/>
      <c r="AC183" s="12">
        <v>7119</v>
      </c>
      <c r="AD183" s="12" t="s">
        <v>38</v>
      </c>
    </row>
    <row r="184" spans="1:30" x14ac:dyDescent="0.2">
      <c r="A184" s="56" t="s">
        <v>501</v>
      </c>
      <c r="B184" s="12">
        <v>614260</v>
      </c>
      <c r="C184" s="12">
        <v>119048</v>
      </c>
      <c r="D184" s="12"/>
      <c r="E184" s="12">
        <v>2</v>
      </c>
      <c r="F184" s="12" t="s">
        <v>29</v>
      </c>
      <c r="G184" s="12">
        <v>7720</v>
      </c>
      <c r="H184" s="12" t="s">
        <v>685</v>
      </c>
      <c r="I184" s="12" t="s">
        <v>686</v>
      </c>
      <c r="J184" s="12">
        <v>219</v>
      </c>
      <c r="K184" s="12" t="s">
        <v>130</v>
      </c>
      <c r="L184" s="12">
        <v>141</v>
      </c>
      <c r="M184" s="12" t="s">
        <v>131</v>
      </c>
      <c r="N184" s="12" t="s">
        <v>132</v>
      </c>
      <c r="O184" s="57">
        <v>45673.431944444441</v>
      </c>
      <c r="P184" s="58">
        <v>45726</v>
      </c>
      <c r="Q184" s="12"/>
      <c r="R184" s="58"/>
      <c r="S184" s="12"/>
      <c r="T184" s="59">
        <v>-1149.17</v>
      </c>
      <c r="U184" s="12" t="s">
        <v>34</v>
      </c>
      <c r="V184" s="12" t="s">
        <v>838</v>
      </c>
      <c r="W184" s="12" t="s">
        <v>35</v>
      </c>
      <c r="X184" s="12" t="s">
        <v>36</v>
      </c>
      <c r="Y184" s="12"/>
      <c r="Z184" s="12"/>
      <c r="AA184" s="12" t="s">
        <v>764</v>
      </c>
      <c r="AB184" s="12"/>
      <c r="AC184" s="12">
        <v>7119</v>
      </c>
      <c r="AD184" s="12" t="s">
        <v>38</v>
      </c>
    </row>
    <row r="185" spans="1:30" x14ac:dyDescent="0.2">
      <c r="A185" s="56" t="s">
        <v>501</v>
      </c>
      <c r="B185" s="12">
        <v>614286</v>
      </c>
      <c r="C185" s="12">
        <v>119048</v>
      </c>
      <c r="D185" s="12"/>
      <c r="E185" s="12">
        <v>2</v>
      </c>
      <c r="F185" s="12" t="s">
        <v>29</v>
      </c>
      <c r="G185" s="12">
        <v>7720</v>
      </c>
      <c r="H185" s="12" t="s">
        <v>685</v>
      </c>
      <c r="I185" s="12" t="s">
        <v>686</v>
      </c>
      <c r="J185" s="12">
        <v>219</v>
      </c>
      <c r="K185" s="12" t="s">
        <v>130</v>
      </c>
      <c r="L185" s="12">
        <v>141</v>
      </c>
      <c r="M185" s="12" t="s">
        <v>131</v>
      </c>
      <c r="N185" s="12" t="s">
        <v>132</v>
      </c>
      <c r="O185" s="57">
        <v>45673.431944444441</v>
      </c>
      <c r="P185" s="58">
        <v>45726</v>
      </c>
      <c r="Q185" s="12"/>
      <c r="R185" s="58"/>
      <c r="S185" s="12"/>
      <c r="T185" s="59">
        <v>91.93</v>
      </c>
      <c r="U185" s="12" t="s">
        <v>39</v>
      </c>
      <c r="V185" s="12" t="s">
        <v>40</v>
      </c>
      <c r="W185" s="12" t="s">
        <v>41</v>
      </c>
      <c r="X185" s="12" t="s">
        <v>42</v>
      </c>
      <c r="Y185" s="12"/>
      <c r="Z185" s="12"/>
      <c r="AA185" s="12" t="s">
        <v>764</v>
      </c>
      <c r="AB185" s="12"/>
      <c r="AC185" s="12">
        <v>7119</v>
      </c>
      <c r="AD185" s="12" t="s">
        <v>38</v>
      </c>
    </row>
    <row r="186" spans="1:30" x14ac:dyDescent="0.2">
      <c r="A186" s="56" t="s">
        <v>497</v>
      </c>
      <c r="B186" s="12">
        <v>644432</v>
      </c>
      <c r="C186" s="12">
        <v>124275</v>
      </c>
      <c r="D186" s="12"/>
      <c r="E186" s="12">
        <v>2</v>
      </c>
      <c r="F186" s="12" t="s">
        <v>29</v>
      </c>
      <c r="G186" s="12">
        <v>7720</v>
      </c>
      <c r="H186" s="12" t="s">
        <v>685</v>
      </c>
      <c r="I186" s="12" t="s">
        <v>686</v>
      </c>
      <c r="J186" s="12">
        <v>186</v>
      </c>
      <c r="K186" s="12" t="s">
        <v>140</v>
      </c>
      <c r="L186" s="12">
        <v>105</v>
      </c>
      <c r="M186" s="12" t="s">
        <v>141</v>
      </c>
      <c r="N186" s="12" t="s">
        <v>716</v>
      </c>
      <c r="O186" s="57">
        <v>45692.591666666667</v>
      </c>
      <c r="P186" s="58">
        <v>45726</v>
      </c>
      <c r="Q186" s="12"/>
      <c r="R186" s="58">
        <v>45721</v>
      </c>
      <c r="S186" s="12"/>
      <c r="T186" s="59">
        <v>-445.38</v>
      </c>
      <c r="U186" s="12" t="s">
        <v>34</v>
      </c>
      <c r="V186" s="12" t="s">
        <v>838</v>
      </c>
      <c r="W186" s="12" t="s">
        <v>35</v>
      </c>
      <c r="X186" s="12" t="s">
        <v>36</v>
      </c>
      <c r="Y186" s="12"/>
      <c r="Z186" s="12"/>
      <c r="AA186" s="12" t="s">
        <v>717</v>
      </c>
      <c r="AB186" s="12"/>
      <c r="AC186" s="12">
        <v>7119</v>
      </c>
      <c r="AD186" s="12" t="s">
        <v>38</v>
      </c>
    </row>
    <row r="187" spans="1:30" x14ac:dyDescent="0.2">
      <c r="A187" s="56" t="s">
        <v>497</v>
      </c>
      <c r="B187" s="12">
        <v>644456</v>
      </c>
      <c r="C187" s="12">
        <v>124275</v>
      </c>
      <c r="D187" s="12"/>
      <c r="E187" s="12">
        <v>2</v>
      </c>
      <c r="F187" s="12" t="s">
        <v>29</v>
      </c>
      <c r="G187" s="12">
        <v>7720</v>
      </c>
      <c r="H187" s="12" t="s">
        <v>685</v>
      </c>
      <c r="I187" s="12" t="s">
        <v>686</v>
      </c>
      <c r="J187" s="12">
        <v>186</v>
      </c>
      <c r="K187" s="12" t="s">
        <v>140</v>
      </c>
      <c r="L187" s="12">
        <v>105</v>
      </c>
      <c r="M187" s="12" t="s">
        <v>141</v>
      </c>
      <c r="N187" s="12" t="s">
        <v>716</v>
      </c>
      <c r="O187" s="57">
        <v>45692.591666666667</v>
      </c>
      <c r="P187" s="58">
        <v>45726</v>
      </c>
      <c r="Q187" s="12"/>
      <c r="R187" s="58">
        <v>45721</v>
      </c>
      <c r="S187" s="12"/>
      <c r="T187" s="59">
        <v>35.630000000000003</v>
      </c>
      <c r="U187" s="12" t="s">
        <v>39</v>
      </c>
      <c r="V187" s="12" t="s">
        <v>40</v>
      </c>
      <c r="W187" s="12" t="s">
        <v>41</v>
      </c>
      <c r="X187" s="12" t="s">
        <v>42</v>
      </c>
      <c r="Y187" s="12"/>
      <c r="Z187" s="12"/>
      <c r="AA187" s="12" t="s">
        <v>717</v>
      </c>
      <c r="AB187" s="12"/>
      <c r="AC187" s="12">
        <v>7119</v>
      </c>
      <c r="AD187" s="12" t="s">
        <v>38</v>
      </c>
    </row>
    <row r="188" spans="1:30" x14ac:dyDescent="0.2">
      <c r="A188" s="56" t="s">
        <v>497</v>
      </c>
      <c r="B188" s="12">
        <v>633041</v>
      </c>
      <c r="C188" s="12">
        <v>122050</v>
      </c>
      <c r="D188" s="12"/>
      <c r="E188" s="12">
        <v>2</v>
      </c>
      <c r="F188" s="12" t="s">
        <v>29</v>
      </c>
      <c r="G188" s="12">
        <v>7720</v>
      </c>
      <c r="H188" s="12" t="s">
        <v>685</v>
      </c>
      <c r="I188" s="12" t="s">
        <v>686</v>
      </c>
      <c r="J188" s="12">
        <v>202</v>
      </c>
      <c r="K188" s="12" t="s">
        <v>144</v>
      </c>
      <c r="L188" s="12">
        <v>370</v>
      </c>
      <c r="M188" s="12"/>
      <c r="N188" s="12" t="s">
        <v>145</v>
      </c>
      <c r="O188" s="57">
        <v>45681.732638888891</v>
      </c>
      <c r="P188" s="58">
        <v>45726</v>
      </c>
      <c r="Q188" s="12"/>
      <c r="R188" s="58">
        <v>45721</v>
      </c>
      <c r="S188" s="12"/>
      <c r="T188" s="59">
        <v>-350</v>
      </c>
      <c r="U188" s="12" t="s">
        <v>34</v>
      </c>
      <c r="V188" s="12" t="s">
        <v>838</v>
      </c>
      <c r="W188" s="12" t="s">
        <v>35</v>
      </c>
      <c r="X188" s="12" t="s">
        <v>36</v>
      </c>
      <c r="Y188" s="12"/>
      <c r="Z188" s="12"/>
      <c r="AA188" s="12" t="s">
        <v>759</v>
      </c>
      <c r="AB188" s="12"/>
      <c r="AC188" s="12">
        <v>7119</v>
      </c>
      <c r="AD188" s="12" t="s">
        <v>38</v>
      </c>
    </row>
    <row r="189" spans="1:30" x14ac:dyDescent="0.2">
      <c r="A189" s="56" t="s">
        <v>497</v>
      </c>
      <c r="B189" s="12">
        <v>633063</v>
      </c>
      <c r="C189" s="12">
        <v>122050</v>
      </c>
      <c r="D189" s="12"/>
      <c r="E189" s="12">
        <v>2</v>
      </c>
      <c r="F189" s="12" t="s">
        <v>29</v>
      </c>
      <c r="G189" s="12">
        <v>7720</v>
      </c>
      <c r="H189" s="12" t="s">
        <v>685</v>
      </c>
      <c r="I189" s="12" t="s">
        <v>686</v>
      </c>
      <c r="J189" s="12">
        <v>202</v>
      </c>
      <c r="K189" s="12" t="s">
        <v>144</v>
      </c>
      <c r="L189" s="12">
        <v>370</v>
      </c>
      <c r="M189" s="12"/>
      <c r="N189" s="12" t="s">
        <v>145</v>
      </c>
      <c r="O189" s="57">
        <v>45681.732638888891</v>
      </c>
      <c r="P189" s="58">
        <v>45726</v>
      </c>
      <c r="Q189" s="12"/>
      <c r="R189" s="58">
        <v>45721</v>
      </c>
      <c r="S189" s="12"/>
      <c r="T189" s="59">
        <v>28</v>
      </c>
      <c r="U189" s="12" t="s">
        <v>39</v>
      </c>
      <c r="V189" s="12" t="s">
        <v>40</v>
      </c>
      <c r="W189" s="12" t="s">
        <v>41</v>
      </c>
      <c r="X189" s="12" t="s">
        <v>42</v>
      </c>
      <c r="Y189" s="12"/>
      <c r="Z189" s="12"/>
      <c r="AA189" s="12" t="s">
        <v>759</v>
      </c>
      <c r="AB189" s="12"/>
      <c r="AC189" s="12">
        <v>7119</v>
      </c>
      <c r="AD189" s="12" t="s">
        <v>38</v>
      </c>
    </row>
    <row r="190" spans="1:30" x14ac:dyDescent="0.2">
      <c r="A190" s="56" t="s">
        <v>501</v>
      </c>
      <c r="B190" s="12">
        <v>605512</v>
      </c>
      <c r="C190" s="12">
        <v>117792</v>
      </c>
      <c r="D190" s="12"/>
      <c r="E190" s="12">
        <v>2</v>
      </c>
      <c r="F190" s="12" t="s">
        <v>29</v>
      </c>
      <c r="G190" s="12">
        <v>7720</v>
      </c>
      <c r="H190" s="12" t="s">
        <v>685</v>
      </c>
      <c r="I190" s="12" t="s">
        <v>686</v>
      </c>
      <c r="J190" s="12">
        <v>216</v>
      </c>
      <c r="K190" s="12" t="s">
        <v>430</v>
      </c>
      <c r="L190" s="12">
        <v>432</v>
      </c>
      <c r="M190" s="12"/>
      <c r="N190" s="12" t="s">
        <v>891</v>
      </c>
      <c r="O190" s="57">
        <v>45670.701388888891</v>
      </c>
      <c r="P190" s="58">
        <v>45726</v>
      </c>
      <c r="Q190" s="12"/>
      <c r="R190" s="58">
        <v>45721</v>
      </c>
      <c r="S190" s="12"/>
      <c r="T190" s="59">
        <v>-1600</v>
      </c>
      <c r="U190" s="12" t="s">
        <v>34</v>
      </c>
      <c r="V190" s="12" t="s">
        <v>838</v>
      </c>
      <c r="W190" s="12" t="s">
        <v>35</v>
      </c>
      <c r="X190" s="12" t="s">
        <v>36</v>
      </c>
      <c r="Y190" s="12"/>
      <c r="Z190" s="12"/>
      <c r="AA190" s="12" t="s">
        <v>892</v>
      </c>
      <c r="AB190" s="12"/>
      <c r="AC190" s="12">
        <v>7119</v>
      </c>
      <c r="AD190" s="12" t="s">
        <v>38</v>
      </c>
    </row>
    <row r="191" spans="1:30" x14ac:dyDescent="0.2">
      <c r="A191" s="56" t="s">
        <v>501</v>
      </c>
      <c r="B191" s="12">
        <v>605538</v>
      </c>
      <c r="C191" s="12">
        <v>117792</v>
      </c>
      <c r="D191" s="12"/>
      <c r="E191" s="12">
        <v>2</v>
      </c>
      <c r="F191" s="12" t="s">
        <v>29</v>
      </c>
      <c r="G191" s="12">
        <v>7720</v>
      </c>
      <c r="H191" s="12" t="s">
        <v>685</v>
      </c>
      <c r="I191" s="12" t="s">
        <v>686</v>
      </c>
      <c r="J191" s="12">
        <v>216</v>
      </c>
      <c r="K191" s="12" t="s">
        <v>430</v>
      </c>
      <c r="L191" s="12">
        <v>432</v>
      </c>
      <c r="M191" s="12"/>
      <c r="N191" s="12" t="s">
        <v>891</v>
      </c>
      <c r="O191" s="57">
        <v>45670.701388888891</v>
      </c>
      <c r="P191" s="58">
        <v>45726</v>
      </c>
      <c r="Q191" s="12"/>
      <c r="R191" s="58">
        <v>45721</v>
      </c>
      <c r="S191" s="12"/>
      <c r="T191" s="59">
        <v>128</v>
      </c>
      <c r="U191" s="12" t="s">
        <v>39</v>
      </c>
      <c r="V191" s="12" t="s">
        <v>40</v>
      </c>
      <c r="W191" s="12" t="s">
        <v>41</v>
      </c>
      <c r="X191" s="12" t="s">
        <v>42</v>
      </c>
      <c r="Y191" s="12"/>
      <c r="Z191" s="12"/>
      <c r="AA191" s="12" t="s">
        <v>892</v>
      </c>
      <c r="AB191" s="12"/>
      <c r="AC191" s="12">
        <v>7119</v>
      </c>
      <c r="AD191" s="12" t="s">
        <v>38</v>
      </c>
    </row>
    <row r="192" spans="1:30" x14ac:dyDescent="0.2">
      <c r="A192" s="56" t="s">
        <v>497</v>
      </c>
      <c r="B192" s="12">
        <v>648899</v>
      </c>
      <c r="C192" s="12">
        <v>125375</v>
      </c>
      <c r="D192" s="12"/>
      <c r="E192" s="12">
        <v>2</v>
      </c>
      <c r="F192" s="12" t="s">
        <v>29</v>
      </c>
      <c r="G192" s="12">
        <v>7720</v>
      </c>
      <c r="H192" s="12" t="s">
        <v>685</v>
      </c>
      <c r="I192" s="12" t="s">
        <v>686</v>
      </c>
      <c r="J192" s="12">
        <v>182</v>
      </c>
      <c r="K192" s="12" t="s">
        <v>146</v>
      </c>
      <c r="L192" s="12">
        <v>181</v>
      </c>
      <c r="M192" s="12" t="s">
        <v>147</v>
      </c>
      <c r="N192" s="12" t="s">
        <v>893</v>
      </c>
      <c r="O192" s="57">
        <v>45717</v>
      </c>
      <c r="P192" s="58">
        <v>45726</v>
      </c>
      <c r="Q192" s="12"/>
      <c r="R192" s="58"/>
      <c r="S192" s="12"/>
      <c r="T192" s="59">
        <v>-465.33</v>
      </c>
      <c r="U192" s="12" t="s">
        <v>34</v>
      </c>
      <c r="V192" s="12" t="s">
        <v>838</v>
      </c>
      <c r="W192" s="12" t="s">
        <v>35</v>
      </c>
      <c r="X192" s="12" t="s">
        <v>36</v>
      </c>
      <c r="Y192" s="12"/>
      <c r="Z192" s="12"/>
      <c r="AA192" s="12" t="s">
        <v>894</v>
      </c>
      <c r="AB192" s="12"/>
      <c r="AC192" s="12">
        <v>7119</v>
      </c>
      <c r="AD192" s="12" t="s">
        <v>38</v>
      </c>
    </row>
    <row r="193" spans="1:30" x14ac:dyDescent="0.2">
      <c r="A193" s="56" t="s">
        <v>497</v>
      </c>
      <c r="B193" s="12">
        <v>648925</v>
      </c>
      <c r="C193" s="12">
        <v>125375</v>
      </c>
      <c r="D193" s="12"/>
      <c r="E193" s="12">
        <v>2</v>
      </c>
      <c r="F193" s="12" t="s">
        <v>29</v>
      </c>
      <c r="G193" s="12">
        <v>7720</v>
      </c>
      <c r="H193" s="12" t="s">
        <v>685</v>
      </c>
      <c r="I193" s="12" t="s">
        <v>686</v>
      </c>
      <c r="J193" s="12">
        <v>182</v>
      </c>
      <c r="K193" s="12" t="s">
        <v>146</v>
      </c>
      <c r="L193" s="12">
        <v>181</v>
      </c>
      <c r="M193" s="12" t="s">
        <v>147</v>
      </c>
      <c r="N193" s="12" t="s">
        <v>893</v>
      </c>
      <c r="O193" s="57">
        <v>45717</v>
      </c>
      <c r="P193" s="58">
        <v>45726</v>
      </c>
      <c r="Q193" s="12"/>
      <c r="R193" s="58"/>
      <c r="S193" s="12"/>
      <c r="T193" s="59">
        <v>37.229999999999997</v>
      </c>
      <c r="U193" s="12" t="s">
        <v>39</v>
      </c>
      <c r="V193" s="12" t="s">
        <v>40</v>
      </c>
      <c r="W193" s="12" t="s">
        <v>41</v>
      </c>
      <c r="X193" s="12" t="s">
        <v>42</v>
      </c>
      <c r="Y193" s="12"/>
      <c r="Z193" s="12"/>
      <c r="AA193" s="12" t="s">
        <v>894</v>
      </c>
      <c r="AB193" s="12"/>
      <c r="AC193" s="12">
        <v>7119</v>
      </c>
      <c r="AD193" s="12" t="s">
        <v>38</v>
      </c>
    </row>
    <row r="194" spans="1:30" x14ac:dyDescent="0.2">
      <c r="A194" s="56" t="s">
        <v>498</v>
      </c>
      <c r="B194" s="12">
        <v>623518</v>
      </c>
      <c r="C194" s="12">
        <v>120372</v>
      </c>
      <c r="D194" s="12"/>
      <c r="E194" s="12">
        <v>2</v>
      </c>
      <c r="F194" s="12" t="s">
        <v>29</v>
      </c>
      <c r="G194" s="12">
        <v>7720</v>
      </c>
      <c r="H194" s="12" t="s">
        <v>685</v>
      </c>
      <c r="I194" s="12" t="s">
        <v>686</v>
      </c>
      <c r="J194" s="12">
        <v>400</v>
      </c>
      <c r="K194" s="12" t="s">
        <v>155</v>
      </c>
      <c r="L194" s="12">
        <v>57</v>
      </c>
      <c r="M194" s="12" t="s">
        <v>156</v>
      </c>
      <c r="N194" s="12" t="s">
        <v>548</v>
      </c>
      <c r="O194" s="57">
        <v>45674.423611111109</v>
      </c>
      <c r="P194" s="58">
        <v>45726</v>
      </c>
      <c r="Q194" s="12"/>
      <c r="R194" s="58"/>
      <c r="S194" s="12"/>
      <c r="T194" s="59">
        <v>-646.46</v>
      </c>
      <c r="U194" s="12" t="s">
        <v>34</v>
      </c>
      <c r="V194" s="12" t="s">
        <v>838</v>
      </c>
      <c r="W194" s="12" t="s">
        <v>35</v>
      </c>
      <c r="X194" s="12" t="s">
        <v>36</v>
      </c>
      <c r="Y194" s="12"/>
      <c r="Z194" s="12"/>
      <c r="AA194" s="12" t="s">
        <v>777</v>
      </c>
      <c r="AB194" s="12"/>
      <c r="AC194" s="12">
        <v>7119</v>
      </c>
      <c r="AD194" s="12" t="s">
        <v>38</v>
      </c>
    </row>
    <row r="195" spans="1:30" x14ac:dyDescent="0.2">
      <c r="A195" s="56" t="s">
        <v>498</v>
      </c>
      <c r="B195" s="12">
        <v>623520</v>
      </c>
      <c r="C195" s="12">
        <v>120372</v>
      </c>
      <c r="D195" s="12"/>
      <c r="E195" s="12">
        <v>2</v>
      </c>
      <c r="F195" s="12" t="s">
        <v>29</v>
      </c>
      <c r="G195" s="12">
        <v>7720</v>
      </c>
      <c r="H195" s="12" t="s">
        <v>685</v>
      </c>
      <c r="I195" s="12" t="s">
        <v>686</v>
      </c>
      <c r="J195" s="12">
        <v>400</v>
      </c>
      <c r="K195" s="12" t="s">
        <v>155</v>
      </c>
      <c r="L195" s="12">
        <v>57</v>
      </c>
      <c r="M195" s="12" t="s">
        <v>156</v>
      </c>
      <c r="N195" s="12" t="s">
        <v>548</v>
      </c>
      <c r="O195" s="57">
        <v>45674.423611111109</v>
      </c>
      <c r="P195" s="58">
        <v>45726</v>
      </c>
      <c r="Q195" s="12"/>
      <c r="R195" s="58"/>
      <c r="S195" s="12"/>
      <c r="T195" s="59">
        <v>90</v>
      </c>
      <c r="U195" s="12" t="s">
        <v>39</v>
      </c>
      <c r="V195" s="12" t="s">
        <v>482</v>
      </c>
      <c r="W195" s="12" t="s">
        <v>54</v>
      </c>
      <c r="X195" s="12" t="s">
        <v>55</v>
      </c>
      <c r="Y195" s="12"/>
      <c r="Z195" s="12"/>
      <c r="AA195" s="12" t="s">
        <v>777</v>
      </c>
      <c r="AB195" s="12"/>
      <c r="AC195" s="12">
        <v>7119</v>
      </c>
      <c r="AD195" s="12" t="s">
        <v>38</v>
      </c>
    </row>
    <row r="196" spans="1:30" x14ac:dyDescent="0.2">
      <c r="A196" s="56" t="s">
        <v>498</v>
      </c>
      <c r="B196" s="12">
        <v>623555</v>
      </c>
      <c r="C196" s="12">
        <v>120372</v>
      </c>
      <c r="D196" s="12"/>
      <c r="E196" s="12">
        <v>2</v>
      </c>
      <c r="F196" s="12" t="s">
        <v>29</v>
      </c>
      <c r="G196" s="12">
        <v>7720</v>
      </c>
      <c r="H196" s="12" t="s">
        <v>685</v>
      </c>
      <c r="I196" s="12" t="s">
        <v>686</v>
      </c>
      <c r="J196" s="12">
        <v>400</v>
      </c>
      <c r="K196" s="12" t="s">
        <v>155</v>
      </c>
      <c r="L196" s="12">
        <v>57</v>
      </c>
      <c r="M196" s="12" t="s">
        <v>156</v>
      </c>
      <c r="N196" s="12" t="s">
        <v>548</v>
      </c>
      <c r="O196" s="57">
        <v>45674.423611111109</v>
      </c>
      <c r="P196" s="58">
        <v>45726</v>
      </c>
      <c r="Q196" s="12"/>
      <c r="R196" s="58"/>
      <c r="S196" s="12"/>
      <c r="T196" s="59">
        <v>51.72</v>
      </c>
      <c r="U196" s="12" t="s">
        <v>39</v>
      </c>
      <c r="V196" s="12" t="s">
        <v>40</v>
      </c>
      <c r="W196" s="12" t="s">
        <v>41</v>
      </c>
      <c r="X196" s="12" t="s">
        <v>42</v>
      </c>
      <c r="Y196" s="12"/>
      <c r="Z196" s="12"/>
      <c r="AA196" s="12" t="s">
        <v>777</v>
      </c>
      <c r="AB196" s="12"/>
      <c r="AC196" s="12">
        <v>7119</v>
      </c>
      <c r="AD196" s="12" t="s">
        <v>38</v>
      </c>
    </row>
    <row r="197" spans="1:30" x14ac:dyDescent="0.2">
      <c r="A197" s="56" t="s">
        <v>498</v>
      </c>
      <c r="B197" s="12">
        <v>623558</v>
      </c>
      <c r="C197" s="12">
        <v>120372</v>
      </c>
      <c r="D197" s="12"/>
      <c r="E197" s="12">
        <v>2</v>
      </c>
      <c r="F197" s="12" t="s">
        <v>29</v>
      </c>
      <c r="G197" s="12">
        <v>7720</v>
      </c>
      <c r="H197" s="12" t="s">
        <v>685</v>
      </c>
      <c r="I197" s="12" t="s">
        <v>686</v>
      </c>
      <c r="J197" s="12">
        <v>400</v>
      </c>
      <c r="K197" s="12" t="s">
        <v>155</v>
      </c>
      <c r="L197" s="12">
        <v>57</v>
      </c>
      <c r="M197" s="12" t="s">
        <v>156</v>
      </c>
      <c r="N197" s="12" t="s">
        <v>548</v>
      </c>
      <c r="O197" s="57">
        <v>45674.423611111109</v>
      </c>
      <c r="P197" s="58">
        <v>45726</v>
      </c>
      <c r="Q197" s="12"/>
      <c r="R197" s="58"/>
      <c r="S197" s="12"/>
      <c r="T197" s="59">
        <v>-7.2</v>
      </c>
      <c r="U197" s="12" t="s">
        <v>39</v>
      </c>
      <c r="V197" s="12" t="s">
        <v>56</v>
      </c>
      <c r="W197" s="12" t="s">
        <v>41</v>
      </c>
      <c r="X197" s="12" t="s">
        <v>42</v>
      </c>
      <c r="Y197" s="12"/>
      <c r="Z197" s="12"/>
      <c r="AA197" s="12" t="s">
        <v>777</v>
      </c>
      <c r="AB197" s="12"/>
      <c r="AC197" s="12">
        <v>7119</v>
      </c>
      <c r="AD197" s="12" t="s">
        <v>38</v>
      </c>
    </row>
    <row r="198" spans="1:30" x14ac:dyDescent="0.2">
      <c r="A198" s="56" t="s">
        <v>501</v>
      </c>
      <c r="B198" s="12">
        <v>605565</v>
      </c>
      <c r="C198" s="12">
        <v>117805</v>
      </c>
      <c r="D198" s="12"/>
      <c r="E198" s="12">
        <v>2</v>
      </c>
      <c r="F198" s="12" t="s">
        <v>29</v>
      </c>
      <c r="G198" s="12">
        <v>7720</v>
      </c>
      <c r="H198" s="12" t="s">
        <v>685</v>
      </c>
      <c r="I198" s="12" t="s">
        <v>686</v>
      </c>
      <c r="J198" s="12">
        <v>217</v>
      </c>
      <c r="K198" s="12" t="s">
        <v>473</v>
      </c>
      <c r="L198" s="12">
        <v>420</v>
      </c>
      <c r="M198" s="12"/>
      <c r="N198" s="12" t="s">
        <v>895</v>
      </c>
      <c r="O198" s="57">
        <v>45670.70208333333</v>
      </c>
      <c r="P198" s="58">
        <v>45726</v>
      </c>
      <c r="Q198" s="12"/>
      <c r="R198" s="58"/>
      <c r="S198" s="12"/>
      <c r="T198" s="59">
        <v>-1300</v>
      </c>
      <c r="U198" s="12" t="s">
        <v>34</v>
      </c>
      <c r="V198" s="12" t="s">
        <v>838</v>
      </c>
      <c r="W198" s="12" t="s">
        <v>35</v>
      </c>
      <c r="X198" s="12" t="s">
        <v>36</v>
      </c>
      <c r="Y198" s="12"/>
      <c r="Z198" s="12"/>
      <c r="AA198" s="12" t="s">
        <v>734</v>
      </c>
      <c r="AB198" s="12"/>
      <c r="AC198" s="12">
        <v>7119</v>
      </c>
      <c r="AD198" s="12" t="s">
        <v>38</v>
      </c>
    </row>
    <row r="199" spans="1:30" x14ac:dyDescent="0.2">
      <c r="A199" s="56" t="s">
        <v>501</v>
      </c>
      <c r="B199" s="12">
        <v>605591</v>
      </c>
      <c r="C199" s="12">
        <v>117805</v>
      </c>
      <c r="D199" s="12"/>
      <c r="E199" s="12">
        <v>2</v>
      </c>
      <c r="F199" s="12" t="s">
        <v>29</v>
      </c>
      <c r="G199" s="12">
        <v>7720</v>
      </c>
      <c r="H199" s="12" t="s">
        <v>685</v>
      </c>
      <c r="I199" s="12" t="s">
        <v>686</v>
      </c>
      <c r="J199" s="12">
        <v>217</v>
      </c>
      <c r="K199" s="12" t="s">
        <v>473</v>
      </c>
      <c r="L199" s="12">
        <v>420</v>
      </c>
      <c r="M199" s="12"/>
      <c r="N199" s="12" t="s">
        <v>895</v>
      </c>
      <c r="O199" s="57">
        <v>45670.70208333333</v>
      </c>
      <c r="P199" s="58">
        <v>45726</v>
      </c>
      <c r="Q199" s="12"/>
      <c r="R199" s="58"/>
      <c r="S199" s="12"/>
      <c r="T199" s="59">
        <v>104</v>
      </c>
      <c r="U199" s="12" t="s">
        <v>39</v>
      </c>
      <c r="V199" s="12" t="s">
        <v>40</v>
      </c>
      <c r="W199" s="12" t="s">
        <v>41</v>
      </c>
      <c r="X199" s="12" t="s">
        <v>42</v>
      </c>
      <c r="Y199" s="12"/>
      <c r="Z199" s="12"/>
      <c r="AA199" s="12" t="s">
        <v>734</v>
      </c>
      <c r="AB199" s="12"/>
      <c r="AC199" s="12">
        <v>7119</v>
      </c>
      <c r="AD199" s="12" t="s">
        <v>38</v>
      </c>
    </row>
    <row r="200" spans="1:30" x14ac:dyDescent="0.2">
      <c r="A200" s="56" t="s">
        <v>497</v>
      </c>
      <c r="B200" s="12">
        <v>604583</v>
      </c>
      <c r="C200" s="12">
        <v>117616</v>
      </c>
      <c r="D200" s="12"/>
      <c r="E200" s="12">
        <v>2</v>
      </c>
      <c r="F200" s="12" t="s">
        <v>29</v>
      </c>
      <c r="G200" s="12">
        <v>7720</v>
      </c>
      <c r="H200" s="12" t="s">
        <v>685</v>
      </c>
      <c r="I200" s="12" t="s">
        <v>686</v>
      </c>
      <c r="J200" s="12">
        <v>193</v>
      </c>
      <c r="K200" s="12" t="s">
        <v>161</v>
      </c>
      <c r="L200" s="12">
        <v>17</v>
      </c>
      <c r="M200" s="12" t="s">
        <v>162</v>
      </c>
      <c r="N200" s="12" t="s">
        <v>708</v>
      </c>
      <c r="O200" s="57">
        <v>45670.671527777777</v>
      </c>
      <c r="P200" s="58">
        <v>45726</v>
      </c>
      <c r="Q200" s="12"/>
      <c r="R200" s="58">
        <v>45721</v>
      </c>
      <c r="S200" s="12"/>
      <c r="T200" s="59">
        <v>-963.21</v>
      </c>
      <c r="U200" s="12" t="s">
        <v>34</v>
      </c>
      <c r="V200" s="12" t="s">
        <v>838</v>
      </c>
      <c r="W200" s="12" t="s">
        <v>35</v>
      </c>
      <c r="X200" s="12" t="s">
        <v>36</v>
      </c>
      <c r="Y200" s="12"/>
      <c r="Z200" s="12"/>
      <c r="AA200" s="12" t="s">
        <v>709</v>
      </c>
      <c r="AB200" s="12"/>
      <c r="AC200" s="12">
        <v>7119</v>
      </c>
      <c r="AD200" s="12" t="s">
        <v>38</v>
      </c>
    </row>
    <row r="201" spans="1:30" x14ac:dyDescent="0.2">
      <c r="A201" s="56" t="s">
        <v>497</v>
      </c>
      <c r="B201" s="12">
        <v>604585</v>
      </c>
      <c r="C201" s="12">
        <v>117616</v>
      </c>
      <c r="D201" s="12"/>
      <c r="E201" s="12">
        <v>2</v>
      </c>
      <c r="F201" s="12" t="s">
        <v>29</v>
      </c>
      <c r="G201" s="12">
        <v>7720</v>
      </c>
      <c r="H201" s="12" t="s">
        <v>685</v>
      </c>
      <c r="I201" s="12" t="s">
        <v>686</v>
      </c>
      <c r="J201" s="12">
        <v>193</v>
      </c>
      <c r="K201" s="12" t="s">
        <v>161</v>
      </c>
      <c r="L201" s="12">
        <v>17</v>
      </c>
      <c r="M201" s="12" t="s">
        <v>162</v>
      </c>
      <c r="N201" s="12" t="s">
        <v>708</v>
      </c>
      <c r="O201" s="57">
        <v>45670.671527777777</v>
      </c>
      <c r="P201" s="58">
        <v>45726</v>
      </c>
      <c r="Q201" s="12"/>
      <c r="R201" s="58">
        <v>45721</v>
      </c>
      <c r="S201" s="12"/>
      <c r="T201" s="59">
        <v>127.86</v>
      </c>
      <c r="U201" s="12" t="s">
        <v>39</v>
      </c>
      <c r="V201" s="12" t="s">
        <v>91</v>
      </c>
      <c r="W201" s="12" t="s">
        <v>54</v>
      </c>
      <c r="X201" s="12" t="s">
        <v>55</v>
      </c>
      <c r="Y201" s="12"/>
      <c r="Z201" s="12"/>
      <c r="AA201" s="12" t="s">
        <v>709</v>
      </c>
      <c r="AB201" s="12"/>
      <c r="AC201" s="12">
        <v>7119</v>
      </c>
      <c r="AD201" s="12" t="s">
        <v>38</v>
      </c>
    </row>
    <row r="202" spans="1:30" x14ac:dyDescent="0.2">
      <c r="A202" s="56" t="s">
        <v>497</v>
      </c>
      <c r="B202" s="12">
        <v>604618</v>
      </c>
      <c r="C202" s="12">
        <v>117616</v>
      </c>
      <c r="D202" s="12"/>
      <c r="E202" s="12">
        <v>2</v>
      </c>
      <c r="F202" s="12" t="s">
        <v>29</v>
      </c>
      <c r="G202" s="12">
        <v>7720</v>
      </c>
      <c r="H202" s="12" t="s">
        <v>685</v>
      </c>
      <c r="I202" s="12" t="s">
        <v>686</v>
      </c>
      <c r="J202" s="12">
        <v>193</v>
      </c>
      <c r="K202" s="12" t="s">
        <v>161</v>
      </c>
      <c r="L202" s="12">
        <v>17</v>
      </c>
      <c r="M202" s="12" t="s">
        <v>162</v>
      </c>
      <c r="N202" s="12" t="s">
        <v>708</v>
      </c>
      <c r="O202" s="57">
        <v>45670.671527777777</v>
      </c>
      <c r="P202" s="58">
        <v>45726</v>
      </c>
      <c r="Q202" s="12"/>
      <c r="R202" s="58">
        <v>45721</v>
      </c>
      <c r="S202" s="12"/>
      <c r="T202" s="59">
        <v>77.06</v>
      </c>
      <c r="U202" s="12" t="s">
        <v>39</v>
      </c>
      <c r="V202" s="12" t="s">
        <v>40</v>
      </c>
      <c r="W202" s="12" t="s">
        <v>41</v>
      </c>
      <c r="X202" s="12" t="s">
        <v>42</v>
      </c>
      <c r="Y202" s="12"/>
      <c r="Z202" s="12"/>
      <c r="AA202" s="12" t="s">
        <v>709</v>
      </c>
      <c r="AB202" s="12"/>
      <c r="AC202" s="12">
        <v>7119</v>
      </c>
      <c r="AD202" s="12" t="s">
        <v>38</v>
      </c>
    </row>
    <row r="203" spans="1:30" x14ac:dyDescent="0.2">
      <c r="A203" s="56" t="s">
        <v>497</v>
      </c>
      <c r="B203" s="12">
        <v>604621</v>
      </c>
      <c r="C203" s="12">
        <v>117616</v>
      </c>
      <c r="D203" s="12"/>
      <c r="E203" s="12">
        <v>2</v>
      </c>
      <c r="F203" s="12" t="s">
        <v>29</v>
      </c>
      <c r="G203" s="12">
        <v>7720</v>
      </c>
      <c r="H203" s="12" t="s">
        <v>685</v>
      </c>
      <c r="I203" s="12" t="s">
        <v>686</v>
      </c>
      <c r="J203" s="12">
        <v>193</v>
      </c>
      <c r="K203" s="12" t="s">
        <v>161</v>
      </c>
      <c r="L203" s="12">
        <v>17</v>
      </c>
      <c r="M203" s="12" t="s">
        <v>162</v>
      </c>
      <c r="N203" s="12" t="s">
        <v>708</v>
      </c>
      <c r="O203" s="57">
        <v>45670.671527777777</v>
      </c>
      <c r="P203" s="58">
        <v>45726</v>
      </c>
      <c r="Q203" s="12"/>
      <c r="R203" s="58">
        <v>45721</v>
      </c>
      <c r="S203" s="12"/>
      <c r="T203" s="59">
        <v>-10.23</v>
      </c>
      <c r="U203" s="12" t="s">
        <v>39</v>
      </c>
      <c r="V203" s="12" t="s">
        <v>56</v>
      </c>
      <c r="W203" s="12" t="s">
        <v>41</v>
      </c>
      <c r="X203" s="12" t="s">
        <v>42</v>
      </c>
      <c r="Y203" s="12"/>
      <c r="Z203" s="12"/>
      <c r="AA203" s="12" t="s">
        <v>709</v>
      </c>
      <c r="AB203" s="12"/>
      <c r="AC203" s="12">
        <v>7119</v>
      </c>
      <c r="AD203" s="12" t="s">
        <v>38</v>
      </c>
    </row>
    <row r="204" spans="1:30" x14ac:dyDescent="0.2">
      <c r="A204" s="56" t="s">
        <v>501</v>
      </c>
      <c r="B204" s="12">
        <v>618460</v>
      </c>
      <c r="C204" s="12">
        <v>119548</v>
      </c>
      <c r="D204" s="12"/>
      <c r="E204" s="12">
        <v>2</v>
      </c>
      <c r="F204" s="12" t="s">
        <v>29</v>
      </c>
      <c r="G204" s="12">
        <v>7720</v>
      </c>
      <c r="H204" s="12" t="s">
        <v>685</v>
      </c>
      <c r="I204" s="12" t="s">
        <v>686</v>
      </c>
      <c r="J204" s="12">
        <v>104</v>
      </c>
      <c r="K204" s="12" t="s">
        <v>167</v>
      </c>
      <c r="L204" s="12">
        <v>92</v>
      </c>
      <c r="M204" s="12" t="s">
        <v>168</v>
      </c>
      <c r="N204" s="12" t="s">
        <v>768</v>
      </c>
      <c r="O204" s="57">
        <v>45673.619444444441</v>
      </c>
      <c r="P204" s="58">
        <v>45726</v>
      </c>
      <c r="Q204" s="12"/>
      <c r="R204" s="58">
        <v>45721</v>
      </c>
      <c r="S204" s="12"/>
      <c r="T204" s="59">
        <v>-18722.830000000002</v>
      </c>
      <c r="U204" s="12" t="s">
        <v>34</v>
      </c>
      <c r="V204" s="12" t="s">
        <v>838</v>
      </c>
      <c r="W204" s="12" t="s">
        <v>35</v>
      </c>
      <c r="X204" s="12" t="s">
        <v>36</v>
      </c>
      <c r="Y204" s="12"/>
      <c r="Z204" s="12"/>
      <c r="AA204" s="12" t="s">
        <v>769</v>
      </c>
      <c r="AB204" s="12"/>
      <c r="AC204" s="12">
        <v>7119</v>
      </c>
      <c r="AD204" s="12" t="s">
        <v>38</v>
      </c>
    </row>
    <row r="205" spans="1:30" x14ac:dyDescent="0.2">
      <c r="A205" s="56" t="s">
        <v>501</v>
      </c>
      <c r="B205" s="12">
        <v>618483</v>
      </c>
      <c r="C205" s="12">
        <v>119548</v>
      </c>
      <c r="D205" s="12"/>
      <c r="E205" s="12">
        <v>2</v>
      </c>
      <c r="F205" s="12" t="s">
        <v>29</v>
      </c>
      <c r="G205" s="12">
        <v>7720</v>
      </c>
      <c r="H205" s="12" t="s">
        <v>685</v>
      </c>
      <c r="I205" s="12" t="s">
        <v>686</v>
      </c>
      <c r="J205" s="12">
        <v>104</v>
      </c>
      <c r="K205" s="12" t="s">
        <v>167</v>
      </c>
      <c r="L205" s="12">
        <v>92</v>
      </c>
      <c r="M205" s="12" t="s">
        <v>168</v>
      </c>
      <c r="N205" s="12" t="s">
        <v>768</v>
      </c>
      <c r="O205" s="57">
        <v>45673.619444444441</v>
      </c>
      <c r="P205" s="58">
        <v>45726</v>
      </c>
      <c r="Q205" s="12"/>
      <c r="R205" s="58">
        <v>45721</v>
      </c>
      <c r="S205" s="12"/>
      <c r="T205" s="59">
        <v>1497.83</v>
      </c>
      <c r="U205" s="12" t="s">
        <v>39</v>
      </c>
      <c r="V205" s="12" t="s">
        <v>40</v>
      </c>
      <c r="W205" s="12" t="s">
        <v>41</v>
      </c>
      <c r="X205" s="12" t="s">
        <v>42</v>
      </c>
      <c r="Y205" s="12"/>
      <c r="Z205" s="12"/>
      <c r="AA205" s="12" t="s">
        <v>769</v>
      </c>
      <c r="AB205" s="12"/>
      <c r="AC205" s="12">
        <v>7119</v>
      </c>
      <c r="AD205" s="12" t="s">
        <v>38</v>
      </c>
    </row>
    <row r="206" spans="1:30" x14ac:dyDescent="0.2">
      <c r="A206" s="56" t="s">
        <v>501</v>
      </c>
      <c r="B206" s="12">
        <v>626815</v>
      </c>
      <c r="C206" s="12">
        <v>120853</v>
      </c>
      <c r="D206" s="12"/>
      <c r="E206" s="12">
        <v>2</v>
      </c>
      <c r="F206" s="12" t="s">
        <v>29</v>
      </c>
      <c r="G206" s="12">
        <v>7720</v>
      </c>
      <c r="H206" s="12" t="s">
        <v>685</v>
      </c>
      <c r="I206" s="12" t="s">
        <v>686</v>
      </c>
      <c r="J206" s="12">
        <v>261</v>
      </c>
      <c r="K206" s="12" t="s">
        <v>370</v>
      </c>
      <c r="L206" s="12">
        <v>97</v>
      </c>
      <c r="M206" s="12" t="s">
        <v>371</v>
      </c>
      <c r="N206" s="12" t="s">
        <v>778</v>
      </c>
      <c r="O206" s="57">
        <v>45678.472222222219</v>
      </c>
      <c r="P206" s="58">
        <v>45726</v>
      </c>
      <c r="Q206" s="12"/>
      <c r="R206" s="58">
        <v>45721</v>
      </c>
      <c r="S206" s="12"/>
      <c r="T206" s="59">
        <v>-4097.16</v>
      </c>
      <c r="U206" s="12" t="s">
        <v>34</v>
      </c>
      <c r="V206" s="12" t="s">
        <v>838</v>
      </c>
      <c r="W206" s="12" t="s">
        <v>35</v>
      </c>
      <c r="X206" s="12" t="s">
        <v>36</v>
      </c>
      <c r="Y206" s="12"/>
      <c r="Z206" s="12"/>
      <c r="AA206" s="12" t="s">
        <v>779</v>
      </c>
      <c r="AB206" s="12"/>
      <c r="AC206" s="12">
        <v>7119</v>
      </c>
      <c r="AD206" s="12" t="s">
        <v>38</v>
      </c>
    </row>
    <row r="207" spans="1:30" x14ac:dyDescent="0.2">
      <c r="A207" s="56" t="s">
        <v>501</v>
      </c>
      <c r="B207" s="12">
        <v>626849</v>
      </c>
      <c r="C207" s="12">
        <v>120853</v>
      </c>
      <c r="D207" s="12"/>
      <c r="E207" s="12">
        <v>2</v>
      </c>
      <c r="F207" s="12" t="s">
        <v>29</v>
      </c>
      <c r="G207" s="12">
        <v>7720</v>
      </c>
      <c r="H207" s="12" t="s">
        <v>685</v>
      </c>
      <c r="I207" s="12" t="s">
        <v>686</v>
      </c>
      <c r="J207" s="12">
        <v>261</v>
      </c>
      <c r="K207" s="12" t="s">
        <v>370</v>
      </c>
      <c r="L207" s="12">
        <v>97</v>
      </c>
      <c r="M207" s="12" t="s">
        <v>371</v>
      </c>
      <c r="N207" s="12" t="s">
        <v>778</v>
      </c>
      <c r="O207" s="57">
        <v>45678.472222222219</v>
      </c>
      <c r="P207" s="58">
        <v>45726</v>
      </c>
      <c r="Q207" s="12"/>
      <c r="R207" s="58">
        <v>45721</v>
      </c>
      <c r="S207" s="12"/>
      <c r="T207" s="59">
        <v>327.77</v>
      </c>
      <c r="U207" s="12" t="s">
        <v>39</v>
      </c>
      <c r="V207" s="12" t="s">
        <v>40</v>
      </c>
      <c r="W207" s="12" t="s">
        <v>41</v>
      </c>
      <c r="X207" s="12" t="s">
        <v>42</v>
      </c>
      <c r="Y207" s="12"/>
      <c r="Z207" s="12"/>
      <c r="AA207" s="12" t="s">
        <v>779</v>
      </c>
      <c r="AB207" s="12"/>
      <c r="AC207" s="12">
        <v>7119</v>
      </c>
      <c r="AD207" s="12" t="s">
        <v>38</v>
      </c>
    </row>
    <row r="208" spans="1:30" x14ac:dyDescent="0.2">
      <c r="A208" s="56" t="s">
        <v>501</v>
      </c>
      <c r="B208" s="12">
        <v>665576</v>
      </c>
      <c r="C208" s="12">
        <v>120853</v>
      </c>
      <c r="D208" s="12"/>
      <c r="E208" s="12">
        <v>2</v>
      </c>
      <c r="F208" s="12" t="s">
        <v>29</v>
      </c>
      <c r="G208" s="12">
        <v>7720</v>
      </c>
      <c r="H208" s="12" t="s">
        <v>685</v>
      </c>
      <c r="I208" s="12" t="s">
        <v>686</v>
      </c>
      <c r="J208" s="12">
        <v>261</v>
      </c>
      <c r="K208" s="12" t="s">
        <v>370</v>
      </c>
      <c r="L208" s="12">
        <v>97</v>
      </c>
      <c r="M208" s="12" t="s">
        <v>371</v>
      </c>
      <c r="N208" s="12" t="s">
        <v>778</v>
      </c>
      <c r="O208" s="57">
        <v>45678.472222222219</v>
      </c>
      <c r="P208" s="58">
        <v>45726</v>
      </c>
      <c r="Q208" s="12"/>
      <c r="R208" s="58">
        <v>45721</v>
      </c>
      <c r="S208" s="12"/>
      <c r="T208" s="59">
        <v>518.17999999999995</v>
      </c>
      <c r="U208" s="12" t="s">
        <v>39</v>
      </c>
      <c r="V208" s="12" t="s">
        <v>896</v>
      </c>
      <c r="W208" s="12" t="s">
        <v>47</v>
      </c>
      <c r="X208" s="12" t="s">
        <v>48</v>
      </c>
      <c r="Y208" s="12"/>
      <c r="Z208" s="12"/>
      <c r="AA208" s="12" t="s">
        <v>779</v>
      </c>
      <c r="AB208" s="12"/>
      <c r="AC208" s="12">
        <v>7119</v>
      </c>
      <c r="AD208" s="12" t="s">
        <v>38</v>
      </c>
    </row>
    <row r="209" spans="1:30" x14ac:dyDescent="0.2">
      <c r="A209" s="56" t="s">
        <v>497</v>
      </c>
      <c r="B209" s="12">
        <v>607115</v>
      </c>
      <c r="C209" s="12">
        <v>118092</v>
      </c>
      <c r="D209" s="12"/>
      <c r="E209" s="12">
        <v>2</v>
      </c>
      <c r="F209" s="12" t="s">
        <v>29</v>
      </c>
      <c r="G209" s="12">
        <v>7720</v>
      </c>
      <c r="H209" s="12" t="s">
        <v>685</v>
      </c>
      <c r="I209" s="12" t="s">
        <v>686</v>
      </c>
      <c r="J209" s="12">
        <v>198</v>
      </c>
      <c r="K209" s="12" t="s">
        <v>171</v>
      </c>
      <c r="L209" s="12">
        <v>293</v>
      </c>
      <c r="M209" s="12" t="s">
        <v>172</v>
      </c>
      <c r="N209" s="12" t="s">
        <v>748</v>
      </c>
      <c r="O209" s="57">
        <v>45670.723611111112</v>
      </c>
      <c r="P209" s="58">
        <v>45726</v>
      </c>
      <c r="Q209" s="12"/>
      <c r="R209" s="58">
        <v>45716</v>
      </c>
      <c r="S209" s="12"/>
      <c r="T209" s="59">
        <v>-682.66</v>
      </c>
      <c r="U209" s="12" t="s">
        <v>34</v>
      </c>
      <c r="V209" s="12" t="s">
        <v>838</v>
      </c>
      <c r="W209" s="12" t="s">
        <v>35</v>
      </c>
      <c r="X209" s="12" t="s">
        <v>36</v>
      </c>
      <c r="Y209" s="12"/>
      <c r="Z209" s="12"/>
      <c r="AA209" s="12" t="s">
        <v>749</v>
      </c>
      <c r="AB209" s="12"/>
      <c r="AC209" s="12">
        <v>7119</v>
      </c>
      <c r="AD209" s="12" t="s">
        <v>38</v>
      </c>
    </row>
    <row r="210" spans="1:30" x14ac:dyDescent="0.2">
      <c r="A210" s="56" t="s">
        <v>497</v>
      </c>
      <c r="B210" s="12">
        <v>607141</v>
      </c>
      <c r="C210" s="12">
        <v>118092</v>
      </c>
      <c r="D210" s="12"/>
      <c r="E210" s="12">
        <v>2</v>
      </c>
      <c r="F210" s="12" t="s">
        <v>29</v>
      </c>
      <c r="G210" s="12">
        <v>7720</v>
      </c>
      <c r="H210" s="12" t="s">
        <v>685</v>
      </c>
      <c r="I210" s="12" t="s">
        <v>686</v>
      </c>
      <c r="J210" s="12">
        <v>198</v>
      </c>
      <c r="K210" s="12" t="s">
        <v>171</v>
      </c>
      <c r="L210" s="12">
        <v>293</v>
      </c>
      <c r="M210" s="12" t="s">
        <v>172</v>
      </c>
      <c r="N210" s="12" t="s">
        <v>748</v>
      </c>
      <c r="O210" s="57">
        <v>45670.723611111112</v>
      </c>
      <c r="P210" s="58">
        <v>45726</v>
      </c>
      <c r="Q210" s="12"/>
      <c r="R210" s="58">
        <v>45716</v>
      </c>
      <c r="S210" s="12"/>
      <c r="T210" s="59">
        <v>54.61</v>
      </c>
      <c r="U210" s="12" t="s">
        <v>39</v>
      </c>
      <c r="V210" s="12" t="s">
        <v>40</v>
      </c>
      <c r="W210" s="12" t="s">
        <v>41</v>
      </c>
      <c r="X210" s="12" t="s">
        <v>42</v>
      </c>
      <c r="Y210" s="12"/>
      <c r="Z210" s="12"/>
      <c r="AA210" s="12" t="s">
        <v>749</v>
      </c>
      <c r="AB210" s="12"/>
      <c r="AC210" s="12">
        <v>7119</v>
      </c>
      <c r="AD210" s="12" t="s">
        <v>38</v>
      </c>
    </row>
    <row r="211" spans="1:30" x14ac:dyDescent="0.2">
      <c r="A211" s="56" t="s">
        <v>497</v>
      </c>
      <c r="B211" s="12">
        <v>632803</v>
      </c>
      <c r="C211" s="12">
        <v>122004</v>
      </c>
      <c r="D211" s="12"/>
      <c r="E211" s="12">
        <v>2</v>
      </c>
      <c r="F211" s="12" t="s">
        <v>29</v>
      </c>
      <c r="G211" s="12">
        <v>7720</v>
      </c>
      <c r="H211" s="12" t="s">
        <v>685</v>
      </c>
      <c r="I211" s="12" t="s">
        <v>686</v>
      </c>
      <c r="J211" s="12">
        <v>171</v>
      </c>
      <c r="K211" s="12" t="s">
        <v>191</v>
      </c>
      <c r="L211" s="12">
        <v>354</v>
      </c>
      <c r="M211" s="12"/>
      <c r="N211" s="12" t="s">
        <v>761</v>
      </c>
      <c r="O211" s="57">
        <v>45681.728472222225</v>
      </c>
      <c r="P211" s="58">
        <v>45726</v>
      </c>
      <c r="Q211" s="12"/>
      <c r="R211" s="58"/>
      <c r="S211" s="12"/>
      <c r="T211" s="59">
        <v>-585.97</v>
      </c>
      <c r="U211" s="12" t="s">
        <v>34</v>
      </c>
      <c r="V211" s="12" t="s">
        <v>838</v>
      </c>
      <c r="W211" s="12" t="s">
        <v>35</v>
      </c>
      <c r="X211" s="12" t="s">
        <v>36</v>
      </c>
      <c r="Y211" s="12"/>
      <c r="Z211" s="12"/>
      <c r="AA211" s="12" t="s">
        <v>782</v>
      </c>
      <c r="AB211" s="12"/>
      <c r="AC211" s="12">
        <v>7119</v>
      </c>
      <c r="AD211" s="12" t="s">
        <v>38</v>
      </c>
    </row>
    <row r="212" spans="1:30" x14ac:dyDescent="0.2">
      <c r="A212" s="56" t="s">
        <v>497</v>
      </c>
      <c r="B212" s="12">
        <v>632825</v>
      </c>
      <c r="C212" s="12">
        <v>122004</v>
      </c>
      <c r="D212" s="12"/>
      <c r="E212" s="12">
        <v>2</v>
      </c>
      <c r="F212" s="12" t="s">
        <v>29</v>
      </c>
      <c r="G212" s="12">
        <v>7720</v>
      </c>
      <c r="H212" s="12" t="s">
        <v>685</v>
      </c>
      <c r="I212" s="12" t="s">
        <v>686</v>
      </c>
      <c r="J212" s="12">
        <v>171</v>
      </c>
      <c r="K212" s="12" t="s">
        <v>191</v>
      </c>
      <c r="L212" s="12">
        <v>354</v>
      </c>
      <c r="M212" s="12"/>
      <c r="N212" s="12" t="s">
        <v>761</v>
      </c>
      <c r="O212" s="57">
        <v>45681.728472222225</v>
      </c>
      <c r="P212" s="58">
        <v>45726</v>
      </c>
      <c r="Q212" s="12"/>
      <c r="R212" s="58"/>
      <c r="S212" s="12"/>
      <c r="T212" s="59">
        <v>46.88</v>
      </c>
      <c r="U212" s="12" t="s">
        <v>39</v>
      </c>
      <c r="V212" s="12" t="s">
        <v>40</v>
      </c>
      <c r="W212" s="12" t="s">
        <v>41</v>
      </c>
      <c r="X212" s="12" t="s">
        <v>42</v>
      </c>
      <c r="Y212" s="12"/>
      <c r="Z212" s="12"/>
      <c r="AA212" s="12" t="s">
        <v>782</v>
      </c>
      <c r="AB212" s="12"/>
      <c r="AC212" s="12">
        <v>7119</v>
      </c>
      <c r="AD212" s="12" t="s">
        <v>38</v>
      </c>
    </row>
    <row r="213" spans="1:30" x14ac:dyDescent="0.2">
      <c r="A213" s="56" t="s">
        <v>497</v>
      </c>
      <c r="B213" s="12">
        <v>607186</v>
      </c>
      <c r="C213" s="12">
        <v>118105</v>
      </c>
      <c r="D213" s="12"/>
      <c r="E213" s="12">
        <v>2</v>
      </c>
      <c r="F213" s="12" t="s">
        <v>29</v>
      </c>
      <c r="G213" s="12">
        <v>7720</v>
      </c>
      <c r="H213" s="12" t="s">
        <v>685</v>
      </c>
      <c r="I213" s="12" t="s">
        <v>686</v>
      </c>
      <c r="J213" s="12">
        <v>192</v>
      </c>
      <c r="K213" s="12" t="s">
        <v>194</v>
      </c>
      <c r="L213" s="12">
        <v>18</v>
      </c>
      <c r="M213" s="12" t="s">
        <v>195</v>
      </c>
      <c r="N213" s="12" t="s">
        <v>750</v>
      </c>
      <c r="O213" s="57">
        <v>45670.725694444445</v>
      </c>
      <c r="P213" s="58">
        <v>45726</v>
      </c>
      <c r="Q213" s="12"/>
      <c r="R213" s="58">
        <v>45716</v>
      </c>
      <c r="S213" s="12"/>
      <c r="T213" s="59">
        <v>-963.21</v>
      </c>
      <c r="U213" s="12" t="s">
        <v>34</v>
      </c>
      <c r="V213" s="12" t="s">
        <v>838</v>
      </c>
      <c r="W213" s="12" t="s">
        <v>35</v>
      </c>
      <c r="X213" s="12" t="s">
        <v>36</v>
      </c>
      <c r="Y213" s="12"/>
      <c r="Z213" s="12"/>
      <c r="AA213" s="12" t="s">
        <v>751</v>
      </c>
      <c r="AB213" s="12"/>
      <c r="AC213" s="12">
        <v>7119</v>
      </c>
      <c r="AD213" s="12" t="s">
        <v>38</v>
      </c>
    </row>
    <row r="214" spans="1:30" x14ac:dyDescent="0.2">
      <c r="A214" s="56" t="s">
        <v>497</v>
      </c>
      <c r="B214" s="12">
        <v>607188</v>
      </c>
      <c r="C214" s="12">
        <v>118105</v>
      </c>
      <c r="D214" s="12"/>
      <c r="E214" s="12">
        <v>2</v>
      </c>
      <c r="F214" s="12" t="s">
        <v>29</v>
      </c>
      <c r="G214" s="12">
        <v>7720</v>
      </c>
      <c r="H214" s="12" t="s">
        <v>685</v>
      </c>
      <c r="I214" s="12" t="s">
        <v>686</v>
      </c>
      <c r="J214" s="12">
        <v>192</v>
      </c>
      <c r="K214" s="12" t="s">
        <v>194</v>
      </c>
      <c r="L214" s="12">
        <v>18</v>
      </c>
      <c r="M214" s="12" t="s">
        <v>195</v>
      </c>
      <c r="N214" s="12" t="s">
        <v>750</v>
      </c>
      <c r="O214" s="57">
        <v>45670.725694444445</v>
      </c>
      <c r="P214" s="58">
        <v>45726</v>
      </c>
      <c r="Q214" s="12"/>
      <c r="R214" s="58">
        <v>45716</v>
      </c>
      <c r="S214" s="12"/>
      <c r="T214" s="59">
        <v>370.6</v>
      </c>
      <c r="U214" s="12" t="s">
        <v>39</v>
      </c>
      <c r="V214" s="12" t="s">
        <v>468</v>
      </c>
      <c r="W214" s="12" t="s">
        <v>54</v>
      </c>
      <c r="X214" s="12" t="s">
        <v>55</v>
      </c>
      <c r="Y214" s="12"/>
      <c r="Z214" s="12"/>
      <c r="AA214" s="12" t="s">
        <v>751</v>
      </c>
      <c r="AB214" s="12"/>
      <c r="AC214" s="12">
        <v>7119</v>
      </c>
      <c r="AD214" s="12" t="s">
        <v>38</v>
      </c>
    </row>
    <row r="215" spans="1:30" x14ac:dyDescent="0.2">
      <c r="A215" s="56" t="s">
        <v>497</v>
      </c>
      <c r="B215" s="12">
        <v>607223</v>
      </c>
      <c r="C215" s="12">
        <v>118105</v>
      </c>
      <c r="D215" s="12"/>
      <c r="E215" s="12">
        <v>2</v>
      </c>
      <c r="F215" s="12" t="s">
        <v>29</v>
      </c>
      <c r="G215" s="12">
        <v>7720</v>
      </c>
      <c r="H215" s="12" t="s">
        <v>685</v>
      </c>
      <c r="I215" s="12" t="s">
        <v>686</v>
      </c>
      <c r="J215" s="12">
        <v>192</v>
      </c>
      <c r="K215" s="12" t="s">
        <v>194</v>
      </c>
      <c r="L215" s="12">
        <v>18</v>
      </c>
      <c r="M215" s="12" t="s">
        <v>195</v>
      </c>
      <c r="N215" s="12" t="s">
        <v>750</v>
      </c>
      <c r="O215" s="57">
        <v>45670.725694444445</v>
      </c>
      <c r="P215" s="58">
        <v>45726</v>
      </c>
      <c r="Q215" s="12"/>
      <c r="R215" s="58">
        <v>45716</v>
      </c>
      <c r="S215" s="12"/>
      <c r="T215" s="59">
        <v>77.06</v>
      </c>
      <c r="U215" s="12" t="s">
        <v>39</v>
      </c>
      <c r="V215" s="12" t="s">
        <v>40</v>
      </c>
      <c r="W215" s="12" t="s">
        <v>41</v>
      </c>
      <c r="X215" s="12" t="s">
        <v>42</v>
      </c>
      <c r="Y215" s="12"/>
      <c r="Z215" s="12"/>
      <c r="AA215" s="12" t="s">
        <v>751</v>
      </c>
      <c r="AB215" s="12"/>
      <c r="AC215" s="12">
        <v>7119</v>
      </c>
      <c r="AD215" s="12" t="s">
        <v>38</v>
      </c>
    </row>
    <row r="216" spans="1:30" x14ac:dyDescent="0.2">
      <c r="A216" s="56" t="s">
        <v>497</v>
      </c>
      <c r="B216" s="12">
        <v>607226</v>
      </c>
      <c r="C216" s="12">
        <v>118105</v>
      </c>
      <c r="D216" s="12"/>
      <c r="E216" s="12">
        <v>2</v>
      </c>
      <c r="F216" s="12" t="s">
        <v>29</v>
      </c>
      <c r="G216" s="12">
        <v>7720</v>
      </c>
      <c r="H216" s="12" t="s">
        <v>685</v>
      </c>
      <c r="I216" s="12" t="s">
        <v>686</v>
      </c>
      <c r="J216" s="12">
        <v>192</v>
      </c>
      <c r="K216" s="12" t="s">
        <v>194</v>
      </c>
      <c r="L216" s="12">
        <v>18</v>
      </c>
      <c r="M216" s="12" t="s">
        <v>195</v>
      </c>
      <c r="N216" s="12" t="s">
        <v>750</v>
      </c>
      <c r="O216" s="57">
        <v>45670.725694444445</v>
      </c>
      <c r="P216" s="58">
        <v>45726</v>
      </c>
      <c r="Q216" s="12"/>
      <c r="R216" s="58">
        <v>45716</v>
      </c>
      <c r="S216" s="12"/>
      <c r="T216" s="59">
        <v>-29.65</v>
      </c>
      <c r="U216" s="12" t="s">
        <v>39</v>
      </c>
      <c r="V216" s="12" t="s">
        <v>56</v>
      </c>
      <c r="W216" s="12" t="s">
        <v>41</v>
      </c>
      <c r="X216" s="12" t="s">
        <v>42</v>
      </c>
      <c r="Y216" s="12"/>
      <c r="Z216" s="12"/>
      <c r="AA216" s="12" t="s">
        <v>751</v>
      </c>
      <c r="AB216" s="12"/>
      <c r="AC216" s="12">
        <v>7119</v>
      </c>
      <c r="AD216" s="12" t="s">
        <v>38</v>
      </c>
    </row>
    <row r="217" spans="1:30" x14ac:dyDescent="0.2">
      <c r="A217" s="56" t="s">
        <v>498</v>
      </c>
      <c r="B217" s="12">
        <v>630935</v>
      </c>
      <c r="C217" s="12">
        <v>121613</v>
      </c>
      <c r="D217" s="12"/>
      <c r="E217" s="12">
        <v>2</v>
      </c>
      <c r="F217" s="12" t="s">
        <v>29</v>
      </c>
      <c r="G217" s="12">
        <v>7720</v>
      </c>
      <c r="H217" s="12" t="s">
        <v>685</v>
      </c>
      <c r="I217" s="12" t="s">
        <v>686</v>
      </c>
      <c r="J217" s="12">
        <v>393</v>
      </c>
      <c r="K217" s="12" t="s">
        <v>198</v>
      </c>
      <c r="L217" s="12">
        <v>37</v>
      </c>
      <c r="M217" s="12" t="s">
        <v>199</v>
      </c>
      <c r="N217" s="12" t="s">
        <v>200</v>
      </c>
      <c r="O217" s="57">
        <v>45680.734027777777</v>
      </c>
      <c r="P217" s="58">
        <v>45726</v>
      </c>
      <c r="Q217" s="12"/>
      <c r="R217" s="58">
        <v>45716</v>
      </c>
      <c r="S217" s="12"/>
      <c r="T217" s="59">
        <v>-1034</v>
      </c>
      <c r="U217" s="12" t="s">
        <v>34</v>
      </c>
      <c r="V217" s="12" t="s">
        <v>838</v>
      </c>
      <c r="W217" s="12" t="s">
        <v>35</v>
      </c>
      <c r="X217" s="12" t="s">
        <v>36</v>
      </c>
      <c r="Y217" s="12"/>
      <c r="Z217" s="12"/>
      <c r="AA217" s="12" t="s">
        <v>687</v>
      </c>
      <c r="AB217" s="12"/>
      <c r="AC217" s="12">
        <v>7119</v>
      </c>
      <c r="AD217" s="12" t="s">
        <v>38</v>
      </c>
    </row>
    <row r="218" spans="1:30" x14ac:dyDescent="0.2">
      <c r="A218" s="56" t="s">
        <v>498</v>
      </c>
      <c r="B218" s="12">
        <v>630956</v>
      </c>
      <c r="C218" s="12">
        <v>121613</v>
      </c>
      <c r="D218" s="12"/>
      <c r="E218" s="12">
        <v>2</v>
      </c>
      <c r="F218" s="12" t="s">
        <v>29</v>
      </c>
      <c r="G218" s="12">
        <v>7720</v>
      </c>
      <c r="H218" s="12" t="s">
        <v>685</v>
      </c>
      <c r="I218" s="12" t="s">
        <v>686</v>
      </c>
      <c r="J218" s="12">
        <v>393</v>
      </c>
      <c r="K218" s="12" t="s">
        <v>198</v>
      </c>
      <c r="L218" s="12">
        <v>37</v>
      </c>
      <c r="M218" s="12" t="s">
        <v>199</v>
      </c>
      <c r="N218" s="12" t="s">
        <v>200</v>
      </c>
      <c r="O218" s="57">
        <v>45680.734027777777</v>
      </c>
      <c r="P218" s="58">
        <v>45726</v>
      </c>
      <c r="Q218" s="12"/>
      <c r="R218" s="58">
        <v>45716</v>
      </c>
      <c r="S218" s="12"/>
      <c r="T218" s="59">
        <v>82.72</v>
      </c>
      <c r="U218" s="12" t="s">
        <v>39</v>
      </c>
      <c r="V218" s="12" t="s">
        <v>40</v>
      </c>
      <c r="W218" s="12" t="s">
        <v>41</v>
      </c>
      <c r="X218" s="12" t="s">
        <v>42</v>
      </c>
      <c r="Y218" s="12"/>
      <c r="Z218" s="12"/>
      <c r="AA218" s="12" t="s">
        <v>687</v>
      </c>
      <c r="AB218" s="12"/>
      <c r="AC218" s="12">
        <v>7119</v>
      </c>
      <c r="AD218" s="12" t="s">
        <v>38</v>
      </c>
    </row>
    <row r="219" spans="1:30" x14ac:dyDescent="0.2">
      <c r="A219" s="56" t="s">
        <v>497</v>
      </c>
      <c r="B219" s="12">
        <v>633497</v>
      </c>
      <c r="C219" s="12">
        <v>122138</v>
      </c>
      <c r="D219" s="12"/>
      <c r="E219" s="12">
        <v>2</v>
      </c>
      <c r="F219" s="12" t="s">
        <v>29</v>
      </c>
      <c r="G219" s="12">
        <v>7720</v>
      </c>
      <c r="H219" s="12" t="s">
        <v>685</v>
      </c>
      <c r="I219" s="12" t="s">
        <v>686</v>
      </c>
      <c r="J219" s="12">
        <v>162</v>
      </c>
      <c r="K219" s="12" t="s">
        <v>203</v>
      </c>
      <c r="L219" s="12">
        <v>396</v>
      </c>
      <c r="M219" s="12"/>
      <c r="N219" s="12" t="s">
        <v>204</v>
      </c>
      <c r="O219" s="57">
        <v>45681.737500000003</v>
      </c>
      <c r="P219" s="58">
        <v>45726</v>
      </c>
      <c r="Q219" s="12"/>
      <c r="R219" s="58">
        <v>45716</v>
      </c>
      <c r="S219" s="12"/>
      <c r="T219" s="59">
        <v>-400</v>
      </c>
      <c r="U219" s="12" t="s">
        <v>34</v>
      </c>
      <c r="V219" s="12" t="s">
        <v>838</v>
      </c>
      <c r="W219" s="12" t="s">
        <v>35</v>
      </c>
      <c r="X219" s="12" t="s">
        <v>36</v>
      </c>
      <c r="Y219" s="12"/>
      <c r="Z219" s="12"/>
      <c r="AA219" s="12" t="s">
        <v>758</v>
      </c>
      <c r="AB219" s="12"/>
      <c r="AC219" s="12">
        <v>7119</v>
      </c>
      <c r="AD219" s="12" t="s">
        <v>38</v>
      </c>
    </row>
    <row r="220" spans="1:30" x14ac:dyDescent="0.2">
      <c r="A220" s="56" t="s">
        <v>497</v>
      </c>
      <c r="B220" s="12">
        <v>633520</v>
      </c>
      <c r="C220" s="12">
        <v>122138</v>
      </c>
      <c r="D220" s="12"/>
      <c r="E220" s="12">
        <v>2</v>
      </c>
      <c r="F220" s="12" t="s">
        <v>29</v>
      </c>
      <c r="G220" s="12">
        <v>7720</v>
      </c>
      <c r="H220" s="12" t="s">
        <v>685</v>
      </c>
      <c r="I220" s="12" t="s">
        <v>686</v>
      </c>
      <c r="J220" s="12">
        <v>162</v>
      </c>
      <c r="K220" s="12" t="s">
        <v>203</v>
      </c>
      <c r="L220" s="12">
        <v>396</v>
      </c>
      <c r="M220" s="12"/>
      <c r="N220" s="12" t="s">
        <v>204</v>
      </c>
      <c r="O220" s="57">
        <v>45681.737500000003</v>
      </c>
      <c r="P220" s="58">
        <v>45726</v>
      </c>
      <c r="Q220" s="12"/>
      <c r="R220" s="58">
        <v>45716</v>
      </c>
      <c r="S220" s="12"/>
      <c r="T220" s="59">
        <v>32</v>
      </c>
      <c r="U220" s="12" t="s">
        <v>39</v>
      </c>
      <c r="V220" s="12" t="s">
        <v>40</v>
      </c>
      <c r="W220" s="12" t="s">
        <v>41</v>
      </c>
      <c r="X220" s="12" t="s">
        <v>42</v>
      </c>
      <c r="Y220" s="12"/>
      <c r="Z220" s="12"/>
      <c r="AA220" s="12" t="s">
        <v>758</v>
      </c>
      <c r="AB220" s="12"/>
      <c r="AC220" s="12">
        <v>7119</v>
      </c>
      <c r="AD220" s="12" t="s">
        <v>38</v>
      </c>
    </row>
    <row r="221" spans="1:30" x14ac:dyDescent="0.2">
      <c r="A221" s="56" t="s">
        <v>498</v>
      </c>
      <c r="B221" s="12">
        <v>620791</v>
      </c>
      <c r="C221" s="12">
        <v>119903</v>
      </c>
      <c r="D221" s="12"/>
      <c r="E221" s="12">
        <v>2</v>
      </c>
      <c r="F221" s="12" t="s">
        <v>29</v>
      </c>
      <c r="G221" s="12">
        <v>7720</v>
      </c>
      <c r="H221" s="12" t="s">
        <v>685</v>
      </c>
      <c r="I221" s="12" t="s">
        <v>686</v>
      </c>
      <c r="J221" s="12">
        <v>413</v>
      </c>
      <c r="K221" s="12" t="s">
        <v>205</v>
      </c>
      <c r="L221" s="12">
        <v>104</v>
      </c>
      <c r="M221" s="12" t="s">
        <v>206</v>
      </c>
      <c r="N221" s="12" t="s">
        <v>504</v>
      </c>
      <c r="O221" s="57">
        <v>45673.673611111109</v>
      </c>
      <c r="P221" s="58">
        <v>45726</v>
      </c>
      <c r="Q221" s="12"/>
      <c r="R221" s="58">
        <v>45715</v>
      </c>
      <c r="S221" s="12"/>
      <c r="T221" s="59">
        <v>-559.79999999999995</v>
      </c>
      <c r="U221" s="12" t="s">
        <v>34</v>
      </c>
      <c r="V221" s="12" t="s">
        <v>838</v>
      </c>
      <c r="W221" s="12" t="s">
        <v>35</v>
      </c>
      <c r="X221" s="12" t="s">
        <v>36</v>
      </c>
      <c r="Y221" s="12"/>
      <c r="Z221" s="12"/>
      <c r="AA221" s="12" t="s">
        <v>771</v>
      </c>
      <c r="AB221" s="12"/>
      <c r="AC221" s="12">
        <v>7119</v>
      </c>
      <c r="AD221" s="12" t="s">
        <v>38</v>
      </c>
    </row>
    <row r="222" spans="1:30" x14ac:dyDescent="0.2">
      <c r="A222" s="56" t="s">
        <v>498</v>
      </c>
      <c r="B222" s="12">
        <v>620815</v>
      </c>
      <c r="C222" s="12">
        <v>119903</v>
      </c>
      <c r="D222" s="12"/>
      <c r="E222" s="12">
        <v>2</v>
      </c>
      <c r="F222" s="12" t="s">
        <v>29</v>
      </c>
      <c r="G222" s="12">
        <v>7720</v>
      </c>
      <c r="H222" s="12" t="s">
        <v>685</v>
      </c>
      <c r="I222" s="12" t="s">
        <v>686</v>
      </c>
      <c r="J222" s="12">
        <v>413</v>
      </c>
      <c r="K222" s="12" t="s">
        <v>205</v>
      </c>
      <c r="L222" s="12">
        <v>104</v>
      </c>
      <c r="M222" s="12" t="s">
        <v>206</v>
      </c>
      <c r="N222" s="12" t="s">
        <v>504</v>
      </c>
      <c r="O222" s="57">
        <v>45673.673611111109</v>
      </c>
      <c r="P222" s="58">
        <v>45726</v>
      </c>
      <c r="Q222" s="12"/>
      <c r="R222" s="58">
        <v>45715</v>
      </c>
      <c r="S222" s="12"/>
      <c r="T222" s="59">
        <v>44.78</v>
      </c>
      <c r="U222" s="12" t="s">
        <v>39</v>
      </c>
      <c r="V222" s="12" t="s">
        <v>40</v>
      </c>
      <c r="W222" s="12" t="s">
        <v>41</v>
      </c>
      <c r="X222" s="12" t="s">
        <v>42</v>
      </c>
      <c r="Y222" s="12"/>
      <c r="Z222" s="12"/>
      <c r="AA222" s="12" t="s">
        <v>771</v>
      </c>
      <c r="AB222" s="12"/>
      <c r="AC222" s="12">
        <v>7119</v>
      </c>
      <c r="AD222" s="12" t="s">
        <v>38</v>
      </c>
    </row>
    <row r="223" spans="1:30" x14ac:dyDescent="0.2">
      <c r="A223" s="56" t="s">
        <v>497</v>
      </c>
      <c r="B223" s="12">
        <v>643422</v>
      </c>
      <c r="C223" s="12">
        <v>124048</v>
      </c>
      <c r="D223" s="12"/>
      <c r="E223" s="12">
        <v>2</v>
      </c>
      <c r="F223" s="12" t="s">
        <v>29</v>
      </c>
      <c r="G223" s="12">
        <v>7720</v>
      </c>
      <c r="H223" s="12" t="s">
        <v>685</v>
      </c>
      <c r="I223" s="12" t="s">
        <v>686</v>
      </c>
      <c r="J223" s="12">
        <v>166</v>
      </c>
      <c r="K223" s="12" t="s">
        <v>207</v>
      </c>
      <c r="L223" s="12">
        <v>291</v>
      </c>
      <c r="M223" s="12" t="s">
        <v>208</v>
      </c>
      <c r="N223" s="12" t="s">
        <v>741</v>
      </c>
      <c r="O223" s="57">
        <v>45692.513888888891</v>
      </c>
      <c r="P223" s="58">
        <v>45726</v>
      </c>
      <c r="Q223" s="12"/>
      <c r="R223" s="58">
        <v>45721</v>
      </c>
      <c r="S223" s="12"/>
      <c r="T223" s="59">
        <v>-633.41999999999996</v>
      </c>
      <c r="U223" s="12" t="s">
        <v>34</v>
      </c>
      <c r="V223" s="12" t="s">
        <v>838</v>
      </c>
      <c r="W223" s="12" t="s">
        <v>35</v>
      </c>
      <c r="X223" s="12" t="s">
        <v>36</v>
      </c>
      <c r="Y223" s="12"/>
      <c r="Z223" s="12"/>
      <c r="AA223" s="12" t="s">
        <v>742</v>
      </c>
      <c r="AB223" s="12"/>
      <c r="AC223" s="12">
        <v>7119</v>
      </c>
      <c r="AD223" s="12" t="s">
        <v>38</v>
      </c>
    </row>
    <row r="224" spans="1:30" x14ac:dyDescent="0.2">
      <c r="A224" s="56" t="s">
        <v>497</v>
      </c>
      <c r="B224" s="12">
        <v>643424</v>
      </c>
      <c r="C224" s="12">
        <v>124048</v>
      </c>
      <c r="D224" s="12"/>
      <c r="E224" s="12">
        <v>2</v>
      </c>
      <c r="F224" s="12" t="s">
        <v>29</v>
      </c>
      <c r="G224" s="12">
        <v>7720</v>
      </c>
      <c r="H224" s="12" t="s">
        <v>685</v>
      </c>
      <c r="I224" s="12" t="s">
        <v>686</v>
      </c>
      <c r="J224" s="12">
        <v>166</v>
      </c>
      <c r="K224" s="12" t="s">
        <v>207</v>
      </c>
      <c r="L224" s="12">
        <v>291</v>
      </c>
      <c r="M224" s="12" t="s">
        <v>208</v>
      </c>
      <c r="N224" s="12" t="s">
        <v>741</v>
      </c>
      <c r="O224" s="57">
        <v>45692.513888888891</v>
      </c>
      <c r="P224" s="58">
        <v>45726</v>
      </c>
      <c r="Q224" s="12"/>
      <c r="R224" s="58">
        <v>45721</v>
      </c>
      <c r="S224" s="12"/>
      <c r="T224" s="59">
        <v>153</v>
      </c>
      <c r="U224" s="12" t="s">
        <v>39</v>
      </c>
      <c r="V224" s="12" t="s">
        <v>897</v>
      </c>
      <c r="W224" s="12" t="s">
        <v>54</v>
      </c>
      <c r="X224" s="12" t="s">
        <v>55</v>
      </c>
      <c r="Y224" s="12"/>
      <c r="Z224" s="12"/>
      <c r="AA224" s="12" t="s">
        <v>742</v>
      </c>
      <c r="AB224" s="12"/>
      <c r="AC224" s="12">
        <v>7119</v>
      </c>
      <c r="AD224" s="12" t="s">
        <v>38</v>
      </c>
    </row>
    <row r="225" spans="1:30" x14ac:dyDescent="0.2">
      <c r="A225" s="56" t="s">
        <v>497</v>
      </c>
      <c r="B225" s="12">
        <v>643450</v>
      </c>
      <c r="C225" s="12">
        <v>124048</v>
      </c>
      <c r="D225" s="12"/>
      <c r="E225" s="12">
        <v>2</v>
      </c>
      <c r="F225" s="12" t="s">
        <v>29</v>
      </c>
      <c r="G225" s="12">
        <v>7720</v>
      </c>
      <c r="H225" s="12" t="s">
        <v>685</v>
      </c>
      <c r="I225" s="12" t="s">
        <v>686</v>
      </c>
      <c r="J225" s="12">
        <v>166</v>
      </c>
      <c r="K225" s="12" t="s">
        <v>207</v>
      </c>
      <c r="L225" s="12">
        <v>291</v>
      </c>
      <c r="M225" s="12" t="s">
        <v>208</v>
      </c>
      <c r="N225" s="12" t="s">
        <v>741</v>
      </c>
      <c r="O225" s="57">
        <v>45692.513888888891</v>
      </c>
      <c r="P225" s="58">
        <v>45726</v>
      </c>
      <c r="Q225" s="12"/>
      <c r="R225" s="58">
        <v>45721</v>
      </c>
      <c r="S225" s="12"/>
      <c r="T225" s="59">
        <v>50.67</v>
      </c>
      <c r="U225" s="12" t="s">
        <v>39</v>
      </c>
      <c r="V225" s="12" t="s">
        <v>40</v>
      </c>
      <c r="W225" s="12" t="s">
        <v>41</v>
      </c>
      <c r="X225" s="12" t="s">
        <v>42</v>
      </c>
      <c r="Y225" s="12"/>
      <c r="Z225" s="12"/>
      <c r="AA225" s="12" t="s">
        <v>742</v>
      </c>
      <c r="AB225" s="12"/>
      <c r="AC225" s="12">
        <v>7119</v>
      </c>
      <c r="AD225" s="12" t="s">
        <v>38</v>
      </c>
    </row>
    <row r="226" spans="1:30" x14ac:dyDescent="0.2">
      <c r="A226" s="56" t="s">
        <v>497</v>
      </c>
      <c r="B226" s="12">
        <v>643453</v>
      </c>
      <c r="C226" s="12">
        <v>124048</v>
      </c>
      <c r="D226" s="12"/>
      <c r="E226" s="12">
        <v>2</v>
      </c>
      <c r="F226" s="12" t="s">
        <v>29</v>
      </c>
      <c r="G226" s="12">
        <v>7720</v>
      </c>
      <c r="H226" s="12" t="s">
        <v>685</v>
      </c>
      <c r="I226" s="12" t="s">
        <v>686</v>
      </c>
      <c r="J226" s="12">
        <v>166</v>
      </c>
      <c r="K226" s="12" t="s">
        <v>207</v>
      </c>
      <c r="L226" s="12">
        <v>291</v>
      </c>
      <c r="M226" s="12" t="s">
        <v>208</v>
      </c>
      <c r="N226" s="12" t="s">
        <v>741</v>
      </c>
      <c r="O226" s="57">
        <v>45692.513888888891</v>
      </c>
      <c r="P226" s="58">
        <v>45726</v>
      </c>
      <c r="Q226" s="12"/>
      <c r="R226" s="58">
        <v>45721</v>
      </c>
      <c r="S226" s="12"/>
      <c r="T226" s="59">
        <v>-12.24</v>
      </c>
      <c r="U226" s="12" t="s">
        <v>39</v>
      </c>
      <c r="V226" s="12" t="s">
        <v>56</v>
      </c>
      <c r="W226" s="12" t="s">
        <v>41</v>
      </c>
      <c r="X226" s="12" t="s">
        <v>42</v>
      </c>
      <c r="Y226" s="12"/>
      <c r="Z226" s="12"/>
      <c r="AA226" s="12" t="s">
        <v>742</v>
      </c>
      <c r="AB226" s="12"/>
      <c r="AC226" s="12">
        <v>7119</v>
      </c>
      <c r="AD226" s="12" t="s">
        <v>38</v>
      </c>
    </row>
    <row r="227" spans="1:30" x14ac:dyDescent="0.2">
      <c r="A227" s="56" t="s">
        <v>497</v>
      </c>
      <c r="B227" s="12">
        <v>644102</v>
      </c>
      <c r="C227" s="12">
        <v>124164</v>
      </c>
      <c r="D227" s="12"/>
      <c r="E227" s="12">
        <v>2</v>
      </c>
      <c r="F227" s="12" t="s">
        <v>29</v>
      </c>
      <c r="G227" s="12">
        <v>7720</v>
      </c>
      <c r="H227" s="12" t="s">
        <v>685</v>
      </c>
      <c r="I227" s="12" t="s">
        <v>686</v>
      </c>
      <c r="J227" s="12">
        <v>183</v>
      </c>
      <c r="K227" s="12" t="s">
        <v>213</v>
      </c>
      <c r="L227" s="12">
        <v>289</v>
      </c>
      <c r="M227" s="12" t="s">
        <v>214</v>
      </c>
      <c r="N227" s="12" t="s">
        <v>722</v>
      </c>
      <c r="O227" s="57">
        <v>45692.540972222225</v>
      </c>
      <c r="P227" s="58">
        <v>45726</v>
      </c>
      <c r="Q227" s="12"/>
      <c r="R227" s="58">
        <v>45721</v>
      </c>
      <c r="S227" s="12"/>
      <c r="T227" s="59">
        <v>-848.14</v>
      </c>
      <c r="U227" s="12" t="s">
        <v>34</v>
      </c>
      <c r="V227" s="12" t="s">
        <v>838</v>
      </c>
      <c r="W227" s="12" t="s">
        <v>35</v>
      </c>
      <c r="X227" s="12" t="s">
        <v>36</v>
      </c>
      <c r="Y227" s="12"/>
      <c r="Z227" s="12"/>
      <c r="AA227" s="12" t="s">
        <v>898</v>
      </c>
      <c r="AB227" s="12"/>
      <c r="AC227" s="12">
        <v>7119</v>
      </c>
      <c r="AD227" s="12" t="s">
        <v>38</v>
      </c>
    </row>
    <row r="228" spans="1:30" x14ac:dyDescent="0.2">
      <c r="A228" s="56" t="s">
        <v>497</v>
      </c>
      <c r="B228" s="12">
        <v>644126</v>
      </c>
      <c r="C228" s="12">
        <v>124164</v>
      </c>
      <c r="D228" s="12"/>
      <c r="E228" s="12">
        <v>2</v>
      </c>
      <c r="F228" s="12" t="s">
        <v>29</v>
      </c>
      <c r="G228" s="12">
        <v>7720</v>
      </c>
      <c r="H228" s="12" t="s">
        <v>685</v>
      </c>
      <c r="I228" s="12" t="s">
        <v>686</v>
      </c>
      <c r="J228" s="12">
        <v>183</v>
      </c>
      <c r="K228" s="12" t="s">
        <v>213</v>
      </c>
      <c r="L228" s="12">
        <v>289</v>
      </c>
      <c r="M228" s="12" t="s">
        <v>214</v>
      </c>
      <c r="N228" s="12" t="s">
        <v>722</v>
      </c>
      <c r="O228" s="57">
        <v>45692.540972222225</v>
      </c>
      <c r="P228" s="58">
        <v>45726</v>
      </c>
      <c r="Q228" s="12"/>
      <c r="R228" s="58">
        <v>45721</v>
      </c>
      <c r="S228" s="12"/>
      <c r="T228" s="59">
        <v>67.849999999999994</v>
      </c>
      <c r="U228" s="12" t="s">
        <v>39</v>
      </c>
      <c r="V228" s="12" t="s">
        <v>40</v>
      </c>
      <c r="W228" s="12" t="s">
        <v>41</v>
      </c>
      <c r="X228" s="12" t="s">
        <v>42</v>
      </c>
      <c r="Y228" s="12"/>
      <c r="Z228" s="12"/>
      <c r="AA228" s="12" t="s">
        <v>898</v>
      </c>
      <c r="AB228" s="12"/>
      <c r="AC228" s="12">
        <v>7119</v>
      </c>
      <c r="AD228" s="12" t="s">
        <v>38</v>
      </c>
    </row>
    <row r="229" spans="1:30" x14ac:dyDescent="0.2">
      <c r="A229" s="56" t="s">
        <v>497</v>
      </c>
      <c r="B229" s="12">
        <v>643225</v>
      </c>
      <c r="C229" s="12">
        <v>124011</v>
      </c>
      <c r="D229" s="12"/>
      <c r="E229" s="12">
        <v>2</v>
      </c>
      <c r="F229" s="12" t="s">
        <v>29</v>
      </c>
      <c r="G229" s="12">
        <v>7720</v>
      </c>
      <c r="H229" s="12" t="s">
        <v>685</v>
      </c>
      <c r="I229" s="12" t="s">
        <v>686</v>
      </c>
      <c r="J229" s="12">
        <v>160</v>
      </c>
      <c r="K229" s="12" t="s">
        <v>233</v>
      </c>
      <c r="L229" s="12">
        <v>135</v>
      </c>
      <c r="M229" s="12" t="s">
        <v>234</v>
      </c>
      <c r="N229" s="12" t="s">
        <v>746</v>
      </c>
      <c r="O229" s="57">
        <v>45692.508333333331</v>
      </c>
      <c r="P229" s="58">
        <v>45726</v>
      </c>
      <c r="Q229" s="12"/>
      <c r="R229" s="58">
        <v>45707</v>
      </c>
      <c r="S229" s="12"/>
      <c r="T229" s="59">
        <v>-426.52</v>
      </c>
      <c r="U229" s="12" t="s">
        <v>34</v>
      </c>
      <c r="V229" s="12" t="s">
        <v>838</v>
      </c>
      <c r="W229" s="12" t="s">
        <v>35</v>
      </c>
      <c r="X229" s="12" t="s">
        <v>36</v>
      </c>
      <c r="Y229" s="12"/>
      <c r="Z229" s="12"/>
      <c r="AA229" s="12" t="s">
        <v>747</v>
      </c>
      <c r="AB229" s="12"/>
      <c r="AC229" s="12">
        <v>7119</v>
      </c>
      <c r="AD229" s="12" t="s">
        <v>38</v>
      </c>
    </row>
    <row r="230" spans="1:30" x14ac:dyDescent="0.2">
      <c r="A230" s="56" t="s">
        <v>497</v>
      </c>
      <c r="B230" s="12">
        <v>643251</v>
      </c>
      <c r="C230" s="12">
        <v>124011</v>
      </c>
      <c r="D230" s="12"/>
      <c r="E230" s="12">
        <v>2</v>
      </c>
      <c r="F230" s="12" t="s">
        <v>29</v>
      </c>
      <c r="G230" s="12">
        <v>7720</v>
      </c>
      <c r="H230" s="12" t="s">
        <v>685</v>
      </c>
      <c r="I230" s="12" t="s">
        <v>686</v>
      </c>
      <c r="J230" s="12">
        <v>160</v>
      </c>
      <c r="K230" s="12" t="s">
        <v>233</v>
      </c>
      <c r="L230" s="12">
        <v>135</v>
      </c>
      <c r="M230" s="12" t="s">
        <v>234</v>
      </c>
      <c r="N230" s="12" t="s">
        <v>746</v>
      </c>
      <c r="O230" s="57">
        <v>45692.508333333331</v>
      </c>
      <c r="P230" s="58">
        <v>45726</v>
      </c>
      <c r="Q230" s="12"/>
      <c r="R230" s="58">
        <v>45707</v>
      </c>
      <c r="S230" s="12"/>
      <c r="T230" s="59">
        <v>34.119999999999997</v>
      </c>
      <c r="U230" s="12" t="s">
        <v>39</v>
      </c>
      <c r="V230" s="12" t="s">
        <v>40</v>
      </c>
      <c r="W230" s="12" t="s">
        <v>41</v>
      </c>
      <c r="X230" s="12" t="s">
        <v>42</v>
      </c>
      <c r="Y230" s="12"/>
      <c r="Z230" s="12"/>
      <c r="AA230" s="12" t="s">
        <v>747</v>
      </c>
      <c r="AB230" s="12"/>
      <c r="AC230" s="12">
        <v>7119</v>
      </c>
      <c r="AD230" s="12" t="s">
        <v>38</v>
      </c>
    </row>
    <row r="231" spans="1:30" x14ac:dyDescent="0.2">
      <c r="A231" s="56" t="s">
        <v>498</v>
      </c>
      <c r="B231" s="12">
        <v>630706</v>
      </c>
      <c r="C231" s="12">
        <v>121568</v>
      </c>
      <c r="D231" s="12"/>
      <c r="E231" s="12">
        <v>2</v>
      </c>
      <c r="F231" s="12" t="s">
        <v>29</v>
      </c>
      <c r="G231" s="12">
        <v>7720</v>
      </c>
      <c r="H231" s="12" t="s">
        <v>685</v>
      </c>
      <c r="I231" s="12" t="s">
        <v>686</v>
      </c>
      <c r="J231" s="12">
        <v>409</v>
      </c>
      <c r="K231" s="12" t="s">
        <v>236</v>
      </c>
      <c r="L231" s="12">
        <v>191</v>
      </c>
      <c r="M231" s="12" t="s">
        <v>237</v>
      </c>
      <c r="N231" s="12" t="s">
        <v>899</v>
      </c>
      <c r="O231" s="57">
        <v>45680.726388888892</v>
      </c>
      <c r="P231" s="58">
        <v>45726</v>
      </c>
      <c r="Q231" s="12"/>
      <c r="R231" s="58">
        <v>45716</v>
      </c>
      <c r="S231" s="12"/>
      <c r="T231" s="59">
        <v>-373.2</v>
      </c>
      <c r="U231" s="12" t="s">
        <v>34</v>
      </c>
      <c r="V231" s="12" t="s">
        <v>838</v>
      </c>
      <c r="W231" s="12" t="s">
        <v>35</v>
      </c>
      <c r="X231" s="12" t="s">
        <v>36</v>
      </c>
      <c r="Y231" s="12"/>
      <c r="Z231" s="12"/>
      <c r="AA231" s="12" t="s">
        <v>688</v>
      </c>
      <c r="AB231" s="12"/>
      <c r="AC231" s="12">
        <v>7119</v>
      </c>
      <c r="AD231" s="12" t="s">
        <v>38</v>
      </c>
    </row>
    <row r="232" spans="1:30" x14ac:dyDescent="0.2">
      <c r="A232" s="56" t="s">
        <v>498</v>
      </c>
      <c r="B232" s="12">
        <v>630729</v>
      </c>
      <c r="C232" s="12">
        <v>121568</v>
      </c>
      <c r="D232" s="12"/>
      <c r="E232" s="12">
        <v>2</v>
      </c>
      <c r="F232" s="12" t="s">
        <v>29</v>
      </c>
      <c r="G232" s="12">
        <v>7720</v>
      </c>
      <c r="H232" s="12" t="s">
        <v>685</v>
      </c>
      <c r="I232" s="12" t="s">
        <v>686</v>
      </c>
      <c r="J232" s="12">
        <v>409</v>
      </c>
      <c r="K232" s="12" t="s">
        <v>236</v>
      </c>
      <c r="L232" s="12">
        <v>191</v>
      </c>
      <c r="M232" s="12" t="s">
        <v>237</v>
      </c>
      <c r="N232" s="12" t="s">
        <v>899</v>
      </c>
      <c r="O232" s="57">
        <v>45680.726388888892</v>
      </c>
      <c r="P232" s="58">
        <v>45726</v>
      </c>
      <c r="Q232" s="12"/>
      <c r="R232" s="58">
        <v>45716</v>
      </c>
      <c r="S232" s="12"/>
      <c r="T232" s="59">
        <v>29.86</v>
      </c>
      <c r="U232" s="12" t="s">
        <v>39</v>
      </c>
      <c r="V232" s="12" t="s">
        <v>40</v>
      </c>
      <c r="W232" s="12" t="s">
        <v>41</v>
      </c>
      <c r="X232" s="12" t="s">
        <v>42</v>
      </c>
      <c r="Y232" s="12"/>
      <c r="Z232" s="12"/>
      <c r="AA232" s="12" t="s">
        <v>688</v>
      </c>
      <c r="AB232" s="12"/>
      <c r="AC232" s="12">
        <v>7119</v>
      </c>
      <c r="AD232" s="12" t="s">
        <v>38</v>
      </c>
    </row>
    <row r="233" spans="1:30" x14ac:dyDescent="0.2">
      <c r="A233" s="56" t="s">
        <v>501</v>
      </c>
      <c r="B233" s="12">
        <v>616089</v>
      </c>
      <c r="C233" s="12">
        <v>119304</v>
      </c>
      <c r="D233" s="12"/>
      <c r="E233" s="12">
        <v>2</v>
      </c>
      <c r="F233" s="12" t="s">
        <v>29</v>
      </c>
      <c r="G233" s="12">
        <v>7720</v>
      </c>
      <c r="H233" s="12" t="s">
        <v>685</v>
      </c>
      <c r="I233" s="12" t="s">
        <v>686</v>
      </c>
      <c r="J233" s="12">
        <v>383</v>
      </c>
      <c r="K233" s="12" t="s">
        <v>242</v>
      </c>
      <c r="L233" s="12">
        <v>313</v>
      </c>
      <c r="M233" s="12"/>
      <c r="N233" s="12" t="s">
        <v>243</v>
      </c>
      <c r="O233" s="57">
        <v>45673.452777777777</v>
      </c>
      <c r="P233" s="58">
        <v>45726</v>
      </c>
      <c r="Q233" s="12"/>
      <c r="R233" s="58">
        <v>45721</v>
      </c>
      <c r="S233" s="12"/>
      <c r="T233" s="59">
        <v>-30906.51</v>
      </c>
      <c r="U233" s="12" t="s">
        <v>34</v>
      </c>
      <c r="V233" s="12" t="s">
        <v>838</v>
      </c>
      <c r="W233" s="12" t="s">
        <v>35</v>
      </c>
      <c r="X233" s="12" t="s">
        <v>36</v>
      </c>
      <c r="Y233" s="12"/>
      <c r="Z233" s="12"/>
      <c r="AA233" s="12" t="s">
        <v>766</v>
      </c>
      <c r="AB233" s="12"/>
      <c r="AC233" s="12">
        <v>7119</v>
      </c>
      <c r="AD233" s="12" t="s">
        <v>38</v>
      </c>
    </row>
    <row r="234" spans="1:30" x14ac:dyDescent="0.2">
      <c r="A234" s="56" t="s">
        <v>501</v>
      </c>
      <c r="B234" s="12">
        <v>616112</v>
      </c>
      <c r="C234" s="12">
        <v>119304</v>
      </c>
      <c r="D234" s="12"/>
      <c r="E234" s="12">
        <v>2</v>
      </c>
      <c r="F234" s="12" t="s">
        <v>29</v>
      </c>
      <c r="G234" s="12">
        <v>7720</v>
      </c>
      <c r="H234" s="12" t="s">
        <v>685</v>
      </c>
      <c r="I234" s="12" t="s">
        <v>686</v>
      </c>
      <c r="J234" s="12">
        <v>383</v>
      </c>
      <c r="K234" s="12" t="s">
        <v>242</v>
      </c>
      <c r="L234" s="12">
        <v>313</v>
      </c>
      <c r="M234" s="12"/>
      <c r="N234" s="12" t="s">
        <v>243</v>
      </c>
      <c r="O234" s="57">
        <v>45673.452777777777</v>
      </c>
      <c r="P234" s="58">
        <v>45726</v>
      </c>
      <c r="Q234" s="12"/>
      <c r="R234" s="58">
        <v>45721</v>
      </c>
      <c r="S234" s="12"/>
      <c r="T234" s="59">
        <v>2472.52</v>
      </c>
      <c r="U234" s="12" t="s">
        <v>39</v>
      </c>
      <c r="V234" s="12" t="s">
        <v>40</v>
      </c>
      <c r="W234" s="12" t="s">
        <v>41</v>
      </c>
      <c r="X234" s="12" t="s">
        <v>42</v>
      </c>
      <c r="Y234" s="12"/>
      <c r="Z234" s="12"/>
      <c r="AA234" s="12" t="s">
        <v>766</v>
      </c>
      <c r="AB234" s="12"/>
      <c r="AC234" s="12">
        <v>7119</v>
      </c>
      <c r="AD234" s="12" t="s">
        <v>38</v>
      </c>
    </row>
    <row r="235" spans="1:30" x14ac:dyDescent="0.2">
      <c r="A235" s="56" t="s">
        <v>501</v>
      </c>
      <c r="B235" s="12">
        <v>616135</v>
      </c>
      <c r="C235" s="12">
        <v>119304</v>
      </c>
      <c r="D235" s="12"/>
      <c r="E235" s="12">
        <v>2</v>
      </c>
      <c r="F235" s="12" t="s">
        <v>29</v>
      </c>
      <c r="G235" s="12">
        <v>7720</v>
      </c>
      <c r="H235" s="12" t="s">
        <v>685</v>
      </c>
      <c r="I235" s="12" t="s">
        <v>686</v>
      </c>
      <c r="J235" s="12">
        <v>383</v>
      </c>
      <c r="K235" s="12" t="s">
        <v>242</v>
      </c>
      <c r="L235" s="12">
        <v>313</v>
      </c>
      <c r="M235" s="12"/>
      <c r="N235" s="12" t="s">
        <v>243</v>
      </c>
      <c r="O235" s="57">
        <v>45673.452777777777</v>
      </c>
      <c r="P235" s="58">
        <v>45726</v>
      </c>
      <c r="Q235" s="12"/>
      <c r="R235" s="58">
        <v>45721</v>
      </c>
      <c r="S235" s="12"/>
      <c r="T235" s="59">
        <v>7603.29</v>
      </c>
      <c r="U235" s="12" t="s">
        <v>39</v>
      </c>
      <c r="V235" s="12" t="s">
        <v>46</v>
      </c>
      <c r="W235" s="12" t="s">
        <v>47</v>
      </c>
      <c r="X235" s="12" t="s">
        <v>48</v>
      </c>
      <c r="Y235" s="12"/>
      <c r="Z235" s="12"/>
      <c r="AA235" s="12" t="s">
        <v>766</v>
      </c>
      <c r="AB235" s="12"/>
      <c r="AC235" s="12">
        <v>7119</v>
      </c>
      <c r="AD235" s="12" t="s">
        <v>38</v>
      </c>
    </row>
    <row r="236" spans="1:30" x14ac:dyDescent="0.2">
      <c r="A236" s="56" t="s">
        <v>501</v>
      </c>
      <c r="B236" s="12">
        <v>617044</v>
      </c>
      <c r="C236" s="12">
        <v>119451</v>
      </c>
      <c r="D236" s="12"/>
      <c r="E236" s="12">
        <v>2</v>
      </c>
      <c r="F236" s="12" t="s">
        <v>29</v>
      </c>
      <c r="G236" s="12">
        <v>7720</v>
      </c>
      <c r="H236" s="12" t="s">
        <v>685</v>
      </c>
      <c r="I236" s="12" t="s">
        <v>686</v>
      </c>
      <c r="J236" s="12">
        <v>335</v>
      </c>
      <c r="K236" s="12" t="s">
        <v>239</v>
      </c>
      <c r="L236" s="12">
        <v>283</v>
      </c>
      <c r="M236" s="12" t="s">
        <v>240</v>
      </c>
      <c r="N236" s="12" t="s">
        <v>241</v>
      </c>
      <c r="O236" s="57">
        <v>45673.474305555559</v>
      </c>
      <c r="P236" s="58">
        <v>45726</v>
      </c>
      <c r="Q236" s="12"/>
      <c r="R236" s="58">
        <v>45721</v>
      </c>
      <c r="S236" s="12"/>
      <c r="T236" s="59">
        <v>-44154.16</v>
      </c>
      <c r="U236" s="12" t="s">
        <v>34</v>
      </c>
      <c r="V236" s="12" t="s">
        <v>838</v>
      </c>
      <c r="W236" s="12" t="s">
        <v>35</v>
      </c>
      <c r="X236" s="12" t="s">
        <v>36</v>
      </c>
      <c r="Y236" s="12"/>
      <c r="Z236" s="12"/>
      <c r="AA236" s="12" t="s">
        <v>767</v>
      </c>
      <c r="AB236" s="12"/>
      <c r="AC236" s="12">
        <v>7119</v>
      </c>
      <c r="AD236" s="12" t="s">
        <v>38</v>
      </c>
    </row>
    <row r="237" spans="1:30" x14ac:dyDescent="0.2">
      <c r="A237" s="56" t="s">
        <v>501</v>
      </c>
      <c r="B237" s="12">
        <v>617067</v>
      </c>
      <c r="C237" s="12">
        <v>119451</v>
      </c>
      <c r="D237" s="12"/>
      <c r="E237" s="12">
        <v>2</v>
      </c>
      <c r="F237" s="12" t="s">
        <v>29</v>
      </c>
      <c r="G237" s="12">
        <v>7720</v>
      </c>
      <c r="H237" s="12" t="s">
        <v>685</v>
      </c>
      <c r="I237" s="12" t="s">
        <v>686</v>
      </c>
      <c r="J237" s="12">
        <v>335</v>
      </c>
      <c r="K237" s="12" t="s">
        <v>239</v>
      </c>
      <c r="L237" s="12">
        <v>283</v>
      </c>
      <c r="M237" s="12" t="s">
        <v>240</v>
      </c>
      <c r="N237" s="12" t="s">
        <v>241</v>
      </c>
      <c r="O237" s="57">
        <v>45673.474305555559</v>
      </c>
      <c r="P237" s="58">
        <v>45726</v>
      </c>
      <c r="Q237" s="12"/>
      <c r="R237" s="58">
        <v>45721</v>
      </c>
      <c r="S237" s="12"/>
      <c r="T237" s="59">
        <v>3532.33</v>
      </c>
      <c r="U237" s="12" t="s">
        <v>39</v>
      </c>
      <c r="V237" s="12" t="s">
        <v>40</v>
      </c>
      <c r="W237" s="12" t="s">
        <v>41</v>
      </c>
      <c r="X237" s="12" t="s">
        <v>42</v>
      </c>
      <c r="Y237" s="12"/>
      <c r="Z237" s="12"/>
      <c r="AA237" s="12" t="s">
        <v>767</v>
      </c>
      <c r="AB237" s="12"/>
      <c r="AC237" s="12">
        <v>7119</v>
      </c>
      <c r="AD237" s="12" t="s">
        <v>38</v>
      </c>
    </row>
    <row r="238" spans="1:30" x14ac:dyDescent="0.2">
      <c r="A238" s="56" t="s">
        <v>501</v>
      </c>
      <c r="B238" s="12">
        <v>617090</v>
      </c>
      <c r="C238" s="12">
        <v>119451</v>
      </c>
      <c r="D238" s="12"/>
      <c r="E238" s="12">
        <v>2</v>
      </c>
      <c r="F238" s="12" t="s">
        <v>29</v>
      </c>
      <c r="G238" s="12">
        <v>7720</v>
      </c>
      <c r="H238" s="12" t="s">
        <v>685</v>
      </c>
      <c r="I238" s="12" t="s">
        <v>686</v>
      </c>
      <c r="J238" s="12">
        <v>335</v>
      </c>
      <c r="K238" s="12" t="s">
        <v>239</v>
      </c>
      <c r="L238" s="12">
        <v>283</v>
      </c>
      <c r="M238" s="12" t="s">
        <v>240</v>
      </c>
      <c r="N238" s="12" t="s">
        <v>241</v>
      </c>
      <c r="O238" s="57">
        <v>45673.474305555559</v>
      </c>
      <c r="P238" s="58">
        <v>45726</v>
      </c>
      <c r="Q238" s="12"/>
      <c r="R238" s="58">
        <v>45721</v>
      </c>
      <c r="S238" s="12"/>
      <c r="T238" s="59">
        <v>11246.39</v>
      </c>
      <c r="U238" s="12" t="s">
        <v>39</v>
      </c>
      <c r="V238" s="12" t="s">
        <v>46</v>
      </c>
      <c r="W238" s="12" t="s">
        <v>47</v>
      </c>
      <c r="X238" s="12" t="s">
        <v>48</v>
      </c>
      <c r="Y238" s="12"/>
      <c r="Z238" s="12"/>
      <c r="AA238" s="12" t="s">
        <v>767</v>
      </c>
      <c r="AB238" s="12"/>
      <c r="AC238" s="12">
        <v>7119</v>
      </c>
      <c r="AD238" s="12" t="s">
        <v>38</v>
      </c>
    </row>
    <row r="239" spans="1:30" x14ac:dyDescent="0.2">
      <c r="A239" s="56" t="s">
        <v>501</v>
      </c>
      <c r="B239" s="12">
        <v>615442</v>
      </c>
      <c r="C239" s="12">
        <v>119205</v>
      </c>
      <c r="D239" s="12"/>
      <c r="E239" s="12">
        <v>2</v>
      </c>
      <c r="F239" s="12" t="s">
        <v>29</v>
      </c>
      <c r="G239" s="12">
        <v>7720</v>
      </c>
      <c r="H239" s="12" t="s">
        <v>685</v>
      </c>
      <c r="I239" s="12" t="s">
        <v>686</v>
      </c>
      <c r="J239" s="12">
        <v>386</v>
      </c>
      <c r="K239" s="12" t="s">
        <v>245</v>
      </c>
      <c r="L239" s="12">
        <v>281</v>
      </c>
      <c r="M239" s="12" t="s">
        <v>246</v>
      </c>
      <c r="N239" s="12" t="s">
        <v>247</v>
      </c>
      <c r="O239" s="57">
        <v>45673.445833333331</v>
      </c>
      <c r="P239" s="58">
        <v>45726</v>
      </c>
      <c r="Q239" s="12"/>
      <c r="R239" s="58">
        <v>45721</v>
      </c>
      <c r="S239" s="12"/>
      <c r="T239" s="59">
        <v>-10830.36</v>
      </c>
      <c r="U239" s="12" t="s">
        <v>34</v>
      </c>
      <c r="V239" s="12" t="s">
        <v>838</v>
      </c>
      <c r="W239" s="12" t="s">
        <v>35</v>
      </c>
      <c r="X239" s="12" t="s">
        <v>36</v>
      </c>
      <c r="Y239" s="12"/>
      <c r="Z239" s="12"/>
      <c r="AA239" s="12" t="s">
        <v>765</v>
      </c>
      <c r="AB239" s="12"/>
      <c r="AC239" s="12">
        <v>7119</v>
      </c>
      <c r="AD239" s="12" t="s">
        <v>38</v>
      </c>
    </row>
    <row r="240" spans="1:30" x14ac:dyDescent="0.2">
      <c r="A240" s="56" t="s">
        <v>501</v>
      </c>
      <c r="B240" s="12">
        <v>615465</v>
      </c>
      <c r="C240" s="12">
        <v>119205</v>
      </c>
      <c r="D240" s="12"/>
      <c r="E240" s="12">
        <v>2</v>
      </c>
      <c r="F240" s="12" t="s">
        <v>29</v>
      </c>
      <c r="G240" s="12">
        <v>7720</v>
      </c>
      <c r="H240" s="12" t="s">
        <v>685</v>
      </c>
      <c r="I240" s="12" t="s">
        <v>686</v>
      </c>
      <c r="J240" s="12">
        <v>386</v>
      </c>
      <c r="K240" s="12" t="s">
        <v>245</v>
      </c>
      <c r="L240" s="12">
        <v>281</v>
      </c>
      <c r="M240" s="12" t="s">
        <v>246</v>
      </c>
      <c r="N240" s="12" t="s">
        <v>247</v>
      </c>
      <c r="O240" s="57">
        <v>45673.445833333331</v>
      </c>
      <c r="P240" s="58">
        <v>45726</v>
      </c>
      <c r="Q240" s="12"/>
      <c r="R240" s="58">
        <v>45721</v>
      </c>
      <c r="S240" s="12"/>
      <c r="T240" s="59">
        <v>866.43</v>
      </c>
      <c r="U240" s="12" t="s">
        <v>39</v>
      </c>
      <c r="V240" s="12" t="s">
        <v>40</v>
      </c>
      <c r="W240" s="12" t="s">
        <v>41</v>
      </c>
      <c r="X240" s="12" t="s">
        <v>42</v>
      </c>
      <c r="Y240" s="12"/>
      <c r="Z240" s="12"/>
      <c r="AA240" s="12" t="s">
        <v>765</v>
      </c>
      <c r="AB240" s="12"/>
      <c r="AC240" s="12">
        <v>7119</v>
      </c>
      <c r="AD240" s="12" t="s">
        <v>38</v>
      </c>
    </row>
    <row r="241" spans="1:30" x14ac:dyDescent="0.2">
      <c r="A241" s="56" t="s">
        <v>501</v>
      </c>
      <c r="B241" s="12">
        <v>615488</v>
      </c>
      <c r="C241" s="12">
        <v>119205</v>
      </c>
      <c r="D241" s="12"/>
      <c r="E241" s="12">
        <v>2</v>
      </c>
      <c r="F241" s="12" t="s">
        <v>29</v>
      </c>
      <c r="G241" s="12">
        <v>7720</v>
      </c>
      <c r="H241" s="12" t="s">
        <v>685</v>
      </c>
      <c r="I241" s="12" t="s">
        <v>686</v>
      </c>
      <c r="J241" s="12">
        <v>386</v>
      </c>
      <c r="K241" s="12" t="s">
        <v>245</v>
      </c>
      <c r="L241" s="12">
        <v>281</v>
      </c>
      <c r="M241" s="12" t="s">
        <v>246</v>
      </c>
      <c r="N241" s="12" t="s">
        <v>247</v>
      </c>
      <c r="O241" s="57">
        <v>45673.445833333331</v>
      </c>
      <c r="P241" s="58">
        <v>45726</v>
      </c>
      <c r="Q241" s="12"/>
      <c r="R241" s="58">
        <v>45721</v>
      </c>
      <c r="S241" s="12"/>
      <c r="T241" s="59">
        <v>2082.35</v>
      </c>
      <c r="U241" s="12" t="s">
        <v>39</v>
      </c>
      <c r="V241" s="12" t="s">
        <v>46</v>
      </c>
      <c r="W241" s="12" t="s">
        <v>47</v>
      </c>
      <c r="X241" s="12" t="s">
        <v>48</v>
      </c>
      <c r="Y241" s="12"/>
      <c r="Z241" s="12"/>
      <c r="AA241" s="12" t="s">
        <v>765</v>
      </c>
      <c r="AB241" s="12"/>
      <c r="AC241" s="12">
        <v>7119</v>
      </c>
      <c r="AD241" s="12" t="s">
        <v>38</v>
      </c>
    </row>
    <row r="242" spans="1:30" x14ac:dyDescent="0.2">
      <c r="A242" s="56" t="s">
        <v>498</v>
      </c>
      <c r="B242" s="12">
        <v>620989</v>
      </c>
      <c r="C242" s="12">
        <v>119941</v>
      </c>
      <c r="D242" s="12"/>
      <c r="E242" s="12">
        <v>2</v>
      </c>
      <c r="F242" s="12" t="s">
        <v>29</v>
      </c>
      <c r="G242" s="12">
        <v>7720</v>
      </c>
      <c r="H242" s="12" t="s">
        <v>685</v>
      </c>
      <c r="I242" s="12" t="s">
        <v>686</v>
      </c>
      <c r="J242" s="12">
        <v>401</v>
      </c>
      <c r="K242" s="12" t="s">
        <v>260</v>
      </c>
      <c r="L242" s="12">
        <v>159</v>
      </c>
      <c r="M242" s="12" t="s">
        <v>261</v>
      </c>
      <c r="N242" s="12" t="s">
        <v>262</v>
      </c>
      <c r="O242" s="57">
        <v>45673.679861111108</v>
      </c>
      <c r="P242" s="58">
        <v>45726</v>
      </c>
      <c r="Q242" s="12"/>
      <c r="R242" s="58">
        <v>45714</v>
      </c>
      <c r="S242" s="12"/>
      <c r="T242" s="59">
        <v>-395.22</v>
      </c>
      <c r="U242" s="12" t="s">
        <v>34</v>
      </c>
      <c r="V242" s="12" t="s">
        <v>838</v>
      </c>
      <c r="W242" s="12" t="s">
        <v>35</v>
      </c>
      <c r="X242" s="12" t="s">
        <v>36</v>
      </c>
      <c r="Y242" s="12"/>
      <c r="Z242" s="12"/>
      <c r="AA242" s="12" t="s">
        <v>772</v>
      </c>
      <c r="AB242" s="12"/>
      <c r="AC242" s="12">
        <v>7119</v>
      </c>
      <c r="AD242" s="12" t="s">
        <v>38</v>
      </c>
    </row>
    <row r="243" spans="1:30" x14ac:dyDescent="0.2">
      <c r="A243" s="56" t="s">
        <v>498</v>
      </c>
      <c r="B243" s="12">
        <v>621016</v>
      </c>
      <c r="C243" s="12">
        <v>119941</v>
      </c>
      <c r="D243" s="12"/>
      <c r="E243" s="12">
        <v>2</v>
      </c>
      <c r="F243" s="12" t="s">
        <v>29</v>
      </c>
      <c r="G243" s="12">
        <v>7720</v>
      </c>
      <c r="H243" s="12" t="s">
        <v>685</v>
      </c>
      <c r="I243" s="12" t="s">
        <v>686</v>
      </c>
      <c r="J243" s="12">
        <v>401</v>
      </c>
      <c r="K243" s="12" t="s">
        <v>260</v>
      </c>
      <c r="L243" s="12">
        <v>159</v>
      </c>
      <c r="M243" s="12" t="s">
        <v>261</v>
      </c>
      <c r="N243" s="12" t="s">
        <v>262</v>
      </c>
      <c r="O243" s="57">
        <v>45673.679861111108</v>
      </c>
      <c r="P243" s="58">
        <v>45726</v>
      </c>
      <c r="Q243" s="12"/>
      <c r="R243" s="58">
        <v>45714</v>
      </c>
      <c r="S243" s="12"/>
      <c r="T243" s="59">
        <v>31.62</v>
      </c>
      <c r="U243" s="12" t="s">
        <v>39</v>
      </c>
      <c r="V243" s="12" t="s">
        <v>40</v>
      </c>
      <c r="W243" s="12" t="s">
        <v>41</v>
      </c>
      <c r="X243" s="12" t="s">
        <v>42</v>
      </c>
      <c r="Y243" s="12"/>
      <c r="Z243" s="12"/>
      <c r="AA243" s="12" t="s">
        <v>772</v>
      </c>
      <c r="AB243" s="12"/>
      <c r="AC243" s="12">
        <v>7119</v>
      </c>
      <c r="AD243" s="12" t="s">
        <v>38</v>
      </c>
    </row>
    <row r="244" spans="1:30" x14ac:dyDescent="0.2">
      <c r="A244" s="56" t="s">
        <v>497</v>
      </c>
      <c r="B244" s="12">
        <v>604061</v>
      </c>
      <c r="C244" s="12">
        <v>117476</v>
      </c>
      <c r="D244" s="12"/>
      <c r="E244" s="12">
        <v>2</v>
      </c>
      <c r="F244" s="12" t="s">
        <v>29</v>
      </c>
      <c r="G244" s="12">
        <v>7720</v>
      </c>
      <c r="H244" s="12" t="s">
        <v>685</v>
      </c>
      <c r="I244" s="12" t="s">
        <v>686</v>
      </c>
      <c r="J244" s="12">
        <v>195</v>
      </c>
      <c r="K244" s="12" t="s">
        <v>275</v>
      </c>
      <c r="L244" s="12">
        <v>130</v>
      </c>
      <c r="M244" s="12" t="s">
        <v>276</v>
      </c>
      <c r="N244" s="12" t="s">
        <v>700</v>
      </c>
      <c r="O244" s="57">
        <v>45670.527777777781</v>
      </c>
      <c r="P244" s="58">
        <v>45726</v>
      </c>
      <c r="Q244" s="12"/>
      <c r="R244" s="58">
        <v>45721</v>
      </c>
      <c r="S244" s="12"/>
      <c r="T244" s="59">
        <v>-459.86</v>
      </c>
      <c r="U244" s="12" t="s">
        <v>34</v>
      </c>
      <c r="V244" s="12" t="s">
        <v>838</v>
      </c>
      <c r="W244" s="12" t="s">
        <v>35</v>
      </c>
      <c r="X244" s="12" t="s">
        <v>36</v>
      </c>
      <c r="Y244" s="12"/>
      <c r="Z244" s="12"/>
      <c r="AA244" s="12" t="s">
        <v>701</v>
      </c>
      <c r="AB244" s="12"/>
      <c r="AC244" s="12">
        <v>7119</v>
      </c>
      <c r="AD244" s="12" t="s">
        <v>38</v>
      </c>
    </row>
    <row r="245" spans="1:30" x14ac:dyDescent="0.2">
      <c r="A245" s="56" t="s">
        <v>497</v>
      </c>
      <c r="B245" s="12">
        <v>604085</v>
      </c>
      <c r="C245" s="12">
        <v>117476</v>
      </c>
      <c r="D245" s="12"/>
      <c r="E245" s="12">
        <v>2</v>
      </c>
      <c r="F245" s="12" t="s">
        <v>29</v>
      </c>
      <c r="G245" s="12">
        <v>7720</v>
      </c>
      <c r="H245" s="12" t="s">
        <v>685</v>
      </c>
      <c r="I245" s="12" t="s">
        <v>686</v>
      </c>
      <c r="J245" s="12">
        <v>195</v>
      </c>
      <c r="K245" s="12" t="s">
        <v>275</v>
      </c>
      <c r="L245" s="12">
        <v>130</v>
      </c>
      <c r="M245" s="12" t="s">
        <v>276</v>
      </c>
      <c r="N245" s="12" t="s">
        <v>700</v>
      </c>
      <c r="O245" s="57">
        <v>45670.527777777781</v>
      </c>
      <c r="P245" s="58">
        <v>45726</v>
      </c>
      <c r="Q245" s="12"/>
      <c r="R245" s="58">
        <v>45721</v>
      </c>
      <c r="S245" s="12"/>
      <c r="T245" s="59">
        <v>36.79</v>
      </c>
      <c r="U245" s="12" t="s">
        <v>39</v>
      </c>
      <c r="V245" s="12" t="s">
        <v>40</v>
      </c>
      <c r="W245" s="12" t="s">
        <v>41</v>
      </c>
      <c r="X245" s="12" t="s">
        <v>42</v>
      </c>
      <c r="Y245" s="12"/>
      <c r="Z245" s="12"/>
      <c r="AA245" s="12" t="s">
        <v>701</v>
      </c>
      <c r="AB245" s="12"/>
      <c r="AC245" s="12">
        <v>7119</v>
      </c>
      <c r="AD245" s="12" t="s">
        <v>38</v>
      </c>
    </row>
    <row r="246" spans="1:30" x14ac:dyDescent="0.2">
      <c r="A246" s="56" t="s">
        <v>498</v>
      </c>
      <c r="B246" s="12">
        <v>630090</v>
      </c>
      <c r="C246" s="12">
        <v>121444</v>
      </c>
      <c r="D246" s="12"/>
      <c r="E246" s="12">
        <v>2</v>
      </c>
      <c r="F246" s="12" t="s">
        <v>29</v>
      </c>
      <c r="G246" s="12">
        <v>7720</v>
      </c>
      <c r="H246" s="12" t="s">
        <v>685</v>
      </c>
      <c r="I246" s="12" t="s">
        <v>686</v>
      </c>
      <c r="J246" s="12">
        <v>407</v>
      </c>
      <c r="K246" s="12" t="s">
        <v>294</v>
      </c>
      <c r="L246" s="12">
        <v>337</v>
      </c>
      <c r="M246" s="12"/>
      <c r="N246" s="12" t="s">
        <v>900</v>
      </c>
      <c r="O246" s="57">
        <v>45680.629861111112</v>
      </c>
      <c r="P246" s="58">
        <v>45726</v>
      </c>
      <c r="Q246" s="12"/>
      <c r="R246" s="58">
        <v>45721</v>
      </c>
      <c r="S246" s="12"/>
      <c r="T246" s="59">
        <v>-337.86</v>
      </c>
      <c r="U246" s="12" t="s">
        <v>34</v>
      </c>
      <c r="V246" s="12" t="s">
        <v>838</v>
      </c>
      <c r="W246" s="12" t="s">
        <v>35</v>
      </c>
      <c r="X246" s="12" t="s">
        <v>36</v>
      </c>
      <c r="Y246" s="12"/>
      <c r="Z246" s="12"/>
      <c r="AA246" s="12" t="s">
        <v>692</v>
      </c>
      <c r="AB246" s="12"/>
      <c r="AC246" s="12">
        <v>7119</v>
      </c>
      <c r="AD246" s="12" t="s">
        <v>38</v>
      </c>
    </row>
    <row r="247" spans="1:30" x14ac:dyDescent="0.2">
      <c r="A247" s="56" t="s">
        <v>498</v>
      </c>
      <c r="B247" s="12">
        <v>630112</v>
      </c>
      <c r="C247" s="12">
        <v>121444</v>
      </c>
      <c r="D247" s="12"/>
      <c r="E247" s="12">
        <v>2</v>
      </c>
      <c r="F247" s="12" t="s">
        <v>29</v>
      </c>
      <c r="G247" s="12">
        <v>7720</v>
      </c>
      <c r="H247" s="12" t="s">
        <v>685</v>
      </c>
      <c r="I247" s="12" t="s">
        <v>686</v>
      </c>
      <c r="J247" s="12">
        <v>407</v>
      </c>
      <c r="K247" s="12" t="s">
        <v>294</v>
      </c>
      <c r="L247" s="12">
        <v>337</v>
      </c>
      <c r="M247" s="12"/>
      <c r="N247" s="12" t="s">
        <v>900</v>
      </c>
      <c r="O247" s="57">
        <v>45680.629861111112</v>
      </c>
      <c r="P247" s="58">
        <v>45726</v>
      </c>
      <c r="Q247" s="12"/>
      <c r="R247" s="58">
        <v>45721</v>
      </c>
      <c r="S247" s="12"/>
      <c r="T247" s="59">
        <v>27.03</v>
      </c>
      <c r="U247" s="12" t="s">
        <v>39</v>
      </c>
      <c r="V247" s="12" t="s">
        <v>40</v>
      </c>
      <c r="W247" s="12" t="s">
        <v>41</v>
      </c>
      <c r="X247" s="12" t="s">
        <v>42</v>
      </c>
      <c r="Y247" s="12"/>
      <c r="Z247" s="12"/>
      <c r="AA247" s="12" t="s">
        <v>692</v>
      </c>
      <c r="AB247" s="12"/>
      <c r="AC247" s="12">
        <v>7119</v>
      </c>
      <c r="AD247" s="12" t="s">
        <v>38</v>
      </c>
    </row>
    <row r="248" spans="1:30" x14ac:dyDescent="0.2">
      <c r="A248" s="56" t="s">
        <v>497</v>
      </c>
      <c r="B248" s="12">
        <v>639354</v>
      </c>
      <c r="C248" s="12">
        <v>123283</v>
      </c>
      <c r="D248" s="12"/>
      <c r="E248" s="12">
        <v>2</v>
      </c>
      <c r="F248" s="12" t="s">
        <v>29</v>
      </c>
      <c r="G248" s="12">
        <v>7720</v>
      </c>
      <c r="H248" s="12" t="s">
        <v>685</v>
      </c>
      <c r="I248" s="12" t="s">
        <v>686</v>
      </c>
      <c r="J248" s="12">
        <v>179</v>
      </c>
      <c r="K248" s="12" t="s">
        <v>297</v>
      </c>
      <c r="L248" s="12">
        <v>351</v>
      </c>
      <c r="M248" s="12"/>
      <c r="N248" s="12" t="s">
        <v>780</v>
      </c>
      <c r="O248" s="57">
        <v>45687.47152777778</v>
      </c>
      <c r="P248" s="58">
        <v>45726</v>
      </c>
      <c r="Q248" s="12"/>
      <c r="R248" s="58">
        <v>45716</v>
      </c>
      <c r="S248" s="12"/>
      <c r="T248" s="59">
        <v>-585.97</v>
      </c>
      <c r="U248" s="12" t="s">
        <v>34</v>
      </c>
      <c r="V248" s="12" t="s">
        <v>901</v>
      </c>
      <c r="W248" s="12" t="s">
        <v>35</v>
      </c>
      <c r="X248" s="12" t="s">
        <v>36</v>
      </c>
      <c r="Y248" s="12"/>
      <c r="Z248" s="12"/>
      <c r="AA248" s="12" t="s">
        <v>782</v>
      </c>
      <c r="AB248" s="12"/>
      <c r="AC248" s="12">
        <v>7119</v>
      </c>
      <c r="AD248" s="12" t="s">
        <v>38</v>
      </c>
    </row>
    <row r="249" spans="1:30" x14ac:dyDescent="0.2">
      <c r="A249" s="56" t="s">
        <v>497</v>
      </c>
      <c r="B249" s="12">
        <v>639378</v>
      </c>
      <c r="C249" s="12">
        <v>123283</v>
      </c>
      <c r="D249" s="12"/>
      <c r="E249" s="12">
        <v>2</v>
      </c>
      <c r="F249" s="12" t="s">
        <v>29</v>
      </c>
      <c r="G249" s="12">
        <v>7720</v>
      </c>
      <c r="H249" s="12" t="s">
        <v>685</v>
      </c>
      <c r="I249" s="12" t="s">
        <v>686</v>
      </c>
      <c r="J249" s="12">
        <v>179</v>
      </c>
      <c r="K249" s="12" t="s">
        <v>297</v>
      </c>
      <c r="L249" s="12">
        <v>351</v>
      </c>
      <c r="M249" s="12"/>
      <c r="N249" s="12" t="s">
        <v>780</v>
      </c>
      <c r="O249" s="57">
        <v>45687.47152777778</v>
      </c>
      <c r="P249" s="58">
        <v>45726</v>
      </c>
      <c r="Q249" s="12"/>
      <c r="R249" s="58">
        <v>45716</v>
      </c>
      <c r="S249" s="12"/>
      <c r="T249" s="59">
        <v>46.88</v>
      </c>
      <c r="U249" s="12" t="s">
        <v>39</v>
      </c>
      <c r="V249" s="12" t="s">
        <v>40</v>
      </c>
      <c r="W249" s="12" t="s">
        <v>41</v>
      </c>
      <c r="X249" s="12" t="s">
        <v>42</v>
      </c>
      <c r="Y249" s="12"/>
      <c r="Z249" s="12"/>
      <c r="AA249" s="12" t="s">
        <v>782</v>
      </c>
      <c r="AB249" s="12"/>
      <c r="AC249" s="12">
        <v>7119</v>
      </c>
      <c r="AD249" s="12" t="s">
        <v>38</v>
      </c>
    </row>
    <row r="250" spans="1:30" x14ac:dyDescent="0.2">
      <c r="A250" s="56" t="s">
        <v>497</v>
      </c>
      <c r="B250" s="12">
        <v>628553</v>
      </c>
      <c r="C250" s="12">
        <v>121167</v>
      </c>
      <c r="D250" s="12"/>
      <c r="E250" s="12">
        <v>2</v>
      </c>
      <c r="F250" s="12" t="s">
        <v>29</v>
      </c>
      <c r="G250" s="12">
        <v>7720</v>
      </c>
      <c r="H250" s="12" t="s">
        <v>685</v>
      </c>
      <c r="I250" s="12" t="s">
        <v>686</v>
      </c>
      <c r="J250" s="12">
        <v>191</v>
      </c>
      <c r="K250" s="12" t="s">
        <v>302</v>
      </c>
      <c r="L250" s="12">
        <v>178</v>
      </c>
      <c r="M250" s="12" t="s">
        <v>303</v>
      </c>
      <c r="N250" s="12" t="s">
        <v>710</v>
      </c>
      <c r="O250" s="57">
        <v>45689</v>
      </c>
      <c r="P250" s="58">
        <v>45726</v>
      </c>
      <c r="Q250" s="12"/>
      <c r="R250" s="58">
        <v>45716</v>
      </c>
      <c r="S250" s="12"/>
      <c r="T250" s="59">
        <v>-319.62</v>
      </c>
      <c r="U250" s="12" t="s">
        <v>34</v>
      </c>
      <c r="V250" s="12" t="s">
        <v>838</v>
      </c>
      <c r="W250" s="12" t="s">
        <v>35</v>
      </c>
      <c r="X250" s="12" t="s">
        <v>36</v>
      </c>
      <c r="Y250" s="12"/>
      <c r="Z250" s="12"/>
      <c r="AA250" s="12" t="s">
        <v>902</v>
      </c>
      <c r="AB250" s="12"/>
      <c r="AC250" s="12">
        <v>7119</v>
      </c>
      <c r="AD250" s="12" t="s">
        <v>38</v>
      </c>
    </row>
    <row r="251" spans="1:30" x14ac:dyDescent="0.2">
      <c r="A251" s="56" t="s">
        <v>497</v>
      </c>
      <c r="B251" s="12">
        <v>628577</v>
      </c>
      <c r="C251" s="12">
        <v>121167</v>
      </c>
      <c r="D251" s="12"/>
      <c r="E251" s="12">
        <v>2</v>
      </c>
      <c r="F251" s="12" t="s">
        <v>29</v>
      </c>
      <c r="G251" s="12">
        <v>7720</v>
      </c>
      <c r="H251" s="12" t="s">
        <v>685</v>
      </c>
      <c r="I251" s="12" t="s">
        <v>686</v>
      </c>
      <c r="J251" s="12">
        <v>191</v>
      </c>
      <c r="K251" s="12" t="s">
        <v>302</v>
      </c>
      <c r="L251" s="12">
        <v>178</v>
      </c>
      <c r="M251" s="12" t="s">
        <v>303</v>
      </c>
      <c r="N251" s="12" t="s">
        <v>710</v>
      </c>
      <c r="O251" s="57">
        <v>45689</v>
      </c>
      <c r="P251" s="58">
        <v>45726</v>
      </c>
      <c r="Q251" s="12"/>
      <c r="R251" s="58">
        <v>45716</v>
      </c>
      <c r="S251" s="12"/>
      <c r="T251" s="59">
        <v>25.57</v>
      </c>
      <c r="U251" s="12" t="s">
        <v>39</v>
      </c>
      <c r="V251" s="12" t="s">
        <v>40</v>
      </c>
      <c r="W251" s="12" t="s">
        <v>41</v>
      </c>
      <c r="X251" s="12" t="s">
        <v>42</v>
      </c>
      <c r="Y251" s="12"/>
      <c r="Z251" s="12"/>
      <c r="AA251" s="12" t="s">
        <v>902</v>
      </c>
      <c r="AB251" s="12"/>
      <c r="AC251" s="12">
        <v>7119</v>
      </c>
      <c r="AD251" s="12" t="s">
        <v>38</v>
      </c>
    </row>
    <row r="252" spans="1:30" x14ac:dyDescent="0.2">
      <c r="A252" s="56" t="s">
        <v>497</v>
      </c>
      <c r="B252" s="12">
        <v>628296</v>
      </c>
      <c r="C252" s="12">
        <v>121119</v>
      </c>
      <c r="D252" s="12"/>
      <c r="E252" s="12">
        <v>2</v>
      </c>
      <c r="F252" s="12" t="s">
        <v>29</v>
      </c>
      <c r="G252" s="12">
        <v>7720</v>
      </c>
      <c r="H252" s="12" t="s">
        <v>685</v>
      </c>
      <c r="I252" s="12" t="s">
        <v>686</v>
      </c>
      <c r="J252" s="12">
        <v>187</v>
      </c>
      <c r="K252" s="12" t="s">
        <v>306</v>
      </c>
      <c r="L252" s="12">
        <v>167</v>
      </c>
      <c r="M252" s="12" t="s">
        <v>307</v>
      </c>
      <c r="N252" s="12" t="s">
        <v>714</v>
      </c>
      <c r="O252" s="57">
        <v>45689</v>
      </c>
      <c r="P252" s="58">
        <v>45726</v>
      </c>
      <c r="Q252" s="12"/>
      <c r="R252" s="58"/>
      <c r="S252" s="12"/>
      <c r="T252" s="59">
        <v>-408.98</v>
      </c>
      <c r="U252" s="12" t="s">
        <v>34</v>
      </c>
      <c r="V252" s="12" t="s">
        <v>838</v>
      </c>
      <c r="W252" s="12" t="s">
        <v>35</v>
      </c>
      <c r="X252" s="12" t="s">
        <v>36</v>
      </c>
      <c r="Y252" s="12"/>
      <c r="Z252" s="12"/>
      <c r="AA252" s="12" t="s">
        <v>903</v>
      </c>
      <c r="AB252" s="12"/>
      <c r="AC252" s="12">
        <v>7119</v>
      </c>
      <c r="AD252" s="12" t="s">
        <v>38</v>
      </c>
    </row>
    <row r="253" spans="1:30" x14ac:dyDescent="0.2">
      <c r="A253" s="56" t="s">
        <v>497</v>
      </c>
      <c r="B253" s="12">
        <v>628320</v>
      </c>
      <c r="C253" s="12">
        <v>121119</v>
      </c>
      <c r="D253" s="12"/>
      <c r="E253" s="12">
        <v>2</v>
      </c>
      <c r="F253" s="12" t="s">
        <v>29</v>
      </c>
      <c r="G253" s="12">
        <v>7720</v>
      </c>
      <c r="H253" s="12" t="s">
        <v>685</v>
      </c>
      <c r="I253" s="12" t="s">
        <v>686</v>
      </c>
      <c r="J253" s="12">
        <v>187</v>
      </c>
      <c r="K253" s="12" t="s">
        <v>306</v>
      </c>
      <c r="L253" s="12">
        <v>167</v>
      </c>
      <c r="M253" s="12" t="s">
        <v>307</v>
      </c>
      <c r="N253" s="12" t="s">
        <v>714</v>
      </c>
      <c r="O253" s="57">
        <v>45689</v>
      </c>
      <c r="P253" s="58">
        <v>45726</v>
      </c>
      <c r="Q253" s="12"/>
      <c r="R253" s="58"/>
      <c r="S253" s="12"/>
      <c r="T253" s="59">
        <v>32.72</v>
      </c>
      <c r="U253" s="12" t="s">
        <v>39</v>
      </c>
      <c r="V253" s="12" t="s">
        <v>40</v>
      </c>
      <c r="W253" s="12" t="s">
        <v>41</v>
      </c>
      <c r="X253" s="12" t="s">
        <v>42</v>
      </c>
      <c r="Y253" s="12"/>
      <c r="Z253" s="12"/>
      <c r="AA253" s="12" t="s">
        <v>903</v>
      </c>
      <c r="AB253" s="12"/>
      <c r="AC253" s="12">
        <v>7119</v>
      </c>
      <c r="AD253" s="12" t="s">
        <v>38</v>
      </c>
    </row>
    <row r="254" spans="1:30" x14ac:dyDescent="0.2">
      <c r="A254" s="56" t="s">
        <v>498</v>
      </c>
      <c r="B254" s="12">
        <v>630451</v>
      </c>
      <c r="C254" s="12">
        <v>121515</v>
      </c>
      <c r="D254" s="12"/>
      <c r="E254" s="12">
        <v>2</v>
      </c>
      <c r="F254" s="12" t="s">
        <v>29</v>
      </c>
      <c r="G254" s="12">
        <v>7720</v>
      </c>
      <c r="H254" s="12" t="s">
        <v>685</v>
      </c>
      <c r="I254" s="12" t="s">
        <v>686</v>
      </c>
      <c r="J254" s="12">
        <v>411</v>
      </c>
      <c r="K254" s="12" t="s">
        <v>312</v>
      </c>
      <c r="L254" s="12">
        <v>397</v>
      </c>
      <c r="M254" s="12"/>
      <c r="N254" s="12" t="s">
        <v>313</v>
      </c>
      <c r="O254" s="57">
        <v>45680.695138888892</v>
      </c>
      <c r="P254" s="58">
        <v>45726</v>
      </c>
      <c r="Q254" s="12"/>
      <c r="R254" s="58">
        <v>45721</v>
      </c>
      <c r="S254" s="12"/>
      <c r="T254" s="59">
        <v>-320</v>
      </c>
      <c r="U254" s="12" t="s">
        <v>34</v>
      </c>
      <c r="V254" s="12" t="s">
        <v>838</v>
      </c>
      <c r="W254" s="12" t="s">
        <v>35</v>
      </c>
      <c r="X254" s="12" t="s">
        <v>36</v>
      </c>
      <c r="Y254" s="12"/>
      <c r="Z254" s="12"/>
      <c r="AA254" s="12" t="s">
        <v>689</v>
      </c>
      <c r="AB254" s="12"/>
      <c r="AC254" s="12">
        <v>7119</v>
      </c>
      <c r="AD254" s="12" t="s">
        <v>38</v>
      </c>
    </row>
    <row r="255" spans="1:30" x14ac:dyDescent="0.2">
      <c r="A255" s="56" t="s">
        <v>498</v>
      </c>
      <c r="B255" s="12">
        <v>630473</v>
      </c>
      <c r="C255" s="12">
        <v>121515</v>
      </c>
      <c r="D255" s="12"/>
      <c r="E255" s="12">
        <v>2</v>
      </c>
      <c r="F255" s="12" t="s">
        <v>29</v>
      </c>
      <c r="G255" s="12">
        <v>7720</v>
      </c>
      <c r="H255" s="12" t="s">
        <v>685</v>
      </c>
      <c r="I255" s="12" t="s">
        <v>686</v>
      </c>
      <c r="J255" s="12">
        <v>411</v>
      </c>
      <c r="K255" s="12" t="s">
        <v>312</v>
      </c>
      <c r="L255" s="12">
        <v>397</v>
      </c>
      <c r="M255" s="12"/>
      <c r="N255" s="12" t="s">
        <v>313</v>
      </c>
      <c r="O255" s="57">
        <v>45680.695138888892</v>
      </c>
      <c r="P255" s="58">
        <v>45726</v>
      </c>
      <c r="Q255" s="12"/>
      <c r="R255" s="58">
        <v>45721</v>
      </c>
      <c r="S255" s="12"/>
      <c r="T255" s="59">
        <v>25.6</v>
      </c>
      <c r="U255" s="12" t="s">
        <v>39</v>
      </c>
      <c r="V255" s="12" t="s">
        <v>40</v>
      </c>
      <c r="W255" s="12" t="s">
        <v>41</v>
      </c>
      <c r="X255" s="12" t="s">
        <v>42</v>
      </c>
      <c r="Y255" s="12"/>
      <c r="Z255" s="12"/>
      <c r="AA255" s="12" t="s">
        <v>689</v>
      </c>
      <c r="AB255" s="12"/>
      <c r="AC255" s="12">
        <v>7119</v>
      </c>
      <c r="AD255" s="12" t="s">
        <v>38</v>
      </c>
    </row>
    <row r="256" spans="1:30" x14ac:dyDescent="0.2">
      <c r="A256" s="56" t="s">
        <v>497</v>
      </c>
      <c r="B256" s="12">
        <v>604125</v>
      </c>
      <c r="C256" s="12">
        <v>117488</v>
      </c>
      <c r="D256" s="12"/>
      <c r="E256" s="12">
        <v>2</v>
      </c>
      <c r="F256" s="12" t="s">
        <v>29</v>
      </c>
      <c r="G256" s="12">
        <v>7720</v>
      </c>
      <c r="H256" s="12" t="s">
        <v>685</v>
      </c>
      <c r="I256" s="12" t="s">
        <v>686</v>
      </c>
      <c r="J256" s="12">
        <v>203</v>
      </c>
      <c r="K256" s="12" t="s">
        <v>322</v>
      </c>
      <c r="L256" s="12">
        <v>310</v>
      </c>
      <c r="M256" s="12"/>
      <c r="N256" s="12" t="s">
        <v>904</v>
      </c>
      <c r="O256" s="57">
        <v>45670.529166666667</v>
      </c>
      <c r="P256" s="58">
        <v>45726</v>
      </c>
      <c r="Q256" s="12"/>
      <c r="R256" s="58"/>
      <c r="S256" s="12"/>
      <c r="T256" s="59">
        <v>-357.05</v>
      </c>
      <c r="U256" s="12" t="s">
        <v>34</v>
      </c>
      <c r="V256" s="12" t="s">
        <v>838</v>
      </c>
      <c r="W256" s="12" t="s">
        <v>35</v>
      </c>
      <c r="X256" s="12" t="s">
        <v>36</v>
      </c>
      <c r="Y256" s="12"/>
      <c r="Z256" s="12"/>
      <c r="AA256" s="12" t="s">
        <v>703</v>
      </c>
      <c r="AB256" s="12"/>
      <c r="AC256" s="12">
        <v>7119</v>
      </c>
      <c r="AD256" s="12" t="s">
        <v>38</v>
      </c>
    </row>
    <row r="257" spans="1:30" x14ac:dyDescent="0.2">
      <c r="A257" s="56" t="s">
        <v>497</v>
      </c>
      <c r="B257" s="12">
        <v>604149</v>
      </c>
      <c r="C257" s="12">
        <v>117488</v>
      </c>
      <c r="D257" s="12"/>
      <c r="E257" s="12">
        <v>2</v>
      </c>
      <c r="F257" s="12" t="s">
        <v>29</v>
      </c>
      <c r="G257" s="12">
        <v>7720</v>
      </c>
      <c r="H257" s="12" t="s">
        <v>685</v>
      </c>
      <c r="I257" s="12" t="s">
        <v>686</v>
      </c>
      <c r="J257" s="12">
        <v>203</v>
      </c>
      <c r="K257" s="12" t="s">
        <v>322</v>
      </c>
      <c r="L257" s="12">
        <v>310</v>
      </c>
      <c r="M257" s="12"/>
      <c r="N257" s="12" t="s">
        <v>904</v>
      </c>
      <c r="O257" s="57">
        <v>45670.529166666667</v>
      </c>
      <c r="P257" s="58">
        <v>45726</v>
      </c>
      <c r="Q257" s="12"/>
      <c r="R257" s="58"/>
      <c r="S257" s="12"/>
      <c r="T257" s="59">
        <v>28.56</v>
      </c>
      <c r="U257" s="12" t="s">
        <v>39</v>
      </c>
      <c r="V257" s="12" t="s">
        <v>40</v>
      </c>
      <c r="W257" s="12" t="s">
        <v>41</v>
      </c>
      <c r="X257" s="12" t="s">
        <v>42</v>
      </c>
      <c r="Y257" s="12"/>
      <c r="Z257" s="12"/>
      <c r="AA257" s="12" t="s">
        <v>703</v>
      </c>
      <c r="AB257" s="12"/>
      <c r="AC257" s="12">
        <v>7119</v>
      </c>
      <c r="AD257" s="12" t="s">
        <v>38</v>
      </c>
    </row>
    <row r="258" spans="1:30" x14ac:dyDescent="0.2">
      <c r="A258" s="56" t="s">
        <v>497</v>
      </c>
      <c r="B258" s="12">
        <v>604199</v>
      </c>
      <c r="C258" s="12">
        <v>117501</v>
      </c>
      <c r="D258" s="12"/>
      <c r="E258" s="12">
        <v>2</v>
      </c>
      <c r="F258" s="12" t="s">
        <v>29</v>
      </c>
      <c r="G258" s="12">
        <v>7720</v>
      </c>
      <c r="H258" s="12" t="s">
        <v>685</v>
      </c>
      <c r="I258" s="12" t="s">
        <v>686</v>
      </c>
      <c r="J258" s="12">
        <v>201</v>
      </c>
      <c r="K258" s="12" t="s">
        <v>320</v>
      </c>
      <c r="L258" s="12">
        <v>245</v>
      </c>
      <c r="M258" s="12" t="s">
        <v>321</v>
      </c>
      <c r="N258" s="12" t="s">
        <v>905</v>
      </c>
      <c r="O258" s="57">
        <v>45670.538888888892</v>
      </c>
      <c r="P258" s="58">
        <v>45726</v>
      </c>
      <c r="Q258" s="12"/>
      <c r="R258" s="58"/>
      <c r="S258" s="12"/>
      <c r="T258" s="59">
        <v>-400</v>
      </c>
      <c r="U258" s="12" t="s">
        <v>34</v>
      </c>
      <c r="V258" s="12" t="s">
        <v>838</v>
      </c>
      <c r="W258" s="12" t="s">
        <v>35</v>
      </c>
      <c r="X258" s="12" t="s">
        <v>36</v>
      </c>
      <c r="Y258" s="12"/>
      <c r="Z258" s="12"/>
      <c r="AA258" s="12" t="s">
        <v>705</v>
      </c>
      <c r="AB258" s="12"/>
      <c r="AC258" s="12">
        <v>7119</v>
      </c>
      <c r="AD258" s="12" t="s">
        <v>38</v>
      </c>
    </row>
    <row r="259" spans="1:30" x14ac:dyDescent="0.2">
      <c r="A259" s="56" t="s">
        <v>497</v>
      </c>
      <c r="B259" s="12">
        <v>604224</v>
      </c>
      <c r="C259" s="12">
        <v>117501</v>
      </c>
      <c r="D259" s="12"/>
      <c r="E259" s="12">
        <v>2</v>
      </c>
      <c r="F259" s="12" t="s">
        <v>29</v>
      </c>
      <c r="G259" s="12">
        <v>7720</v>
      </c>
      <c r="H259" s="12" t="s">
        <v>685</v>
      </c>
      <c r="I259" s="12" t="s">
        <v>686</v>
      </c>
      <c r="J259" s="12">
        <v>201</v>
      </c>
      <c r="K259" s="12" t="s">
        <v>320</v>
      </c>
      <c r="L259" s="12">
        <v>245</v>
      </c>
      <c r="M259" s="12" t="s">
        <v>321</v>
      </c>
      <c r="N259" s="12" t="s">
        <v>905</v>
      </c>
      <c r="O259" s="57">
        <v>45670.538888888892</v>
      </c>
      <c r="P259" s="58">
        <v>45726</v>
      </c>
      <c r="Q259" s="12"/>
      <c r="R259" s="58"/>
      <c r="S259" s="12"/>
      <c r="T259" s="59">
        <v>32</v>
      </c>
      <c r="U259" s="12" t="s">
        <v>39</v>
      </c>
      <c r="V259" s="12" t="s">
        <v>40</v>
      </c>
      <c r="W259" s="12" t="s">
        <v>41</v>
      </c>
      <c r="X259" s="12" t="s">
        <v>42</v>
      </c>
      <c r="Y259" s="12"/>
      <c r="Z259" s="12"/>
      <c r="AA259" s="12" t="s">
        <v>705</v>
      </c>
      <c r="AB259" s="12"/>
      <c r="AC259" s="12">
        <v>7119</v>
      </c>
      <c r="AD259" s="12" t="s">
        <v>38</v>
      </c>
    </row>
    <row r="260" spans="1:30" x14ac:dyDescent="0.2">
      <c r="A260" s="56" t="s">
        <v>498</v>
      </c>
      <c r="B260" s="12">
        <v>622567</v>
      </c>
      <c r="C260" s="12">
        <v>120236</v>
      </c>
      <c r="D260" s="12"/>
      <c r="E260" s="12">
        <v>2</v>
      </c>
      <c r="F260" s="12" t="s">
        <v>29</v>
      </c>
      <c r="G260" s="12">
        <v>7720</v>
      </c>
      <c r="H260" s="12" t="s">
        <v>685</v>
      </c>
      <c r="I260" s="12" t="s">
        <v>686</v>
      </c>
      <c r="J260" s="12">
        <v>395</v>
      </c>
      <c r="K260" s="12" t="s">
        <v>327</v>
      </c>
      <c r="L260" s="12">
        <v>112</v>
      </c>
      <c r="M260" s="12" t="s">
        <v>328</v>
      </c>
      <c r="N260" s="12" t="s">
        <v>329</v>
      </c>
      <c r="O260" s="57">
        <v>45673.728472222225</v>
      </c>
      <c r="P260" s="58">
        <v>45726</v>
      </c>
      <c r="Q260" s="12"/>
      <c r="R260" s="58">
        <v>45721</v>
      </c>
      <c r="S260" s="12"/>
      <c r="T260" s="59">
        <v>-342.28</v>
      </c>
      <c r="U260" s="12" t="s">
        <v>34</v>
      </c>
      <c r="V260" s="12" t="s">
        <v>838</v>
      </c>
      <c r="W260" s="12" t="s">
        <v>35</v>
      </c>
      <c r="X260" s="12" t="s">
        <v>36</v>
      </c>
      <c r="Y260" s="12"/>
      <c r="Z260" s="12"/>
      <c r="AA260" s="12" t="s">
        <v>774</v>
      </c>
      <c r="AB260" s="12"/>
      <c r="AC260" s="12">
        <v>7119</v>
      </c>
      <c r="AD260" s="12" t="s">
        <v>38</v>
      </c>
    </row>
    <row r="261" spans="1:30" x14ac:dyDescent="0.2">
      <c r="A261" s="56" t="s">
        <v>498</v>
      </c>
      <c r="B261" s="12">
        <v>622591</v>
      </c>
      <c r="C261" s="12">
        <v>120236</v>
      </c>
      <c r="D261" s="12"/>
      <c r="E261" s="12">
        <v>2</v>
      </c>
      <c r="F261" s="12" t="s">
        <v>29</v>
      </c>
      <c r="G261" s="12">
        <v>7720</v>
      </c>
      <c r="H261" s="12" t="s">
        <v>685</v>
      </c>
      <c r="I261" s="12" t="s">
        <v>686</v>
      </c>
      <c r="J261" s="12">
        <v>395</v>
      </c>
      <c r="K261" s="12" t="s">
        <v>327</v>
      </c>
      <c r="L261" s="12">
        <v>112</v>
      </c>
      <c r="M261" s="12" t="s">
        <v>328</v>
      </c>
      <c r="N261" s="12" t="s">
        <v>329</v>
      </c>
      <c r="O261" s="57">
        <v>45673.728472222225</v>
      </c>
      <c r="P261" s="58">
        <v>45726</v>
      </c>
      <c r="Q261" s="12"/>
      <c r="R261" s="58">
        <v>45721</v>
      </c>
      <c r="S261" s="12"/>
      <c r="T261" s="59">
        <v>27.38</v>
      </c>
      <c r="U261" s="12" t="s">
        <v>39</v>
      </c>
      <c r="V261" s="12" t="s">
        <v>40</v>
      </c>
      <c r="W261" s="12" t="s">
        <v>41</v>
      </c>
      <c r="X261" s="12" t="s">
        <v>42</v>
      </c>
      <c r="Y261" s="12"/>
      <c r="Z261" s="12"/>
      <c r="AA261" s="12" t="s">
        <v>774</v>
      </c>
      <c r="AB261" s="12"/>
      <c r="AC261" s="12">
        <v>7119</v>
      </c>
      <c r="AD261" s="12" t="s">
        <v>38</v>
      </c>
    </row>
    <row r="262" spans="1:30" x14ac:dyDescent="0.2">
      <c r="A262" s="56" t="s">
        <v>498</v>
      </c>
      <c r="B262" s="12">
        <v>629940</v>
      </c>
      <c r="C262" s="12">
        <v>121415</v>
      </c>
      <c r="D262" s="12"/>
      <c r="E262" s="12">
        <v>2</v>
      </c>
      <c r="F262" s="12" t="s">
        <v>29</v>
      </c>
      <c r="G262" s="12">
        <v>7720</v>
      </c>
      <c r="H262" s="12" t="s">
        <v>685</v>
      </c>
      <c r="I262" s="12" t="s">
        <v>686</v>
      </c>
      <c r="J262" s="12">
        <v>396</v>
      </c>
      <c r="K262" s="12" t="s">
        <v>324</v>
      </c>
      <c r="L262" s="12">
        <v>315</v>
      </c>
      <c r="M262" s="12"/>
      <c r="N262" s="12" t="s">
        <v>325</v>
      </c>
      <c r="O262" s="57">
        <v>45680.572222222225</v>
      </c>
      <c r="P262" s="58">
        <v>45726</v>
      </c>
      <c r="Q262" s="12"/>
      <c r="R262" s="58">
        <v>45721</v>
      </c>
      <c r="S262" s="12"/>
      <c r="T262" s="59">
        <v>-417.07</v>
      </c>
      <c r="U262" s="12" t="s">
        <v>34</v>
      </c>
      <c r="V262" s="12" t="s">
        <v>906</v>
      </c>
      <c r="W262" s="12" t="s">
        <v>35</v>
      </c>
      <c r="X262" s="12" t="s">
        <v>36</v>
      </c>
      <c r="Y262" s="12"/>
      <c r="Z262" s="12"/>
      <c r="AA262" s="12" t="s">
        <v>695</v>
      </c>
      <c r="AB262" s="12"/>
      <c r="AC262" s="12">
        <v>7119</v>
      </c>
      <c r="AD262" s="12" t="s">
        <v>38</v>
      </c>
    </row>
    <row r="263" spans="1:30" x14ac:dyDescent="0.2">
      <c r="A263" s="56" t="s">
        <v>498</v>
      </c>
      <c r="B263" s="12">
        <v>629962</v>
      </c>
      <c r="C263" s="12">
        <v>121415</v>
      </c>
      <c r="D263" s="12"/>
      <c r="E263" s="12">
        <v>2</v>
      </c>
      <c r="F263" s="12" t="s">
        <v>29</v>
      </c>
      <c r="G263" s="12">
        <v>7720</v>
      </c>
      <c r="H263" s="12" t="s">
        <v>685</v>
      </c>
      <c r="I263" s="12" t="s">
        <v>686</v>
      </c>
      <c r="J263" s="12">
        <v>396</v>
      </c>
      <c r="K263" s="12" t="s">
        <v>324</v>
      </c>
      <c r="L263" s="12">
        <v>315</v>
      </c>
      <c r="M263" s="12"/>
      <c r="N263" s="12" t="s">
        <v>325</v>
      </c>
      <c r="O263" s="57">
        <v>45680.572222222225</v>
      </c>
      <c r="P263" s="58">
        <v>45726</v>
      </c>
      <c r="Q263" s="12"/>
      <c r="R263" s="58">
        <v>45721</v>
      </c>
      <c r="S263" s="12"/>
      <c r="T263" s="59">
        <v>33.369999999999997</v>
      </c>
      <c r="U263" s="12" t="s">
        <v>39</v>
      </c>
      <c r="V263" s="12" t="s">
        <v>40</v>
      </c>
      <c r="W263" s="12" t="s">
        <v>41</v>
      </c>
      <c r="X263" s="12" t="s">
        <v>42</v>
      </c>
      <c r="Y263" s="12"/>
      <c r="Z263" s="12"/>
      <c r="AA263" s="12" t="s">
        <v>695</v>
      </c>
      <c r="AB263" s="12"/>
      <c r="AC263" s="12">
        <v>7119</v>
      </c>
      <c r="AD263" s="12" t="s">
        <v>38</v>
      </c>
    </row>
    <row r="264" spans="1:30" x14ac:dyDescent="0.2">
      <c r="A264" s="56" t="s">
        <v>497</v>
      </c>
      <c r="B264" s="12">
        <v>628429</v>
      </c>
      <c r="C264" s="12">
        <v>121144</v>
      </c>
      <c r="D264" s="12"/>
      <c r="E264" s="12">
        <v>2</v>
      </c>
      <c r="F264" s="12" t="s">
        <v>29</v>
      </c>
      <c r="G264" s="12">
        <v>7720</v>
      </c>
      <c r="H264" s="12" t="s">
        <v>685</v>
      </c>
      <c r="I264" s="12" t="s">
        <v>686</v>
      </c>
      <c r="J264" s="12">
        <v>174</v>
      </c>
      <c r="K264" s="12" t="s">
        <v>333</v>
      </c>
      <c r="L264" s="12">
        <v>168</v>
      </c>
      <c r="M264" s="12" t="s">
        <v>334</v>
      </c>
      <c r="N264" s="12" t="s">
        <v>907</v>
      </c>
      <c r="O264" s="57">
        <v>45689</v>
      </c>
      <c r="P264" s="58">
        <v>45726</v>
      </c>
      <c r="Q264" s="12"/>
      <c r="R264" s="58"/>
      <c r="S264" s="12"/>
      <c r="T264" s="59">
        <v>-352.8</v>
      </c>
      <c r="U264" s="12" t="s">
        <v>34</v>
      </c>
      <c r="V264" s="12" t="s">
        <v>838</v>
      </c>
      <c r="W264" s="12" t="s">
        <v>35</v>
      </c>
      <c r="X264" s="12" t="s">
        <v>36</v>
      </c>
      <c r="Y264" s="12"/>
      <c r="Z264" s="12"/>
      <c r="AA264" s="12" t="s">
        <v>908</v>
      </c>
      <c r="AB264" s="12"/>
      <c r="AC264" s="12">
        <v>7119</v>
      </c>
      <c r="AD264" s="12" t="s">
        <v>38</v>
      </c>
    </row>
    <row r="265" spans="1:30" x14ac:dyDescent="0.2">
      <c r="A265" s="56" t="s">
        <v>497</v>
      </c>
      <c r="B265" s="12">
        <v>628453</v>
      </c>
      <c r="C265" s="12">
        <v>121144</v>
      </c>
      <c r="D265" s="12"/>
      <c r="E265" s="12">
        <v>2</v>
      </c>
      <c r="F265" s="12" t="s">
        <v>29</v>
      </c>
      <c r="G265" s="12">
        <v>7720</v>
      </c>
      <c r="H265" s="12" t="s">
        <v>685</v>
      </c>
      <c r="I265" s="12" t="s">
        <v>686</v>
      </c>
      <c r="J265" s="12">
        <v>174</v>
      </c>
      <c r="K265" s="12" t="s">
        <v>333</v>
      </c>
      <c r="L265" s="12">
        <v>168</v>
      </c>
      <c r="M265" s="12" t="s">
        <v>334</v>
      </c>
      <c r="N265" s="12" t="s">
        <v>907</v>
      </c>
      <c r="O265" s="57">
        <v>45689</v>
      </c>
      <c r="P265" s="58">
        <v>45726</v>
      </c>
      <c r="Q265" s="12"/>
      <c r="R265" s="58"/>
      <c r="S265" s="12"/>
      <c r="T265" s="59">
        <v>28.22</v>
      </c>
      <c r="U265" s="12" t="s">
        <v>39</v>
      </c>
      <c r="V265" s="12" t="s">
        <v>40</v>
      </c>
      <c r="W265" s="12" t="s">
        <v>41</v>
      </c>
      <c r="X265" s="12" t="s">
        <v>42</v>
      </c>
      <c r="Y265" s="12"/>
      <c r="Z265" s="12"/>
      <c r="AA265" s="12" t="s">
        <v>908</v>
      </c>
      <c r="AB265" s="12"/>
      <c r="AC265" s="12">
        <v>7119</v>
      </c>
      <c r="AD265" s="12" t="s">
        <v>38</v>
      </c>
    </row>
    <row r="266" spans="1:30" x14ac:dyDescent="0.2">
      <c r="A266" s="56" t="s">
        <v>497</v>
      </c>
      <c r="B266" s="12">
        <v>607267</v>
      </c>
      <c r="C266" s="12">
        <v>118117</v>
      </c>
      <c r="D266" s="12"/>
      <c r="E266" s="12">
        <v>2</v>
      </c>
      <c r="F266" s="12" t="s">
        <v>29</v>
      </c>
      <c r="G266" s="12">
        <v>7720</v>
      </c>
      <c r="H266" s="12" t="s">
        <v>685</v>
      </c>
      <c r="I266" s="12" t="s">
        <v>686</v>
      </c>
      <c r="J266" s="12">
        <v>199</v>
      </c>
      <c r="K266" s="12" t="s">
        <v>336</v>
      </c>
      <c r="L266" s="12">
        <v>51</v>
      </c>
      <c r="M266" s="12" t="s">
        <v>337</v>
      </c>
      <c r="N266" s="12" t="s">
        <v>909</v>
      </c>
      <c r="O266" s="57">
        <v>45670.727083333331</v>
      </c>
      <c r="P266" s="58">
        <v>45726</v>
      </c>
      <c r="Q266" s="12"/>
      <c r="R266" s="58">
        <v>45721</v>
      </c>
      <c r="S266" s="12"/>
      <c r="T266" s="59">
        <v>-760.22</v>
      </c>
      <c r="U266" s="12" t="s">
        <v>34</v>
      </c>
      <c r="V266" s="12" t="s">
        <v>838</v>
      </c>
      <c r="W266" s="12" t="s">
        <v>35</v>
      </c>
      <c r="X266" s="12" t="s">
        <v>36</v>
      </c>
      <c r="Y266" s="12"/>
      <c r="Z266" s="12"/>
      <c r="AA266" s="12" t="s">
        <v>753</v>
      </c>
      <c r="AB266" s="12"/>
      <c r="AC266" s="12">
        <v>7119</v>
      </c>
      <c r="AD266" s="12" t="s">
        <v>38</v>
      </c>
    </row>
    <row r="267" spans="1:30" x14ac:dyDescent="0.2">
      <c r="A267" s="56" t="s">
        <v>497</v>
      </c>
      <c r="B267" s="12">
        <v>607269</v>
      </c>
      <c r="C267" s="12">
        <v>118117</v>
      </c>
      <c r="D267" s="12"/>
      <c r="E267" s="12">
        <v>2</v>
      </c>
      <c r="F267" s="12" t="s">
        <v>29</v>
      </c>
      <c r="G267" s="12">
        <v>7720</v>
      </c>
      <c r="H267" s="12" t="s">
        <v>685</v>
      </c>
      <c r="I267" s="12" t="s">
        <v>686</v>
      </c>
      <c r="J267" s="12">
        <v>199</v>
      </c>
      <c r="K267" s="12" t="s">
        <v>336</v>
      </c>
      <c r="L267" s="12">
        <v>51</v>
      </c>
      <c r="M267" s="12" t="s">
        <v>337</v>
      </c>
      <c r="N267" s="12" t="s">
        <v>909</v>
      </c>
      <c r="O267" s="57">
        <v>45670.727083333331</v>
      </c>
      <c r="P267" s="58">
        <v>45726</v>
      </c>
      <c r="Q267" s="12"/>
      <c r="R267" s="58">
        <v>45721</v>
      </c>
      <c r="S267" s="12"/>
      <c r="T267" s="59">
        <v>130</v>
      </c>
      <c r="U267" s="12" t="s">
        <v>39</v>
      </c>
      <c r="V267" s="12" t="s">
        <v>910</v>
      </c>
      <c r="W267" s="12" t="s">
        <v>54</v>
      </c>
      <c r="X267" s="12" t="s">
        <v>55</v>
      </c>
      <c r="Y267" s="12"/>
      <c r="Z267" s="12"/>
      <c r="AA267" s="12" t="s">
        <v>753</v>
      </c>
      <c r="AB267" s="12"/>
      <c r="AC267" s="12">
        <v>7119</v>
      </c>
      <c r="AD267" s="12" t="s">
        <v>38</v>
      </c>
    </row>
    <row r="268" spans="1:30" x14ac:dyDescent="0.2">
      <c r="A268" s="56" t="s">
        <v>497</v>
      </c>
      <c r="B268" s="12">
        <v>607310</v>
      </c>
      <c r="C268" s="12">
        <v>118117</v>
      </c>
      <c r="D268" s="12"/>
      <c r="E268" s="12">
        <v>2</v>
      </c>
      <c r="F268" s="12" t="s">
        <v>29</v>
      </c>
      <c r="G268" s="12">
        <v>7720</v>
      </c>
      <c r="H268" s="12" t="s">
        <v>685</v>
      </c>
      <c r="I268" s="12" t="s">
        <v>686</v>
      </c>
      <c r="J268" s="12">
        <v>199</v>
      </c>
      <c r="K268" s="12" t="s">
        <v>336</v>
      </c>
      <c r="L268" s="12">
        <v>51</v>
      </c>
      <c r="M268" s="12" t="s">
        <v>337</v>
      </c>
      <c r="N268" s="12" t="s">
        <v>909</v>
      </c>
      <c r="O268" s="57">
        <v>45670.727083333331</v>
      </c>
      <c r="P268" s="58">
        <v>45726</v>
      </c>
      <c r="Q268" s="12"/>
      <c r="R268" s="58">
        <v>45721</v>
      </c>
      <c r="S268" s="12"/>
      <c r="T268" s="59">
        <v>60.82</v>
      </c>
      <c r="U268" s="12" t="s">
        <v>39</v>
      </c>
      <c r="V268" s="12" t="s">
        <v>40</v>
      </c>
      <c r="W268" s="12" t="s">
        <v>41</v>
      </c>
      <c r="X268" s="12" t="s">
        <v>42</v>
      </c>
      <c r="Y268" s="12"/>
      <c r="Z268" s="12"/>
      <c r="AA268" s="12" t="s">
        <v>753</v>
      </c>
      <c r="AB268" s="12"/>
      <c r="AC268" s="12">
        <v>7119</v>
      </c>
      <c r="AD268" s="12" t="s">
        <v>38</v>
      </c>
    </row>
    <row r="269" spans="1:30" x14ac:dyDescent="0.2">
      <c r="A269" s="56" t="s">
        <v>497</v>
      </c>
      <c r="B269" s="12">
        <v>607312</v>
      </c>
      <c r="C269" s="12">
        <v>118117</v>
      </c>
      <c r="D269" s="12"/>
      <c r="E269" s="12">
        <v>2</v>
      </c>
      <c r="F269" s="12" t="s">
        <v>29</v>
      </c>
      <c r="G269" s="12">
        <v>7720</v>
      </c>
      <c r="H269" s="12" t="s">
        <v>685</v>
      </c>
      <c r="I269" s="12" t="s">
        <v>686</v>
      </c>
      <c r="J269" s="12">
        <v>199</v>
      </c>
      <c r="K269" s="12" t="s">
        <v>336</v>
      </c>
      <c r="L269" s="12">
        <v>51</v>
      </c>
      <c r="M269" s="12" t="s">
        <v>337</v>
      </c>
      <c r="N269" s="12" t="s">
        <v>909</v>
      </c>
      <c r="O269" s="57">
        <v>45670.727083333331</v>
      </c>
      <c r="P269" s="58">
        <v>45726</v>
      </c>
      <c r="Q269" s="12"/>
      <c r="R269" s="58">
        <v>45721</v>
      </c>
      <c r="S269" s="12"/>
      <c r="T269" s="59">
        <v>-10.4</v>
      </c>
      <c r="U269" s="12" t="s">
        <v>39</v>
      </c>
      <c r="V269" s="12" t="s">
        <v>56</v>
      </c>
      <c r="W269" s="12" t="s">
        <v>41</v>
      </c>
      <c r="X269" s="12" t="s">
        <v>42</v>
      </c>
      <c r="Y269" s="12"/>
      <c r="Z269" s="12"/>
      <c r="AA269" s="12" t="s">
        <v>753</v>
      </c>
      <c r="AB269" s="12"/>
      <c r="AC269" s="12">
        <v>7119</v>
      </c>
      <c r="AD269" s="12" t="s">
        <v>38</v>
      </c>
    </row>
    <row r="270" spans="1:30" x14ac:dyDescent="0.2">
      <c r="A270" s="56" t="s">
        <v>497</v>
      </c>
      <c r="B270" s="12">
        <v>644366</v>
      </c>
      <c r="C270" s="12">
        <v>124263</v>
      </c>
      <c r="D270" s="12"/>
      <c r="E270" s="12">
        <v>2</v>
      </c>
      <c r="F270" s="12" t="s">
        <v>29</v>
      </c>
      <c r="G270" s="12">
        <v>7720</v>
      </c>
      <c r="H270" s="12" t="s">
        <v>685</v>
      </c>
      <c r="I270" s="12" t="s">
        <v>686</v>
      </c>
      <c r="J270" s="12">
        <v>185</v>
      </c>
      <c r="K270" s="12" t="s">
        <v>344</v>
      </c>
      <c r="L270" s="12">
        <v>73</v>
      </c>
      <c r="M270" s="12" t="s">
        <v>345</v>
      </c>
      <c r="N270" s="12" t="s">
        <v>718</v>
      </c>
      <c r="O270" s="57">
        <v>45692.59097222222</v>
      </c>
      <c r="P270" s="58">
        <v>45726</v>
      </c>
      <c r="Q270" s="12"/>
      <c r="R270" s="58">
        <v>45721</v>
      </c>
      <c r="S270" s="12"/>
      <c r="T270" s="59">
        <v>-637.67999999999995</v>
      </c>
      <c r="U270" s="12" t="s">
        <v>34</v>
      </c>
      <c r="V270" s="12" t="s">
        <v>838</v>
      </c>
      <c r="W270" s="12" t="s">
        <v>35</v>
      </c>
      <c r="X270" s="12" t="s">
        <v>36</v>
      </c>
      <c r="Y270" s="12"/>
      <c r="Z270" s="12"/>
      <c r="AA270" s="12" t="s">
        <v>719</v>
      </c>
      <c r="AB270" s="12"/>
      <c r="AC270" s="12">
        <v>7119</v>
      </c>
      <c r="AD270" s="12" t="s">
        <v>38</v>
      </c>
    </row>
    <row r="271" spans="1:30" x14ac:dyDescent="0.2">
      <c r="A271" s="56" t="s">
        <v>497</v>
      </c>
      <c r="B271" s="12">
        <v>644390</v>
      </c>
      <c r="C271" s="12">
        <v>124263</v>
      </c>
      <c r="D271" s="12"/>
      <c r="E271" s="12">
        <v>2</v>
      </c>
      <c r="F271" s="12" t="s">
        <v>29</v>
      </c>
      <c r="G271" s="12">
        <v>7720</v>
      </c>
      <c r="H271" s="12" t="s">
        <v>685</v>
      </c>
      <c r="I271" s="12" t="s">
        <v>686</v>
      </c>
      <c r="J271" s="12">
        <v>185</v>
      </c>
      <c r="K271" s="12" t="s">
        <v>344</v>
      </c>
      <c r="L271" s="12">
        <v>73</v>
      </c>
      <c r="M271" s="12" t="s">
        <v>345</v>
      </c>
      <c r="N271" s="12" t="s">
        <v>718</v>
      </c>
      <c r="O271" s="57">
        <v>45692.59097222222</v>
      </c>
      <c r="P271" s="58">
        <v>45726</v>
      </c>
      <c r="Q271" s="12"/>
      <c r="R271" s="58">
        <v>45721</v>
      </c>
      <c r="S271" s="12"/>
      <c r="T271" s="59">
        <v>51.01</v>
      </c>
      <c r="U271" s="12" t="s">
        <v>39</v>
      </c>
      <c r="V271" s="12" t="s">
        <v>40</v>
      </c>
      <c r="W271" s="12" t="s">
        <v>41</v>
      </c>
      <c r="X271" s="12" t="s">
        <v>42</v>
      </c>
      <c r="Y271" s="12"/>
      <c r="Z271" s="12"/>
      <c r="AA271" s="12" t="s">
        <v>719</v>
      </c>
      <c r="AB271" s="12"/>
      <c r="AC271" s="12">
        <v>7119</v>
      </c>
      <c r="AD271" s="12" t="s">
        <v>38</v>
      </c>
    </row>
    <row r="272" spans="1:30" x14ac:dyDescent="0.2">
      <c r="A272" s="56" t="s">
        <v>501</v>
      </c>
      <c r="B272" s="12">
        <v>613850</v>
      </c>
      <c r="C272" s="12">
        <v>118981</v>
      </c>
      <c r="D272" s="12"/>
      <c r="E272" s="12">
        <v>2</v>
      </c>
      <c r="F272" s="12" t="s">
        <v>29</v>
      </c>
      <c r="G272" s="12">
        <v>7720</v>
      </c>
      <c r="H272" s="12" t="s">
        <v>685</v>
      </c>
      <c r="I272" s="12" t="s">
        <v>686</v>
      </c>
      <c r="J272" s="12">
        <v>218</v>
      </c>
      <c r="K272" s="12" t="s">
        <v>347</v>
      </c>
      <c r="L272" s="12">
        <v>126</v>
      </c>
      <c r="M272" s="12" t="s">
        <v>348</v>
      </c>
      <c r="N272" s="12" t="s">
        <v>911</v>
      </c>
      <c r="O272" s="57">
        <v>45673.427777777775</v>
      </c>
      <c r="P272" s="58">
        <v>45726</v>
      </c>
      <c r="Q272" s="12"/>
      <c r="R272" s="58">
        <v>45721</v>
      </c>
      <c r="S272" s="12"/>
      <c r="T272" s="59">
        <v>-1034.68</v>
      </c>
      <c r="U272" s="12" t="s">
        <v>34</v>
      </c>
      <c r="V272" s="12" t="s">
        <v>838</v>
      </c>
      <c r="W272" s="12" t="s">
        <v>35</v>
      </c>
      <c r="X272" s="12" t="s">
        <v>36</v>
      </c>
      <c r="Y272" s="12"/>
      <c r="Z272" s="12"/>
      <c r="AA272" s="12" t="s">
        <v>763</v>
      </c>
      <c r="AB272" s="12"/>
      <c r="AC272" s="12">
        <v>7119</v>
      </c>
      <c r="AD272" s="12" t="s">
        <v>38</v>
      </c>
    </row>
    <row r="273" spans="1:30" x14ac:dyDescent="0.2">
      <c r="A273" s="56" t="s">
        <v>501</v>
      </c>
      <c r="B273" s="12">
        <v>613874</v>
      </c>
      <c r="C273" s="12">
        <v>118981</v>
      </c>
      <c r="D273" s="12"/>
      <c r="E273" s="12">
        <v>2</v>
      </c>
      <c r="F273" s="12" t="s">
        <v>29</v>
      </c>
      <c r="G273" s="12">
        <v>7720</v>
      </c>
      <c r="H273" s="12" t="s">
        <v>685</v>
      </c>
      <c r="I273" s="12" t="s">
        <v>686</v>
      </c>
      <c r="J273" s="12">
        <v>218</v>
      </c>
      <c r="K273" s="12" t="s">
        <v>347</v>
      </c>
      <c r="L273" s="12">
        <v>126</v>
      </c>
      <c r="M273" s="12" t="s">
        <v>348</v>
      </c>
      <c r="N273" s="12" t="s">
        <v>911</v>
      </c>
      <c r="O273" s="57">
        <v>45673.427777777775</v>
      </c>
      <c r="P273" s="58">
        <v>45726</v>
      </c>
      <c r="Q273" s="12"/>
      <c r="R273" s="58">
        <v>45721</v>
      </c>
      <c r="S273" s="12"/>
      <c r="T273" s="59">
        <v>82.77</v>
      </c>
      <c r="U273" s="12" t="s">
        <v>39</v>
      </c>
      <c r="V273" s="12" t="s">
        <v>40</v>
      </c>
      <c r="W273" s="12" t="s">
        <v>41</v>
      </c>
      <c r="X273" s="12" t="s">
        <v>42</v>
      </c>
      <c r="Y273" s="12"/>
      <c r="Z273" s="12"/>
      <c r="AA273" s="12" t="s">
        <v>763</v>
      </c>
      <c r="AB273" s="12"/>
      <c r="AC273" s="12">
        <v>7119</v>
      </c>
      <c r="AD273" s="12" t="s">
        <v>38</v>
      </c>
    </row>
    <row r="274" spans="1:30" x14ac:dyDescent="0.2">
      <c r="A274" s="56" t="s">
        <v>497</v>
      </c>
      <c r="B274" s="12">
        <v>643978</v>
      </c>
      <c r="C274" s="12">
        <v>124140</v>
      </c>
      <c r="D274" s="12"/>
      <c r="E274" s="12">
        <v>2</v>
      </c>
      <c r="F274" s="12" t="s">
        <v>29</v>
      </c>
      <c r="G274" s="12">
        <v>7720</v>
      </c>
      <c r="H274" s="12" t="s">
        <v>685</v>
      </c>
      <c r="I274" s="12" t="s">
        <v>686</v>
      </c>
      <c r="J274" s="12">
        <v>180</v>
      </c>
      <c r="K274" s="12" t="s">
        <v>363</v>
      </c>
      <c r="L274" s="12">
        <v>19</v>
      </c>
      <c r="M274" s="12" t="s">
        <v>364</v>
      </c>
      <c r="N274" s="12" t="s">
        <v>726</v>
      </c>
      <c r="O274" s="57">
        <v>45692.538888888892</v>
      </c>
      <c r="P274" s="58">
        <v>45726</v>
      </c>
      <c r="Q274" s="12"/>
      <c r="R274" s="58"/>
      <c r="S274" s="12"/>
      <c r="T274" s="59">
        <v>-631.04999999999995</v>
      </c>
      <c r="U274" s="12" t="s">
        <v>34</v>
      </c>
      <c r="V274" s="12" t="s">
        <v>838</v>
      </c>
      <c r="W274" s="12" t="s">
        <v>35</v>
      </c>
      <c r="X274" s="12" t="s">
        <v>36</v>
      </c>
      <c r="Y274" s="12"/>
      <c r="Z274" s="12"/>
      <c r="AA274" s="12" t="s">
        <v>727</v>
      </c>
      <c r="AB274" s="12"/>
      <c r="AC274" s="12">
        <v>7119</v>
      </c>
      <c r="AD274" s="12" t="s">
        <v>38</v>
      </c>
    </row>
    <row r="275" spans="1:30" x14ac:dyDescent="0.2">
      <c r="A275" s="56" t="s">
        <v>497</v>
      </c>
      <c r="B275" s="12">
        <v>644002</v>
      </c>
      <c r="C275" s="12">
        <v>124140</v>
      </c>
      <c r="D275" s="12"/>
      <c r="E275" s="12">
        <v>2</v>
      </c>
      <c r="F275" s="12" t="s">
        <v>29</v>
      </c>
      <c r="G275" s="12">
        <v>7720</v>
      </c>
      <c r="H275" s="12" t="s">
        <v>685</v>
      </c>
      <c r="I275" s="12" t="s">
        <v>686</v>
      </c>
      <c r="J275" s="12">
        <v>180</v>
      </c>
      <c r="K275" s="12" t="s">
        <v>363</v>
      </c>
      <c r="L275" s="12">
        <v>19</v>
      </c>
      <c r="M275" s="12" t="s">
        <v>364</v>
      </c>
      <c r="N275" s="12" t="s">
        <v>726</v>
      </c>
      <c r="O275" s="57">
        <v>45692.538888888892</v>
      </c>
      <c r="P275" s="58">
        <v>45726</v>
      </c>
      <c r="Q275" s="12"/>
      <c r="R275" s="58"/>
      <c r="S275" s="12"/>
      <c r="T275" s="59">
        <v>50.48</v>
      </c>
      <c r="U275" s="12" t="s">
        <v>39</v>
      </c>
      <c r="V275" s="12" t="s">
        <v>40</v>
      </c>
      <c r="W275" s="12" t="s">
        <v>41</v>
      </c>
      <c r="X275" s="12" t="s">
        <v>42</v>
      </c>
      <c r="Y275" s="12"/>
      <c r="Z275" s="12"/>
      <c r="AA275" s="12" t="s">
        <v>727</v>
      </c>
      <c r="AB275" s="12"/>
      <c r="AC275" s="12">
        <v>7119</v>
      </c>
      <c r="AD275" s="12" t="s">
        <v>38</v>
      </c>
    </row>
    <row r="276" spans="1:30" x14ac:dyDescent="0.2">
      <c r="A276" s="56" t="s">
        <v>498</v>
      </c>
      <c r="B276" s="12">
        <v>622793</v>
      </c>
      <c r="C276" s="12">
        <v>120273</v>
      </c>
      <c r="D276" s="12"/>
      <c r="E276" s="12">
        <v>2</v>
      </c>
      <c r="F276" s="12" t="s">
        <v>29</v>
      </c>
      <c r="G276" s="12">
        <v>7720</v>
      </c>
      <c r="H276" s="12" t="s">
        <v>685</v>
      </c>
      <c r="I276" s="12" t="s">
        <v>686</v>
      </c>
      <c r="J276" s="12">
        <v>410</v>
      </c>
      <c r="K276" s="12" t="s">
        <v>367</v>
      </c>
      <c r="L276" s="12">
        <v>56</v>
      </c>
      <c r="M276" s="12" t="s">
        <v>368</v>
      </c>
      <c r="N276" s="12" t="s">
        <v>369</v>
      </c>
      <c r="O276" s="57">
        <v>45674.37777777778</v>
      </c>
      <c r="P276" s="58">
        <v>45726</v>
      </c>
      <c r="Q276" s="12"/>
      <c r="R276" s="58">
        <v>45716</v>
      </c>
      <c r="S276" s="12"/>
      <c r="T276" s="59">
        <v>-704.43</v>
      </c>
      <c r="U276" s="12" t="s">
        <v>34</v>
      </c>
      <c r="V276" s="12" t="s">
        <v>838</v>
      </c>
      <c r="W276" s="12" t="s">
        <v>35</v>
      </c>
      <c r="X276" s="12" t="s">
        <v>36</v>
      </c>
      <c r="Y276" s="12"/>
      <c r="Z276" s="12"/>
      <c r="AA276" s="12" t="s">
        <v>775</v>
      </c>
      <c r="AB276" s="12"/>
      <c r="AC276" s="12">
        <v>7119</v>
      </c>
      <c r="AD276" s="12" t="s">
        <v>38</v>
      </c>
    </row>
    <row r="277" spans="1:30" x14ac:dyDescent="0.2">
      <c r="A277" s="56" t="s">
        <v>498</v>
      </c>
      <c r="B277" s="12">
        <v>622818</v>
      </c>
      <c r="C277" s="12">
        <v>120273</v>
      </c>
      <c r="D277" s="12"/>
      <c r="E277" s="12">
        <v>2</v>
      </c>
      <c r="F277" s="12" t="s">
        <v>29</v>
      </c>
      <c r="G277" s="12">
        <v>7720</v>
      </c>
      <c r="H277" s="12" t="s">
        <v>685</v>
      </c>
      <c r="I277" s="12" t="s">
        <v>686</v>
      </c>
      <c r="J277" s="12">
        <v>410</v>
      </c>
      <c r="K277" s="12" t="s">
        <v>367</v>
      </c>
      <c r="L277" s="12">
        <v>56</v>
      </c>
      <c r="M277" s="12" t="s">
        <v>368</v>
      </c>
      <c r="N277" s="12" t="s">
        <v>369</v>
      </c>
      <c r="O277" s="57">
        <v>45674.37777777778</v>
      </c>
      <c r="P277" s="58">
        <v>45726</v>
      </c>
      <c r="Q277" s="12"/>
      <c r="R277" s="58">
        <v>45716</v>
      </c>
      <c r="S277" s="12"/>
      <c r="T277" s="59">
        <v>56.35</v>
      </c>
      <c r="U277" s="12" t="s">
        <v>39</v>
      </c>
      <c r="V277" s="12" t="s">
        <v>40</v>
      </c>
      <c r="W277" s="12" t="s">
        <v>41</v>
      </c>
      <c r="X277" s="12" t="s">
        <v>42</v>
      </c>
      <c r="Y277" s="12"/>
      <c r="Z277" s="12"/>
      <c r="AA277" s="12" t="s">
        <v>775</v>
      </c>
      <c r="AB277" s="12"/>
      <c r="AC277" s="12">
        <v>7119</v>
      </c>
      <c r="AD277" s="12" t="s">
        <v>38</v>
      </c>
    </row>
    <row r="278" spans="1:30" x14ac:dyDescent="0.2">
      <c r="A278" s="56" t="s">
        <v>497</v>
      </c>
      <c r="B278" s="12">
        <v>643494</v>
      </c>
      <c r="C278" s="12">
        <v>124061</v>
      </c>
      <c r="D278" s="12"/>
      <c r="E278" s="12">
        <v>2</v>
      </c>
      <c r="F278" s="12" t="s">
        <v>29</v>
      </c>
      <c r="G278" s="12">
        <v>7720</v>
      </c>
      <c r="H278" s="12" t="s">
        <v>685</v>
      </c>
      <c r="I278" s="12" t="s">
        <v>686</v>
      </c>
      <c r="J278" s="12">
        <v>167</v>
      </c>
      <c r="K278" s="12" t="s">
        <v>374</v>
      </c>
      <c r="L278" s="12">
        <v>63</v>
      </c>
      <c r="M278" s="12" t="s">
        <v>375</v>
      </c>
      <c r="N278" s="12" t="s">
        <v>739</v>
      </c>
      <c r="O278" s="57">
        <v>45692.527777777781</v>
      </c>
      <c r="P278" s="58">
        <v>45726</v>
      </c>
      <c r="Q278" s="12"/>
      <c r="R278" s="58">
        <v>45715</v>
      </c>
      <c r="S278" s="12"/>
      <c r="T278" s="59">
        <v>-651.39</v>
      </c>
      <c r="U278" s="12" t="s">
        <v>34</v>
      </c>
      <c r="V278" s="12" t="s">
        <v>838</v>
      </c>
      <c r="W278" s="12" t="s">
        <v>35</v>
      </c>
      <c r="X278" s="12" t="s">
        <v>36</v>
      </c>
      <c r="Y278" s="12"/>
      <c r="Z278" s="12"/>
      <c r="AA278" s="12" t="s">
        <v>912</v>
      </c>
      <c r="AB278" s="12"/>
      <c r="AC278" s="12">
        <v>7119</v>
      </c>
      <c r="AD278" s="12" t="s">
        <v>38</v>
      </c>
    </row>
    <row r="279" spans="1:30" x14ac:dyDescent="0.2">
      <c r="A279" s="56" t="s">
        <v>497</v>
      </c>
      <c r="B279" s="12">
        <v>643519</v>
      </c>
      <c r="C279" s="12">
        <v>124061</v>
      </c>
      <c r="D279" s="12"/>
      <c r="E279" s="12">
        <v>2</v>
      </c>
      <c r="F279" s="12" t="s">
        <v>29</v>
      </c>
      <c r="G279" s="12">
        <v>7720</v>
      </c>
      <c r="H279" s="12" t="s">
        <v>685</v>
      </c>
      <c r="I279" s="12" t="s">
        <v>686</v>
      </c>
      <c r="J279" s="12">
        <v>167</v>
      </c>
      <c r="K279" s="12" t="s">
        <v>374</v>
      </c>
      <c r="L279" s="12">
        <v>63</v>
      </c>
      <c r="M279" s="12" t="s">
        <v>375</v>
      </c>
      <c r="N279" s="12" t="s">
        <v>739</v>
      </c>
      <c r="O279" s="57">
        <v>45692.527777777781</v>
      </c>
      <c r="P279" s="58">
        <v>45726</v>
      </c>
      <c r="Q279" s="12"/>
      <c r="R279" s="58">
        <v>45715</v>
      </c>
      <c r="S279" s="12"/>
      <c r="T279" s="59">
        <v>52.11</v>
      </c>
      <c r="U279" s="12" t="s">
        <v>39</v>
      </c>
      <c r="V279" s="12" t="s">
        <v>40</v>
      </c>
      <c r="W279" s="12" t="s">
        <v>41</v>
      </c>
      <c r="X279" s="12" t="s">
        <v>42</v>
      </c>
      <c r="Y279" s="12"/>
      <c r="Z279" s="12"/>
      <c r="AA279" s="12" t="s">
        <v>912</v>
      </c>
      <c r="AB279" s="12"/>
      <c r="AC279" s="12">
        <v>7119</v>
      </c>
      <c r="AD279" s="12" t="s">
        <v>38</v>
      </c>
    </row>
    <row r="280" spans="1:30" x14ac:dyDescent="0.2">
      <c r="A280" s="56" t="s">
        <v>497</v>
      </c>
      <c r="B280" s="12">
        <v>644949</v>
      </c>
      <c r="C280" s="12">
        <v>124394</v>
      </c>
      <c r="D280" s="12"/>
      <c r="E280" s="12">
        <v>2</v>
      </c>
      <c r="F280" s="12" t="s">
        <v>29</v>
      </c>
      <c r="G280" s="12">
        <v>7720</v>
      </c>
      <c r="H280" s="12" t="s">
        <v>685</v>
      </c>
      <c r="I280" s="12" t="s">
        <v>686</v>
      </c>
      <c r="J280" s="12">
        <v>176</v>
      </c>
      <c r="K280" s="12" t="s">
        <v>378</v>
      </c>
      <c r="L280" s="12">
        <v>292</v>
      </c>
      <c r="M280" s="12" t="s">
        <v>379</v>
      </c>
      <c r="N280" s="12" t="s">
        <v>792</v>
      </c>
      <c r="O280" s="57">
        <v>45694.407638888886</v>
      </c>
      <c r="P280" s="58">
        <v>45726</v>
      </c>
      <c r="Q280" s="12"/>
      <c r="R280" s="58">
        <v>45716</v>
      </c>
      <c r="S280" s="12"/>
      <c r="T280" s="59">
        <v>-510</v>
      </c>
      <c r="U280" s="12" t="s">
        <v>34</v>
      </c>
      <c r="V280" s="12" t="s">
        <v>838</v>
      </c>
      <c r="W280" s="12" t="s">
        <v>35</v>
      </c>
      <c r="X280" s="12" t="s">
        <v>36</v>
      </c>
      <c r="Y280" s="12"/>
      <c r="Z280" s="12"/>
      <c r="AA280" s="12" t="s">
        <v>793</v>
      </c>
      <c r="AB280" s="12"/>
      <c r="AC280" s="12">
        <v>7119</v>
      </c>
      <c r="AD280" s="12" t="s">
        <v>38</v>
      </c>
    </row>
    <row r="281" spans="1:30" x14ac:dyDescent="0.2">
      <c r="A281" s="56" t="s">
        <v>497</v>
      </c>
      <c r="B281" s="12">
        <v>644977</v>
      </c>
      <c r="C281" s="12">
        <v>124394</v>
      </c>
      <c r="D281" s="12"/>
      <c r="E281" s="12">
        <v>2</v>
      </c>
      <c r="F281" s="12" t="s">
        <v>29</v>
      </c>
      <c r="G281" s="12">
        <v>7720</v>
      </c>
      <c r="H281" s="12" t="s">
        <v>685</v>
      </c>
      <c r="I281" s="12" t="s">
        <v>686</v>
      </c>
      <c r="J281" s="12">
        <v>176</v>
      </c>
      <c r="K281" s="12" t="s">
        <v>378</v>
      </c>
      <c r="L281" s="12">
        <v>292</v>
      </c>
      <c r="M281" s="12" t="s">
        <v>379</v>
      </c>
      <c r="N281" s="12" t="s">
        <v>792</v>
      </c>
      <c r="O281" s="57">
        <v>45694.407638888886</v>
      </c>
      <c r="P281" s="58">
        <v>45726</v>
      </c>
      <c r="Q281" s="12"/>
      <c r="R281" s="58">
        <v>45716</v>
      </c>
      <c r="S281" s="12"/>
      <c r="T281" s="59">
        <v>40.799999999999997</v>
      </c>
      <c r="U281" s="12" t="s">
        <v>39</v>
      </c>
      <c r="V281" s="12" t="s">
        <v>40</v>
      </c>
      <c r="W281" s="12" t="s">
        <v>41</v>
      </c>
      <c r="X281" s="12" t="s">
        <v>42</v>
      </c>
      <c r="Y281" s="12"/>
      <c r="Z281" s="12"/>
      <c r="AA281" s="12" t="s">
        <v>793</v>
      </c>
      <c r="AB281" s="12"/>
      <c r="AC281" s="12">
        <v>7119</v>
      </c>
      <c r="AD281" s="12" t="s">
        <v>38</v>
      </c>
    </row>
    <row r="282" spans="1:30" x14ac:dyDescent="0.2">
      <c r="A282" s="56" t="s">
        <v>497</v>
      </c>
      <c r="B282" s="12">
        <v>643631</v>
      </c>
      <c r="C282" s="12">
        <v>124086</v>
      </c>
      <c r="D282" s="12"/>
      <c r="E282" s="12">
        <v>2</v>
      </c>
      <c r="F282" s="12" t="s">
        <v>29</v>
      </c>
      <c r="G282" s="12">
        <v>7720</v>
      </c>
      <c r="H282" s="12" t="s">
        <v>685</v>
      </c>
      <c r="I282" s="12" t="s">
        <v>686</v>
      </c>
      <c r="J282" s="12">
        <v>172</v>
      </c>
      <c r="K282" s="12" t="s">
        <v>380</v>
      </c>
      <c r="L282" s="12">
        <v>96</v>
      </c>
      <c r="M282" s="12" t="s">
        <v>381</v>
      </c>
      <c r="N282" s="12" t="s">
        <v>735</v>
      </c>
      <c r="O282" s="57">
        <v>45692.529861111114</v>
      </c>
      <c r="P282" s="58">
        <v>45726</v>
      </c>
      <c r="Q282" s="12"/>
      <c r="R282" s="58">
        <v>45721</v>
      </c>
      <c r="S282" s="12"/>
      <c r="T282" s="59">
        <v>-592.88</v>
      </c>
      <c r="U282" s="12" t="s">
        <v>34</v>
      </c>
      <c r="V282" s="12" t="s">
        <v>838</v>
      </c>
      <c r="W282" s="12" t="s">
        <v>35</v>
      </c>
      <c r="X282" s="12" t="s">
        <v>36</v>
      </c>
      <c r="Y282" s="12"/>
      <c r="Z282" s="12"/>
      <c r="AA282" s="12" t="s">
        <v>913</v>
      </c>
      <c r="AB282" s="12"/>
      <c r="AC282" s="12">
        <v>7119</v>
      </c>
      <c r="AD282" s="12" t="s">
        <v>38</v>
      </c>
    </row>
    <row r="283" spans="1:30" x14ac:dyDescent="0.2">
      <c r="A283" s="56" t="s">
        <v>497</v>
      </c>
      <c r="B283" s="12">
        <v>643655</v>
      </c>
      <c r="C283" s="12">
        <v>124086</v>
      </c>
      <c r="D283" s="12"/>
      <c r="E283" s="12">
        <v>2</v>
      </c>
      <c r="F283" s="12" t="s">
        <v>29</v>
      </c>
      <c r="G283" s="12">
        <v>7720</v>
      </c>
      <c r="H283" s="12" t="s">
        <v>685</v>
      </c>
      <c r="I283" s="12" t="s">
        <v>686</v>
      </c>
      <c r="J283" s="12">
        <v>172</v>
      </c>
      <c r="K283" s="12" t="s">
        <v>380</v>
      </c>
      <c r="L283" s="12">
        <v>96</v>
      </c>
      <c r="M283" s="12" t="s">
        <v>381</v>
      </c>
      <c r="N283" s="12" t="s">
        <v>735</v>
      </c>
      <c r="O283" s="57">
        <v>45692.529861111114</v>
      </c>
      <c r="P283" s="58">
        <v>45726</v>
      </c>
      <c r="Q283" s="12"/>
      <c r="R283" s="58">
        <v>45721</v>
      </c>
      <c r="S283" s="12"/>
      <c r="T283" s="59">
        <v>47.43</v>
      </c>
      <c r="U283" s="12" t="s">
        <v>39</v>
      </c>
      <c r="V283" s="12" t="s">
        <v>40</v>
      </c>
      <c r="W283" s="12" t="s">
        <v>41</v>
      </c>
      <c r="X283" s="12" t="s">
        <v>42</v>
      </c>
      <c r="Y283" s="12"/>
      <c r="Z283" s="12"/>
      <c r="AA283" s="12" t="s">
        <v>913</v>
      </c>
      <c r="AB283" s="12"/>
      <c r="AC283" s="12">
        <v>7119</v>
      </c>
      <c r="AD283" s="12" t="s">
        <v>38</v>
      </c>
    </row>
    <row r="284" spans="1:30" x14ac:dyDescent="0.2">
      <c r="A284" s="56" t="s">
        <v>497</v>
      </c>
      <c r="B284" s="12">
        <v>632922</v>
      </c>
      <c r="C284" s="12">
        <v>122027</v>
      </c>
      <c r="D284" s="12"/>
      <c r="E284" s="12">
        <v>2</v>
      </c>
      <c r="F284" s="12" t="s">
        <v>29</v>
      </c>
      <c r="G284" s="12">
        <v>7720</v>
      </c>
      <c r="H284" s="12" t="s">
        <v>685</v>
      </c>
      <c r="I284" s="12" t="s">
        <v>686</v>
      </c>
      <c r="J284" s="12">
        <v>178</v>
      </c>
      <c r="K284" s="12" t="s">
        <v>385</v>
      </c>
      <c r="L284" s="12">
        <v>358</v>
      </c>
      <c r="M284" s="12"/>
      <c r="N284" s="12" t="s">
        <v>760</v>
      </c>
      <c r="O284" s="57">
        <v>45681.730555555558</v>
      </c>
      <c r="P284" s="58">
        <v>45726</v>
      </c>
      <c r="Q284" s="12"/>
      <c r="R284" s="58">
        <v>45715</v>
      </c>
      <c r="S284" s="12"/>
      <c r="T284" s="59">
        <v>-426.16</v>
      </c>
      <c r="U284" s="12" t="s">
        <v>34</v>
      </c>
      <c r="V284" s="12" t="s">
        <v>838</v>
      </c>
      <c r="W284" s="12" t="s">
        <v>35</v>
      </c>
      <c r="X284" s="12" t="s">
        <v>36</v>
      </c>
      <c r="Y284" s="12"/>
      <c r="Z284" s="12"/>
      <c r="AA284" s="12" t="s">
        <v>914</v>
      </c>
      <c r="AB284" s="12"/>
      <c r="AC284" s="12">
        <v>7119</v>
      </c>
      <c r="AD284" s="12" t="s">
        <v>38</v>
      </c>
    </row>
    <row r="285" spans="1:30" x14ac:dyDescent="0.2">
      <c r="A285" s="56" t="s">
        <v>497</v>
      </c>
      <c r="B285" s="12">
        <v>632946</v>
      </c>
      <c r="C285" s="12">
        <v>122027</v>
      </c>
      <c r="D285" s="12"/>
      <c r="E285" s="12">
        <v>2</v>
      </c>
      <c r="F285" s="12" t="s">
        <v>29</v>
      </c>
      <c r="G285" s="12">
        <v>7720</v>
      </c>
      <c r="H285" s="12" t="s">
        <v>685</v>
      </c>
      <c r="I285" s="12" t="s">
        <v>686</v>
      </c>
      <c r="J285" s="12">
        <v>178</v>
      </c>
      <c r="K285" s="12" t="s">
        <v>385</v>
      </c>
      <c r="L285" s="12">
        <v>358</v>
      </c>
      <c r="M285" s="12"/>
      <c r="N285" s="12" t="s">
        <v>760</v>
      </c>
      <c r="O285" s="57">
        <v>45681.730555555558</v>
      </c>
      <c r="P285" s="58">
        <v>45726</v>
      </c>
      <c r="Q285" s="12"/>
      <c r="R285" s="58">
        <v>45715</v>
      </c>
      <c r="S285" s="12"/>
      <c r="T285" s="59">
        <v>34.090000000000003</v>
      </c>
      <c r="U285" s="12" t="s">
        <v>39</v>
      </c>
      <c r="V285" s="12" t="s">
        <v>40</v>
      </c>
      <c r="W285" s="12" t="s">
        <v>41</v>
      </c>
      <c r="X285" s="12" t="s">
        <v>42</v>
      </c>
      <c r="Y285" s="12"/>
      <c r="Z285" s="12"/>
      <c r="AA285" s="12" t="s">
        <v>914</v>
      </c>
      <c r="AB285" s="12"/>
      <c r="AC285" s="12">
        <v>7119</v>
      </c>
      <c r="AD285" s="12" t="s">
        <v>38</v>
      </c>
    </row>
    <row r="286" spans="1:30" x14ac:dyDescent="0.2">
      <c r="A286" s="56" t="s">
        <v>498</v>
      </c>
      <c r="B286" s="12">
        <v>630005</v>
      </c>
      <c r="C286" s="12">
        <v>121428</v>
      </c>
      <c r="D286" s="12"/>
      <c r="E286" s="12">
        <v>2</v>
      </c>
      <c r="F286" s="12" t="s">
        <v>29</v>
      </c>
      <c r="G286" s="12">
        <v>7720</v>
      </c>
      <c r="H286" s="12" t="s">
        <v>685</v>
      </c>
      <c r="I286" s="12" t="s">
        <v>686</v>
      </c>
      <c r="J286" s="12">
        <v>406</v>
      </c>
      <c r="K286" s="12" t="s">
        <v>387</v>
      </c>
      <c r="L286" s="12">
        <v>335</v>
      </c>
      <c r="M286" s="12"/>
      <c r="N286" s="12" t="s">
        <v>388</v>
      </c>
      <c r="O286" s="57">
        <v>45680.606944444444</v>
      </c>
      <c r="P286" s="58">
        <v>45726</v>
      </c>
      <c r="Q286" s="12"/>
      <c r="R286" s="58">
        <v>45716</v>
      </c>
      <c r="S286" s="12"/>
      <c r="T286" s="59">
        <v>-475.11</v>
      </c>
      <c r="U286" s="12" t="s">
        <v>34</v>
      </c>
      <c r="V286" s="12" t="s">
        <v>838</v>
      </c>
      <c r="W286" s="12" t="s">
        <v>35</v>
      </c>
      <c r="X286" s="12" t="s">
        <v>36</v>
      </c>
      <c r="Y286" s="12"/>
      <c r="Z286" s="12"/>
      <c r="AA286" s="12" t="s">
        <v>693</v>
      </c>
      <c r="AB286" s="12"/>
      <c r="AC286" s="12">
        <v>7119</v>
      </c>
      <c r="AD286" s="12" t="s">
        <v>38</v>
      </c>
    </row>
    <row r="287" spans="1:30" x14ac:dyDescent="0.2">
      <c r="A287" s="56" t="s">
        <v>498</v>
      </c>
      <c r="B287" s="12">
        <v>630030</v>
      </c>
      <c r="C287" s="12">
        <v>121428</v>
      </c>
      <c r="D287" s="12"/>
      <c r="E287" s="12">
        <v>2</v>
      </c>
      <c r="F287" s="12" t="s">
        <v>29</v>
      </c>
      <c r="G287" s="12">
        <v>7720</v>
      </c>
      <c r="H287" s="12" t="s">
        <v>685</v>
      </c>
      <c r="I287" s="12" t="s">
        <v>686</v>
      </c>
      <c r="J287" s="12">
        <v>406</v>
      </c>
      <c r="K287" s="12" t="s">
        <v>387</v>
      </c>
      <c r="L287" s="12">
        <v>335</v>
      </c>
      <c r="M287" s="12"/>
      <c r="N287" s="12" t="s">
        <v>388</v>
      </c>
      <c r="O287" s="57">
        <v>45680.606944444444</v>
      </c>
      <c r="P287" s="58">
        <v>45726</v>
      </c>
      <c r="Q287" s="12"/>
      <c r="R287" s="58">
        <v>45716</v>
      </c>
      <c r="S287" s="12"/>
      <c r="T287" s="59">
        <v>38.01</v>
      </c>
      <c r="U287" s="12" t="s">
        <v>39</v>
      </c>
      <c r="V287" s="12" t="s">
        <v>40</v>
      </c>
      <c r="W287" s="12" t="s">
        <v>41</v>
      </c>
      <c r="X287" s="12" t="s">
        <v>42</v>
      </c>
      <c r="Y287" s="12"/>
      <c r="Z287" s="12"/>
      <c r="AA287" s="12" t="s">
        <v>693</v>
      </c>
      <c r="AB287" s="12"/>
      <c r="AC287" s="12">
        <v>7119</v>
      </c>
      <c r="AD287" s="12" t="s">
        <v>38</v>
      </c>
    </row>
    <row r="288" spans="1:30" x14ac:dyDescent="0.2">
      <c r="A288" s="56" t="s">
        <v>498</v>
      </c>
      <c r="B288" s="12">
        <v>603567</v>
      </c>
      <c r="C288" s="12">
        <v>117383</v>
      </c>
      <c r="D288" s="12"/>
      <c r="E288" s="12">
        <v>2</v>
      </c>
      <c r="F288" s="12" t="s">
        <v>29</v>
      </c>
      <c r="G288" s="12">
        <v>7720</v>
      </c>
      <c r="H288" s="12" t="s">
        <v>685</v>
      </c>
      <c r="I288" s="12" t="s">
        <v>686</v>
      </c>
      <c r="J288" s="12">
        <v>399</v>
      </c>
      <c r="K288" s="12" t="s">
        <v>389</v>
      </c>
      <c r="L288" s="12">
        <v>287</v>
      </c>
      <c r="M288" s="12" t="s">
        <v>390</v>
      </c>
      <c r="N288" s="12" t="s">
        <v>696</v>
      </c>
      <c r="O288" s="57">
        <v>45670.449305555558</v>
      </c>
      <c r="P288" s="58">
        <v>45726</v>
      </c>
      <c r="Q288" s="12"/>
      <c r="R288" s="58">
        <v>45721</v>
      </c>
      <c r="S288" s="12"/>
      <c r="T288" s="59">
        <v>-482.92</v>
      </c>
      <c r="U288" s="12" t="s">
        <v>34</v>
      </c>
      <c r="V288" s="12" t="s">
        <v>838</v>
      </c>
      <c r="W288" s="12" t="s">
        <v>35</v>
      </c>
      <c r="X288" s="12" t="s">
        <v>36</v>
      </c>
      <c r="Y288" s="12"/>
      <c r="Z288" s="12"/>
      <c r="AA288" s="12" t="s">
        <v>697</v>
      </c>
      <c r="AB288" s="12"/>
      <c r="AC288" s="12">
        <v>7119</v>
      </c>
      <c r="AD288" s="12" t="s">
        <v>38</v>
      </c>
    </row>
    <row r="289" spans="1:30" x14ac:dyDescent="0.2">
      <c r="A289" s="56" t="s">
        <v>498</v>
      </c>
      <c r="B289" s="12">
        <v>603591</v>
      </c>
      <c r="C289" s="12">
        <v>117383</v>
      </c>
      <c r="D289" s="12"/>
      <c r="E289" s="12">
        <v>2</v>
      </c>
      <c r="F289" s="12" t="s">
        <v>29</v>
      </c>
      <c r="G289" s="12">
        <v>7720</v>
      </c>
      <c r="H289" s="12" t="s">
        <v>685</v>
      </c>
      <c r="I289" s="12" t="s">
        <v>686</v>
      </c>
      <c r="J289" s="12">
        <v>399</v>
      </c>
      <c r="K289" s="12" t="s">
        <v>389</v>
      </c>
      <c r="L289" s="12">
        <v>287</v>
      </c>
      <c r="M289" s="12" t="s">
        <v>390</v>
      </c>
      <c r="N289" s="12" t="s">
        <v>696</v>
      </c>
      <c r="O289" s="57">
        <v>45670.449305555558</v>
      </c>
      <c r="P289" s="58">
        <v>45726</v>
      </c>
      <c r="Q289" s="12"/>
      <c r="R289" s="58">
        <v>45721</v>
      </c>
      <c r="S289" s="12"/>
      <c r="T289" s="59">
        <v>38.630000000000003</v>
      </c>
      <c r="U289" s="12" t="s">
        <v>39</v>
      </c>
      <c r="V289" s="12" t="s">
        <v>40</v>
      </c>
      <c r="W289" s="12" t="s">
        <v>41</v>
      </c>
      <c r="X289" s="12" t="s">
        <v>42</v>
      </c>
      <c r="Y289" s="12"/>
      <c r="Z289" s="12"/>
      <c r="AA289" s="12" t="s">
        <v>697</v>
      </c>
      <c r="AB289" s="12"/>
      <c r="AC289" s="12">
        <v>7119</v>
      </c>
      <c r="AD289" s="12" t="s">
        <v>38</v>
      </c>
    </row>
    <row r="290" spans="1:30" x14ac:dyDescent="0.2">
      <c r="A290" s="56" t="s">
        <v>498</v>
      </c>
      <c r="B290" s="12">
        <v>603917</v>
      </c>
      <c r="C290" s="12">
        <v>117446</v>
      </c>
      <c r="D290" s="12"/>
      <c r="E290" s="12">
        <v>2</v>
      </c>
      <c r="F290" s="12" t="s">
        <v>29</v>
      </c>
      <c r="G290" s="12">
        <v>7720</v>
      </c>
      <c r="H290" s="12" t="s">
        <v>685</v>
      </c>
      <c r="I290" s="12" t="s">
        <v>686</v>
      </c>
      <c r="J290" s="12">
        <v>403</v>
      </c>
      <c r="K290" s="12" t="s">
        <v>487</v>
      </c>
      <c r="L290" s="12">
        <v>419</v>
      </c>
      <c r="M290" s="12"/>
      <c r="N290" s="12" t="s">
        <v>915</v>
      </c>
      <c r="O290" s="57">
        <v>45670.459722222222</v>
      </c>
      <c r="P290" s="58">
        <v>45726</v>
      </c>
      <c r="Q290" s="12"/>
      <c r="R290" s="58"/>
      <c r="S290" s="12"/>
      <c r="T290" s="59">
        <v>-320</v>
      </c>
      <c r="U290" s="12" t="s">
        <v>34</v>
      </c>
      <c r="V290" s="12" t="s">
        <v>838</v>
      </c>
      <c r="W290" s="12" t="s">
        <v>35</v>
      </c>
      <c r="X290" s="12" t="s">
        <v>36</v>
      </c>
      <c r="Y290" s="12"/>
      <c r="Z290" s="12"/>
      <c r="AA290" s="12" t="s">
        <v>699</v>
      </c>
      <c r="AB290" s="12"/>
      <c r="AC290" s="12">
        <v>7119</v>
      </c>
      <c r="AD290" s="12" t="s">
        <v>38</v>
      </c>
    </row>
    <row r="291" spans="1:30" x14ac:dyDescent="0.2">
      <c r="A291" s="56" t="s">
        <v>498</v>
      </c>
      <c r="B291" s="12">
        <v>603943</v>
      </c>
      <c r="C291" s="12">
        <v>117446</v>
      </c>
      <c r="D291" s="12"/>
      <c r="E291" s="12">
        <v>2</v>
      </c>
      <c r="F291" s="12" t="s">
        <v>29</v>
      </c>
      <c r="G291" s="12">
        <v>7720</v>
      </c>
      <c r="H291" s="12" t="s">
        <v>685</v>
      </c>
      <c r="I291" s="12" t="s">
        <v>686</v>
      </c>
      <c r="J291" s="12">
        <v>403</v>
      </c>
      <c r="K291" s="12" t="s">
        <v>487</v>
      </c>
      <c r="L291" s="12">
        <v>419</v>
      </c>
      <c r="M291" s="12"/>
      <c r="N291" s="12" t="s">
        <v>915</v>
      </c>
      <c r="O291" s="57">
        <v>45670.459722222222</v>
      </c>
      <c r="P291" s="58">
        <v>45726</v>
      </c>
      <c r="Q291" s="12"/>
      <c r="R291" s="58"/>
      <c r="S291" s="12"/>
      <c r="T291" s="59">
        <v>25.6</v>
      </c>
      <c r="U291" s="12" t="s">
        <v>39</v>
      </c>
      <c r="V291" s="12" t="s">
        <v>40</v>
      </c>
      <c r="W291" s="12" t="s">
        <v>41</v>
      </c>
      <c r="X291" s="12" t="s">
        <v>42</v>
      </c>
      <c r="Y291" s="12"/>
      <c r="Z291" s="12"/>
      <c r="AA291" s="12" t="s">
        <v>699</v>
      </c>
      <c r="AB291" s="12"/>
      <c r="AC291" s="12">
        <v>7119</v>
      </c>
      <c r="AD291" s="12" t="s">
        <v>38</v>
      </c>
    </row>
    <row r="292" spans="1:30" x14ac:dyDescent="0.2">
      <c r="A292" s="56" t="s">
        <v>498</v>
      </c>
      <c r="B292" s="12">
        <v>630248</v>
      </c>
      <c r="C292" s="12">
        <v>121474</v>
      </c>
      <c r="D292" s="12"/>
      <c r="E292" s="12">
        <v>2</v>
      </c>
      <c r="F292" s="12" t="s">
        <v>29</v>
      </c>
      <c r="G292" s="12">
        <v>7720</v>
      </c>
      <c r="H292" s="12" t="s">
        <v>685</v>
      </c>
      <c r="I292" s="12" t="s">
        <v>686</v>
      </c>
      <c r="J292" s="12">
        <v>405</v>
      </c>
      <c r="K292" s="12" t="s">
        <v>393</v>
      </c>
      <c r="L292" s="12">
        <v>336</v>
      </c>
      <c r="M292" s="12"/>
      <c r="N292" s="12" t="s">
        <v>690</v>
      </c>
      <c r="O292" s="57">
        <v>45680.673611111109</v>
      </c>
      <c r="P292" s="58">
        <v>45726</v>
      </c>
      <c r="Q292" s="12"/>
      <c r="R292" s="58"/>
      <c r="S292" s="12"/>
      <c r="T292" s="59">
        <v>-584.82000000000005</v>
      </c>
      <c r="U292" s="12" t="s">
        <v>34</v>
      </c>
      <c r="V292" s="12" t="s">
        <v>838</v>
      </c>
      <c r="W292" s="12" t="s">
        <v>35</v>
      </c>
      <c r="X292" s="12" t="s">
        <v>36</v>
      </c>
      <c r="Y292" s="12"/>
      <c r="Z292" s="12"/>
      <c r="AA292" s="12" t="s">
        <v>916</v>
      </c>
      <c r="AB292" s="12"/>
      <c r="AC292" s="12">
        <v>7119</v>
      </c>
      <c r="AD292" s="12" t="s">
        <v>38</v>
      </c>
    </row>
    <row r="293" spans="1:30" x14ac:dyDescent="0.2">
      <c r="A293" s="56" t="s">
        <v>498</v>
      </c>
      <c r="B293" s="12">
        <v>630270</v>
      </c>
      <c r="C293" s="12">
        <v>121474</v>
      </c>
      <c r="D293" s="12"/>
      <c r="E293" s="12">
        <v>2</v>
      </c>
      <c r="F293" s="12" t="s">
        <v>29</v>
      </c>
      <c r="G293" s="12">
        <v>7720</v>
      </c>
      <c r="H293" s="12" t="s">
        <v>685</v>
      </c>
      <c r="I293" s="12" t="s">
        <v>686</v>
      </c>
      <c r="J293" s="12">
        <v>405</v>
      </c>
      <c r="K293" s="12" t="s">
        <v>393</v>
      </c>
      <c r="L293" s="12">
        <v>336</v>
      </c>
      <c r="M293" s="12"/>
      <c r="N293" s="12" t="s">
        <v>690</v>
      </c>
      <c r="O293" s="57">
        <v>45680.673611111109</v>
      </c>
      <c r="P293" s="58">
        <v>45726</v>
      </c>
      <c r="Q293" s="12"/>
      <c r="R293" s="58"/>
      <c r="S293" s="12"/>
      <c r="T293" s="59">
        <v>46.79</v>
      </c>
      <c r="U293" s="12" t="s">
        <v>39</v>
      </c>
      <c r="V293" s="12" t="s">
        <v>40</v>
      </c>
      <c r="W293" s="12" t="s">
        <v>41</v>
      </c>
      <c r="X293" s="12" t="s">
        <v>42</v>
      </c>
      <c r="Y293" s="12"/>
      <c r="Z293" s="12"/>
      <c r="AA293" s="12" t="s">
        <v>916</v>
      </c>
      <c r="AB293" s="12"/>
      <c r="AC293" s="12">
        <v>7119</v>
      </c>
      <c r="AD293" s="12" t="s">
        <v>38</v>
      </c>
    </row>
    <row r="294" spans="1:30" x14ac:dyDescent="0.2">
      <c r="A294" s="56" t="s">
        <v>497</v>
      </c>
      <c r="B294" s="12">
        <v>642104</v>
      </c>
      <c r="C294" s="12">
        <v>123829</v>
      </c>
      <c r="D294" s="12"/>
      <c r="E294" s="12">
        <v>2</v>
      </c>
      <c r="F294" s="12" t="s">
        <v>29</v>
      </c>
      <c r="G294" s="12">
        <v>7720</v>
      </c>
      <c r="H294" s="12" t="s">
        <v>685</v>
      </c>
      <c r="I294" s="12" t="s">
        <v>686</v>
      </c>
      <c r="J294" s="12">
        <v>181</v>
      </c>
      <c r="K294" s="12" t="s">
        <v>399</v>
      </c>
      <c r="L294" s="12">
        <v>388</v>
      </c>
      <c r="M294" s="12"/>
      <c r="N294" s="12" t="s">
        <v>400</v>
      </c>
      <c r="O294" s="57">
        <v>45692.345833333333</v>
      </c>
      <c r="P294" s="58">
        <v>45726</v>
      </c>
      <c r="Q294" s="12"/>
      <c r="R294" s="58"/>
      <c r="S294" s="12"/>
      <c r="T294" s="59">
        <v>-350</v>
      </c>
      <c r="U294" s="12" t="s">
        <v>34</v>
      </c>
      <c r="V294" s="12" t="s">
        <v>838</v>
      </c>
      <c r="W294" s="12" t="s">
        <v>35</v>
      </c>
      <c r="X294" s="12" t="s">
        <v>36</v>
      </c>
      <c r="Y294" s="12"/>
      <c r="Z294" s="12"/>
      <c r="AA294" s="12" t="s">
        <v>759</v>
      </c>
      <c r="AB294" s="12"/>
      <c r="AC294" s="12">
        <v>7119</v>
      </c>
      <c r="AD294" s="12" t="s">
        <v>38</v>
      </c>
    </row>
    <row r="295" spans="1:30" x14ac:dyDescent="0.2">
      <c r="A295" s="56" t="s">
        <v>497</v>
      </c>
      <c r="B295" s="12">
        <v>642130</v>
      </c>
      <c r="C295" s="12">
        <v>123829</v>
      </c>
      <c r="D295" s="12"/>
      <c r="E295" s="12">
        <v>2</v>
      </c>
      <c r="F295" s="12" t="s">
        <v>29</v>
      </c>
      <c r="G295" s="12">
        <v>7720</v>
      </c>
      <c r="H295" s="12" t="s">
        <v>685</v>
      </c>
      <c r="I295" s="12" t="s">
        <v>686</v>
      </c>
      <c r="J295" s="12">
        <v>181</v>
      </c>
      <c r="K295" s="12" t="s">
        <v>399</v>
      </c>
      <c r="L295" s="12">
        <v>388</v>
      </c>
      <c r="M295" s="12"/>
      <c r="N295" s="12" t="s">
        <v>400</v>
      </c>
      <c r="O295" s="57">
        <v>45692.345833333333</v>
      </c>
      <c r="P295" s="58">
        <v>45726</v>
      </c>
      <c r="Q295" s="12"/>
      <c r="R295" s="58"/>
      <c r="S295" s="12"/>
      <c r="T295" s="59">
        <v>28</v>
      </c>
      <c r="U295" s="12" t="s">
        <v>39</v>
      </c>
      <c r="V295" s="12" t="s">
        <v>40</v>
      </c>
      <c r="W295" s="12" t="s">
        <v>41</v>
      </c>
      <c r="X295" s="12" t="s">
        <v>42</v>
      </c>
      <c r="Y295" s="12"/>
      <c r="Z295" s="12"/>
      <c r="AA295" s="12" t="s">
        <v>759</v>
      </c>
      <c r="AB295" s="12"/>
      <c r="AC295" s="12">
        <v>7119</v>
      </c>
      <c r="AD295" s="12" t="s">
        <v>38</v>
      </c>
    </row>
    <row r="296" spans="1:30" x14ac:dyDescent="0.2">
      <c r="A296" s="56" t="s">
        <v>497</v>
      </c>
      <c r="B296" s="12">
        <v>633916</v>
      </c>
      <c r="C296" s="12">
        <v>122223</v>
      </c>
      <c r="D296" s="12"/>
      <c r="E296" s="12">
        <v>2</v>
      </c>
      <c r="F296" s="12" t="s">
        <v>29</v>
      </c>
      <c r="G296" s="12">
        <v>7720</v>
      </c>
      <c r="H296" s="12" t="s">
        <v>685</v>
      </c>
      <c r="I296" s="12" t="s">
        <v>686</v>
      </c>
      <c r="J296" s="12">
        <v>200</v>
      </c>
      <c r="K296" s="12" t="s">
        <v>401</v>
      </c>
      <c r="L296" s="12">
        <v>41</v>
      </c>
      <c r="M296" s="12" t="s">
        <v>402</v>
      </c>
      <c r="N296" s="12" t="s">
        <v>403</v>
      </c>
      <c r="O296" s="57">
        <v>45681.75</v>
      </c>
      <c r="P296" s="58">
        <v>45726</v>
      </c>
      <c r="Q296" s="12"/>
      <c r="R296" s="58">
        <v>45721</v>
      </c>
      <c r="S296" s="12"/>
      <c r="T296" s="59">
        <v>-624.26</v>
      </c>
      <c r="U296" s="12" t="s">
        <v>34</v>
      </c>
      <c r="V296" s="12" t="s">
        <v>838</v>
      </c>
      <c r="W296" s="12" t="s">
        <v>35</v>
      </c>
      <c r="X296" s="12" t="s">
        <v>36</v>
      </c>
      <c r="Y296" s="12"/>
      <c r="Z296" s="12"/>
      <c r="AA296" s="12" t="s">
        <v>755</v>
      </c>
      <c r="AB296" s="12"/>
      <c r="AC296" s="12">
        <v>7119</v>
      </c>
      <c r="AD296" s="12" t="s">
        <v>38</v>
      </c>
    </row>
    <row r="297" spans="1:30" x14ac:dyDescent="0.2">
      <c r="A297" s="56" t="s">
        <v>497</v>
      </c>
      <c r="B297" s="12">
        <v>633938</v>
      </c>
      <c r="C297" s="12">
        <v>122223</v>
      </c>
      <c r="D297" s="12"/>
      <c r="E297" s="12">
        <v>2</v>
      </c>
      <c r="F297" s="12" t="s">
        <v>29</v>
      </c>
      <c r="G297" s="12">
        <v>7720</v>
      </c>
      <c r="H297" s="12" t="s">
        <v>685</v>
      </c>
      <c r="I297" s="12" t="s">
        <v>686</v>
      </c>
      <c r="J297" s="12">
        <v>200</v>
      </c>
      <c r="K297" s="12" t="s">
        <v>401</v>
      </c>
      <c r="L297" s="12">
        <v>41</v>
      </c>
      <c r="M297" s="12" t="s">
        <v>402</v>
      </c>
      <c r="N297" s="12" t="s">
        <v>403</v>
      </c>
      <c r="O297" s="57">
        <v>45681.75</v>
      </c>
      <c r="P297" s="58">
        <v>45726</v>
      </c>
      <c r="Q297" s="12"/>
      <c r="R297" s="58">
        <v>45721</v>
      </c>
      <c r="S297" s="12"/>
      <c r="T297" s="59">
        <v>49.94</v>
      </c>
      <c r="U297" s="12" t="s">
        <v>39</v>
      </c>
      <c r="V297" s="12" t="s">
        <v>40</v>
      </c>
      <c r="W297" s="12" t="s">
        <v>41</v>
      </c>
      <c r="X297" s="12" t="s">
        <v>42</v>
      </c>
      <c r="Y297" s="12"/>
      <c r="Z297" s="12"/>
      <c r="AA297" s="12" t="s">
        <v>755</v>
      </c>
      <c r="AB297" s="12"/>
      <c r="AC297" s="12">
        <v>7119</v>
      </c>
      <c r="AD297" s="12" t="s">
        <v>38</v>
      </c>
    </row>
    <row r="298" spans="1:30" x14ac:dyDescent="0.2">
      <c r="A298" s="56" t="s">
        <v>501</v>
      </c>
      <c r="B298" s="12">
        <v>619343</v>
      </c>
      <c r="C298" s="12">
        <v>119684</v>
      </c>
      <c r="D298" s="12"/>
      <c r="E298" s="12">
        <v>2</v>
      </c>
      <c r="F298" s="12" t="s">
        <v>29</v>
      </c>
      <c r="G298" s="12">
        <v>7720</v>
      </c>
      <c r="H298" s="12" t="s">
        <v>685</v>
      </c>
      <c r="I298" s="12" t="s">
        <v>686</v>
      </c>
      <c r="J298" s="12">
        <v>143</v>
      </c>
      <c r="K298" s="12" t="s">
        <v>405</v>
      </c>
      <c r="L298" s="12">
        <v>108</v>
      </c>
      <c r="M298" s="12" t="s">
        <v>406</v>
      </c>
      <c r="N298" s="12" t="s">
        <v>407</v>
      </c>
      <c r="O298" s="57">
        <v>45673.629166666666</v>
      </c>
      <c r="P298" s="58">
        <v>45726</v>
      </c>
      <c r="Q298" s="12"/>
      <c r="R298" s="58">
        <v>45721</v>
      </c>
      <c r="S298" s="12"/>
      <c r="T298" s="59">
        <v>-39625.58</v>
      </c>
      <c r="U298" s="12" t="s">
        <v>34</v>
      </c>
      <c r="V298" s="12" t="s">
        <v>838</v>
      </c>
      <c r="W298" s="12" t="s">
        <v>35</v>
      </c>
      <c r="X298" s="12" t="s">
        <v>36</v>
      </c>
      <c r="Y298" s="12"/>
      <c r="Z298" s="12"/>
      <c r="AA298" s="12" t="s">
        <v>770</v>
      </c>
      <c r="AB298" s="12"/>
      <c r="AC298" s="12">
        <v>7119</v>
      </c>
      <c r="AD298" s="12" t="s">
        <v>38</v>
      </c>
    </row>
    <row r="299" spans="1:30" x14ac:dyDescent="0.2">
      <c r="A299" s="56" t="s">
        <v>501</v>
      </c>
      <c r="B299" s="12">
        <v>619366</v>
      </c>
      <c r="C299" s="12">
        <v>119684</v>
      </c>
      <c r="D299" s="12"/>
      <c r="E299" s="12">
        <v>2</v>
      </c>
      <c r="F299" s="12" t="s">
        <v>29</v>
      </c>
      <c r="G299" s="12">
        <v>7720</v>
      </c>
      <c r="H299" s="12" t="s">
        <v>685</v>
      </c>
      <c r="I299" s="12" t="s">
        <v>686</v>
      </c>
      <c r="J299" s="12">
        <v>143</v>
      </c>
      <c r="K299" s="12" t="s">
        <v>405</v>
      </c>
      <c r="L299" s="12">
        <v>108</v>
      </c>
      <c r="M299" s="12" t="s">
        <v>406</v>
      </c>
      <c r="N299" s="12" t="s">
        <v>407</v>
      </c>
      <c r="O299" s="57">
        <v>45673.629166666666</v>
      </c>
      <c r="P299" s="58">
        <v>45726</v>
      </c>
      <c r="Q299" s="12"/>
      <c r="R299" s="58">
        <v>45721</v>
      </c>
      <c r="S299" s="12"/>
      <c r="T299" s="59">
        <v>3170.05</v>
      </c>
      <c r="U299" s="12" t="s">
        <v>39</v>
      </c>
      <c r="V299" s="12" t="s">
        <v>40</v>
      </c>
      <c r="W299" s="12" t="s">
        <v>41</v>
      </c>
      <c r="X299" s="12" t="s">
        <v>42</v>
      </c>
      <c r="Y299" s="12"/>
      <c r="Z299" s="12"/>
      <c r="AA299" s="12" t="s">
        <v>770</v>
      </c>
      <c r="AB299" s="12"/>
      <c r="AC299" s="12">
        <v>7119</v>
      </c>
      <c r="AD299" s="12" t="s">
        <v>38</v>
      </c>
    </row>
    <row r="300" spans="1:30" x14ac:dyDescent="0.2">
      <c r="A300" s="56" t="s">
        <v>501</v>
      </c>
      <c r="B300" s="12">
        <v>619389</v>
      </c>
      <c r="C300" s="12">
        <v>119684</v>
      </c>
      <c r="D300" s="12"/>
      <c r="E300" s="12">
        <v>2</v>
      </c>
      <c r="F300" s="12" t="s">
        <v>29</v>
      </c>
      <c r="G300" s="12">
        <v>7720</v>
      </c>
      <c r="H300" s="12" t="s">
        <v>685</v>
      </c>
      <c r="I300" s="12" t="s">
        <v>686</v>
      </c>
      <c r="J300" s="12">
        <v>143</v>
      </c>
      <c r="K300" s="12" t="s">
        <v>405</v>
      </c>
      <c r="L300" s="12">
        <v>108</v>
      </c>
      <c r="M300" s="12" t="s">
        <v>406</v>
      </c>
      <c r="N300" s="12" t="s">
        <v>407</v>
      </c>
      <c r="O300" s="57">
        <v>45673.629166666666</v>
      </c>
      <c r="P300" s="58">
        <v>45726</v>
      </c>
      <c r="Q300" s="12"/>
      <c r="R300" s="58">
        <v>45721</v>
      </c>
      <c r="S300" s="12"/>
      <c r="T300" s="59">
        <v>10001.030000000001</v>
      </c>
      <c r="U300" s="12" t="s">
        <v>39</v>
      </c>
      <c r="V300" s="12" t="s">
        <v>46</v>
      </c>
      <c r="W300" s="12" t="s">
        <v>47</v>
      </c>
      <c r="X300" s="12" t="s">
        <v>48</v>
      </c>
      <c r="Y300" s="12"/>
      <c r="Z300" s="12"/>
      <c r="AA300" s="12" t="s">
        <v>770</v>
      </c>
      <c r="AB300" s="12"/>
      <c r="AC300" s="12">
        <v>7119</v>
      </c>
      <c r="AD300" s="12" t="s">
        <v>38</v>
      </c>
    </row>
    <row r="301" spans="1:30" x14ac:dyDescent="0.2">
      <c r="A301" s="56" t="s">
        <v>497</v>
      </c>
      <c r="B301" s="12">
        <v>628494</v>
      </c>
      <c r="C301" s="12">
        <v>121156</v>
      </c>
      <c r="D301" s="12"/>
      <c r="E301" s="12">
        <v>2</v>
      </c>
      <c r="F301" s="12" t="s">
        <v>29</v>
      </c>
      <c r="G301" s="12">
        <v>7720</v>
      </c>
      <c r="H301" s="12" t="s">
        <v>685</v>
      </c>
      <c r="I301" s="12" t="s">
        <v>686</v>
      </c>
      <c r="J301" s="12">
        <v>194</v>
      </c>
      <c r="K301" s="12" t="s">
        <v>413</v>
      </c>
      <c r="L301" s="12">
        <v>173</v>
      </c>
      <c r="M301" s="12" t="s">
        <v>414</v>
      </c>
      <c r="N301" s="12" t="s">
        <v>706</v>
      </c>
      <c r="O301" s="57">
        <v>45689</v>
      </c>
      <c r="P301" s="58">
        <v>45726</v>
      </c>
      <c r="Q301" s="12"/>
      <c r="R301" s="58">
        <v>45721</v>
      </c>
      <c r="S301" s="12"/>
      <c r="T301" s="59">
        <v>-337.07</v>
      </c>
      <c r="U301" s="12" t="s">
        <v>34</v>
      </c>
      <c r="V301" s="12" t="s">
        <v>838</v>
      </c>
      <c r="W301" s="12" t="s">
        <v>35</v>
      </c>
      <c r="X301" s="12" t="s">
        <v>36</v>
      </c>
      <c r="Y301" s="12"/>
      <c r="Z301" s="12"/>
      <c r="AA301" s="12" t="s">
        <v>917</v>
      </c>
      <c r="AB301" s="12"/>
      <c r="AC301" s="12">
        <v>7119</v>
      </c>
      <c r="AD301" s="12" t="s">
        <v>38</v>
      </c>
    </row>
    <row r="302" spans="1:30" x14ac:dyDescent="0.2">
      <c r="A302" s="56" t="s">
        <v>497</v>
      </c>
      <c r="B302" s="12">
        <v>628516</v>
      </c>
      <c r="C302" s="12">
        <v>121156</v>
      </c>
      <c r="D302" s="12"/>
      <c r="E302" s="12">
        <v>2</v>
      </c>
      <c r="F302" s="12" t="s">
        <v>29</v>
      </c>
      <c r="G302" s="12">
        <v>7720</v>
      </c>
      <c r="H302" s="12" t="s">
        <v>685</v>
      </c>
      <c r="I302" s="12" t="s">
        <v>686</v>
      </c>
      <c r="J302" s="12">
        <v>194</v>
      </c>
      <c r="K302" s="12" t="s">
        <v>413</v>
      </c>
      <c r="L302" s="12">
        <v>173</v>
      </c>
      <c r="M302" s="12" t="s">
        <v>414</v>
      </c>
      <c r="N302" s="12" t="s">
        <v>706</v>
      </c>
      <c r="O302" s="57">
        <v>45689</v>
      </c>
      <c r="P302" s="58">
        <v>45726</v>
      </c>
      <c r="Q302" s="12"/>
      <c r="R302" s="58">
        <v>45721</v>
      </c>
      <c r="S302" s="12"/>
      <c r="T302" s="59">
        <v>26.97</v>
      </c>
      <c r="U302" s="12" t="s">
        <v>39</v>
      </c>
      <c r="V302" s="12" t="s">
        <v>40</v>
      </c>
      <c r="W302" s="12" t="s">
        <v>41</v>
      </c>
      <c r="X302" s="12" t="s">
        <v>42</v>
      </c>
      <c r="Y302" s="12"/>
      <c r="Z302" s="12"/>
      <c r="AA302" s="12" t="s">
        <v>917</v>
      </c>
      <c r="AB302" s="12"/>
      <c r="AC302" s="12">
        <v>7119</v>
      </c>
      <c r="AD302" s="12" t="s">
        <v>38</v>
      </c>
    </row>
    <row r="303" spans="1:30" x14ac:dyDescent="0.2">
      <c r="A303" s="56" t="s">
        <v>497</v>
      </c>
      <c r="B303" s="12">
        <v>643561</v>
      </c>
      <c r="C303" s="12">
        <v>124073</v>
      </c>
      <c r="D303" s="12"/>
      <c r="E303" s="12">
        <v>2</v>
      </c>
      <c r="F303" s="12" t="s">
        <v>29</v>
      </c>
      <c r="G303" s="12">
        <v>7720</v>
      </c>
      <c r="H303" s="12" t="s">
        <v>685</v>
      </c>
      <c r="I303" s="12" t="s">
        <v>686</v>
      </c>
      <c r="J303" s="12">
        <v>168</v>
      </c>
      <c r="K303" s="12" t="s">
        <v>431</v>
      </c>
      <c r="L303" s="12">
        <v>13</v>
      </c>
      <c r="M303" s="12" t="s">
        <v>432</v>
      </c>
      <c r="N303" s="12" t="s">
        <v>737</v>
      </c>
      <c r="O303" s="57">
        <v>45692.52847222222</v>
      </c>
      <c r="P303" s="58">
        <v>45726</v>
      </c>
      <c r="Q303" s="12"/>
      <c r="R303" s="58">
        <v>45713</v>
      </c>
      <c r="S303" s="12"/>
      <c r="T303" s="59">
        <v>-643.14</v>
      </c>
      <c r="U303" s="12" t="s">
        <v>34</v>
      </c>
      <c r="V303" s="12" t="s">
        <v>838</v>
      </c>
      <c r="W303" s="12" t="s">
        <v>35</v>
      </c>
      <c r="X303" s="12" t="s">
        <v>36</v>
      </c>
      <c r="Y303" s="12"/>
      <c r="Z303" s="12"/>
      <c r="AA303" s="12" t="s">
        <v>738</v>
      </c>
      <c r="AB303" s="12"/>
      <c r="AC303" s="12">
        <v>7119</v>
      </c>
      <c r="AD303" s="12" t="s">
        <v>38</v>
      </c>
    </row>
    <row r="304" spans="1:30" x14ac:dyDescent="0.2">
      <c r="A304" s="56" t="s">
        <v>497</v>
      </c>
      <c r="B304" s="12">
        <v>643587</v>
      </c>
      <c r="C304" s="12">
        <v>124073</v>
      </c>
      <c r="D304" s="12"/>
      <c r="E304" s="12">
        <v>2</v>
      </c>
      <c r="F304" s="12" t="s">
        <v>29</v>
      </c>
      <c r="G304" s="12">
        <v>7720</v>
      </c>
      <c r="H304" s="12" t="s">
        <v>685</v>
      </c>
      <c r="I304" s="12" t="s">
        <v>686</v>
      </c>
      <c r="J304" s="12">
        <v>168</v>
      </c>
      <c r="K304" s="12" t="s">
        <v>431</v>
      </c>
      <c r="L304" s="12">
        <v>13</v>
      </c>
      <c r="M304" s="12" t="s">
        <v>432</v>
      </c>
      <c r="N304" s="12" t="s">
        <v>737</v>
      </c>
      <c r="O304" s="57">
        <v>45692.52847222222</v>
      </c>
      <c r="P304" s="58">
        <v>45726</v>
      </c>
      <c r="Q304" s="12"/>
      <c r="R304" s="58">
        <v>45713</v>
      </c>
      <c r="S304" s="12"/>
      <c r="T304" s="59">
        <v>51.45</v>
      </c>
      <c r="U304" s="12" t="s">
        <v>39</v>
      </c>
      <c r="V304" s="12" t="s">
        <v>40</v>
      </c>
      <c r="W304" s="12" t="s">
        <v>41</v>
      </c>
      <c r="X304" s="12" t="s">
        <v>42</v>
      </c>
      <c r="Y304" s="12"/>
      <c r="Z304" s="12"/>
      <c r="AA304" s="12" t="s">
        <v>738</v>
      </c>
      <c r="AB304" s="12"/>
      <c r="AC304" s="12">
        <v>7119</v>
      </c>
      <c r="AD304" s="12" t="s">
        <v>38</v>
      </c>
    </row>
    <row r="305" spans="1:30" x14ac:dyDescent="0.2">
      <c r="A305" s="56" t="s">
        <v>497</v>
      </c>
      <c r="B305" s="12">
        <v>655648</v>
      </c>
      <c r="C305" s="12">
        <v>126527</v>
      </c>
      <c r="D305" s="12"/>
      <c r="E305" s="12">
        <v>3</v>
      </c>
      <c r="F305" s="12" t="s">
        <v>849</v>
      </c>
      <c r="G305" s="12">
        <v>7720</v>
      </c>
      <c r="H305" s="12" t="s">
        <v>685</v>
      </c>
      <c r="I305" s="12" t="s">
        <v>686</v>
      </c>
      <c r="J305" s="12">
        <v>169</v>
      </c>
      <c r="K305" s="12" t="s">
        <v>918</v>
      </c>
      <c r="L305" s="12">
        <v>451</v>
      </c>
      <c r="M305" s="12"/>
      <c r="N305" s="12" t="s">
        <v>919</v>
      </c>
      <c r="O305" s="57">
        <v>45705.543055555558</v>
      </c>
      <c r="P305" s="58">
        <v>45723</v>
      </c>
      <c r="Q305" s="12"/>
      <c r="R305" s="58">
        <v>45714</v>
      </c>
      <c r="S305" s="12"/>
      <c r="T305" s="59">
        <v>-28.62</v>
      </c>
      <c r="U305" s="12" t="s">
        <v>34</v>
      </c>
      <c r="V305" s="12" t="s">
        <v>920</v>
      </c>
      <c r="W305" s="12" t="s">
        <v>138</v>
      </c>
      <c r="X305" s="12" t="s">
        <v>139</v>
      </c>
      <c r="Y305" s="12"/>
      <c r="Z305" s="12"/>
      <c r="AA305" s="12" t="s">
        <v>921</v>
      </c>
      <c r="AB305" s="12"/>
      <c r="AC305" s="12">
        <v>7119</v>
      </c>
      <c r="AD305" s="12" t="s">
        <v>38</v>
      </c>
    </row>
    <row r="306" spans="1:30" x14ac:dyDescent="0.2">
      <c r="A306" s="56" t="s">
        <v>497</v>
      </c>
      <c r="B306" s="12">
        <v>655650</v>
      </c>
      <c r="C306" s="12">
        <v>126528</v>
      </c>
      <c r="D306" s="12"/>
      <c r="E306" s="12">
        <v>2</v>
      </c>
      <c r="F306" s="12" t="s">
        <v>29</v>
      </c>
      <c r="G306" s="12">
        <v>7720</v>
      </c>
      <c r="H306" s="12" t="s">
        <v>685</v>
      </c>
      <c r="I306" s="12" t="s">
        <v>686</v>
      </c>
      <c r="J306" s="12">
        <v>169</v>
      </c>
      <c r="K306" s="12" t="s">
        <v>918</v>
      </c>
      <c r="L306" s="12">
        <v>451</v>
      </c>
      <c r="M306" s="12"/>
      <c r="N306" s="12" t="s">
        <v>922</v>
      </c>
      <c r="O306" s="57">
        <v>45705.543055555558</v>
      </c>
      <c r="P306" s="58">
        <v>45726</v>
      </c>
      <c r="Q306" s="12"/>
      <c r="R306" s="58">
        <v>45714</v>
      </c>
      <c r="S306" s="12"/>
      <c r="T306" s="59">
        <v>-175</v>
      </c>
      <c r="U306" s="12" t="s">
        <v>34</v>
      </c>
      <c r="V306" s="12" t="s">
        <v>923</v>
      </c>
      <c r="W306" s="12" t="s">
        <v>35</v>
      </c>
      <c r="X306" s="12" t="s">
        <v>36</v>
      </c>
      <c r="Y306" s="12"/>
      <c r="Z306" s="12"/>
      <c r="AA306" s="12" t="s">
        <v>924</v>
      </c>
      <c r="AB306" s="12"/>
      <c r="AC306" s="12">
        <v>7119</v>
      </c>
      <c r="AD306" s="12" t="s">
        <v>38</v>
      </c>
    </row>
    <row r="307" spans="1:30" x14ac:dyDescent="0.2">
      <c r="A307" s="56" t="s">
        <v>497</v>
      </c>
      <c r="B307" s="12">
        <v>655679</v>
      </c>
      <c r="C307" s="12">
        <v>126528</v>
      </c>
      <c r="D307" s="12"/>
      <c r="E307" s="12">
        <v>2</v>
      </c>
      <c r="F307" s="12" t="s">
        <v>29</v>
      </c>
      <c r="G307" s="12">
        <v>7720</v>
      </c>
      <c r="H307" s="12" t="s">
        <v>685</v>
      </c>
      <c r="I307" s="12" t="s">
        <v>686</v>
      </c>
      <c r="J307" s="12">
        <v>169</v>
      </c>
      <c r="K307" s="12" t="s">
        <v>918</v>
      </c>
      <c r="L307" s="12">
        <v>451</v>
      </c>
      <c r="M307" s="12"/>
      <c r="N307" s="12" t="s">
        <v>922</v>
      </c>
      <c r="O307" s="57">
        <v>45705.543055555558</v>
      </c>
      <c r="P307" s="58">
        <v>45726</v>
      </c>
      <c r="Q307" s="12"/>
      <c r="R307" s="58">
        <v>45714</v>
      </c>
      <c r="S307" s="12"/>
      <c r="T307" s="59">
        <v>14</v>
      </c>
      <c r="U307" s="12" t="s">
        <v>39</v>
      </c>
      <c r="V307" s="12" t="s">
        <v>40</v>
      </c>
      <c r="W307" s="12" t="s">
        <v>41</v>
      </c>
      <c r="X307" s="12" t="s">
        <v>42</v>
      </c>
      <c r="Y307" s="12"/>
      <c r="Z307" s="12"/>
      <c r="AA307" s="12" t="s">
        <v>924</v>
      </c>
      <c r="AB307" s="12"/>
      <c r="AC307" s="12">
        <v>7119</v>
      </c>
      <c r="AD307" s="12" t="s">
        <v>38</v>
      </c>
    </row>
    <row r="308" spans="1:30" x14ac:dyDescent="0.2">
      <c r="A308" s="56" t="s">
        <v>497</v>
      </c>
      <c r="B308" s="12">
        <v>655712</v>
      </c>
      <c r="C308" s="12">
        <v>126528</v>
      </c>
      <c r="D308" s="12"/>
      <c r="E308" s="12">
        <v>2</v>
      </c>
      <c r="F308" s="12" t="s">
        <v>29</v>
      </c>
      <c r="G308" s="12">
        <v>7720</v>
      </c>
      <c r="H308" s="12" t="s">
        <v>685</v>
      </c>
      <c r="I308" s="12" t="s">
        <v>686</v>
      </c>
      <c r="J308" s="12">
        <v>169</v>
      </c>
      <c r="K308" s="12" t="s">
        <v>918</v>
      </c>
      <c r="L308" s="12">
        <v>451</v>
      </c>
      <c r="M308" s="12"/>
      <c r="N308" s="12" t="s">
        <v>922</v>
      </c>
      <c r="O308" s="57">
        <v>45705.543055555558</v>
      </c>
      <c r="P308" s="58">
        <v>45726</v>
      </c>
      <c r="Q308" s="12"/>
      <c r="R308" s="58">
        <v>45714</v>
      </c>
      <c r="S308" s="12"/>
      <c r="T308" s="59">
        <v>307.22000000000003</v>
      </c>
      <c r="U308" s="12" t="s">
        <v>39</v>
      </c>
      <c r="V308" s="12" t="s">
        <v>925</v>
      </c>
      <c r="W308" s="12" t="s">
        <v>202</v>
      </c>
      <c r="X308" s="12" t="s">
        <v>926</v>
      </c>
      <c r="Y308" s="12"/>
      <c r="Z308" s="12"/>
      <c r="AA308" s="12" t="s">
        <v>924</v>
      </c>
      <c r="AB308" s="12"/>
      <c r="AC308" s="12">
        <v>7119</v>
      </c>
      <c r="AD308" s="12" t="s">
        <v>38</v>
      </c>
    </row>
    <row r="309" spans="1:30" x14ac:dyDescent="0.2">
      <c r="A309" s="56" t="s">
        <v>497</v>
      </c>
      <c r="B309" s="12">
        <v>655710</v>
      </c>
      <c r="C309" s="12">
        <v>126528</v>
      </c>
      <c r="D309" s="12"/>
      <c r="E309" s="12">
        <v>3</v>
      </c>
      <c r="F309" s="12" t="s">
        <v>849</v>
      </c>
      <c r="G309" s="12">
        <v>7720</v>
      </c>
      <c r="H309" s="12" t="s">
        <v>685</v>
      </c>
      <c r="I309" s="12" t="s">
        <v>686</v>
      </c>
      <c r="J309" s="12">
        <v>169</v>
      </c>
      <c r="K309" s="12" t="s">
        <v>918</v>
      </c>
      <c r="L309" s="12">
        <v>451</v>
      </c>
      <c r="M309" s="12"/>
      <c r="N309" s="12" t="s">
        <v>919</v>
      </c>
      <c r="O309" s="57">
        <v>45705.543055555558</v>
      </c>
      <c r="P309" s="58">
        <v>45717</v>
      </c>
      <c r="Q309" s="12"/>
      <c r="R309" s="58">
        <v>45714</v>
      </c>
      <c r="S309" s="12"/>
      <c r="T309" s="59">
        <v>-153.61000000000001</v>
      </c>
      <c r="U309" s="12" t="s">
        <v>34</v>
      </c>
      <c r="V309" s="12" t="s">
        <v>850</v>
      </c>
      <c r="W309" s="12" t="s">
        <v>202</v>
      </c>
      <c r="X309" s="12" t="s">
        <v>474</v>
      </c>
      <c r="Y309" s="12"/>
      <c r="Z309" s="12"/>
      <c r="AA309" s="12"/>
      <c r="AB309" s="12"/>
      <c r="AC309" s="12">
        <v>7119</v>
      </c>
      <c r="AD309" s="12" t="s">
        <v>38</v>
      </c>
    </row>
    <row r="310" spans="1:30" x14ac:dyDescent="0.2">
      <c r="A310" s="56" t="s">
        <v>497</v>
      </c>
      <c r="B310" s="12">
        <v>661104</v>
      </c>
      <c r="C310" s="12">
        <v>127507</v>
      </c>
      <c r="D310" s="12"/>
      <c r="E310" s="12">
        <v>2</v>
      </c>
      <c r="F310" s="12" t="s">
        <v>29</v>
      </c>
      <c r="G310" s="12">
        <v>7720</v>
      </c>
      <c r="H310" s="12" t="s">
        <v>685</v>
      </c>
      <c r="I310" s="12" t="s">
        <v>686</v>
      </c>
      <c r="J310" s="12">
        <v>547</v>
      </c>
      <c r="K310" s="12" t="s">
        <v>927</v>
      </c>
      <c r="L310" s="12">
        <v>441</v>
      </c>
      <c r="M310" s="12"/>
      <c r="N310" s="12" t="s">
        <v>928</v>
      </c>
      <c r="O310" s="57">
        <v>45709.581944444442</v>
      </c>
      <c r="P310" s="58">
        <v>45726</v>
      </c>
      <c r="Q310" s="12"/>
      <c r="R310" s="58">
        <v>45716</v>
      </c>
      <c r="S310" s="12"/>
      <c r="T310" s="59">
        <v>-6000</v>
      </c>
      <c r="U310" s="12" t="s">
        <v>34</v>
      </c>
      <c r="V310" s="12" t="s">
        <v>838</v>
      </c>
      <c r="W310" s="12" t="s">
        <v>35</v>
      </c>
      <c r="X310" s="12" t="s">
        <v>36</v>
      </c>
      <c r="Y310" s="12"/>
      <c r="Z310" s="12"/>
      <c r="AA310" s="12" t="s">
        <v>929</v>
      </c>
      <c r="AB310" s="12"/>
      <c r="AC310" s="12">
        <v>7119</v>
      </c>
      <c r="AD310" s="12" t="s">
        <v>38</v>
      </c>
    </row>
    <row r="311" spans="1:30" x14ac:dyDescent="0.2">
      <c r="A311" s="56" t="s">
        <v>497</v>
      </c>
      <c r="B311" s="12">
        <v>661129</v>
      </c>
      <c r="C311" s="12">
        <v>127507</v>
      </c>
      <c r="D311" s="12"/>
      <c r="E311" s="12">
        <v>2</v>
      </c>
      <c r="F311" s="12" t="s">
        <v>29</v>
      </c>
      <c r="G311" s="12">
        <v>7720</v>
      </c>
      <c r="H311" s="12" t="s">
        <v>685</v>
      </c>
      <c r="I311" s="12" t="s">
        <v>686</v>
      </c>
      <c r="J311" s="12">
        <v>547</v>
      </c>
      <c r="K311" s="12" t="s">
        <v>927</v>
      </c>
      <c r="L311" s="12">
        <v>441</v>
      </c>
      <c r="M311" s="12"/>
      <c r="N311" s="12" t="s">
        <v>928</v>
      </c>
      <c r="O311" s="57">
        <v>45709.581944444442</v>
      </c>
      <c r="P311" s="58">
        <v>45726</v>
      </c>
      <c r="Q311" s="12"/>
      <c r="R311" s="58">
        <v>45716</v>
      </c>
      <c r="S311" s="12"/>
      <c r="T311" s="59">
        <v>480</v>
      </c>
      <c r="U311" s="12" t="s">
        <v>39</v>
      </c>
      <c r="V311" s="12" t="s">
        <v>40</v>
      </c>
      <c r="W311" s="12" t="s">
        <v>41</v>
      </c>
      <c r="X311" s="12" t="s">
        <v>42</v>
      </c>
      <c r="Y311" s="12"/>
      <c r="Z311" s="12"/>
      <c r="AA311" s="12" t="s">
        <v>929</v>
      </c>
      <c r="AB311" s="12"/>
      <c r="AC311" s="12">
        <v>7119</v>
      </c>
      <c r="AD311" s="12" t="s">
        <v>38</v>
      </c>
    </row>
    <row r="312" spans="1:30" x14ac:dyDescent="0.2">
      <c r="A312" s="56" t="s">
        <v>497</v>
      </c>
      <c r="B312" s="12">
        <v>661156</v>
      </c>
      <c r="C312" s="12">
        <v>127507</v>
      </c>
      <c r="D312" s="12"/>
      <c r="E312" s="12">
        <v>2</v>
      </c>
      <c r="F312" s="12" t="s">
        <v>29</v>
      </c>
      <c r="G312" s="12">
        <v>7720</v>
      </c>
      <c r="H312" s="12" t="s">
        <v>685</v>
      </c>
      <c r="I312" s="12" t="s">
        <v>686</v>
      </c>
      <c r="J312" s="12">
        <v>547</v>
      </c>
      <c r="K312" s="12" t="s">
        <v>927</v>
      </c>
      <c r="L312" s="12">
        <v>441</v>
      </c>
      <c r="M312" s="12"/>
      <c r="N312" s="12" t="s">
        <v>928</v>
      </c>
      <c r="O312" s="57">
        <v>45709.581944444442</v>
      </c>
      <c r="P312" s="58">
        <v>45726</v>
      </c>
      <c r="Q312" s="12"/>
      <c r="R312" s="58">
        <v>45716</v>
      </c>
      <c r="S312" s="12"/>
      <c r="T312" s="59">
        <v>754</v>
      </c>
      <c r="U312" s="12" t="s">
        <v>39</v>
      </c>
      <c r="V312" s="12" t="s">
        <v>46</v>
      </c>
      <c r="W312" s="12" t="s">
        <v>47</v>
      </c>
      <c r="X312" s="12" t="s">
        <v>48</v>
      </c>
      <c r="Y312" s="12"/>
      <c r="Z312" s="12"/>
      <c r="AA312" s="12" t="s">
        <v>929</v>
      </c>
      <c r="AB312" s="12"/>
      <c r="AC312" s="12">
        <v>7119</v>
      </c>
      <c r="AD312" s="12" t="s">
        <v>38</v>
      </c>
    </row>
    <row r="313" spans="1:30" x14ac:dyDescent="0.2">
      <c r="A313" s="56" t="s">
        <v>497</v>
      </c>
      <c r="B313" s="12">
        <v>643358</v>
      </c>
      <c r="C313" s="12">
        <v>124036</v>
      </c>
      <c r="D313" s="12"/>
      <c r="E313" s="12">
        <v>2</v>
      </c>
      <c r="F313" s="12" t="s">
        <v>29</v>
      </c>
      <c r="G313" s="12">
        <v>7720</v>
      </c>
      <c r="H313" s="12" t="s">
        <v>685</v>
      </c>
      <c r="I313" s="12" t="s">
        <v>686</v>
      </c>
      <c r="J313" s="12">
        <v>165</v>
      </c>
      <c r="K313" s="12" t="s">
        <v>435</v>
      </c>
      <c r="L313" s="12">
        <v>55</v>
      </c>
      <c r="M313" s="12" t="s">
        <v>436</v>
      </c>
      <c r="N313" s="12" t="s">
        <v>744</v>
      </c>
      <c r="O313" s="57">
        <v>45692.509722222225</v>
      </c>
      <c r="P313" s="58">
        <v>45726</v>
      </c>
      <c r="Q313" s="12"/>
      <c r="R313" s="58">
        <v>45716</v>
      </c>
      <c r="S313" s="12"/>
      <c r="T313" s="59">
        <v>-517.16999999999996</v>
      </c>
      <c r="U313" s="12" t="s">
        <v>34</v>
      </c>
      <c r="V313" s="12" t="s">
        <v>838</v>
      </c>
      <c r="W313" s="12" t="s">
        <v>35</v>
      </c>
      <c r="X313" s="12" t="s">
        <v>36</v>
      </c>
      <c r="Y313" s="12"/>
      <c r="Z313" s="12"/>
      <c r="AA313" s="12" t="s">
        <v>745</v>
      </c>
      <c r="AB313" s="12"/>
      <c r="AC313" s="12">
        <v>7119</v>
      </c>
      <c r="AD313" s="12" t="s">
        <v>38</v>
      </c>
    </row>
    <row r="314" spans="1:30" x14ac:dyDescent="0.2">
      <c r="A314" s="56" t="s">
        <v>497</v>
      </c>
      <c r="B314" s="12">
        <v>643382</v>
      </c>
      <c r="C314" s="12">
        <v>124036</v>
      </c>
      <c r="D314" s="12"/>
      <c r="E314" s="12">
        <v>2</v>
      </c>
      <c r="F314" s="12" t="s">
        <v>29</v>
      </c>
      <c r="G314" s="12">
        <v>7720</v>
      </c>
      <c r="H314" s="12" t="s">
        <v>685</v>
      </c>
      <c r="I314" s="12" t="s">
        <v>686</v>
      </c>
      <c r="J314" s="12">
        <v>165</v>
      </c>
      <c r="K314" s="12" t="s">
        <v>435</v>
      </c>
      <c r="L314" s="12">
        <v>55</v>
      </c>
      <c r="M314" s="12" t="s">
        <v>436</v>
      </c>
      <c r="N314" s="12" t="s">
        <v>744</v>
      </c>
      <c r="O314" s="57">
        <v>45692.509722222225</v>
      </c>
      <c r="P314" s="58">
        <v>45726</v>
      </c>
      <c r="Q314" s="12"/>
      <c r="R314" s="58">
        <v>45716</v>
      </c>
      <c r="S314" s="12"/>
      <c r="T314" s="59">
        <v>41.37</v>
      </c>
      <c r="U314" s="12" t="s">
        <v>39</v>
      </c>
      <c r="V314" s="12" t="s">
        <v>40</v>
      </c>
      <c r="W314" s="12" t="s">
        <v>41</v>
      </c>
      <c r="X314" s="12" t="s">
        <v>42</v>
      </c>
      <c r="Y314" s="12"/>
      <c r="Z314" s="12"/>
      <c r="AA314" s="12" t="s">
        <v>745</v>
      </c>
      <c r="AB314" s="12"/>
      <c r="AC314" s="12">
        <v>7119</v>
      </c>
      <c r="AD314" s="12" t="s">
        <v>38</v>
      </c>
    </row>
    <row r="315" spans="1:30" x14ac:dyDescent="0.2">
      <c r="A315" s="56" t="s">
        <v>497</v>
      </c>
      <c r="B315" s="12">
        <v>628232</v>
      </c>
      <c r="C315" s="12">
        <v>121107</v>
      </c>
      <c r="D315" s="12"/>
      <c r="E315" s="12">
        <v>2</v>
      </c>
      <c r="F315" s="12" t="s">
        <v>29</v>
      </c>
      <c r="G315" s="12">
        <v>7720</v>
      </c>
      <c r="H315" s="12" t="s">
        <v>685</v>
      </c>
      <c r="I315" s="12" t="s">
        <v>686</v>
      </c>
      <c r="J315" s="12">
        <v>197</v>
      </c>
      <c r="K315" s="12" t="s">
        <v>446</v>
      </c>
      <c r="L315" s="12">
        <v>164</v>
      </c>
      <c r="M315" s="12" t="s">
        <v>447</v>
      </c>
      <c r="N315" s="12" t="s">
        <v>712</v>
      </c>
      <c r="O315" s="57">
        <v>45689</v>
      </c>
      <c r="P315" s="58">
        <v>45726</v>
      </c>
      <c r="Q315" s="12"/>
      <c r="R315" s="58">
        <v>45716</v>
      </c>
      <c r="S315" s="12"/>
      <c r="T315" s="59">
        <v>-402.21</v>
      </c>
      <c r="U315" s="12" t="s">
        <v>34</v>
      </c>
      <c r="V315" s="12" t="s">
        <v>838</v>
      </c>
      <c r="W315" s="12" t="s">
        <v>35</v>
      </c>
      <c r="X315" s="12" t="s">
        <v>36</v>
      </c>
      <c r="Y315" s="12"/>
      <c r="Z315" s="12"/>
      <c r="AA315" s="12" t="s">
        <v>930</v>
      </c>
      <c r="AB315" s="12"/>
      <c r="AC315" s="12">
        <v>7119</v>
      </c>
      <c r="AD315" s="12" t="s">
        <v>38</v>
      </c>
    </row>
    <row r="316" spans="1:30" x14ac:dyDescent="0.2">
      <c r="A316" s="56" t="s">
        <v>497</v>
      </c>
      <c r="B316" s="12">
        <v>628256</v>
      </c>
      <c r="C316" s="12">
        <v>121107</v>
      </c>
      <c r="D316" s="12"/>
      <c r="E316" s="12">
        <v>2</v>
      </c>
      <c r="F316" s="12" t="s">
        <v>29</v>
      </c>
      <c r="G316" s="12">
        <v>7720</v>
      </c>
      <c r="H316" s="12" t="s">
        <v>685</v>
      </c>
      <c r="I316" s="12" t="s">
        <v>686</v>
      </c>
      <c r="J316" s="12">
        <v>197</v>
      </c>
      <c r="K316" s="12" t="s">
        <v>446</v>
      </c>
      <c r="L316" s="12">
        <v>164</v>
      </c>
      <c r="M316" s="12" t="s">
        <v>447</v>
      </c>
      <c r="N316" s="12" t="s">
        <v>712</v>
      </c>
      <c r="O316" s="57">
        <v>45689</v>
      </c>
      <c r="P316" s="58">
        <v>45726</v>
      </c>
      <c r="Q316" s="12"/>
      <c r="R316" s="58">
        <v>45716</v>
      </c>
      <c r="S316" s="12"/>
      <c r="T316" s="59">
        <v>32.18</v>
      </c>
      <c r="U316" s="12" t="s">
        <v>39</v>
      </c>
      <c r="V316" s="12" t="s">
        <v>40</v>
      </c>
      <c r="W316" s="12" t="s">
        <v>41</v>
      </c>
      <c r="X316" s="12" t="s">
        <v>42</v>
      </c>
      <c r="Y316" s="12"/>
      <c r="Z316" s="12"/>
      <c r="AA316" s="12" t="s">
        <v>930</v>
      </c>
      <c r="AB316" s="12"/>
      <c r="AC316" s="12">
        <v>7119</v>
      </c>
      <c r="AD316" s="12" t="s">
        <v>38</v>
      </c>
    </row>
    <row r="317" spans="1:30" x14ac:dyDescent="0.2">
      <c r="A317" s="56" t="s">
        <v>501</v>
      </c>
      <c r="B317" s="12">
        <v>643080</v>
      </c>
      <c r="C317" s="12">
        <v>123986</v>
      </c>
      <c r="D317" s="12"/>
      <c r="E317" s="12">
        <v>2</v>
      </c>
      <c r="F317" s="12" t="s">
        <v>29</v>
      </c>
      <c r="G317" s="12">
        <v>7719</v>
      </c>
      <c r="H317" s="12" t="s">
        <v>597</v>
      </c>
      <c r="I317" s="12" t="s">
        <v>598</v>
      </c>
      <c r="J317" s="12">
        <v>229</v>
      </c>
      <c r="K317" s="12" t="s">
        <v>75</v>
      </c>
      <c r="L317" s="12">
        <v>277</v>
      </c>
      <c r="M317" s="12" t="s">
        <v>76</v>
      </c>
      <c r="N317" s="12" t="s">
        <v>602</v>
      </c>
      <c r="O317" s="57">
        <v>45692.5</v>
      </c>
      <c r="P317" s="58">
        <v>45726</v>
      </c>
      <c r="Q317" s="12"/>
      <c r="R317" s="58"/>
      <c r="S317" s="12"/>
      <c r="T317" s="59">
        <v>-4283.3100000000004</v>
      </c>
      <c r="U317" s="12" t="s">
        <v>34</v>
      </c>
      <c r="V317" s="12" t="s">
        <v>838</v>
      </c>
      <c r="W317" s="12" t="s">
        <v>35</v>
      </c>
      <c r="X317" s="12" t="s">
        <v>36</v>
      </c>
      <c r="Y317" s="12"/>
      <c r="Z317" s="12"/>
      <c r="AA317" s="12" t="s">
        <v>603</v>
      </c>
      <c r="AB317" s="12"/>
      <c r="AC317" s="12">
        <v>7119</v>
      </c>
      <c r="AD317" s="12" t="s">
        <v>38</v>
      </c>
    </row>
    <row r="318" spans="1:30" x14ac:dyDescent="0.2">
      <c r="A318" s="56" t="s">
        <v>501</v>
      </c>
      <c r="B318" s="12">
        <v>643113</v>
      </c>
      <c r="C318" s="12">
        <v>123986</v>
      </c>
      <c r="D318" s="12"/>
      <c r="E318" s="12">
        <v>2</v>
      </c>
      <c r="F318" s="12" t="s">
        <v>29</v>
      </c>
      <c r="G318" s="12">
        <v>7719</v>
      </c>
      <c r="H318" s="12" t="s">
        <v>597</v>
      </c>
      <c r="I318" s="12" t="s">
        <v>598</v>
      </c>
      <c r="J318" s="12">
        <v>229</v>
      </c>
      <c r="K318" s="12" t="s">
        <v>75</v>
      </c>
      <c r="L318" s="12">
        <v>277</v>
      </c>
      <c r="M318" s="12" t="s">
        <v>76</v>
      </c>
      <c r="N318" s="12" t="s">
        <v>602</v>
      </c>
      <c r="O318" s="57">
        <v>45692.5</v>
      </c>
      <c r="P318" s="58">
        <v>45726</v>
      </c>
      <c r="Q318" s="12"/>
      <c r="R318" s="58"/>
      <c r="S318" s="12"/>
      <c r="T318" s="59">
        <v>342.66</v>
      </c>
      <c r="U318" s="12" t="s">
        <v>39</v>
      </c>
      <c r="V318" s="12" t="s">
        <v>40</v>
      </c>
      <c r="W318" s="12" t="s">
        <v>41</v>
      </c>
      <c r="X318" s="12" t="s">
        <v>42</v>
      </c>
      <c r="Y318" s="12"/>
      <c r="Z318" s="12"/>
      <c r="AA318" s="12" t="s">
        <v>603</v>
      </c>
      <c r="AB318" s="12"/>
      <c r="AC318" s="12">
        <v>7119</v>
      </c>
      <c r="AD318" s="12" t="s">
        <v>38</v>
      </c>
    </row>
    <row r="319" spans="1:30" x14ac:dyDescent="0.2">
      <c r="A319" s="56" t="s">
        <v>501</v>
      </c>
      <c r="B319" s="12">
        <v>642883</v>
      </c>
      <c r="C319" s="12">
        <v>123947</v>
      </c>
      <c r="D319" s="12"/>
      <c r="E319" s="12">
        <v>2</v>
      </c>
      <c r="F319" s="12" t="s">
        <v>29</v>
      </c>
      <c r="G319" s="12">
        <v>7719</v>
      </c>
      <c r="H319" s="12" t="s">
        <v>597</v>
      </c>
      <c r="I319" s="12" t="s">
        <v>598</v>
      </c>
      <c r="J319" s="12">
        <v>340</v>
      </c>
      <c r="K319" s="12" t="s">
        <v>229</v>
      </c>
      <c r="L319" s="12">
        <v>127</v>
      </c>
      <c r="M319" s="12" t="s">
        <v>230</v>
      </c>
      <c r="N319" s="12" t="s">
        <v>606</v>
      </c>
      <c r="O319" s="57">
        <v>45692.397916666669</v>
      </c>
      <c r="P319" s="58">
        <v>45726</v>
      </c>
      <c r="Q319" s="12"/>
      <c r="R319" s="58"/>
      <c r="S319" s="12"/>
      <c r="T319" s="59">
        <v>-2759.16</v>
      </c>
      <c r="U319" s="12" t="s">
        <v>34</v>
      </c>
      <c r="V319" s="12" t="s">
        <v>838</v>
      </c>
      <c r="W319" s="12" t="s">
        <v>35</v>
      </c>
      <c r="X319" s="12" t="s">
        <v>36</v>
      </c>
      <c r="Y319" s="12"/>
      <c r="Z319" s="12"/>
      <c r="AA319" s="12" t="s">
        <v>607</v>
      </c>
      <c r="AB319" s="12"/>
      <c r="AC319" s="12">
        <v>7119</v>
      </c>
      <c r="AD319" s="12" t="s">
        <v>38</v>
      </c>
    </row>
    <row r="320" spans="1:30" x14ac:dyDescent="0.2">
      <c r="A320" s="56" t="s">
        <v>501</v>
      </c>
      <c r="B320" s="12">
        <v>642916</v>
      </c>
      <c r="C320" s="12">
        <v>123947</v>
      </c>
      <c r="D320" s="12"/>
      <c r="E320" s="12">
        <v>2</v>
      </c>
      <c r="F320" s="12" t="s">
        <v>29</v>
      </c>
      <c r="G320" s="12">
        <v>7719</v>
      </c>
      <c r="H320" s="12" t="s">
        <v>597</v>
      </c>
      <c r="I320" s="12" t="s">
        <v>598</v>
      </c>
      <c r="J320" s="12">
        <v>340</v>
      </c>
      <c r="K320" s="12" t="s">
        <v>229</v>
      </c>
      <c r="L320" s="12">
        <v>127</v>
      </c>
      <c r="M320" s="12" t="s">
        <v>230</v>
      </c>
      <c r="N320" s="12" t="s">
        <v>606</v>
      </c>
      <c r="O320" s="57">
        <v>45692.397916666669</v>
      </c>
      <c r="P320" s="58">
        <v>45726</v>
      </c>
      <c r="Q320" s="12"/>
      <c r="R320" s="58"/>
      <c r="S320" s="12"/>
      <c r="T320" s="59">
        <v>220.73</v>
      </c>
      <c r="U320" s="12" t="s">
        <v>39</v>
      </c>
      <c r="V320" s="12" t="s">
        <v>40</v>
      </c>
      <c r="W320" s="12" t="s">
        <v>41</v>
      </c>
      <c r="X320" s="12" t="s">
        <v>42</v>
      </c>
      <c r="Y320" s="12"/>
      <c r="Z320" s="12"/>
      <c r="AA320" s="12" t="s">
        <v>607</v>
      </c>
      <c r="AB320" s="12"/>
      <c r="AC320" s="12">
        <v>7119</v>
      </c>
      <c r="AD320" s="12" t="s">
        <v>38</v>
      </c>
    </row>
    <row r="321" spans="1:30" x14ac:dyDescent="0.2">
      <c r="A321" s="56" t="s">
        <v>501</v>
      </c>
      <c r="B321" s="12">
        <v>642962</v>
      </c>
      <c r="C321" s="12">
        <v>123962</v>
      </c>
      <c r="D321" s="12"/>
      <c r="E321" s="12">
        <v>2</v>
      </c>
      <c r="F321" s="12" t="s">
        <v>29</v>
      </c>
      <c r="G321" s="12">
        <v>7719</v>
      </c>
      <c r="H321" s="12" t="s">
        <v>597</v>
      </c>
      <c r="I321" s="12" t="s">
        <v>598</v>
      </c>
      <c r="J321" s="12">
        <v>240</v>
      </c>
      <c r="K321" s="12" t="s">
        <v>424</v>
      </c>
      <c r="L321" s="12">
        <v>284</v>
      </c>
      <c r="M321" s="12" t="s">
        <v>425</v>
      </c>
      <c r="N321" s="12" t="s">
        <v>604</v>
      </c>
      <c r="O321" s="57">
        <v>45692.496527777781</v>
      </c>
      <c r="P321" s="58">
        <v>45726</v>
      </c>
      <c r="Q321" s="12"/>
      <c r="R321" s="58"/>
      <c r="S321" s="12"/>
      <c r="T321" s="59">
        <v>-17861.25</v>
      </c>
      <c r="U321" s="12" t="s">
        <v>34</v>
      </c>
      <c r="V321" s="12" t="s">
        <v>838</v>
      </c>
      <c r="W321" s="12" t="s">
        <v>35</v>
      </c>
      <c r="X321" s="12" t="s">
        <v>36</v>
      </c>
      <c r="Y321" s="12"/>
      <c r="Z321" s="12"/>
      <c r="AA321" s="12" t="s">
        <v>605</v>
      </c>
      <c r="AB321" s="12"/>
      <c r="AC321" s="12">
        <v>7119</v>
      </c>
      <c r="AD321" s="12" t="s">
        <v>38</v>
      </c>
    </row>
    <row r="322" spans="1:30" x14ac:dyDescent="0.2">
      <c r="A322" s="56" t="s">
        <v>501</v>
      </c>
      <c r="B322" s="12">
        <v>643009</v>
      </c>
      <c r="C322" s="12">
        <v>123962</v>
      </c>
      <c r="D322" s="12"/>
      <c r="E322" s="12">
        <v>2</v>
      </c>
      <c r="F322" s="12" t="s">
        <v>29</v>
      </c>
      <c r="G322" s="12">
        <v>7719</v>
      </c>
      <c r="H322" s="12" t="s">
        <v>597</v>
      </c>
      <c r="I322" s="12" t="s">
        <v>598</v>
      </c>
      <c r="J322" s="12">
        <v>240</v>
      </c>
      <c r="K322" s="12" t="s">
        <v>424</v>
      </c>
      <c r="L322" s="12">
        <v>284</v>
      </c>
      <c r="M322" s="12" t="s">
        <v>425</v>
      </c>
      <c r="N322" s="12" t="s">
        <v>604</v>
      </c>
      <c r="O322" s="57">
        <v>45692.496527777781</v>
      </c>
      <c r="P322" s="58">
        <v>45726</v>
      </c>
      <c r="Q322" s="12"/>
      <c r="R322" s="58"/>
      <c r="S322" s="12"/>
      <c r="T322" s="59">
        <v>1428.9</v>
      </c>
      <c r="U322" s="12" t="s">
        <v>39</v>
      </c>
      <c r="V322" s="12" t="s">
        <v>40</v>
      </c>
      <c r="W322" s="12" t="s">
        <v>41</v>
      </c>
      <c r="X322" s="12" t="s">
        <v>42</v>
      </c>
      <c r="Y322" s="12"/>
      <c r="Z322" s="12"/>
      <c r="AA322" s="12" t="s">
        <v>605</v>
      </c>
      <c r="AB322" s="12"/>
      <c r="AC322" s="12">
        <v>7119</v>
      </c>
      <c r="AD322" s="12" t="s">
        <v>38</v>
      </c>
    </row>
    <row r="323" spans="1:30" x14ac:dyDescent="0.2">
      <c r="A323" s="56" t="s">
        <v>501</v>
      </c>
      <c r="B323" s="12">
        <v>643055</v>
      </c>
      <c r="C323" s="12">
        <v>123962</v>
      </c>
      <c r="D323" s="12"/>
      <c r="E323" s="12">
        <v>2</v>
      </c>
      <c r="F323" s="12" t="s">
        <v>29</v>
      </c>
      <c r="G323" s="12">
        <v>7719</v>
      </c>
      <c r="H323" s="12" t="s">
        <v>597</v>
      </c>
      <c r="I323" s="12" t="s">
        <v>598</v>
      </c>
      <c r="J323" s="12">
        <v>240</v>
      </c>
      <c r="K323" s="12" t="s">
        <v>424</v>
      </c>
      <c r="L323" s="12">
        <v>284</v>
      </c>
      <c r="M323" s="12" t="s">
        <v>425</v>
      </c>
      <c r="N323" s="12" t="s">
        <v>604</v>
      </c>
      <c r="O323" s="57">
        <v>45692.496527777781</v>
      </c>
      <c r="P323" s="58">
        <v>45726</v>
      </c>
      <c r="Q323" s="12"/>
      <c r="R323" s="58"/>
      <c r="S323" s="12"/>
      <c r="T323" s="59">
        <v>4015.84</v>
      </c>
      <c r="U323" s="12" t="s">
        <v>39</v>
      </c>
      <c r="V323" s="12" t="s">
        <v>46</v>
      </c>
      <c r="W323" s="12" t="s">
        <v>47</v>
      </c>
      <c r="X323" s="12" t="s">
        <v>48</v>
      </c>
      <c r="Y323" s="12"/>
      <c r="Z323" s="12"/>
      <c r="AA323" s="12" t="s">
        <v>605</v>
      </c>
      <c r="AB323" s="12"/>
      <c r="AC323" s="12">
        <v>7119</v>
      </c>
      <c r="AD323" s="12" t="s">
        <v>38</v>
      </c>
    </row>
    <row r="324" spans="1:30" x14ac:dyDescent="0.2">
      <c r="A324" s="56" t="s">
        <v>501</v>
      </c>
      <c r="B324" s="12">
        <v>643148</v>
      </c>
      <c r="C324" s="12">
        <v>123998</v>
      </c>
      <c r="D324" s="12"/>
      <c r="E324" s="12">
        <v>2</v>
      </c>
      <c r="F324" s="12" t="s">
        <v>29</v>
      </c>
      <c r="G324" s="12">
        <v>7719</v>
      </c>
      <c r="H324" s="12" t="s">
        <v>597</v>
      </c>
      <c r="I324" s="12" t="s">
        <v>598</v>
      </c>
      <c r="J324" s="12">
        <v>107</v>
      </c>
      <c r="K324" s="12" t="s">
        <v>455</v>
      </c>
      <c r="L324" s="12">
        <v>65</v>
      </c>
      <c r="M324" s="12" t="s">
        <v>456</v>
      </c>
      <c r="N324" s="12" t="s">
        <v>599</v>
      </c>
      <c r="O324" s="57">
        <v>45692.500694444447</v>
      </c>
      <c r="P324" s="58">
        <v>45726</v>
      </c>
      <c r="Q324" s="12"/>
      <c r="R324" s="58">
        <v>45713</v>
      </c>
      <c r="S324" s="12"/>
      <c r="T324" s="59">
        <v>-67585.88</v>
      </c>
      <c r="U324" s="12" t="s">
        <v>34</v>
      </c>
      <c r="V324" s="12" t="s">
        <v>838</v>
      </c>
      <c r="W324" s="12" t="s">
        <v>35</v>
      </c>
      <c r="X324" s="12" t="s">
        <v>36</v>
      </c>
      <c r="Y324" s="12"/>
      <c r="Z324" s="12"/>
      <c r="AA324" s="12" t="s">
        <v>601</v>
      </c>
      <c r="AB324" s="12"/>
      <c r="AC324" s="12">
        <v>7119</v>
      </c>
      <c r="AD324" s="12" t="s">
        <v>38</v>
      </c>
    </row>
    <row r="325" spans="1:30" x14ac:dyDescent="0.2">
      <c r="A325" s="56" t="s">
        <v>501</v>
      </c>
      <c r="B325" s="12">
        <v>643171</v>
      </c>
      <c r="C325" s="12">
        <v>123998</v>
      </c>
      <c r="D325" s="12"/>
      <c r="E325" s="12">
        <v>2</v>
      </c>
      <c r="F325" s="12" t="s">
        <v>29</v>
      </c>
      <c r="G325" s="12">
        <v>7719</v>
      </c>
      <c r="H325" s="12" t="s">
        <v>597</v>
      </c>
      <c r="I325" s="12" t="s">
        <v>598</v>
      </c>
      <c r="J325" s="12">
        <v>107</v>
      </c>
      <c r="K325" s="12" t="s">
        <v>455</v>
      </c>
      <c r="L325" s="12">
        <v>65</v>
      </c>
      <c r="M325" s="12" t="s">
        <v>456</v>
      </c>
      <c r="N325" s="12" t="s">
        <v>599</v>
      </c>
      <c r="O325" s="57">
        <v>45692.500694444447</v>
      </c>
      <c r="P325" s="58">
        <v>45726</v>
      </c>
      <c r="Q325" s="12"/>
      <c r="R325" s="58">
        <v>45713</v>
      </c>
      <c r="S325" s="12"/>
      <c r="T325" s="59">
        <v>5406.87</v>
      </c>
      <c r="U325" s="12" t="s">
        <v>39</v>
      </c>
      <c r="V325" s="12" t="s">
        <v>40</v>
      </c>
      <c r="W325" s="12" t="s">
        <v>41</v>
      </c>
      <c r="X325" s="12" t="s">
        <v>42</v>
      </c>
      <c r="Y325" s="12"/>
      <c r="Z325" s="12"/>
      <c r="AA325" s="12" t="s">
        <v>601</v>
      </c>
      <c r="AB325" s="12"/>
      <c r="AC325" s="12">
        <v>7119</v>
      </c>
      <c r="AD325" s="12" t="s">
        <v>38</v>
      </c>
    </row>
    <row r="326" spans="1:30" x14ac:dyDescent="0.2">
      <c r="A326" s="56" t="s">
        <v>501</v>
      </c>
      <c r="B326" s="12">
        <v>643196</v>
      </c>
      <c r="C326" s="12">
        <v>123998</v>
      </c>
      <c r="D326" s="12"/>
      <c r="E326" s="12">
        <v>2</v>
      </c>
      <c r="F326" s="12" t="s">
        <v>29</v>
      </c>
      <c r="G326" s="12">
        <v>7719</v>
      </c>
      <c r="H326" s="12" t="s">
        <v>597</v>
      </c>
      <c r="I326" s="12" t="s">
        <v>598</v>
      </c>
      <c r="J326" s="12">
        <v>107</v>
      </c>
      <c r="K326" s="12" t="s">
        <v>455</v>
      </c>
      <c r="L326" s="12">
        <v>65</v>
      </c>
      <c r="M326" s="12" t="s">
        <v>456</v>
      </c>
      <c r="N326" s="12" t="s">
        <v>599</v>
      </c>
      <c r="O326" s="57">
        <v>45692.500694444447</v>
      </c>
      <c r="P326" s="58">
        <v>45726</v>
      </c>
      <c r="Q326" s="12"/>
      <c r="R326" s="58">
        <v>45713</v>
      </c>
      <c r="S326" s="12"/>
      <c r="T326" s="59">
        <v>17690.12</v>
      </c>
      <c r="U326" s="12" t="s">
        <v>39</v>
      </c>
      <c r="V326" s="12" t="s">
        <v>46</v>
      </c>
      <c r="W326" s="12" t="s">
        <v>47</v>
      </c>
      <c r="X326" s="12" t="s">
        <v>48</v>
      </c>
      <c r="Y326" s="12"/>
      <c r="Z326" s="12"/>
      <c r="AA326" s="12" t="s">
        <v>601</v>
      </c>
      <c r="AB326" s="12"/>
      <c r="AC326" s="12">
        <v>7119</v>
      </c>
      <c r="AD326" s="12" t="s">
        <v>38</v>
      </c>
    </row>
    <row r="327" spans="1:30" x14ac:dyDescent="0.2">
      <c r="A327" s="56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57"/>
      <c r="P327" s="58"/>
      <c r="Q327" s="12"/>
      <c r="R327" s="58"/>
      <c r="S327" s="12"/>
      <c r="T327" s="59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 spans="1:30" x14ac:dyDescent="0.2">
      <c r="A328" s="56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57"/>
      <c r="P328" s="58"/>
      <c r="Q328" s="12"/>
      <c r="R328" s="58"/>
      <c r="S328" s="12"/>
      <c r="T328" s="59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 spans="1:30" x14ac:dyDescent="0.2">
      <c r="A329" s="56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57"/>
      <c r="P329" s="58"/>
      <c r="Q329" s="12"/>
      <c r="R329" s="58"/>
      <c r="S329" s="12"/>
      <c r="T329" s="59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 spans="1:30" x14ac:dyDescent="0.2">
      <c r="A330" s="56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57"/>
      <c r="P330" s="58"/>
      <c r="Q330" s="12"/>
      <c r="R330" s="58"/>
      <c r="S330" s="12"/>
      <c r="T330" s="59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 spans="1:30" x14ac:dyDescent="0.2">
      <c r="A331" s="56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57"/>
      <c r="P331" s="58"/>
      <c r="Q331" s="12"/>
      <c r="R331" s="58"/>
      <c r="S331" s="12"/>
      <c r="T331" s="59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 spans="1:30" x14ac:dyDescent="0.2">
      <c r="A332" s="56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57"/>
      <c r="P332" s="58"/>
      <c r="Q332" s="12"/>
      <c r="R332" s="58"/>
      <c r="S332" s="12"/>
      <c r="T332" s="59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 spans="1:30" x14ac:dyDescent="0.2">
      <c r="A333" s="56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57"/>
      <c r="P333" s="58"/>
      <c r="Q333" s="12"/>
      <c r="R333" s="58"/>
      <c r="S333" s="12"/>
      <c r="T333" s="59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 spans="1:30" x14ac:dyDescent="0.2">
      <c r="A334" s="56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57"/>
      <c r="P334" s="58"/>
      <c r="Q334" s="12"/>
      <c r="R334" s="58"/>
      <c r="S334" s="12"/>
      <c r="T334" s="59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 spans="1:30" x14ac:dyDescent="0.2">
      <c r="A335" s="56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57"/>
      <c r="P335" s="58"/>
      <c r="Q335" s="12"/>
      <c r="R335" s="58"/>
      <c r="S335" s="12"/>
      <c r="T335" s="59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 spans="1:30" x14ac:dyDescent="0.2">
      <c r="A336" s="56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57"/>
      <c r="P336" s="58"/>
      <c r="Q336" s="12"/>
      <c r="R336" s="58"/>
      <c r="S336" s="12"/>
      <c r="T336" s="59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 spans="1:30" x14ac:dyDescent="0.2">
      <c r="A337" s="56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57"/>
      <c r="P337" s="58"/>
      <c r="Q337" s="12"/>
      <c r="R337" s="58"/>
      <c r="S337" s="12"/>
      <c r="T337" s="59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 spans="1:30" x14ac:dyDescent="0.2">
      <c r="A338" s="56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57"/>
      <c r="P338" s="58"/>
      <c r="Q338" s="12"/>
      <c r="R338" s="58"/>
      <c r="S338" s="12"/>
      <c r="T338" s="59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 spans="1:30" x14ac:dyDescent="0.2">
      <c r="A339" s="56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57"/>
      <c r="P339" s="58"/>
      <c r="Q339" s="12"/>
      <c r="R339" s="58"/>
      <c r="S339" s="12"/>
      <c r="T339" s="59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 spans="1:30" x14ac:dyDescent="0.2">
      <c r="A340" s="56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57"/>
      <c r="P340" s="58"/>
      <c r="Q340" s="12"/>
      <c r="R340" s="58"/>
      <c r="S340" s="12"/>
      <c r="T340" s="59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 spans="1:30" x14ac:dyDescent="0.2">
      <c r="A341" s="56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57"/>
      <c r="P341" s="58"/>
      <c r="Q341" s="12"/>
      <c r="R341" s="58"/>
      <c r="S341" s="12"/>
      <c r="T341" s="59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 spans="1:30" x14ac:dyDescent="0.2">
      <c r="A342" s="56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57"/>
      <c r="P342" s="58"/>
      <c r="Q342" s="12"/>
      <c r="R342" s="58"/>
      <c r="S342" s="12"/>
      <c r="T342" s="59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 spans="1:30" x14ac:dyDescent="0.2">
      <c r="A343" s="56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57"/>
      <c r="P343" s="58"/>
      <c r="Q343" s="12"/>
      <c r="R343" s="58"/>
      <c r="S343" s="12"/>
      <c r="T343" s="59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 spans="1:30" x14ac:dyDescent="0.2">
      <c r="A344" s="56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57"/>
      <c r="P344" s="58"/>
      <c r="Q344" s="12"/>
      <c r="R344" s="58"/>
      <c r="S344" s="12"/>
      <c r="T344" s="59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 spans="1:30" x14ac:dyDescent="0.2">
      <c r="A345" s="56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57"/>
      <c r="P345" s="58"/>
      <c r="Q345" s="12"/>
      <c r="R345" s="58"/>
      <c r="S345" s="12"/>
      <c r="T345" s="59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 spans="1:30" x14ac:dyDescent="0.2">
      <c r="A346" s="56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57"/>
      <c r="P346" s="58"/>
      <c r="Q346" s="12"/>
      <c r="R346" s="58"/>
      <c r="S346" s="12"/>
      <c r="T346" s="59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 spans="1:30" x14ac:dyDescent="0.2">
      <c r="A347" s="56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57"/>
      <c r="P347" s="58"/>
      <c r="Q347" s="12"/>
      <c r="R347" s="58"/>
      <c r="S347" s="12"/>
      <c r="T347" s="59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 spans="1:30" x14ac:dyDescent="0.2">
      <c r="A348" s="56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57"/>
      <c r="P348" s="58"/>
      <c r="Q348" s="12"/>
      <c r="R348" s="58"/>
      <c r="S348" s="12"/>
      <c r="T348" s="59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 spans="1:30" x14ac:dyDescent="0.2">
      <c r="A349" s="56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57"/>
      <c r="P349" s="58"/>
      <c r="Q349" s="12"/>
      <c r="R349" s="58"/>
      <c r="S349" s="12"/>
      <c r="T349" s="59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 spans="1:30" x14ac:dyDescent="0.2">
      <c r="A350" s="56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57"/>
      <c r="P350" s="58"/>
      <c r="Q350" s="12"/>
      <c r="R350" s="58"/>
      <c r="S350" s="12"/>
      <c r="T350" s="59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 spans="1:30" x14ac:dyDescent="0.2">
      <c r="A351" s="56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57"/>
      <c r="P351" s="58"/>
      <c r="Q351" s="12"/>
      <c r="R351" s="58"/>
      <c r="S351" s="12"/>
      <c r="T351" s="59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 spans="1:30" x14ac:dyDescent="0.2">
      <c r="A352" s="56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57"/>
      <c r="P352" s="58"/>
      <c r="Q352" s="12"/>
      <c r="R352" s="58"/>
      <c r="S352" s="12"/>
      <c r="T352" s="59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 spans="1:30" x14ac:dyDescent="0.2">
      <c r="A353" s="56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57"/>
      <c r="P353" s="58"/>
      <c r="Q353" s="12"/>
      <c r="R353" s="58"/>
      <c r="S353" s="12"/>
      <c r="T353" s="59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 spans="1:30" x14ac:dyDescent="0.2">
      <c r="A354" s="56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57"/>
      <c r="P354" s="58"/>
      <c r="Q354" s="12"/>
      <c r="R354" s="58"/>
      <c r="S354" s="12"/>
      <c r="T354" s="59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 spans="1:30" x14ac:dyDescent="0.2">
      <c r="A355" s="56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57"/>
      <c r="P355" s="58"/>
      <c r="Q355" s="12"/>
      <c r="R355" s="58"/>
      <c r="S355" s="12"/>
      <c r="T355" s="59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 spans="1:30" x14ac:dyDescent="0.2">
      <c r="A356" s="56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57"/>
      <c r="P356" s="58"/>
      <c r="Q356" s="12"/>
      <c r="R356" s="58"/>
      <c r="S356" s="12"/>
      <c r="T356" s="59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 spans="1:30" x14ac:dyDescent="0.2">
      <c r="A357" s="56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57"/>
      <c r="P357" s="58"/>
      <c r="Q357" s="12"/>
      <c r="R357" s="58"/>
      <c r="S357" s="12"/>
      <c r="T357" s="59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 spans="1:30" x14ac:dyDescent="0.2">
      <c r="A358" s="56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57"/>
      <c r="P358" s="58"/>
      <c r="Q358" s="12"/>
      <c r="R358" s="58"/>
      <c r="S358" s="12"/>
      <c r="T358" s="59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 spans="1:30" x14ac:dyDescent="0.2">
      <c r="A359" s="56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57"/>
      <c r="P359" s="58"/>
      <c r="Q359" s="12"/>
      <c r="R359" s="58"/>
      <c r="S359" s="12"/>
      <c r="T359" s="59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 spans="1:30" x14ac:dyDescent="0.2">
      <c r="A360" s="56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57"/>
      <c r="P360" s="58"/>
      <c r="Q360" s="12"/>
      <c r="R360" s="58"/>
      <c r="S360" s="12"/>
      <c r="T360" s="59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 spans="1:30" x14ac:dyDescent="0.2">
      <c r="A361" s="56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57"/>
      <c r="P361" s="58"/>
      <c r="Q361" s="12"/>
      <c r="R361" s="58"/>
      <c r="S361" s="12"/>
      <c r="T361" s="59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 spans="1:30" x14ac:dyDescent="0.2">
      <c r="A362" s="56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57"/>
      <c r="P362" s="58"/>
      <c r="Q362" s="12"/>
      <c r="R362" s="58"/>
      <c r="S362" s="12"/>
      <c r="T362" s="59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 spans="1:30" x14ac:dyDescent="0.2">
      <c r="A363" s="56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57"/>
      <c r="P363" s="58"/>
      <c r="Q363" s="12"/>
      <c r="R363" s="58"/>
      <c r="S363" s="12"/>
      <c r="T363" s="59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 spans="1:30" x14ac:dyDescent="0.2">
      <c r="A364" s="56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57"/>
      <c r="P364" s="58"/>
      <c r="Q364" s="12"/>
      <c r="R364" s="58"/>
      <c r="S364" s="12"/>
      <c r="T364" s="59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 spans="1:30" x14ac:dyDescent="0.2">
      <c r="A365" s="56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57"/>
      <c r="P365" s="58"/>
      <c r="Q365" s="12"/>
      <c r="R365" s="58"/>
      <c r="S365" s="12"/>
      <c r="T365" s="59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 spans="1:30" x14ac:dyDescent="0.2">
      <c r="A366" s="56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57"/>
      <c r="P366" s="58"/>
      <c r="Q366" s="12"/>
      <c r="R366" s="58"/>
      <c r="S366" s="12"/>
      <c r="T366" s="59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 spans="1:30" x14ac:dyDescent="0.2">
      <c r="A367" s="56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57"/>
      <c r="P367" s="58"/>
      <c r="Q367" s="12"/>
      <c r="R367" s="58"/>
      <c r="S367" s="12"/>
      <c r="T367" s="59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 spans="1:30" x14ac:dyDescent="0.2">
      <c r="A368" s="56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57"/>
      <c r="P368" s="58"/>
      <c r="Q368" s="12"/>
      <c r="R368" s="58"/>
      <c r="S368" s="12"/>
      <c r="T368" s="59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 spans="1:30" x14ac:dyDescent="0.2">
      <c r="A369" s="56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57"/>
      <c r="P369" s="58"/>
      <c r="Q369" s="12"/>
      <c r="R369" s="58"/>
      <c r="S369" s="12"/>
      <c r="T369" s="59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 spans="1:30" x14ac:dyDescent="0.2">
      <c r="A370" s="56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57"/>
      <c r="P370" s="58"/>
      <c r="Q370" s="12"/>
      <c r="R370" s="58"/>
      <c r="S370" s="12"/>
      <c r="T370" s="59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 spans="1:30" x14ac:dyDescent="0.2">
      <c r="A371" s="56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57"/>
      <c r="P371" s="58"/>
      <c r="Q371" s="12"/>
      <c r="R371" s="58"/>
      <c r="S371" s="12"/>
      <c r="T371" s="59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 spans="1:30" x14ac:dyDescent="0.2">
      <c r="A372" s="56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57"/>
      <c r="P372" s="58"/>
      <c r="Q372" s="12"/>
      <c r="R372" s="58"/>
      <c r="S372" s="12"/>
      <c r="T372" s="59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 spans="1:30" x14ac:dyDescent="0.2">
      <c r="A373" s="56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57"/>
      <c r="P373" s="58"/>
      <c r="Q373" s="12"/>
      <c r="R373" s="58"/>
      <c r="S373" s="12"/>
      <c r="T373" s="59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 spans="1:30" x14ac:dyDescent="0.2">
      <c r="A374" s="56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57"/>
      <c r="P374" s="58"/>
      <c r="Q374" s="12"/>
      <c r="R374" s="58"/>
      <c r="S374" s="12"/>
      <c r="T374" s="59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 spans="1:30" x14ac:dyDescent="0.2">
      <c r="A375" s="56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57"/>
      <c r="P375" s="58"/>
      <c r="Q375" s="12"/>
      <c r="R375" s="58"/>
      <c r="S375" s="12"/>
      <c r="T375" s="59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 spans="1:30" x14ac:dyDescent="0.2">
      <c r="A376" s="56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57"/>
      <c r="P376" s="58"/>
      <c r="Q376" s="12"/>
      <c r="R376" s="58"/>
      <c r="S376" s="12"/>
      <c r="T376" s="59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 spans="1:30" x14ac:dyDescent="0.2">
      <c r="A377" s="56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57"/>
      <c r="P377" s="58"/>
      <c r="Q377" s="12"/>
      <c r="R377" s="58"/>
      <c r="S377" s="12"/>
      <c r="T377" s="59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 spans="1:30" x14ac:dyDescent="0.2">
      <c r="A378" s="56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57"/>
      <c r="P378" s="58"/>
      <c r="Q378" s="12"/>
      <c r="R378" s="58"/>
      <c r="S378" s="12"/>
      <c r="T378" s="59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 spans="1:30" x14ac:dyDescent="0.2">
      <c r="A379" s="56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57"/>
      <c r="P379" s="58"/>
      <c r="Q379" s="12"/>
      <c r="R379" s="58"/>
      <c r="S379" s="12"/>
      <c r="T379" s="59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 spans="1:30" x14ac:dyDescent="0.2">
      <c r="A380" s="56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57"/>
      <c r="P380" s="58"/>
      <c r="Q380" s="12"/>
      <c r="R380" s="58"/>
      <c r="S380" s="12"/>
      <c r="T380" s="59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 spans="1:30" x14ac:dyDescent="0.2">
      <c r="A381" s="56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57"/>
      <c r="P381" s="58"/>
      <c r="Q381" s="12"/>
      <c r="R381" s="58"/>
      <c r="S381" s="12"/>
      <c r="T381" s="59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 spans="1:30" x14ac:dyDescent="0.2">
      <c r="A382" s="56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57"/>
      <c r="P382" s="58"/>
      <c r="Q382" s="12"/>
      <c r="R382" s="58"/>
      <c r="S382" s="12"/>
      <c r="T382" s="59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 spans="1:30" x14ac:dyDescent="0.2">
      <c r="A383" s="56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57"/>
      <c r="P383" s="58"/>
      <c r="Q383" s="12"/>
      <c r="R383" s="58"/>
      <c r="S383" s="12"/>
      <c r="T383" s="59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 spans="1:30" x14ac:dyDescent="0.2">
      <c r="A384" s="56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57"/>
      <c r="P384" s="58"/>
      <c r="Q384" s="12"/>
      <c r="R384" s="58"/>
      <c r="S384" s="12"/>
      <c r="T384" s="59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 spans="1:30" x14ac:dyDescent="0.2">
      <c r="A385" s="56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57"/>
      <c r="P385" s="58"/>
      <c r="Q385" s="12"/>
      <c r="R385" s="58"/>
      <c r="S385" s="12"/>
      <c r="T385" s="59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 spans="1:30" x14ac:dyDescent="0.2">
      <c r="A386" s="56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57"/>
      <c r="P386" s="58"/>
      <c r="Q386" s="12"/>
      <c r="R386" s="58"/>
      <c r="S386" s="12"/>
      <c r="T386" s="59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 spans="1:30" x14ac:dyDescent="0.2">
      <c r="A387" s="56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57"/>
      <c r="P387" s="58"/>
      <c r="Q387" s="12"/>
      <c r="R387" s="58"/>
      <c r="S387" s="12"/>
      <c r="T387" s="59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 spans="1:30" x14ac:dyDescent="0.2">
      <c r="A388" s="56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57"/>
      <c r="P388" s="58"/>
      <c r="Q388" s="12"/>
      <c r="R388" s="58"/>
      <c r="S388" s="12"/>
      <c r="T388" s="59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 spans="1:30" x14ac:dyDescent="0.2">
      <c r="A389" s="56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57"/>
      <c r="P389" s="58"/>
      <c r="Q389" s="12"/>
      <c r="R389" s="58"/>
      <c r="S389" s="12"/>
      <c r="T389" s="59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 spans="1:30" x14ac:dyDescent="0.2">
      <c r="A390" s="56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57"/>
      <c r="P390" s="58"/>
      <c r="Q390" s="12"/>
      <c r="R390" s="58"/>
      <c r="S390" s="12"/>
      <c r="T390" s="59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 spans="1:30" x14ac:dyDescent="0.2">
      <c r="A391" s="56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57"/>
      <c r="P391" s="58"/>
      <c r="Q391" s="12"/>
      <c r="R391" s="58"/>
      <c r="S391" s="12"/>
      <c r="T391" s="59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 spans="1:30" x14ac:dyDescent="0.2">
      <c r="A392" s="56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57"/>
      <c r="P392" s="58"/>
      <c r="Q392" s="12"/>
      <c r="R392" s="58"/>
      <c r="S392" s="12"/>
      <c r="T392" s="59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 spans="1:30" x14ac:dyDescent="0.2">
      <c r="A393" s="56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57"/>
      <c r="P393" s="58"/>
      <c r="Q393" s="12"/>
      <c r="R393" s="58"/>
      <c r="S393" s="12"/>
      <c r="T393" s="59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 spans="1:30" x14ac:dyDescent="0.2">
      <c r="A394" s="56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57"/>
      <c r="P394" s="58"/>
      <c r="Q394" s="12"/>
      <c r="R394" s="58"/>
      <c r="S394" s="12"/>
      <c r="T394" s="59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 spans="1:30" x14ac:dyDescent="0.2">
      <c r="A395" s="56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57"/>
      <c r="P395" s="58"/>
      <c r="Q395" s="12"/>
      <c r="R395" s="58"/>
      <c r="S395" s="12"/>
      <c r="T395" s="59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 spans="1:30" x14ac:dyDescent="0.2">
      <c r="A396" s="56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57"/>
      <c r="P396" s="58"/>
      <c r="Q396" s="12"/>
      <c r="R396" s="58"/>
      <c r="S396" s="12"/>
      <c r="T396" s="59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 spans="1:30" x14ac:dyDescent="0.2">
      <c r="A397" s="56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57"/>
      <c r="P397" s="58"/>
      <c r="Q397" s="12"/>
      <c r="R397" s="58"/>
      <c r="S397" s="12"/>
      <c r="T397" s="59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 spans="1:30" x14ac:dyDescent="0.2">
      <c r="A398" s="56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57"/>
      <c r="P398" s="58"/>
      <c r="Q398" s="12"/>
      <c r="R398" s="58"/>
      <c r="S398" s="12"/>
      <c r="T398" s="59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 spans="1:30" x14ac:dyDescent="0.2">
      <c r="A399" s="56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57"/>
      <c r="P399" s="58"/>
      <c r="Q399" s="12"/>
      <c r="R399" s="58"/>
      <c r="S399" s="12"/>
      <c r="T399" s="59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 spans="1:30" x14ac:dyDescent="0.2">
      <c r="A400" s="56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57"/>
      <c r="P400" s="58"/>
      <c r="Q400" s="12"/>
      <c r="R400" s="58"/>
      <c r="S400" s="12"/>
      <c r="T400" s="59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 spans="1:30" x14ac:dyDescent="0.2">
      <c r="A401" s="56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57"/>
      <c r="P401" s="58"/>
      <c r="Q401" s="12"/>
      <c r="R401" s="58"/>
      <c r="S401" s="12"/>
      <c r="T401" s="59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 spans="1:30" x14ac:dyDescent="0.2">
      <c r="A402" s="56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57"/>
      <c r="P402" s="58"/>
      <c r="Q402" s="12"/>
      <c r="R402" s="58"/>
      <c r="S402" s="12"/>
      <c r="T402" s="59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 spans="1:30" x14ac:dyDescent="0.2">
      <c r="A403" s="56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57"/>
      <c r="P403" s="58"/>
      <c r="Q403" s="12"/>
      <c r="R403" s="58"/>
      <c r="S403" s="12"/>
      <c r="T403" s="59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 spans="1:30" x14ac:dyDescent="0.2">
      <c r="A404" s="56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57"/>
      <c r="P404" s="58"/>
      <c r="Q404" s="12"/>
      <c r="R404" s="58"/>
      <c r="S404" s="12"/>
      <c r="T404" s="59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 spans="1:30" x14ac:dyDescent="0.2">
      <c r="A405" s="56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57"/>
      <c r="P405" s="58"/>
      <c r="Q405" s="12"/>
      <c r="R405" s="58"/>
      <c r="S405" s="12"/>
      <c r="T405" s="59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 spans="1:30" x14ac:dyDescent="0.2">
      <c r="A406" s="56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57"/>
      <c r="P406" s="58"/>
      <c r="Q406" s="12"/>
      <c r="R406" s="58"/>
      <c r="S406" s="12"/>
      <c r="T406" s="59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 spans="1:30" x14ac:dyDescent="0.2">
      <c r="A407" s="56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57"/>
      <c r="P407" s="58"/>
      <c r="Q407" s="12"/>
      <c r="R407" s="58"/>
      <c r="S407" s="12"/>
      <c r="T407" s="59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 spans="1:30" x14ac:dyDescent="0.2">
      <c r="A408" s="56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57"/>
      <c r="P408" s="58"/>
      <c r="Q408" s="12"/>
      <c r="R408" s="58"/>
      <c r="S408" s="12"/>
      <c r="T408" s="59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 spans="1:30" x14ac:dyDescent="0.2">
      <c r="A409" s="56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57"/>
      <c r="P409" s="58"/>
      <c r="Q409" s="12"/>
      <c r="R409" s="58"/>
      <c r="S409" s="12"/>
      <c r="T409" s="59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 spans="1:30" x14ac:dyDescent="0.2">
      <c r="A410" s="56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57"/>
      <c r="P410" s="58"/>
      <c r="Q410" s="12"/>
      <c r="R410" s="58"/>
      <c r="S410" s="12"/>
      <c r="T410" s="59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 spans="1:30" x14ac:dyDescent="0.2">
      <c r="A411" s="56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57"/>
      <c r="P411" s="58"/>
      <c r="Q411" s="12"/>
      <c r="R411" s="58"/>
      <c r="S411" s="12"/>
      <c r="T411" s="59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 spans="1:30" x14ac:dyDescent="0.2">
      <c r="A412" s="56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57"/>
      <c r="P412" s="58"/>
      <c r="Q412" s="12"/>
      <c r="R412" s="58"/>
      <c r="S412" s="12"/>
      <c r="T412" s="59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 spans="1:30" x14ac:dyDescent="0.2">
      <c r="A413" s="56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57"/>
      <c r="P413" s="58"/>
      <c r="Q413" s="12"/>
      <c r="R413" s="58"/>
      <c r="S413" s="12"/>
      <c r="T413" s="59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 spans="1:30" x14ac:dyDescent="0.2">
      <c r="A414" s="56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57"/>
      <c r="P414" s="58"/>
      <c r="Q414" s="12"/>
      <c r="R414" s="58"/>
      <c r="S414" s="12"/>
      <c r="T414" s="59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 spans="1:30" x14ac:dyDescent="0.2">
      <c r="A415" s="56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57"/>
      <c r="P415" s="58"/>
      <c r="Q415" s="12"/>
      <c r="R415" s="58"/>
      <c r="S415" s="12"/>
      <c r="T415" s="59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 spans="1:30" x14ac:dyDescent="0.2">
      <c r="A416" s="56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57"/>
      <c r="P416" s="58"/>
      <c r="Q416" s="12"/>
      <c r="R416" s="58"/>
      <c r="S416" s="12"/>
      <c r="T416" s="59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 spans="1:30" x14ac:dyDescent="0.2">
      <c r="A417" s="56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57"/>
      <c r="P417" s="58"/>
      <c r="Q417" s="12"/>
      <c r="R417" s="58"/>
      <c r="S417" s="12"/>
      <c r="T417" s="59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 spans="1:30" x14ac:dyDescent="0.2">
      <c r="A418" s="56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57"/>
      <c r="P418" s="58"/>
      <c r="Q418" s="12"/>
      <c r="R418" s="58"/>
      <c r="S418" s="12"/>
      <c r="T418" s="59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 spans="1:30" x14ac:dyDescent="0.2">
      <c r="A419" s="56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57"/>
      <c r="P419" s="58"/>
      <c r="Q419" s="12"/>
      <c r="R419" s="58"/>
      <c r="S419" s="12"/>
      <c r="T419" s="59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 spans="1:30" x14ac:dyDescent="0.2">
      <c r="A420" s="56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57"/>
      <c r="P420" s="58"/>
      <c r="Q420" s="12"/>
      <c r="R420" s="58"/>
      <c r="S420" s="12"/>
      <c r="T420" s="59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 spans="1:30" x14ac:dyDescent="0.2">
      <c r="A421" s="56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57"/>
      <c r="P421" s="58"/>
      <c r="Q421" s="12"/>
      <c r="R421" s="58"/>
      <c r="S421" s="12"/>
      <c r="T421" s="59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 spans="1:30" x14ac:dyDescent="0.2">
      <c r="A422" s="56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57"/>
      <c r="P422" s="58"/>
      <c r="Q422" s="12"/>
      <c r="R422" s="58"/>
      <c r="S422" s="12"/>
      <c r="T422" s="59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 spans="1:30" x14ac:dyDescent="0.2">
      <c r="A423" s="56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57"/>
      <c r="P423" s="58"/>
      <c r="Q423" s="12"/>
      <c r="R423" s="58"/>
      <c r="S423" s="12"/>
      <c r="T423" s="59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 spans="1:30" x14ac:dyDescent="0.2">
      <c r="A424" s="56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57"/>
      <c r="P424" s="58"/>
      <c r="Q424" s="12"/>
      <c r="R424" s="58"/>
      <c r="S424" s="12"/>
      <c r="T424" s="59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 spans="1:30" x14ac:dyDescent="0.2">
      <c r="A425" s="56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57"/>
      <c r="P425" s="58"/>
      <c r="Q425" s="12"/>
      <c r="R425" s="58"/>
      <c r="S425" s="12"/>
      <c r="T425" s="59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 spans="1:30" x14ac:dyDescent="0.2">
      <c r="A426" s="56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57"/>
      <c r="P426" s="58"/>
      <c r="Q426" s="12"/>
      <c r="R426" s="58"/>
      <c r="S426" s="12"/>
      <c r="T426" s="59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 spans="1:30" x14ac:dyDescent="0.2">
      <c r="A427" s="56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57"/>
      <c r="P427" s="58"/>
      <c r="Q427" s="12"/>
      <c r="R427" s="58"/>
      <c r="S427" s="12"/>
      <c r="T427" s="59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 spans="1:30" x14ac:dyDescent="0.2">
      <c r="A428" s="56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57"/>
      <c r="P428" s="58"/>
      <c r="Q428" s="12"/>
      <c r="R428" s="58"/>
      <c r="S428" s="12"/>
      <c r="T428" s="59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 spans="1:30" x14ac:dyDescent="0.2">
      <c r="A429" s="56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57"/>
      <c r="P429" s="58"/>
      <c r="Q429" s="12"/>
      <c r="R429" s="58"/>
      <c r="S429" s="12"/>
      <c r="T429" s="59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 spans="1:30" x14ac:dyDescent="0.2">
      <c r="A430" s="56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57"/>
      <c r="P430" s="58"/>
      <c r="Q430" s="12"/>
      <c r="R430" s="58"/>
      <c r="S430" s="12"/>
      <c r="T430" s="59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 spans="1:30" x14ac:dyDescent="0.2">
      <c r="A431" s="56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57"/>
      <c r="P431" s="58"/>
      <c r="Q431" s="12"/>
      <c r="R431" s="58"/>
      <c r="S431" s="12"/>
      <c r="T431" s="59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 spans="1:30" x14ac:dyDescent="0.2">
      <c r="A432" s="56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57"/>
      <c r="P432" s="58"/>
      <c r="Q432" s="12"/>
      <c r="R432" s="58"/>
      <c r="S432" s="12"/>
      <c r="T432" s="59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 spans="1:30" x14ac:dyDescent="0.2">
      <c r="A433" s="56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57"/>
      <c r="P433" s="58"/>
      <c r="Q433" s="12"/>
      <c r="R433" s="58"/>
      <c r="S433" s="12"/>
      <c r="T433" s="59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 spans="1:30" x14ac:dyDescent="0.2">
      <c r="A434" s="56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57"/>
      <c r="P434" s="58"/>
      <c r="Q434" s="12"/>
      <c r="R434" s="58"/>
      <c r="S434" s="12"/>
      <c r="T434" s="59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 spans="1:30" x14ac:dyDescent="0.2">
      <c r="A435" s="56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57"/>
      <c r="P435" s="58"/>
      <c r="Q435" s="12"/>
      <c r="R435" s="58"/>
      <c r="S435" s="12"/>
      <c r="T435" s="59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 spans="1:30" x14ac:dyDescent="0.2">
      <c r="A436" s="56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57"/>
      <c r="P436" s="58"/>
      <c r="Q436" s="12"/>
      <c r="R436" s="58"/>
      <c r="S436" s="12"/>
      <c r="T436" s="59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 spans="1:30" x14ac:dyDescent="0.2">
      <c r="A437" s="56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57"/>
      <c r="P437" s="58"/>
      <c r="Q437" s="12"/>
      <c r="R437" s="58"/>
      <c r="S437" s="12"/>
      <c r="T437" s="59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 spans="1:30" x14ac:dyDescent="0.2">
      <c r="A438" s="56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57"/>
      <c r="P438" s="58"/>
      <c r="Q438" s="12"/>
      <c r="R438" s="58"/>
      <c r="S438" s="12"/>
      <c r="T438" s="59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 spans="1:30" x14ac:dyDescent="0.2">
      <c r="A439" s="56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57"/>
      <c r="P439" s="58"/>
      <c r="Q439" s="12"/>
      <c r="R439" s="58"/>
      <c r="S439" s="12"/>
      <c r="T439" s="59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 spans="1:30" x14ac:dyDescent="0.2">
      <c r="A440" s="56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57"/>
      <c r="P440" s="58"/>
      <c r="Q440" s="12"/>
      <c r="R440" s="58"/>
      <c r="S440" s="12"/>
      <c r="T440" s="59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 spans="1:30" x14ac:dyDescent="0.2">
      <c r="A441" s="56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57"/>
      <c r="P441" s="58"/>
      <c r="Q441" s="12"/>
      <c r="R441" s="58"/>
      <c r="S441" s="12"/>
      <c r="T441" s="59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 spans="1:30" x14ac:dyDescent="0.2">
      <c r="A442" s="56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57"/>
      <c r="P442" s="58"/>
      <c r="Q442" s="12"/>
      <c r="R442" s="58"/>
      <c r="S442" s="12"/>
      <c r="T442" s="59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 spans="1:30" x14ac:dyDescent="0.2">
      <c r="A443" s="56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57"/>
      <c r="P443" s="58"/>
      <c r="Q443" s="12"/>
      <c r="R443" s="58"/>
      <c r="S443" s="12"/>
      <c r="T443" s="59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 spans="1:30" x14ac:dyDescent="0.2">
      <c r="A444" s="56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57"/>
      <c r="P444" s="58"/>
      <c r="Q444" s="12"/>
      <c r="R444" s="58"/>
      <c r="S444" s="12"/>
      <c r="T444" s="59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 spans="1:30" x14ac:dyDescent="0.2">
      <c r="A445" s="56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57"/>
      <c r="P445" s="58"/>
      <c r="Q445" s="12"/>
      <c r="R445" s="58"/>
      <c r="S445" s="12"/>
      <c r="T445" s="59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 spans="1:30" x14ac:dyDescent="0.2">
      <c r="A446" s="56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57"/>
      <c r="P446" s="58"/>
      <c r="Q446" s="12"/>
      <c r="R446" s="58"/>
      <c r="S446" s="12"/>
      <c r="T446" s="59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 spans="1:30" x14ac:dyDescent="0.2">
      <c r="A447" s="56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57"/>
      <c r="P447" s="58"/>
      <c r="Q447" s="12"/>
      <c r="R447" s="58"/>
      <c r="S447" s="12"/>
      <c r="T447" s="59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 spans="1:30" x14ac:dyDescent="0.2">
      <c r="A448" s="56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57"/>
      <c r="P448" s="58"/>
      <c r="Q448" s="12"/>
      <c r="R448" s="58"/>
      <c r="S448" s="12"/>
      <c r="T448" s="59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 spans="1:30" x14ac:dyDescent="0.2">
      <c r="A449" s="56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57"/>
      <c r="P449" s="58"/>
      <c r="Q449" s="12"/>
      <c r="R449" s="58"/>
      <c r="S449" s="12"/>
      <c r="T449" s="59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 spans="1:30" x14ac:dyDescent="0.2">
      <c r="A450" s="56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57"/>
      <c r="P450" s="58"/>
      <c r="Q450" s="12"/>
      <c r="R450" s="58"/>
      <c r="S450" s="12"/>
      <c r="T450" s="59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 spans="1:30" x14ac:dyDescent="0.2">
      <c r="A451" s="56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57"/>
      <c r="P451" s="58"/>
      <c r="Q451" s="12"/>
      <c r="R451" s="58"/>
      <c r="S451" s="12"/>
      <c r="T451" s="59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 spans="1:30" x14ac:dyDescent="0.2">
      <c r="A452" s="56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57"/>
      <c r="P452" s="58"/>
      <c r="Q452" s="12"/>
      <c r="R452" s="58"/>
      <c r="S452" s="12"/>
      <c r="T452" s="59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 spans="1:30" x14ac:dyDescent="0.2">
      <c r="A453" s="56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57"/>
      <c r="P453" s="58"/>
      <c r="Q453" s="12"/>
      <c r="R453" s="58"/>
      <c r="S453" s="12"/>
      <c r="T453" s="59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 spans="1:30" x14ac:dyDescent="0.2">
      <c r="A454" s="56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57"/>
      <c r="P454" s="58"/>
      <c r="Q454" s="12"/>
      <c r="R454" s="58"/>
      <c r="S454" s="12"/>
      <c r="T454" s="59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 spans="1:30" x14ac:dyDescent="0.2">
      <c r="A455" s="56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57"/>
      <c r="P455" s="58"/>
      <c r="Q455" s="12"/>
      <c r="R455" s="58"/>
      <c r="S455" s="12"/>
      <c r="T455" s="59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 spans="1:30" x14ac:dyDescent="0.2">
      <c r="A456" s="56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57"/>
      <c r="P456" s="58"/>
      <c r="Q456" s="12"/>
      <c r="R456" s="58"/>
      <c r="S456" s="12"/>
      <c r="T456" s="59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 spans="1:30" x14ac:dyDescent="0.2">
      <c r="A457" s="56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57"/>
      <c r="P457" s="58"/>
      <c r="Q457" s="12"/>
      <c r="R457" s="58"/>
      <c r="S457" s="12"/>
      <c r="T457" s="59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 spans="1:30" x14ac:dyDescent="0.2">
      <c r="A458" s="56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57"/>
      <c r="P458" s="58"/>
      <c r="Q458" s="12"/>
      <c r="R458" s="58"/>
      <c r="S458" s="12"/>
      <c r="T458" s="59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 spans="1:30" x14ac:dyDescent="0.2">
      <c r="A459" s="56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57"/>
      <c r="P459" s="58"/>
      <c r="Q459" s="12"/>
      <c r="R459" s="58"/>
      <c r="S459" s="12"/>
      <c r="T459" s="59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 spans="1:30" x14ac:dyDescent="0.2">
      <c r="A460" s="56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57"/>
      <c r="P460" s="58"/>
      <c r="Q460" s="12"/>
      <c r="R460" s="58"/>
      <c r="S460" s="12"/>
      <c r="T460" s="59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 spans="1:30" x14ac:dyDescent="0.2">
      <c r="A461" s="56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57"/>
      <c r="P461" s="58"/>
      <c r="Q461" s="12"/>
      <c r="R461" s="58"/>
      <c r="S461" s="12"/>
      <c r="T461" s="59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 spans="1:30" x14ac:dyDescent="0.2">
      <c r="A462" s="56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57"/>
      <c r="P462" s="58"/>
      <c r="Q462" s="12"/>
      <c r="R462" s="58"/>
      <c r="S462" s="12"/>
      <c r="T462" s="59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 spans="1:30" x14ac:dyDescent="0.2">
      <c r="A463" s="56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57"/>
      <c r="P463" s="58"/>
      <c r="Q463" s="12"/>
      <c r="R463" s="58"/>
      <c r="S463" s="12"/>
      <c r="T463" s="59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 spans="1:30" x14ac:dyDescent="0.2">
      <c r="A464" s="56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57"/>
      <c r="P464" s="58"/>
      <c r="Q464" s="12"/>
      <c r="R464" s="58"/>
      <c r="S464" s="12"/>
      <c r="T464" s="59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 spans="1:30" x14ac:dyDescent="0.2">
      <c r="A465" s="56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57"/>
      <c r="P465" s="58"/>
      <c r="Q465" s="12"/>
      <c r="R465" s="58"/>
      <c r="S465" s="12"/>
      <c r="T465" s="59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 spans="1:30" x14ac:dyDescent="0.2">
      <c r="A466" s="56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57"/>
      <c r="P466" s="58"/>
      <c r="Q466" s="12"/>
      <c r="R466" s="58"/>
      <c r="S466" s="12"/>
      <c r="T466" s="59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 spans="1:30" x14ac:dyDescent="0.2">
      <c r="A467" s="56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57"/>
      <c r="P467" s="58"/>
      <c r="Q467" s="12"/>
      <c r="R467" s="58"/>
      <c r="S467" s="12"/>
      <c r="T467" s="59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 spans="1:30" x14ac:dyDescent="0.2">
      <c r="A468" s="56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57"/>
      <c r="P468" s="58"/>
      <c r="Q468" s="12"/>
      <c r="R468" s="58"/>
      <c r="S468" s="12"/>
      <c r="T468" s="59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 spans="1:30" x14ac:dyDescent="0.2">
      <c r="A469" s="56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57"/>
      <c r="P469" s="58"/>
      <c r="Q469" s="12"/>
      <c r="R469" s="58"/>
      <c r="S469" s="12"/>
      <c r="T469" s="59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 spans="1:30" x14ac:dyDescent="0.2">
      <c r="A470" s="56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57"/>
      <c r="P470" s="58"/>
      <c r="Q470" s="12"/>
      <c r="R470" s="58"/>
      <c r="S470" s="12"/>
      <c r="T470" s="59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 spans="1:30" x14ac:dyDescent="0.2">
      <c r="A471" s="56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57"/>
      <c r="P471" s="58"/>
      <c r="Q471" s="12"/>
      <c r="R471" s="58"/>
      <c r="S471" s="12"/>
      <c r="T471" s="59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 spans="1:30" x14ac:dyDescent="0.2">
      <c r="A472" s="56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57"/>
      <c r="P472" s="58"/>
      <c r="Q472" s="12"/>
      <c r="R472" s="58"/>
      <c r="S472" s="12"/>
      <c r="T472" s="59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 spans="1:30" x14ac:dyDescent="0.2">
      <c r="A473" s="56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57"/>
      <c r="P473" s="58"/>
      <c r="Q473" s="12"/>
      <c r="R473" s="58"/>
      <c r="S473" s="12"/>
      <c r="T473" s="59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 spans="1:30" x14ac:dyDescent="0.2">
      <c r="A474" s="56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57"/>
      <c r="P474" s="58"/>
      <c r="Q474" s="12"/>
      <c r="R474" s="58"/>
      <c r="S474" s="12"/>
      <c r="T474" s="59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spans="1:30" x14ac:dyDescent="0.2">
      <c r="A475" s="56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57"/>
      <c r="P475" s="58"/>
      <c r="Q475" s="12"/>
      <c r="R475" s="58"/>
      <c r="S475" s="12"/>
      <c r="T475" s="59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 spans="1:30" x14ac:dyDescent="0.2">
      <c r="A476" s="56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57"/>
      <c r="P476" s="58"/>
      <c r="Q476" s="12"/>
      <c r="R476" s="58"/>
      <c r="S476" s="12"/>
      <c r="T476" s="59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 spans="1:30" x14ac:dyDescent="0.2">
      <c r="A477" s="56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57"/>
      <c r="P477" s="58"/>
      <c r="Q477" s="12"/>
      <c r="R477" s="58"/>
      <c r="S477" s="12"/>
      <c r="T477" s="59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 spans="1:30" x14ac:dyDescent="0.2">
      <c r="A478" s="56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57"/>
      <c r="P478" s="58"/>
      <c r="Q478" s="12"/>
      <c r="R478" s="58"/>
      <c r="S478" s="12"/>
      <c r="T478" s="59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 spans="1:30" x14ac:dyDescent="0.2">
      <c r="A479" s="56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57"/>
      <c r="P479" s="58"/>
      <c r="Q479" s="12"/>
      <c r="R479" s="58"/>
      <c r="S479" s="12"/>
      <c r="T479" s="59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 spans="1:30" x14ac:dyDescent="0.2">
      <c r="A480" s="56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57"/>
      <c r="P480" s="58"/>
      <c r="Q480" s="12"/>
      <c r="R480" s="58"/>
      <c r="S480" s="12"/>
      <c r="T480" s="59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 spans="1:30" x14ac:dyDescent="0.2">
      <c r="A481" s="56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57"/>
      <c r="P481" s="58"/>
      <c r="Q481" s="12"/>
      <c r="R481" s="58"/>
      <c r="S481" s="12"/>
      <c r="T481" s="59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 spans="1:30" x14ac:dyDescent="0.2">
      <c r="A482" s="56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57"/>
      <c r="P482" s="58"/>
      <c r="Q482" s="12"/>
      <c r="R482" s="58"/>
      <c r="S482" s="12"/>
      <c r="T482" s="59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 spans="1:30" x14ac:dyDescent="0.2">
      <c r="A483" s="56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57"/>
      <c r="P483" s="58"/>
      <c r="Q483" s="12"/>
      <c r="R483" s="58"/>
      <c r="S483" s="12"/>
      <c r="T483" s="59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 spans="1:30" x14ac:dyDescent="0.2">
      <c r="A484" s="56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57"/>
      <c r="P484" s="58"/>
      <c r="Q484" s="12"/>
      <c r="R484" s="58"/>
      <c r="S484" s="12"/>
      <c r="T484" s="59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 spans="1:30" x14ac:dyDescent="0.2">
      <c r="A485" s="56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57"/>
      <c r="P485" s="58"/>
      <c r="Q485" s="12"/>
      <c r="R485" s="58"/>
      <c r="S485" s="12"/>
      <c r="T485" s="59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 spans="1:30" x14ac:dyDescent="0.2">
      <c r="A486" s="56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57"/>
      <c r="P486" s="58"/>
      <c r="Q486" s="12"/>
      <c r="R486" s="58"/>
      <c r="S486" s="12"/>
      <c r="T486" s="59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 spans="1:30" x14ac:dyDescent="0.2">
      <c r="A487" s="56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57"/>
      <c r="P487" s="58"/>
      <c r="Q487" s="12"/>
      <c r="R487" s="58"/>
      <c r="S487" s="12"/>
      <c r="T487" s="59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 spans="1:30" x14ac:dyDescent="0.2">
      <c r="A488" s="56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57"/>
      <c r="P488" s="58"/>
      <c r="Q488" s="12"/>
      <c r="R488" s="58"/>
      <c r="S488" s="12"/>
      <c r="T488" s="59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 spans="1:30" x14ac:dyDescent="0.2">
      <c r="A489" s="56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57"/>
      <c r="P489" s="58"/>
      <c r="Q489" s="12"/>
      <c r="R489" s="58"/>
      <c r="S489" s="12"/>
      <c r="T489" s="59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 spans="1:30" x14ac:dyDescent="0.2">
      <c r="A490" s="56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57"/>
      <c r="P490" s="58"/>
      <c r="Q490" s="12"/>
      <c r="R490" s="58"/>
      <c r="S490" s="12"/>
      <c r="T490" s="59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 spans="1:30" x14ac:dyDescent="0.2">
      <c r="A491" s="56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57"/>
      <c r="P491" s="58"/>
      <c r="Q491" s="12"/>
      <c r="R491" s="58"/>
      <c r="S491" s="12"/>
      <c r="T491" s="59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 spans="1:30" x14ac:dyDescent="0.2">
      <c r="A492" s="56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57"/>
      <c r="P492" s="58"/>
      <c r="Q492" s="12"/>
      <c r="R492" s="58"/>
      <c r="S492" s="12"/>
      <c r="T492" s="59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 spans="1:30" x14ac:dyDescent="0.2">
      <c r="A493" s="56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57"/>
      <c r="P493" s="58"/>
      <c r="Q493" s="12"/>
      <c r="R493" s="58"/>
      <c r="S493" s="12"/>
      <c r="T493" s="59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 spans="1:30" x14ac:dyDescent="0.2">
      <c r="A494" s="56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57"/>
      <c r="P494" s="58"/>
      <c r="Q494" s="12"/>
      <c r="R494" s="58"/>
      <c r="S494" s="12"/>
      <c r="T494" s="59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 spans="1:30" x14ac:dyDescent="0.2">
      <c r="A495" s="56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57"/>
      <c r="P495" s="58"/>
      <c r="Q495" s="12"/>
      <c r="R495" s="58"/>
      <c r="S495" s="12"/>
      <c r="T495" s="59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 spans="1:30" x14ac:dyDescent="0.2">
      <c r="A496" s="56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57"/>
      <c r="P496" s="58"/>
      <c r="Q496" s="12"/>
      <c r="R496" s="58"/>
      <c r="S496" s="12"/>
      <c r="T496" s="59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 spans="1:30" x14ac:dyDescent="0.2">
      <c r="A497" s="56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57"/>
      <c r="P497" s="58"/>
      <c r="Q497" s="12"/>
      <c r="R497" s="58"/>
      <c r="S497" s="12"/>
      <c r="T497" s="59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 spans="1:30" x14ac:dyDescent="0.2">
      <c r="A498" s="56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57"/>
      <c r="P498" s="58"/>
      <c r="Q498" s="12"/>
      <c r="R498" s="58"/>
      <c r="S498" s="12"/>
      <c r="T498" s="59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 spans="1:30" x14ac:dyDescent="0.2">
      <c r="A499" s="56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57"/>
      <c r="P499" s="58"/>
      <c r="Q499" s="12"/>
      <c r="R499" s="58"/>
      <c r="S499" s="12"/>
      <c r="T499" s="59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 spans="1:30" x14ac:dyDescent="0.2">
      <c r="A500" s="56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57"/>
      <c r="P500" s="58"/>
      <c r="Q500" s="12"/>
      <c r="R500" s="58"/>
      <c r="S500" s="12"/>
      <c r="T500" s="59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 spans="1:30" x14ac:dyDescent="0.2">
      <c r="A501" s="56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57"/>
      <c r="P501" s="58"/>
      <c r="Q501" s="12"/>
      <c r="R501" s="58"/>
      <c r="S501" s="12"/>
      <c r="T501" s="59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 spans="1:30" x14ac:dyDescent="0.2">
      <c r="A502" s="56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57"/>
      <c r="P502" s="58"/>
      <c r="Q502" s="12"/>
      <c r="R502" s="58"/>
      <c r="S502" s="12"/>
      <c r="T502" s="59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 spans="1:30" x14ac:dyDescent="0.2">
      <c r="A503" s="56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57"/>
      <c r="P503" s="58"/>
      <c r="Q503" s="12"/>
      <c r="R503" s="58"/>
      <c r="S503" s="12"/>
      <c r="T503" s="59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 spans="1:30" x14ac:dyDescent="0.2">
      <c r="A504" s="56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57"/>
      <c r="P504" s="58"/>
      <c r="Q504" s="12"/>
      <c r="R504" s="58"/>
      <c r="S504" s="12"/>
      <c r="T504" s="59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 spans="1:30" x14ac:dyDescent="0.2">
      <c r="A505" s="56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57"/>
      <c r="P505" s="58"/>
      <c r="Q505" s="12"/>
      <c r="R505" s="58"/>
      <c r="S505" s="12"/>
      <c r="T505" s="59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 spans="1:30" x14ac:dyDescent="0.2">
      <c r="A506" s="56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57"/>
      <c r="P506" s="58"/>
      <c r="Q506" s="12"/>
      <c r="R506" s="58"/>
      <c r="S506" s="12"/>
      <c r="T506" s="59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 spans="1:30" x14ac:dyDescent="0.2">
      <c r="A507" s="56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57"/>
      <c r="P507" s="58"/>
      <c r="Q507" s="12"/>
      <c r="R507" s="58"/>
      <c r="S507" s="12"/>
      <c r="T507" s="59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 spans="1:30" x14ac:dyDescent="0.2">
      <c r="A508" s="56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57"/>
      <c r="P508" s="58"/>
      <c r="Q508" s="12"/>
      <c r="R508" s="58"/>
      <c r="S508" s="12"/>
      <c r="T508" s="59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 spans="1:30" x14ac:dyDescent="0.2">
      <c r="A509" s="56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57"/>
      <c r="P509" s="58"/>
      <c r="Q509" s="12"/>
      <c r="R509" s="58"/>
      <c r="S509" s="12"/>
      <c r="T509" s="59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 spans="1:30" x14ac:dyDescent="0.2">
      <c r="A510" s="56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57"/>
      <c r="P510" s="58"/>
      <c r="Q510" s="12"/>
      <c r="R510" s="58"/>
      <c r="S510" s="12"/>
      <c r="T510" s="59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 spans="1:30" x14ac:dyDescent="0.2">
      <c r="A511" s="56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57"/>
      <c r="P511" s="58"/>
      <c r="Q511" s="12"/>
      <c r="R511" s="58"/>
      <c r="S511" s="12"/>
      <c r="T511" s="59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 spans="1:30" x14ac:dyDescent="0.2">
      <c r="A512" s="56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57"/>
      <c r="P512" s="58"/>
      <c r="Q512" s="12"/>
      <c r="R512" s="58"/>
      <c r="S512" s="12"/>
      <c r="T512" s="59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 spans="1:30" x14ac:dyDescent="0.2">
      <c r="A513" s="56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57"/>
      <c r="P513" s="58"/>
      <c r="Q513" s="12"/>
      <c r="R513" s="58"/>
      <c r="S513" s="12"/>
      <c r="T513" s="59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 spans="1:30" x14ac:dyDescent="0.2">
      <c r="A514" s="56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57"/>
      <c r="P514" s="58"/>
      <c r="Q514" s="12"/>
      <c r="R514" s="58"/>
      <c r="S514" s="12"/>
      <c r="T514" s="59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 spans="1:30" x14ac:dyDescent="0.2">
      <c r="A515" s="56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57"/>
      <c r="P515" s="58"/>
      <c r="Q515" s="12"/>
      <c r="R515" s="58"/>
      <c r="S515" s="12"/>
      <c r="T515" s="59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 spans="1:30" x14ac:dyDescent="0.2">
      <c r="A516" s="56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57"/>
      <c r="P516" s="58"/>
      <c r="Q516" s="12"/>
      <c r="R516" s="58"/>
      <c r="S516" s="12"/>
      <c r="T516" s="59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 spans="1:30" x14ac:dyDescent="0.2">
      <c r="A517" s="56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57"/>
      <c r="P517" s="58"/>
      <c r="Q517" s="12"/>
      <c r="R517" s="58"/>
      <c r="S517" s="12"/>
      <c r="T517" s="59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 spans="1:30" x14ac:dyDescent="0.2">
      <c r="A518" s="56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57"/>
      <c r="P518" s="58"/>
      <c r="Q518" s="12"/>
      <c r="R518" s="58"/>
      <c r="S518" s="12"/>
      <c r="T518" s="59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 spans="1:30" x14ac:dyDescent="0.2">
      <c r="A519" s="56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57"/>
      <c r="P519" s="58"/>
      <c r="Q519" s="12"/>
      <c r="R519" s="58"/>
      <c r="S519" s="12"/>
      <c r="T519" s="59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 spans="1:30" x14ac:dyDescent="0.2">
      <c r="A520" s="56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57"/>
      <c r="P520" s="58"/>
      <c r="Q520" s="12"/>
      <c r="R520" s="58"/>
      <c r="S520" s="12"/>
      <c r="T520" s="59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 spans="1:30" x14ac:dyDescent="0.2">
      <c r="A521" s="56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57"/>
      <c r="P521" s="58"/>
      <c r="Q521" s="12"/>
      <c r="R521" s="58"/>
      <c r="S521" s="12"/>
      <c r="T521" s="59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 spans="1:30" x14ac:dyDescent="0.2">
      <c r="A522" s="56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57"/>
      <c r="P522" s="58"/>
      <c r="Q522" s="12"/>
      <c r="R522" s="58"/>
      <c r="S522" s="12"/>
      <c r="T522" s="59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 spans="1:30" x14ac:dyDescent="0.2">
      <c r="A523" s="56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57"/>
      <c r="P523" s="58"/>
      <c r="Q523" s="12"/>
      <c r="R523" s="58"/>
      <c r="S523" s="12"/>
      <c r="T523" s="59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 spans="1:30" x14ac:dyDescent="0.2">
      <c r="A524" s="56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57"/>
      <c r="P524" s="58"/>
      <c r="Q524" s="12"/>
      <c r="R524" s="58"/>
      <c r="S524" s="12"/>
      <c r="T524" s="59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 spans="1:30" x14ac:dyDescent="0.2">
      <c r="A525" s="56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57"/>
      <c r="P525" s="58"/>
      <c r="Q525" s="12"/>
      <c r="R525" s="58"/>
      <c r="S525" s="12"/>
      <c r="T525" s="59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 spans="1:30" x14ac:dyDescent="0.2">
      <c r="A526" s="56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57"/>
      <c r="P526" s="58"/>
      <c r="Q526" s="12"/>
      <c r="R526" s="58"/>
      <c r="S526" s="12"/>
      <c r="T526" s="59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 spans="1:30" x14ac:dyDescent="0.2">
      <c r="A527" s="56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57"/>
      <c r="P527" s="58"/>
      <c r="Q527" s="12"/>
      <c r="R527" s="58"/>
      <c r="S527" s="12"/>
      <c r="T527" s="59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 spans="1:30" x14ac:dyDescent="0.2">
      <c r="A528" s="56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57"/>
      <c r="P528" s="58"/>
      <c r="Q528" s="12"/>
      <c r="R528" s="58"/>
      <c r="S528" s="12"/>
      <c r="T528" s="59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 spans="1:30" x14ac:dyDescent="0.2">
      <c r="A529" s="56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57"/>
      <c r="P529" s="58"/>
      <c r="Q529" s="12"/>
      <c r="R529" s="58"/>
      <c r="S529" s="12"/>
      <c r="T529" s="59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 spans="1:30" x14ac:dyDescent="0.2">
      <c r="A530" s="56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57"/>
      <c r="P530" s="58"/>
      <c r="Q530" s="12"/>
      <c r="R530" s="58"/>
      <c r="S530" s="12"/>
      <c r="T530" s="59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 spans="1:30" x14ac:dyDescent="0.2">
      <c r="A531" s="56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57"/>
      <c r="P531" s="58"/>
      <c r="Q531" s="12"/>
      <c r="R531" s="58"/>
      <c r="S531" s="12"/>
      <c r="T531" s="59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 spans="1:30" x14ac:dyDescent="0.2">
      <c r="A532" s="56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57"/>
      <c r="P532" s="58"/>
      <c r="Q532" s="12"/>
      <c r="R532" s="58"/>
      <c r="S532" s="12"/>
      <c r="T532" s="59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 spans="1:30" x14ac:dyDescent="0.2">
      <c r="A533" s="56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57"/>
      <c r="P533" s="58"/>
      <c r="Q533" s="12"/>
      <c r="R533" s="58"/>
      <c r="S533" s="12"/>
      <c r="T533" s="59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 spans="1:30" x14ac:dyDescent="0.2">
      <c r="A534" s="56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57"/>
      <c r="P534" s="58"/>
      <c r="Q534" s="12"/>
      <c r="R534" s="58"/>
      <c r="S534" s="12"/>
      <c r="T534" s="59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 spans="1:30" x14ac:dyDescent="0.2">
      <c r="A535" s="56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57"/>
      <c r="P535" s="58"/>
      <c r="Q535" s="12"/>
      <c r="R535" s="58"/>
      <c r="S535" s="12"/>
      <c r="T535" s="59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 spans="1:30" x14ac:dyDescent="0.2">
      <c r="A536" s="56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57"/>
      <c r="P536" s="58"/>
      <c r="Q536" s="12"/>
      <c r="R536" s="58"/>
      <c r="S536" s="12"/>
      <c r="T536" s="59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 spans="1:30" x14ac:dyDescent="0.2">
      <c r="A537" s="56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57"/>
      <c r="P537" s="58"/>
      <c r="Q537" s="12"/>
      <c r="R537" s="58"/>
      <c r="S537" s="12"/>
      <c r="T537" s="59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 spans="1:30" x14ac:dyDescent="0.2">
      <c r="A538" s="56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57"/>
      <c r="P538" s="58"/>
      <c r="Q538" s="12"/>
      <c r="R538" s="58"/>
      <c r="S538" s="12"/>
      <c r="T538" s="59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 spans="1:30" x14ac:dyDescent="0.2">
      <c r="A539" s="56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57"/>
      <c r="P539" s="58"/>
      <c r="Q539" s="12"/>
      <c r="R539" s="58"/>
      <c r="S539" s="12"/>
      <c r="T539" s="59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 spans="1:30" x14ac:dyDescent="0.2">
      <c r="A540" s="56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57"/>
      <c r="P540" s="58"/>
      <c r="Q540" s="12"/>
      <c r="R540" s="58"/>
      <c r="S540" s="12"/>
      <c r="T540" s="59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 spans="1:30" x14ac:dyDescent="0.2">
      <c r="A541" s="56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57"/>
      <c r="P541" s="58"/>
      <c r="Q541" s="12"/>
      <c r="R541" s="58"/>
      <c r="S541" s="12"/>
      <c r="T541" s="59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 spans="1:30" x14ac:dyDescent="0.2">
      <c r="A542" s="56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57"/>
      <c r="P542" s="58"/>
      <c r="Q542" s="12"/>
      <c r="R542" s="58"/>
      <c r="S542" s="12"/>
      <c r="T542" s="59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 spans="1:30" x14ac:dyDescent="0.2">
      <c r="A543" s="56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57"/>
      <c r="P543" s="58"/>
      <c r="Q543" s="12"/>
      <c r="R543" s="58"/>
      <c r="S543" s="12"/>
      <c r="T543" s="59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 spans="1:30" x14ac:dyDescent="0.2">
      <c r="A544" s="56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57"/>
      <c r="P544" s="58"/>
      <c r="Q544" s="12"/>
      <c r="R544" s="58"/>
      <c r="S544" s="12"/>
      <c r="T544" s="59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 spans="1:30" x14ac:dyDescent="0.2">
      <c r="A545" s="56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57"/>
      <c r="P545" s="58"/>
      <c r="Q545" s="12"/>
      <c r="R545" s="58"/>
      <c r="S545" s="12"/>
      <c r="T545" s="59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 spans="1:30" x14ac:dyDescent="0.2">
      <c r="A546" s="56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57"/>
      <c r="P546" s="58"/>
      <c r="Q546" s="12"/>
      <c r="R546" s="58"/>
      <c r="S546" s="12"/>
      <c r="T546" s="59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 spans="1:30" x14ac:dyDescent="0.2">
      <c r="A547" s="56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57"/>
      <c r="P547" s="58"/>
      <c r="Q547" s="12"/>
      <c r="R547" s="58"/>
      <c r="S547" s="12"/>
      <c r="T547" s="59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 spans="1:30" x14ac:dyDescent="0.2">
      <c r="A548" s="56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57"/>
      <c r="P548" s="58"/>
      <c r="Q548" s="12"/>
      <c r="R548" s="58"/>
      <c r="S548" s="12"/>
      <c r="T548" s="59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 spans="1:30" x14ac:dyDescent="0.2">
      <c r="A549" s="56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57"/>
      <c r="P549" s="58"/>
      <c r="Q549" s="12"/>
      <c r="R549" s="58"/>
      <c r="S549" s="12"/>
      <c r="T549" s="59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 spans="1:30" x14ac:dyDescent="0.2">
      <c r="A550" s="56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57"/>
      <c r="P550" s="58"/>
      <c r="Q550" s="12"/>
      <c r="R550" s="58"/>
      <c r="S550" s="12"/>
      <c r="T550" s="59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 spans="1:30" x14ac:dyDescent="0.2">
      <c r="A551" s="56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57"/>
      <c r="P551" s="58"/>
      <c r="Q551" s="12"/>
      <c r="R551" s="58"/>
      <c r="S551" s="12"/>
      <c r="T551" s="59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 spans="1:30" x14ac:dyDescent="0.2">
      <c r="A552" s="56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57"/>
      <c r="P552" s="58"/>
      <c r="Q552" s="12"/>
      <c r="R552" s="58"/>
      <c r="S552" s="12"/>
      <c r="T552" s="59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 spans="1:30" x14ac:dyDescent="0.2">
      <c r="A553" s="56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57"/>
      <c r="P553" s="58"/>
      <c r="Q553" s="12"/>
      <c r="R553" s="58"/>
      <c r="S553" s="12"/>
      <c r="T553" s="59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 spans="1:30" x14ac:dyDescent="0.2">
      <c r="A554" s="56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57"/>
      <c r="P554" s="58"/>
      <c r="Q554" s="12"/>
      <c r="R554" s="58"/>
      <c r="S554" s="12"/>
      <c r="T554" s="59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 spans="1:30" x14ac:dyDescent="0.2">
      <c r="A555" s="56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57"/>
      <c r="P555" s="58"/>
      <c r="Q555" s="12"/>
      <c r="R555" s="58"/>
      <c r="S555" s="12"/>
      <c r="T555" s="59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 spans="1:30" x14ac:dyDescent="0.2">
      <c r="A556" s="56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57"/>
      <c r="P556" s="58"/>
      <c r="Q556" s="12"/>
      <c r="R556" s="58"/>
      <c r="S556" s="12"/>
      <c r="T556" s="59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 spans="1:30" x14ac:dyDescent="0.2">
      <c r="A557" s="56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57"/>
      <c r="P557" s="58"/>
      <c r="Q557" s="12"/>
      <c r="R557" s="58"/>
      <c r="S557" s="12"/>
      <c r="T557" s="59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 spans="1:30" x14ac:dyDescent="0.2">
      <c r="A558" s="56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57"/>
      <c r="P558" s="58"/>
      <c r="Q558" s="12"/>
      <c r="R558" s="58"/>
      <c r="S558" s="12"/>
      <c r="T558" s="59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 spans="1:30" x14ac:dyDescent="0.2">
      <c r="A559" s="56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57"/>
      <c r="P559" s="58"/>
      <c r="Q559" s="12"/>
      <c r="R559" s="58"/>
      <c r="S559" s="12"/>
      <c r="T559" s="59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 spans="1:30" x14ac:dyDescent="0.2">
      <c r="A560" s="56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57"/>
      <c r="P560" s="58"/>
      <c r="Q560" s="12"/>
      <c r="R560" s="58"/>
      <c r="S560" s="12"/>
      <c r="T560" s="59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 spans="1:30" x14ac:dyDescent="0.2">
      <c r="A561" s="56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57"/>
      <c r="P561" s="58"/>
      <c r="Q561" s="12"/>
      <c r="R561" s="58"/>
      <c r="S561" s="12"/>
      <c r="T561" s="59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 spans="1:30" x14ac:dyDescent="0.2">
      <c r="A562" s="56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57"/>
      <c r="P562" s="58"/>
      <c r="Q562" s="12"/>
      <c r="R562" s="58"/>
      <c r="S562" s="12"/>
      <c r="T562" s="59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 spans="1:30" x14ac:dyDescent="0.2">
      <c r="A563" s="56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57"/>
      <c r="P563" s="58"/>
      <c r="Q563" s="12"/>
      <c r="R563" s="58"/>
      <c r="S563" s="12"/>
      <c r="T563" s="59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 spans="1:30" x14ac:dyDescent="0.2">
      <c r="A564" s="56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57"/>
      <c r="P564" s="58"/>
      <c r="Q564" s="12"/>
      <c r="R564" s="58"/>
      <c r="S564" s="12"/>
      <c r="T564" s="59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 spans="1:30" x14ac:dyDescent="0.2">
      <c r="A565" s="56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57"/>
      <c r="P565" s="58"/>
      <c r="Q565" s="12"/>
      <c r="R565" s="58"/>
      <c r="S565" s="12"/>
      <c r="T565" s="59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 spans="1:30" x14ac:dyDescent="0.2">
      <c r="A566" s="56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57"/>
      <c r="P566" s="58"/>
      <c r="Q566" s="12"/>
      <c r="R566" s="58"/>
      <c r="S566" s="12"/>
      <c r="T566" s="59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 spans="1:30" x14ac:dyDescent="0.2">
      <c r="A567" s="56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57"/>
      <c r="P567" s="58"/>
      <c r="Q567" s="12"/>
      <c r="R567" s="58"/>
      <c r="S567" s="12"/>
      <c r="T567" s="59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 spans="1:30" x14ac:dyDescent="0.2">
      <c r="A568" s="56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57"/>
      <c r="P568" s="58"/>
      <c r="Q568" s="12"/>
      <c r="R568" s="58"/>
      <c r="S568" s="12"/>
      <c r="T568" s="59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 spans="1:30" x14ac:dyDescent="0.2">
      <c r="A569" s="56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57"/>
      <c r="P569" s="58"/>
      <c r="Q569" s="12"/>
      <c r="R569" s="58"/>
      <c r="S569" s="12"/>
      <c r="T569" s="59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 spans="1:30" x14ac:dyDescent="0.2">
      <c r="A570" s="56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57"/>
      <c r="P570" s="58"/>
      <c r="Q570" s="12"/>
      <c r="R570" s="58"/>
      <c r="S570" s="12"/>
      <c r="T570" s="59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 spans="1:30" x14ac:dyDescent="0.2">
      <c r="A571" s="56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57"/>
      <c r="P571" s="58"/>
      <c r="Q571" s="12"/>
      <c r="R571" s="58"/>
      <c r="S571" s="12"/>
      <c r="T571" s="59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 spans="1:30" x14ac:dyDescent="0.2">
      <c r="A572" s="56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57"/>
      <c r="P572" s="58"/>
      <c r="Q572" s="12"/>
      <c r="R572" s="58"/>
      <c r="S572" s="12"/>
      <c r="T572" s="59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 spans="1:30" x14ac:dyDescent="0.2">
      <c r="A573" s="56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57"/>
      <c r="P573" s="58"/>
      <c r="Q573" s="12"/>
      <c r="R573" s="58"/>
      <c r="S573" s="12"/>
      <c r="T573" s="59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 spans="1:30" x14ac:dyDescent="0.2">
      <c r="A574" s="56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57"/>
      <c r="P574" s="58"/>
      <c r="Q574" s="12"/>
      <c r="R574" s="58"/>
      <c r="S574" s="12"/>
      <c r="T574" s="59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 spans="1:30" x14ac:dyDescent="0.2">
      <c r="A575" s="56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57"/>
      <c r="P575" s="58"/>
      <c r="Q575" s="12"/>
      <c r="R575" s="58"/>
      <c r="S575" s="12"/>
      <c r="T575" s="59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 spans="1:30" x14ac:dyDescent="0.2">
      <c r="A576" s="56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57"/>
      <c r="P576" s="58"/>
      <c r="Q576" s="12"/>
      <c r="R576" s="58"/>
      <c r="S576" s="12"/>
      <c r="T576" s="59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 spans="1:30" x14ac:dyDescent="0.2">
      <c r="A577" s="56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57"/>
      <c r="P577" s="58"/>
      <c r="Q577" s="12"/>
      <c r="R577" s="58"/>
      <c r="S577" s="12"/>
      <c r="T577" s="59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 spans="1:30" x14ac:dyDescent="0.2">
      <c r="A578" s="56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57"/>
      <c r="P578" s="58"/>
      <c r="Q578" s="12"/>
      <c r="R578" s="58"/>
      <c r="S578" s="12"/>
      <c r="T578" s="59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 spans="1:30" x14ac:dyDescent="0.2">
      <c r="A579" s="56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57"/>
      <c r="P579" s="58"/>
      <c r="Q579" s="12"/>
      <c r="R579" s="58"/>
      <c r="S579" s="12"/>
      <c r="T579" s="59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 spans="1:30" x14ac:dyDescent="0.2">
      <c r="A580" s="56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57"/>
      <c r="P580" s="58"/>
      <c r="Q580" s="12"/>
      <c r="R580" s="58"/>
      <c r="S580" s="12"/>
      <c r="T580" s="59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 spans="1:30" x14ac:dyDescent="0.2">
      <c r="A581" s="56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57"/>
      <c r="P581" s="58"/>
      <c r="Q581" s="12"/>
      <c r="R581" s="58"/>
      <c r="S581" s="12"/>
      <c r="T581" s="59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 spans="1:30" x14ac:dyDescent="0.2">
      <c r="A582" s="56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57"/>
      <c r="P582" s="58"/>
      <c r="Q582" s="12"/>
      <c r="R582" s="58"/>
      <c r="S582" s="12"/>
      <c r="T582" s="59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 spans="1:30" x14ac:dyDescent="0.2">
      <c r="A583" s="56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57"/>
      <c r="P583" s="58"/>
      <c r="Q583" s="12"/>
      <c r="R583" s="58"/>
      <c r="S583" s="12"/>
      <c r="T583" s="59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 spans="1:30" x14ac:dyDescent="0.2">
      <c r="A584" s="56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57"/>
      <c r="P584" s="58"/>
      <c r="Q584" s="12"/>
      <c r="R584" s="58"/>
      <c r="S584" s="12"/>
      <c r="T584" s="59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 spans="1:30" x14ac:dyDescent="0.2">
      <c r="A585" s="56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57"/>
      <c r="P585" s="58"/>
      <c r="Q585" s="12"/>
      <c r="R585" s="58"/>
      <c r="S585" s="12"/>
      <c r="T585" s="59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 spans="1:30" x14ac:dyDescent="0.2">
      <c r="A586" s="56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57"/>
      <c r="P586" s="58"/>
      <c r="Q586" s="12"/>
      <c r="R586" s="58"/>
      <c r="S586" s="12"/>
      <c r="T586" s="59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 spans="1:30" x14ac:dyDescent="0.2">
      <c r="A587" s="56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57"/>
      <c r="P587" s="58"/>
      <c r="Q587" s="12"/>
      <c r="R587" s="58"/>
      <c r="S587" s="12"/>
      <c r="T587" s="59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 spans="1:30" x14ac:dyDescent="0.2">
      <c r="A588" s="56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57"/>
      <c r="P588" s="58"/>
      <c r="Q588" s="12"/>
      <c r="R588" s="58"/>
      <c r="S588" s="12"/>
      <c r="T588" s="59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 spans="1:30" x14ac:dyDescent="0.2">
      <c r="A589" s="56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57"/>
      <c r="P589" s="58"/>
      <c r="Q589" s="12"/>
      <c r="R589" s="58"/>
      <c r="S589" s="12"/>
      <c r="T589" s="59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 spans="1:30" x14ac:dyDescent="0.2">
      <c r="A590" s="56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57"/>
      <c r="P590" s="58"/>
      <c r="Q590" s="12"/>
      <c r="R590" s="58"/>
      <c r="S590" s="12"/>
      <c r="T590" s="59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 spans="1:30" x14ac:dyDescent="0.2">
      <c r="A591" s="56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57"/>
      <c r="P591" s="58"/>
      <c r="Q591" s="12"/>
      <c r="R591" s="58"/>
      <c r="S591" s="12"/>
      <c r="T591" s="59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 spans="1:30" x14ac:dyDescent="0.2">
      <c r="A592" s="56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57"/>
      <c r="P592" s="58"/>
      <c r="Q592" s="12"/>
      <c r="R592" s="58"/>
      <c r="S592" s="12"/>
      <c r="T592" s="59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 spans="1:30" x14ac:dyDescent="0.2">
      <c r="A593" s="56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57"/>
      <c r="P593" s="58"/>
      <c r="Q593" s="12"/>
      <c r="R593" s="58"/>
      <c r="S593" s="12"/>
      <c r="T593" s="59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 spans="1:30" x14ac:dyDescent="0.2">
      <c r="A594" s="56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57"/>
      <c r="P594" s="58"/>
      <c r="Q594" s="12"/>
      <c r="R594" s="58"/>
      <c r="S594" s="12"/>
      <c r="T594" s="59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 spans="1:30" x14ac:dyDescent="0.2">
      <c r="A595" s="56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57"/>
      <c r="P595" s="58"/>
      <c r="Q595" s="12"/>
      <c r="R595" s="58"/>
      <c r="S595" s="12"/>
      <c r="T595" s="59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 spans="1:30" x14ac:dyDescent="0.2">
      <c r="A596" s="56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57"/>
      <c r="P596" s="58"/>
      <c r="Q596" s="12"/>
      <c r="R596" s="58"/>
      <c r="S596" s="12"/>
      <c r="T596" s="59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 spans="1:30" x14ac:dyDescent="0.2">
      <c r="A597" s="56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57"/>
      <c r="P597" s="58"/>
      <c r="Q597" s="12"/>
      <c r="R597" s="58"/>
      <c r="S597" s="12"/>
      <c r="T597" s="59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 spans="1:30" x14ac:dyDescent="0.2">
      <c r="A598" s="56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57"/>
      <c r="P598" s="58"/>
      <c r="Q598" s="12"/>
      <c r="R598" s="58"/>
      <c r="S598" s="12"/>
      <c r="T598" s="59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 spans="1:30" x14ac:dyDescent="0.2">
      <c r="A599" s="56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57"/>
      <c r="P599" s="58"/>
      <c r="Q599" s="12"/>
      <c r="R599" s="58"/>
      <c r="S599" s="12"/>
      <c r="T599" s="59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 spans="1:30" x14ac:dyDescent="0.2">
      <c r="A600" s="56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57"/>
      <c r="P600" s="58"/>
      <c r="Q600" s="12"/>
      <c r="R600" s="58"/>
      <c r="S600" s="12"/>
      <c r="T600" s="59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 spans="1:30" x14ac:dyDescent="0.2">
      <c r="A601" s="56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57"/>
      <c r="P601" s="58"/>
      <c r="Q601" s="12"/>
      <c r="R601" s="58"/>
      <c r="S601" s="12"/>
      <c r="T601" s="59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 spans="1:30" x14ac:dyDescent="0.2">
      <c r="A602" s="56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57"/>
      <c r="P602" s="58"/>
      <c r="Q602" s="12"/>
      <c r="R602" s="58"/>
      <c r="S602" s="12"/>
      <c r="T602" s="59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 spans="1:30" x14ac:dyDescent="0.2">
      <c r="A603" s="56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57"/>
      <c r="P603" s="58"/>
      <c r="Q603" s="12"/>
      <c r="R603" s="58"/>
      <c r="S603" s="12"/>
      <c r="T603" s="59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 spans="1:30" x14ac:dyDescent="0.2">
      <c r="A604" s="56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57"/>
      <c r="P604" s="58"/>
      <c r="Q604" s="12"/>
      <c r="R604" s="58"/>
      <c r="S604" s="12"/>
      <c r="T604" s="59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 spans="1:30" x14ac:dyDescent="0.2">
      <c r="A605" s="56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57"/>
      <c r="P605" s="58"/>
      <c r="Q605" s="12"/>
      <c r="R605" s="58"/>
      <c r="S605" s="12"/>
      <c r="T605" s="59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 spans="1:30" x14ac:dyDescent="0.2">
      <c r="A606" s="56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57"/>
      <c r="P606" s="58"/>
      <c r="Q606" s="12"/>
      <c r="R606" s="58"/>
      <c r="S606" s="12"/>
      <c r="T606" s="59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 spans="1:30" x14ac:dyDescent="0.2">
      <c r="A607" s="56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57"/>
      <c r="P607" s="58"/>
      <c r="Q607" s="12"/>
      <c r="R607" s="58"/>
      <c r="S607" s="12"/>
      <c r="T607" s="59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 spans="1:30" x14ac:dyDescent="0.2">
      <c r="A608" s="56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57"/>
      <c r="P608" s="58"/>
      <c r="Q608" s="12"/>
      <c r="R608" s="58"/>
      <c r="S608" s="12"/>
      <c r="T608" s="59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 spans="1:30" x14ac:dyDescent="0.2">
      <c r="A609" s="56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57"/>
      <c r="P609" s="58"/>
      <c r="Q609" s="12"/>
      <c r="R609" s="58"/>
      <c r="S609" s="12"/>
      <c r="T609" s="59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 spans="1:30" x14ac:dyDescent="0.2">
      <c r="A610" s="56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57"/>
      <c r="P610" s="58"/>
      <c r="Q610" s="12"/>
      <c r="R610" s="58"/>
      <c r="S610" s="12"/>
      <c r="T610" s="59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 spans="1:30" x14ac:dyDescent="0.2">
      <c r="A611" s="56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57"/>
      <c r="P611" s="58"/>
      <c r="Q611" s="12"/>
      <c r="R611" s="58"/>
      <c r="S611" s="12"/>
      <c r="T611" s="59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 spans="1:30" x14ac:dyDescent="0.2">
      <c r="A612" s="56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57"/>
      <c r="P612" s="58"/>
      <c r="Q612" s="12"/>
      <c r="R612" s="58"/>
      <c r="S612" s="12"/>
      <c r="T612" s="59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 spans="1:30" x14ac:dyDescent="0.2">
      <c r="A613" s="56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57"/>
      <c r="P613" s="58"/>
      <c r="Q613" s="12"/>
      <c r="R613" s="58"/>
      <c r="S613" s="12"/>
      <c r="T613" s="59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 spans="1:30" x14ac:dyDescent="0.2">
      <c r="A614" s="56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57"/>
      <c r="P614" s="58"/>
      <c r="Q614" s="12"/>
      <c r="R614" s="58"/>
      <c r="S614" s="12"/>
      <c r="T614" s="59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 spans="1:30" x14ac:dyDescent="0.2">
      <c r="A615" s="56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57"/>
      <c r="P615" s="58"/>
      <c r="Q615" s="12"/>
      <c r="R615" s="58"/>
      <c r="S615" s="12"/>
      <c r="T615" s="59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 spans="1:30" x14ac:dyDescent="0.2">
      <c r="A616" s="56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57"/>
      <c r="P616" s="58"/>
      <c r="Q616" s="12"/>
      <c r="R616" s="58"/>
      <c r="S616" s="12"/>
      <c r="T616" s="59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 spans="1:30" x14ac:dyDescent="0.2">
      <c r="A617" s="56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57"/>
      <c r="P617" s="58"/>
      <c r="Q617" s="12"/>
      <c r="R617" s="58"/>
      <c r="S617" s="12"/>
      <c r="T617" s="59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 spans="1:30" x14ac:dyDescent="0.2">
      <c r="A618" s="56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57"/>
      <c r="P618" s="58"/>
      <c r="Q618" s="12"/>
      <c r="R618" s="58"/>
      <c r="S618" s="12"/>
      <c r="T618" s="59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 spans="1:30" x14ac:dyDescent="0.2">
      <c r="A619" s="56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57"/>
      <c r="P619" s="58"/>
      <c r="Q619" s="12"/>
      <c r="R619" s="58"/>
      <c r="S619" s="12"/>
      <c r="T619" s="59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 spans="1:30" x14ac:dyDescent="0.2">
      <c r="A620" s="56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57"/>
      <c r="P620" s="58"/>
      <c r="Q620" s="12"/>
      <c r="R620" s="58"/>
      <c r="S620" s="12"/>
      <c r="T620" s="59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 spans="1:30" x14ac:dyDescent="0.2">
      <c r="A621" s="56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57"/>
      <c r="P621" s="58"/>
      <c r="Q621" s="12"/>
      <c r="R621" s="58"/>
      <c r="S621" s="12"/>
      <c r="T621" s="59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 spans="1:30" x14ac:dyDescent="0.2">
      <c r="A622" s="56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57"/>
      <c r="P622" s="58"/>
      <c r="Q622" s="12"/>
      <c r="R622" s="58"/>
      <c r="S622" s="12"/>
      <c r="T622" s="59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 spans="1:30" x14ac:dyDescent="0.2">
      <c r="A623" s="56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57"/>
      <c r="P623" s="58"/>
      <c r="Q623" s="12"/>
      <c r="R623" s="58"/>
      <c r="S623" s="12"/>
      <c r="T623" s="59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 spans="1:30" x14ac:dyDescent="0.2">
      <c r="A624" s="56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57"/>
      <c r="P624" s="58"/>
      <c r="Q624" s="12"/>
      <c r="R624" s="58"/>
      <c r="S624" s="12"/>
      <c r="T624" s="59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 spans="1:30" x14ac:dyDescent="0.2">
      <c r="A625" s="56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57"/>
      <c r="P625" s="58"/>
      <c r="Q625" s="12"/>
      <c r="R625" s="58"/>
      <c r="S625" s="12"/>
      <c r="T625" s="59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 spans="1:30" x14ac:dyDescent="0.2">
      <c r="A626" s="56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57"/>
      <c r="P626" s="58"/>
      <c r="Q626" s="12"/>
      <c r="R626" s="58"/>
      <c r="S626" s="12"/>
      <c r="T626" s="59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 spans="1:30" x14ac:dyDescent="0.2">
      <c r="A627" s="56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57"/>
      <c r="P627" s="58"/>
      <c r="Q627" s="12"/>
      <c r="R627" s="58"/>
      <c r="S627" s="12"/>
      <c r="T627" s="59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 spans="1:30" x14ac:dyDescent="0.2">
      <c r="A628" s="56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57"/>
      <c r="P628" s="58"/>
      <c r="Q628" s="12"/>
      <c r="R628" s="58"/>
      <c r="S628" s="12"/>
      <c r="T628" s="59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 spans="1:30" x14ac:dyDescent="0.2">
      <c r="A629" s="56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57"/>
      <c r="P629" s="58"/>
      <c r="Q629" s="12"/>
      <c r="R629" s="58"/>
      <c r="S629" s="12"/>
      <c r="T629" s="59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 spans="1:30" x14ac:dyDescent="0.2">
      <c r="A630" s="56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57"/>
      <c r="P630" s="58"/>
      <c r="Q630" s="12"/>
      <c r="R630" s="58"/>
      <c r="S630" s="12"/>
      <c r="T630" s="59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 spans="1:30" x14ac:dyDescent="0.2">
      <c r="A631" s="56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57"/>
      <c r="P631" s="58"/>
      <c r="Q631" s="12"/>
      <c r="R631" s="58"/>
      <c r="S631" s="12"/>
      <c r="T631" s="59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 spans="1:30" x14ac:dyDescent="0.2">
      <c r="A632" s="56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57"/>
      <c r="P632" s="58"/>
      <c r="Q632" s="12"/>
      <c r="R632" s="58"/>
      <c r="S632" s="12"/>
      <c r="T632" s="59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 spans="1:30" x14ac:dyDescent="0.2">
      <c r="A633" s="56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57"/>
      <c r="P633" s="58"/>
      <c r="Q633" s="12"/>
      <c r="R633" s="58"/>
      <c r="S633" s="12"/>
      <c r="T633" s="59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 spans="1:30" x14ac:dyDescent="0.2">
      <c r="A634" s="56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57"/>
      <c r="P634" s="58"/>
      <c r="Q634" s="12"/>
      <c r="R634" s="58"/>
      <c r="S634" s="12"/>
      <c r="T634" s="59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 spans="1:30" x14ac:dyDescent="0.2">
      <c r="A635" s="56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57"/>
      <c r="P635" s="58"/>
      <c r="Q635" s="12"/>
      <c r="R635" s="58"/>
      <c r="S635" s="12"/>
      <c r="T635" s="59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 spans="1:30" x14ac:dyDescent="0.2">
      <c r="A636" s="56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57"/>
      <c r="P636" s="58"/>
      <c r="Q636" s="12"/>
      <c r="R636" s="58"/>
      <c r="S636" s="12"/>
      <c r="T636" s="59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 spans="1:30" x14ac:dyDescent="0.2">
      <c r="A637" s="56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57"/>
      <c r="P637" s="58"/>
      <c r="Q637" s="12"/>
      <c r="R637" s="58"/>
      <c r="S637" s="12"/>
      <c r="T637" s="59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 spans="1:30" x14ac:dyDescent="0.2">
      <c r="A638" s="56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57"/>
      <c r="P638" s="58"/>
      <c r="Q638" s="12"/>
      <c r="R638" s="58"/>
      <c r="S638" s="12"/>
      <c r="T638" s="59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 spans="1:30" x14ac:dyDescent="0.2">
      <c r="A639" s="56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57"/>
      <c r="P639" s="58"/>
      <c r="Q639" s="12"/>
      <c r="R639" s="58"/>
      <c r="S639" s="12"/>
      <c r="T639" s="59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 spans="1:30" x14ac:dyDescent="0.2">
      <c r="A640" s="56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57"/>
      <c r="P640" s="58"/>
      <c r="Q640" s="12"/>
      <c r="R640" s="58"/>
      <c r="S640" s="12"/>
      <c r="T640" s="59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 spans="1:30" x14ac:dyDescent="0.2">
      <c r="A641" s="56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57"/>
      <c r="P641" s="58"/>
      <c r="Q641" s="12"/>
      <c r="R641" s="58"/>
      <c r="S641" s="12"/>
      <c r="T641" s="59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 spans="1:30" x14ac:dyDescent="0.2">
      <c r="A642" s="56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57"/>
      <c r="P642" s="58"/>
      <c r="Q642" s="12"/>
      <c r="R642" s="58"/>
      <c r="S642" s="12"/>
      <c r="T642" s="59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 spans="1:30" x14ac:dyDescent="0.2">
      <c r="A643" s="56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57"/>
      <c r="P643" s="58"/>
      <c r="Q643" s="12"/>
      <c r="R643" s="58"/>
      <c r="S643" s="12"/>
      <c r="T643" s="59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 spans="1:30" x14ac:dyDescent="0.2">
      <c r="A644" s="56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57"/>
      <c r="P644" s="58"/>
      <c r="Q644" s="12"/>
      <c r="R644" s="58"/>
      <c r="S644" s="12"/>
      <c r="T644" s="59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 spans="1:30" x14ac:dyDescent="0.2">
      <c r="A645" s="56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57"/>
      <c r="P645" s="58"/>
      <c r="Q645" s="12"/>
      <c r="R645" s="58"/>
      <c r="S645" s="12"/>
      <c r="T645" s="59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 spans="1:30" x14ac:dyDescent="0.2">
      <c r="A646" s="56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57"/>
      <c r="P646" s="58"/>
      <c r="Q646" s="12"/>
      <c r="R646" s="58"/>
      <c r="S646" s="12"/>
      <c r="T646" s="59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 spans="1:30" x14ac:dyDescent="0.2">
      <c r="A647" s="56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57"/>
      <c r="P647" s="58"/>
      <c r="Q647" s="12"/>
      <c r="R647" s="58"/>
      <c r="S647" s="12"/>
      <c r="T647" s="59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 spans="1:30" x14ac:dyDescent="0.2">
      <c r="A648" s="56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57"/>
      <c r="P648" s="58"/>
      <c r="Q648" s="12"/>
      <c r="R648" s="58"/>
      <c r="S648" s="12"/>
      <c r="T648" s="59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 spans="1:30" x14ac:dyDescent="0.2">
      <c r="A649" s="56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57"/>
      <c r="P649" s="58"/>
      <c r="Q649" s="12"/>
      <c r="R649" s="58"/>
      <c r="S649" s="12"/>
      <c r="T649" s="59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 spans="1:30" x14ac:dyDescent="0.2">
      <c r="A650" s="56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57"/>
      <c r="P650" s="58"/>
      <c r="Q650" s="12"/>
      <c r="R650" s="58"/>
      <c r="S650" s="12"/>
      <c r="T650" s="59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 spans="1:30" x14ac:dyDescent="0.2">
      <c r="A651" s="56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57"/>
      <c r="P651" s="58"/>
      <c r="Q651" s="12"/>
      <c r="R651" s="58"/>
      <c r="S651" s="12"/>
      <c r="T651" s="59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 spans="1:30" x14ac:dyDescent="0.2">
      <c r="A652" s="56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57"/>
      <c r="P652" s="58"/>
      <c r="Q652" s="12"/>
      <c r="R652" s="58"/>
      <c r="S652" s="12"/>
      <c r="T652" s="59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 spans="1:30" x14ac:dyDescent="0.2">
      <c r="A653" s="56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57"/>
      <c r="P653" s="58"/>
      <c r="Q653" s="12"/>
      <c r="R653" s="58"/>
      <c r="S653" s="12"/>
      <c r="T653" s="59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 spans="1:30" x14ac:dyDescent="0.2">
      <c r="A654" s="56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57"/>
      <c r="P654" s="58"/>
      <c r="Q654" s="12"/>
      <c r="R654" s="58"/>
      <c r="S654" s="12"/>
      <c r="T654" s="59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 spans="1:30" x14ac:dyDescent="0.2">
      <c r="A655" s="56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57"/>
      <c r="P655" s="58"/>
      <c r="Q655" s="12"/>
      <c r="R655" s="58"/>
      <c r="S655" s="12"/>
      <c r="T655" s="59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 spans="1:30" x14ac:dyDescent="0.2">
      <c r="A656" s="56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57"/>
      <c r="P656" s="58"/>
      <c r="Q656" s="12"/>
      <c r="R656" s="58"/>
      <c r="S656" s="12"/>
      <c r="T656" s="59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 spans="1:30" x14ac:dyDescent="0.2">
      <c r="A657" s="56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57"/>
      <c r="P657" s="58"/>
      <c r="Q657" s="12"/>
      <c r="R657" s="58"/>
      <c r="S657" s="12"/>
      <c r="T657" s="59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 spans="1:30" x14ac:dyDescent="0.2">
      <c r="A658" s="56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57"/>
      <c r="P658" s="58"/>
      <c r="Q658" s="12"/>
      <c r="R658" s="58"/>
      <c r="S658" s="12"/>
      <c r="T658" s="59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 spans="1:30" x14ac:dyDescent="0.2">
      <c r="A659" s="56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57"/>
      <c r="P659" s="58"/>
      <c r="Q659" s="12"/>
      <c r="R659" s="58"/>
      <c r="S659" s="12"/>
      <c r="T659" s="59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 spans="1:30" x14ac:dyDescent="0.2">
      <c r="A660" s="56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57"/>
      <c r="P660" s="58"/>
      <c r="Q660" s="12"/>
      <c r="R660" s="58"/>
      <c r="S660" s="12"/>
      <c r="T660" s="59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 spans="1:30" x14ac:dyDescent="0.2">
      <c r="A661" s="56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57"/>
      <c r="P661" s="58"/>
      <c r="Q661" s="12"/>
      <c r="R661" s="58"/>
      <c r="S661" s="12"/>
      <c r="T661" s="59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 spans="1:30" x14ac:dyDescent="0.2">
      <c r="A662" s="56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57"/>
      <c r="P662" s="58"/>
      <c r="Q662" s="12"/>
      <c r="R662" s="58"/>
      <c r="S662" s="12"/>
      <c r="T662" s="59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 spans="1:30" x14ac:dyDescent="0.2">
      <c r="A663" s="56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57"/>
      <c r="P663" s="58"/>
      <c r="Q663" s="12"/>
      <c r="R663" s="58"/>
      <c r="S663" s="12"/>
      <c r="T663" s="59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 spans="1:30" x14ac:dyDescent="0.2">
      <c r="A664" s="56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57"/>
      <c r="P664" s="58"/>
      <c r="Q664" s="12"/>
      <c r="R664" s="58"/>
      <c r="S664" s="12"/>
      <c r="T664" s="59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 spans="1:30" x14ac:dyDescent="0.2">
      <c r="A665" s="56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57"/>
      <c r="P665" s="58"/>
      <c r="Q665" s="12"/>
      <c r="R665" s="58"/>
      <c r="S665" s="12"/>
      <c r="T665" s="59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 spans="1:30" x14ac:dyDescent="0.2">
      <c r="A666" s="56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57"/>
      <c r="P666" s="58"/>
      <c r="Q666" s="12"/>
      <c r="R666" s="58"/>
      <c r="S666" s="12"/>
      <c r="T666" s="59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 spans="1:30" x14ac:dyDescent="0.2">
      <c r="A667" s="56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57"/>
      <c r="P667" s="58"/>
      <c r="Q667" s="12"/>
      <c r="R667" s="58"/>
      <c r="S667" s="12"/>
      <c r="T667" s="59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 spans="1:30" x14ac:dyDescent="0.2">
      <c r="A668" s="56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57"/>
      <c r="P668" s="58"/>
      <c r="Q668" s="12"/>
      <c r="R668" s="58"/>
      <c r="S668" s="12"/>
      <c r="T668" s="59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 spans="1:30" x14ac:dyDescent="0.2">
      <c r="A669" s="56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57"/>
      <c r="P669" s="58"/>
      <c r="Q669" s="12"/>
      <c r="R669" s="58"/>
      <c r="S669" s="12"/>
      <c r="T669" s="59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 spans="1:30" x14ac:dyDescent="0.2">
      <c r="A670" s="56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57"/>
      <c r="P670" s="58"/>
      <c r="Q670" s="12"/>
      <c r="R670" s="58"/>
      <c r="S670" s="12"/>
      <c r="T670" s="59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 spans="1:30" x14ac:dyDescent="0.2">
      <c r="A671" s="56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57"/>
      <c r="P671" s="58"/>
      <c r="Q671" s="12"/>
      <c r="R671" s="58"/>
      <c r="S671" s="12"/>
      <c r="T671" s="59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 spans="1:30" x14ac:dyDescent="0.2">
      <c r="A672" s="56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57"/>
      <c r="P672" s="58"/>
      <c r="Q672" s="12"/>
      <c r="R672" s="58"/>
      <c r="S672" s="12"/>
      <c r="T672" s="59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 spans="1:30" x14ac:dyDescent="0.2">
      <c r="A673" s="56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57"/>
      <c r="P673" s="58"/>
      <c r="Q673" s="12"/>
      <c r="R673" s="58"/>
      <c r="S673" s="12"/>
      <c r="T673" s="59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 spans="1:30" x14ac:dyDescent="0.2">
      <c r="A674" s="56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57"/>
      <c r="P674" s="58"/>
      <c r="Q674" s="12"/>
      <c r="R674" s="58"/>
      <c r="S674" s="12"/>
      <c r="T674" s="59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 spans="1:30" x14ac:dyDescent="0.2">
      <c r="A675" s="56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57"/>
      <c r="P675" s="58"/>
      <c r="Q675" s="12"/>
      <c r="R675" s="58"/>
      <c r="S675" s="12"/>
      <c r="T675" s="59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 spans="1:30" x14ac:dyDescent="0.2">
      <c r="A676" s="56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57"/>
      <c r="P676" s="58"/>
      <c r="Q676" s="12"/>
      <c r="R676" s="58"/>
      <c r="S676" s="12"/>
      <c r="T676" s="59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 spans="1:30" x14ac:dyDescent="0.2">
      <c r="A677" s="56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57"/>
      <c r="P677" s="58"/>
      <c r="Q677" s="12"/>
      <c r="R677" s="58"/>
      <c r="S677" s="12"/>
      <c r="T677" s="59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 spans="1:30" x14ac:dyDescent="0.2">
      <c r="A678" s="56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57"/>
      <c r="P678" s="58"/>
      <c r="Q678" s="12"/>
      <c r="R678" s="58"/>
      <c r="S678" s="12"/>
      <c r="T678" s="59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 spans="1:30" x14ac:dyDescent="0.2">
      <c r="A679" s="56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57"/>
      <c r="P679" s="58"/>
      <c r="Q679" s="12"/>
      <c r="R679" s="58"/>
      <c r="S679" s="12"/>
      <c r="T679" s="59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 spans="1:30" x14ac:dyDescent="0.2">
      <c r="A680" s="56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57"/>
      <c r="P680" s="58"/>
      <c r="Q680" s="12"/>
      <c r="R680" s="58"/>
      <c r="S680" s="12"/>
      <c r="T680" s="59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 spans="1:30" x14ac:dyDescent="0.2">
      <c r="A681" s="56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57"/>
      <c r="P681" s="58"/>
      <c r="Q681" s="12"/>
      <c r="R681" s="58"/>
      <c r="S681" s="12"/>
      <c r="T681" s="59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 spans="1:30" x14ac:dyDescent="0.2">
      <c r="A682" s="56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57"/>
      <c r="P682" s="58"/>
      <c r="Q682" s="12"/>
      <c r="R682" s="58"/>
      <c r="S682" s="12"/>
      <c r="T682" s="59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 spans="1:30" x14ac:dyDescent="0.2">
      <c r="A683" s="56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57"/>
      <c r="P683" s="58"/>
      <c r="Q683" s="12"/>
      <c r="R683" s="58"/>
      <c r="S683" s="12"/>
      <c r="T683" s="59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 spans="1:30" x14ac:dyDescent="0.2">
      <c r="A684" s="56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57"/>
      <c r="P684" s="58"/>
      <c r="Q684" s="12"/>
      <c r="R684" s="58"/>
      <c r="S684" s="12"/>
      <c r="T684" s="59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 spans="1:30" x14ac:dyDescent="0.2">
      <c r="A685" s="56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57"/>
      <c r="P685" s="58"/>
      <c r="Q685" s="12"/>
      <c r="R685" s="58"/>
      <c r="S685" s="12"/>
      <c r="T685" s="59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 spans="1:30" x14ac:dyDescent="0.2">
      <c r="A686" s="56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57"/>
      <c r="P686" s="58"/>
      <c r="Q686" s="12"/>
      <c r="R686" s="58"/>
      <c r="S686" s="12"/>
      <c r="T686" s="59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 spans="1:30" x14ac:dyDescent="0.2">
      <c r="A687" s="56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57"/>
      <c r="P687" s="58"/>
      <c r="Q687" s="12"/>
      <c r="R687" s="58"/>
      <c r="S687" s="12"/>
      <c r="T687" s="59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 spans="1:30" x14ac:dyDescent="0.2">
      <c r="A688" s="56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57"/>
      <c r="P688" s="58"/>
      <c r="Q688" s="12"/>
      <c r="R688" s="58"/>
      <c r="S688" s="12"/>
      <c r="T688" s="59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 spans="1:30" x14ac:dyDescent="0.2">
      <c r="A689" s="56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57"/>
      <c r="P689" s="58"/>
      <c r="Q689" s="12"/>
      <c r="R689" s="58"/>
      <c r="S689" s="12"/>
      <c r="T689" s="59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 spans="1:30" x14ac:dyDescent="0.2">
      <c r="A690" s="56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57"/>
      <c r="P690" s="58"/>
      <c r="Q690" s="12"/>
      <c r="R690" s="58"/>
      <c r="S690" s="12"/>
      <c r="T690" s="59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 spans="1:30" x14ac:dyDescent="0.2">
      <c r="A691" s="56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57"/>
      <c r="P691" s="58"/>
      <c r="Q691" s="12"/>
      <c r="R691" s="58"/>
      <c r="S691" s="12"/>
      <c r="T691" s="59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 spans="1:30" x14ac:dyDescent="0.2">
      <c r="A692" s="56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57"/>
      <c r="P692" s="58"/>
      <c r="Q692" s="12"/>
      <c r="R692" s="58"/>
      <c r="S692" s="12"/>
      <c r="T692" s="59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</sheetData>
  <autoFilter ref="A1:AD326" xr:uid="{3F229685-FEFF-49E1-995A-471C5F7BEEB7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ACAB-DAC3-4839-AADD-B92089EBEAA0}">
  <dimension ref="A1:AD343"/>
  <sheetViews>
    <sheetView showGridLines="0" topLeftCell="R306" workbookViewId="0">
      <selection activeCell="V335" sqref="V335"/>
    </sheetView>
  </sheetViews>
  <sheetFormatPr defaultRowHeight="12.75" x14ac:dyDescent="0.2"/>
  <cols>
    <col min="1" max="1" width="10.28515625" style="3" bestFit="1" customWidth="1"/>
    <col min="2" max="2" width="12.42578125" style="3" bestFit="1" customWidth="1"/>
    <col min="3" max="3" width="15.5703125" style="3" bestFit="1" customWidth="1"/>
    <col min="4" max="4" width="16.85546875" style="3" bestFit="1" customWidth="1"/>
    <col min="5" max="5" width="11.7109375" style="3" bestFit="1" customWidth="1"/>
    <col min="6" max="6" width="13.42578125" style="3" bestFit="1" customWidth="1"/>
    <col min="7" max="7" width="11.85546875" style="3" bestFit="1" customWidth="1"/>
    <col min="8" max="8" width="19.140625" style="3" bestFit="1" customWidth="1"/>
    <col min="9" max="9" width="13.5703125" style="3" bestFit="1" customWidth="1"/>
    <col min="10" max="10" width="11.5703125" style="3" bestFit="1" customWidth="1"/>
    <col min="11" max="11" width="106.140625" style="3" customWidth="1"/>
    <col min="12" max="12" width="13.42578125" style="3" bestFit="1" customWidth="1"/>
    <col min="13" max="13" width="20.42578125" style="3" bestFit="1" customWidth="1"/>
    <col min="14" max="14" width="76.5703125" style="3" customWidth="1"/>
    <col min="15" max="15" width="15.42578125" style="3" bestFit="1" customWidth="1"/>
    <col min="16" max="16" width="14.28515625" style="3" bestFit="1" customWidth="1"/>
    <col min="17" max="17" width="13.5703125" style="3" bestFit="1" customWidth="1"/>
    <col min="18" max="18" width="20.85546875" style="3" bestFit="1" customWidth="1"/>
    <col min="19" max="19" width="19.5703125" style="3" bestFit="1" customWidth="1"/>
    <col min="20" max="20" width="9.42578125" style="3" bestFit="1" customWidth="1"/>
    <col min="21" max="21" width="4.28515625" style="3" bestFit="1" customWidth="1"/>
    <col min="22" max="22" width="54.7109375" style="3" bestFit="1" customWidth="1"/>
    <col min="23" max="23" width="16.85546875" style="3" bestFit="1" customWidth="1"/>
    <col min="24" max="24" width="12.7109375" style="3" bestFit="1" customWidth="1"/>
    <col min="25" max="25" width="21.42578125" style="3" bestFit="1" customWidth="1"/>
    <col min="26" max="26" width="10.85546875" style="3" bestFit="1" customWidth="1"/>
    <col min="27" max="27" width="78.140625" style="3" bestFit="1" customWidth="1"/>
    <col min="28" max="28" width="13.140625" style="3" bestFit="1" customWidth="1"/>
    <col min="29" max="29" width="12.7109375" style="3" bestFit="1" customWidth="1"/>
    <col min="30" max="30" width="12.28515625" style="3" bestFit="1" customWidth="1"/>
    <col min="31" max="16384" width="9.140625" style="3"/>
  </cols>
  <sheetData>
    <row r="1" spans="1:30" x14ac:dyDescent="0.2">
      <c r="A1" s="77" t="s">
        <v>496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4</v>
      </c>
      <c r="G1" s="53" t="s">
        <v>5</v>
      </c>
      <c r="H1" s="53" t="s">
        <v>6</v>
      </c>
      <c r="I1" s="53" t="s">
        <v>7</v>
      </c>
      <c r="J1" s="53" t="s">
        <v>8</v>
      </c>
      <c r="K1" s="53" t="s">
        <v>9</v>
      </c>
      <c r="L1" s="53" t="s">
        <v>10</v>
      </c>
      <c r="M1" s="53" t="s">
        <v>11</v>
      </c>
      <c r="N1" s="53" t="s">
        <v>12</v>
      </c>
      <c r="O1" s="53" t="s">
        <v>13</v>
      </c>
      <c r="P1" s="54" t="s">
        <v>14</v>
      </c>
      <c r="Q1" s="53" t="s">
        <v>15</v>
      </c>
      <c r="R1" s="54" t="s">
        <v>16</v>
      </c>
      <c r="S1" s="53" t="s">
        <v>17</v>
      </c>
      <c r="T1" s="55" t="s">
        <v>18</v>
      </c>
      <c r="U1" s="53" t="s">
        <v>19</v>
      </c>
      <c r="V1" s="53" t="s">
        <v>20</v>
      </c>
      <c r="W1" s="53" t="s">
        <v>21</v>
      </c>
      <c r="X1" s="53" t="s">
        <v>22</v>
      </c>
      <c r="Y1" s="53" t="s">
        <v>23</v>
      </c>
      <c r="Z1" s="53" t="s">
        <v>24</v>
      </c>
      <c r="AA1" s="53" t="s">
        <v>25</v>
      </c>
      <c r="AB1" s="53" t="s">
        <v>26</v>
      </c>
      <c r="AC1" s="53" t="s">
        <v>27</v>
      </c>
      <c r="AD1" s="53" t="s">
        <v>28</v>
      </c>
    </row>
    <row r="2" spans="1:30" x14ac:dyDescent="0.2">
      <c r="A2" s="83" t="s">
        <v>501</v>
      </c>
      <c r="B2" s="76">
        <v>642886</v>
      </c>
      <c r="C2" s="12">
        <v>123948</v>
      </c>
      <c r="D2" s="12"/>
      <c r="E2" s="12">
        <v>2</v>
      </c>
      <c r="F2" s="12" t="s">
        <v>29</v>
      </c>
      <c r="G2" s="12">
        <v>7719</v>
      </c>
      <c r="H2" s="12" t="s">
        <v>597</v>
      </c>
      <c r="I2" s="12" t="s">
        <v>598</v>
      </c>
      <c r="J2" s="12">
        <v>340</v>
      </c>
      <c r="K2" s="12" t="s">
        <v>229</v>
      </c>
      <c r="L2" s="12">
        <v>127</v>
      </c>
      <c r="M2" s="12" t="s">
        <v>230</v>
      </c>
      <c r="N2" s="12" t="s">
        <v>969</v>
      </c>
      <c r="O2" s="57">
        <v>45692.397916666669</v>
      </c>
      <c r="P2" s="58">
        <v>45757</v>
      </c>
      <c r="Q2" s="12"/>
      <c r="R2" s="12"/>
      <c r="S2" s="12"/>
      <c r="T2" s="75">
        <v>-2759.16</v>
      </c>
      <c r="U2" s="12" t="s">
        <v>34</v>
      </c>
      <c r="V2" s="12" t="s">
        <v>970</v>
      </c>
      <c r="W2" s="12" t="s">
        <v>35</v>
      </c>
      <c r="X2" s="12" t="s">
        <v>36</v>
      </c>
      <c r="Y2" s="12"/>
      <c r="Z2" s="12"/>
      <c r="AA2" s="12" t="s">
        <v>607</v>
      </c>
      <c r="AB2" s="12"/>
      <c r="AC2" s="12">
        <v>7119</v>
      </c>
      <c r="AD2" s="12">
        <v>7119</v>
      </c>
    </row>
    <row r="3" spans="1:30" x14ac:dyDescent="0.2">
      <c r="A3" s="83" t="s">
        <v>501</v>
      </c>
      <c r="B3" s="76">
        <v>642919</v>
      </c>
      <c r="C3" s="12">
        <v>123948</v>
      </c>
      <c r="D3" s="12"/>
      <c r="E3" s="12">
        <v>2</v>
      </c>
      <c r="F3" s="12" t="s">
        <v>29</v>
      </c>
      <c r="G3" s="12">
        <v>7719</v>
      </c>
      <c r="H3" s="12" t="s">
        <v>597</v>
      </c>
      <c r="I3" s="12" t="s">
        <v>598</v>
      </c>
      <c r="J3" s="12">
        <v>340</v>
      </c>
      <c r="K3" s="12" t="s">
        <v>229</v>
      </c>
      <c r="L3" s="12">
        <v>127</v>
      </c>
      <c r="M3" s="12" t="s">
        <v>230</v>
      </c>
      <c r="N3" s="12" t="s">
        <v>969</v>
      </c>
      <c r="O3" s="57">
        <v>45692.397916666669</v>
      </c>
      <c r="P3" s="58">
        <v>45757</v>
      </c>
      <c r="Q3" s="12"/>
      <c r="R3" s="12"/>
      <c r="S3" s="12"/>
      <c r="T3" s="75">
        <v>220.73</v>
      </c>
      <c r="U3" s="12" t="s">
        <v>39</v>
      </c>
      <c r="V3" s="12" t="s">
        <v>40</v>
      </c>
      <c r="W3" s="12" t="s">
        <v>41</v>
      </c>
      <c r="X3" s="12" t="s">
        <v>42</v>
      </c>
      <c r="Y3" s="12"/>
      <c r="Z3" s="12"/>
      <c r="AA3" s="12" t="s">
        <v>607</v>
      </c>
      <c r="AB3" s="12"/>
      <c r="AC3" s="12">
        <v>7119</v>
      </c>
      <c r="AD3" s="12">
        <v>7119</v>
      </c>
    </row>
    <row r="4" spans="1:30" x14ac:dyDescent="0.2">
      <c r="A4" s="83" t="s">
        <v>501</v>
      </c>
      <c r="B4" s="76">
        <v>642967</v>
      </c>
      <c r="C4" s="12">
        <v>123965</v>
      </c>
      <c r="D4" s="12"/>
      <c r="E4" s="12">
        <v>2</v>
      </c>
      <c r="F4" s="12" t="s">
        <v>29</v>
      </c>
      <c r="G4" s="12">
        <v>7719</v>
      </c>
      <c r="H4" s="12" t="s">
        <v>597</v>
      </c>
      <c r="I4" s="12" t="s">
        <v>598</v>
      </c>
      <c r="J4" s="12">
        <v>240</v>
      </c>
      <c r="K4" s="12" t="s">
        <v>424</v>
      </c>
      <c r="L4" s="12">
        <v>284</v>
      </c>
      <c r="M4" s="12" t="s">
        <v>425</v>
      </c>
      <c r="N4" s="12" t="s">
        <v>971</v>
      </c>
      <c r="O4" s="57">
        <v>45692.496527777781</v>
      </c>
      <c r="P4" s="58">
        <v>45757</v>
      </c>
      <c r="Q4" s="12"/>
      <c r="R4" s="12"/>
      <c r="S4" s="12"/>
      <c r="T4" s="75">
        <v>-17861.25</v>
      </c>
      <c r="U4" s="12" t="s">
        <v>34</v>
      </c>
      <c r="V4" s="12" t="s">
        <v>970</v>
      </c>
      <c r="W4" s="12" t="s">
        <v>35</v>
      </c>
      <c r="X4" s="12" t="s">
        <v>36</v>
      </c>
      <c r="Y4" s="12"/>
      <c r="Z4" s="12"/>
      <c r="AA4" s="12" t="s">
        <v>605</v>
      </c>
      <c r="AB4" s="12"/>
      <c r="AC4" s="12">
        <v>7119</v>
      </c>
      <c r="AD4" s="12">
        <v>7119</v>
      </c>
    </row>
    <row r="5" spans="1:30" x14ac:dyDescent="0.2">
      <c r="A5" s="83" t="s">
        <v>501</v>
      </c>
      <c r="B5" s="76">
        <v>643014</v>
      </c>
      <c r="C5" s="12">
        <v>123965</v>
      </c>
      <c r="D5" s="12"/>
      <c r="E5" s="12">
        <v>2</v>
      </c>
      <c r="F5" s="12" t="s">
        <v>29</v>
      </c>
      <c r="G5" s="12">
        <v>7719</v>
      </c>
      <c r="H5" s="12" t="s">
        <v>597</v>
      </c>
      <c r="I5" s="12" t="s">
        <v>598</v>
      </c>
      <c r="J5" s="12">
        <v>240</v>
      </c>
      <c r="K5" s="12" t="s">
        <v>424</v>
      </c>
      <c r="L5" s="12">
        <v>284</v>
      </c>
      <c r="M5" s="12" t="s">
        <v>425</v>
      </c>
      <c r="N5" s="12" t="s">
        <v>971</v>
      </c>
      <c r="O5" s="57">
        <v>45692.496527777781</v>
      </c>
      <c r="P5" s="58">
        <v>45757</v>
      </c>
      <c r="Q5" s="12"/>
      <c r="R5" s="12"/>
      <c r="S5" s="12"/>
      <c r="T5" s="75">
        <v>1428.9</v>
      </c>
      <c r="U5" s="12" t="s">
        <v>39</v>
      </c>
      <c r="V5" s="12" t="s">
        <v>40</v>
      </c>
      <c r="W5" s="12" t="s">
        <v>41</v>
      </c>
      <c r="X5" s="12" t="s">
        <v>42</v>
      </c>
      <c r="Y5" s="12"/>
      <c r="Z5" s="12"/>
      <c r="AA5" s="12" t="s">
        <v>605</v>
      </c>
      <c r="AB5" s="12"/>
      <c r="AC5" s="12">
        <v>7119</v>
      </c>
      <c r="AD5" s="12">
        <v>7119</v>
      </c>
    </row>
    <row r="6" spans="1:30" x14ac:dyDescent="0.2">
      <c r="A6" s="83" t="s">
        <v>501</v>
      </c>
      <c r="B6" s="76">
        <v>643056</v>
      </c>
      <c r="C6" s="12">
        <v>123965</v>
      </c>
      <c r="D6" s="12"/>
      <c r="E6" s="12">
        <v>2</v>
      </c>
      <c r="F6" s="12" t="s">
        <v>29</v>
      </c>
      <c r="G6" s="12">
        <v>7719</v>
      </c>
      <c r="H6" s="12" t="s">
        <v>597</v>
      </c>
      <c r="I6" s="12" t="s">
        <v>598</v>
      </c>
      <c r="J6" s="12">
        <v>240</v>
      </c>
      <c r="K6" s="12" t="s">
        <v>424</v>
      </c>
      <c r="L6" s="12">
        <v>284</v>
      </c>
      <c r="M6" s="12" t="s">
        <v>425</v>
      </c>
      <c r="N6" s="12" t="s">
        <v>971</v>
      </c>
      <c r="O6" s="57">
        <v>45692.496527777781</v>
      </c>
      <c r="P6" s="58">
        <v>45757</v>
      </c>
      <c r="Q6" s="12"/>
      <c r="R6" s="12"/>
      <c r="S6" s="12"/>
      <c r="T6" s="75">
        <v>4015.84</v>
      </c>
      <c r="U6" s="12" t="s">
        <v>39</v>
      </c>
      <c r="V6" s="12" t="s">
        <v>46</v>
      </c>
      <c r="W6" s="12" t="s">
        <v>47</v>
      </c>
      <c r="X6" s="12" t="s">
        <v>48</v>
      </c>
      <c r="Y6" s="12"/>
      <c r="Z6" s="12"/>
      <c r="AA6" s="12" t="s">
        <v>605</v>
      </c>
      <c r="AB6" s="12"/>
      <c r="AC6" s="12">
        <v>7119</v>
      </c>
      <c r="AD6" s="12">
        <v>7119</v>
      </c>
    </row>
    <row r="7" spans="1:30" x14ac:dyDescent="0.2">
      <c r="A7" s="83" t="s">
        <v>501</v>
      </c>
      <c r="B7" s="76">
        <v>643083</v>
      </c>
      <c r="C7" s="12">
        <v>123987</v>
      </c>
      <c r="D7" s="12"/>
      <c r="E7" s="12">
        <v>2</v>
      </c>
      <c r="F7" s="12" t="s">
        <v>29</v>
      </c>
      <c r="G7" s="12">
        <v>7719</v>
      </c>
      <c r="H7" s="12" t="s">
        <v>597</v>
      </c>
      <c r="I7" s="12" t="s">
        <v>598</v>
      </c>
      <c r="J7" s="12">
        <v>229</v>
      </c>
      <c r="K7" s="12" t="s">
        <v>75</v>
      </c>
      <c r="L7" s="12">
        <v>277</v>
      </c>
      <c r="M7" s="12" t="s">
        <v>76</v>
      </c>
      <c r="N7" s="12" t="s">
        <v>602</v>
      </c>
      <c r="O7" s="57">
        <v>45692.5</v>
      </c>
      <c r="P7" s="58">
        <v>45757</v>
      </c>
      <c r="Q7" s="12"/>
      <c r="R7" s="12"/>
      <c r="S7" s="12"/>
      <c r="T7" s="75">
        <v>-4283.3100000000004</v>
      </c>
      <c r="U7" s="12" t="s">
        <v>34</v>
      </c>
      <c r="V7" s="12" t="s">
        <v>970</v>
      </c>
      <c r="W7" s="12" t="s">
        <v>35</v>
      </c>
      <c r="X7" s="12" t="s">
        <v>36</v>
      </c>
      <c r="Y7" s="12"/>
      <c r="Z7" s="12"/>
      <c r="AA7" s="12" t="s">
        <v>603</v>
      </c>
      <c r="AB7" s="12"/>
      <c r="AC7" s="12">
        <v>7119</v>
      </c>
      <c r="AD7" s="12">
        <v>7119</v>
      </c>
    </row>
    <row r="8" spans="1:30" x14ac:dyDescent="0.2">
      <c r="A8" s="83" t="s">
        <v>501</v>
      </c>
      <c r="B8" s="76">
        <v>643116</v>
      </c>
      <c r="C8" s="12">
        <v>123987</v>
      </c>
      <c r="D8" s="12"/>
      <c r="E8" s="12">
        <v>2</v>
      </c>
      <c r="F8" s="12" t="s">
        <v>29</v>
      </c>
      <c r="G8" s="12">
        <v>7719</v>
      </c>
      <c r="H8" s="12" t="s">
        <v>597</v>
      </c>
      <c r="I8" s="12" t="s">
        <v>598</v>
      </c>
      <c r="J8" s="12">
        <v>229</v>
      </c>
      <c r="K8" s="12" t="s">
        <v>75</v>
      </c>
      <c r="L8" s="12">
        <v>277</v>
      </c>
      <c r="M8" s="12" t="s">
        <v>76</v>
      </c>
      <c r="N8" s="12" t="s">
        <v>602</v>
      </c>
      <c r="O8" s="57">
        <v>45692.5</v>
      </c>
      <c r="P8" s="58">
        <v>45757</v>
      </c>
      <c r="Q8" s="12"/>
      <c r="R8" s="12"/>
      <c r="S8" s="12"/>
      <c r="T8" s="75">
        <v>342.66</v>
      </c>
      <c r="U8" s="12" t="s">
        <v>39</v>
      </c>
      <c r="V8" s="12" t="s">
        <v>40</v>
      </c>
      <c r="W8" s="12" t="s">
        <v>41</v>
      </c>
      <c r="X8" s="12" t="s">
        <v>42</v>
      </c>
      <c r="Y8" s="12"/>
      <c r="Z8" s="12"/>
      <c r="AA8" s="12" t="s">
        <v>603</v>
      </c>
      <c r="AB8" s="12"/>
      <c r="AC8" s="12">
        <v>7119</v>
      </c>
      <c r="AD8" s="12">
        <v>7119</v>
      </c>
    </row>
    <row r="9" spans="1:30" x14ac:dyDescent="0.2">
      <c r="A9" s="83" t="s">
        <v>501</v>
      </c>
      <c r="B9" s="76">
        <v>666788</v>
      </c>
      <c r="C9" s="12">
        <v>128399</v>
      </c>
      <c r="D9" s="12"/>
      <c r="E9" s="12">
        <v>2</v>
      </c>
      <c r="F9" s="12" t="s">
        <v>29</v>
      </c>
      <c r="G9" s="12">
        <v>7719</v>
      </c>
      <c r="H9" s="12" t="s">
        <v>597</v>
      </c>
      <c r="I9" s="12" t="s">
        <v>598</v>
      </c>
      <c r="J9" s="12">
        <v>107</v>
      </c>
      <c r="K9" s="12" t="s">
        <v>455</v>
      </c>
      <c r="L9" s="12">
        <v>65</v>
      </c>
      <c r="M9" s="12" t="s">
        <v>456</v>
      </c>
      <c r="N9" s="12" t="s">
        <v>972</v>
      </c>
      <c r="O9" s="57">
        <v>45717</v>
      </c>
      <c r="P9" s="58">
        <v>45757</v>
      </c>
      <c r="Q9" s="12"/>
      <c r="R9" s="58">
        <v>45747</v>
      </c>
      <c r="S9" s="12"/>
      <c r="T9" s="75">
        <v>-73290.13</v>
      </c>
      <c r="U9" s="12" t="s">
        <v>34</v>
      </c>
      <c r="V9" s="12" t="s">
        <v>970</v>
      </c>
      <c r="W9" s="12" t="s">
        <v>35</v>
      </c>
      <c r="X9" s="12" t="s">
        <v>36</v>
      </c>
      <c r="Y9" s="12"/>
      <c r="Z9" s="12"/>
      <c r="AA9" s="12" t="s">
        <v>973</v>
      </c>
      <c r="AB9" s="12"/>
      <c r="AC9" s="12">
        <v>7119</v>
      </c>
      <c r="AD9" s="12">
        <v>7119</v>
      </c>
    </row>
    <row r="10" spans="1:30" x14ac:dyDescent="0.2">
      <c r="A10" s="83" t="s">
        <v>501</v>
      </c>
      <c r="B10" s="76">
        <v>666811</v>
      </c>
      <c r="C10" s="12">
        <v>128399</v>
      </c>
      <c r="D10" s="12"/>
      <c r="E10" s="12">
        <v>2</v>
      </c>
      <c r="F10" s="12" t="s">
        <v>29</v>
      </c>
      <c r="G10" s="12">
        <v>7719</v>
      </c>
      <c r="H10" s="12" t="s">
        <v>597</v>
      </c>
      <c r="I10" s="12" t="s">
        <v>598</v>
      </c>
      <c r="J10" s="12">
        <v>107</v>
      </c>
      <c r="K10" s="12" t="s">
        <v>455</v>
      </c>
      <c r="L10" s="12">
        <v>65</v>
      </c>
      <c r="M10" s="12" t="s">
        <v>456</v>
      </c>
      <c r="N10" s="12" t="s">
        <v>972</v>
      </c>
      <c r="O10" s="57">
        <v>45717</v>
      </c>
      <c r="P10" s="58">
        <v>45757</v>
      </c>
      <c r="Q10" s="12"/>
      <c r="R10" s="58">
        <v>45747</v>
      </c>
      <c r="S10" s="12"/>
      <c r="T10" s="75">
        <v>5863.21</v>
      </c>
      <c r="U10" s="12" t="s">
        <v>39</v>
      </c>
      <c r="V10" s="12" t="s">
        <v>40</v>
      </c>
      <c r="W10" s="12" t="s">
        <v>41</v>
      </c>
      <c r="X10" s="12" t="s">
        <v>42</v>
      </c>
      <c r="Y10" s="12"/>
      <c r="Z10" s="12"/>
      <c r="AA10" s="12" t="s">
        <v>973</v>
      </c>
      <c r="AB10" s="12"/>
      <c r="AC10" s="12">
        <v>7119</v>
      </c>
      <c r="AD10" s="12">
        <v>7119</v>
      </c>
    </row>
    <row r="11" spans="1:30" x14ac:dyDescent="0.2">
      <c r="A11" s="83" t="s">
        <v>501</v>
      </c>
      <c r="B11" s="76">
        <v>666835</v>
      </c>
      <c r="C11" s="12">
        <v>128399</v>
      </c>
      <c r="D11" s="12"/>
      <c r="E11" s="12">
        <v>2</v>
      </c>
      <c r="F11" s="12" t="s">
        <v>29</v>
      </c>
      <c r="G11" s="12">
        <v>7719</v>
      </c>
      <c r="H11" s="12" t="s">
        <v>597</v>
      </c>
      <c r="I11" s="12" t="s">
        <v>598</v>
      </c>
      <c r="J11" s="12">
        <v>107</v>
      </c>
      <c r="K11" s="12" t="s">
        <v>455</v>
      </c>
      <c r="L11" s="12">
        <v>65</v>
      </c>
      <c r="M11" s="12" t="s">
        <v>456</v>
      </c>
      <c r="N11" s="12" t="s">
        <v>972</v>
      </c>
      <c r="O11" s="57">
        <v>45717</v>
      </c>
      <c r="P11" s="58">
        <v>45757</v>
      </c>
      <c r="Q11" s="12"/>
      <c r="R11" s="58">
        <v>45747</v>
      </c>
      <c r="S11" s="12"/>
      <c r="T11" s="75">
        <v>19258.79</v>
      </c>
      <c r="U11" s="12" t="s">
        <v>39</v>
      </c>
      <c r="V11" s="12" t="s">
        <v>46</v>
      </c>
      <c r="W11" s="12" t="s">
        <v>47</v>
      </c>
      <c r="X11" s="12" t="s">
        <v>48</v>
      </c>
      <c r="Y11" s="12"/>
      <c r="Z11" s="12"/>
      <c r="AA11" s="12" t="s">
        <v>973</v>
      </c>
      <c r="AB11" s="12"/>
      <c r="AC11" s="12">
        <v>7119</v>
      </c>
      <c r="AD11" s="12">
        <v>7119</v>
      </c>
    </row>
    <row r="12" spans="1:30" x14ac:dyDescent="0.2">
      <c r="A12" s="83" t="s">
        <v>501</v>
      </c>
      <c r="B12" s="76">
        <v>621908</v>
      </c>
      <c r="C12" s="12">
        <v>120145</v>
      </c>
      <c r="D12" s="12"/>
      <c r="E12" s="12">
        <v>2</v>
      </c>
      <c r="F12" s="12" t="s">
        <v>29</v>
      </c>
      <c r="G12" s="12">
        <v>3201</v>
      </c>
      <c r="H12" s="12" t="s">
        <v>608</v>
      </c>
      <c r="I12" s="12" t="s">
        <v>609</v>
      </c>
      <c r="J12" s="12">
        <v>526</v>
      </c>
      <c r="K12" s="12" t="s">
        <v>574</v>
      </c>
      <c r="L12" s="12">
        <v>430</v>
      </c>
      <c r="M12" s="12"/>
      <c r="N12" s="12" t="s">
        <v>582</v>
      </c>
      <c r="O12" s="57">
        <v>45673.704861111109</v>
      </c>
      <c r="P12" s="58">
        <v>45757</v>
      </c>
      <c r="Q12" s="12"/>
      <c r="R12" s="58">
        <v>45747</v>
      </c>
      <c r="S12" s="12"/>
      <c r="T12" s="75">
        <v>-70000</v>
      </c>
      <c r="U12" s="12" t="s">
        <v>34</v>
      </c>
      <c r="V12" s="12" t="s">
        <v>970</v>
      </c>
      <c r="W12" s="12" t="s">
        <v>35</v>
      </c>
      <c r="X12" s="12" t="s">
        <v>36</v>
      </c>
      <c r="Y12" s="12"/>
      <c r="Z12" s="12"/>
      <c r="AA12" s="12" t="s">
        <v>846</v>
      </c>
      <c r="AB12" s="12"/>
      <c r="AC12" s="12">
        <v>7119</v>
      </c>
      <c r="AD12" s="12">
        <v>7119</v>
      </c>
    </row>
    <row r="13" spans="1:30" x14ac:dyDescent="0.2">
      <c r="A13" s="83" t="s">
        <v>501</v>
      </c>
      <c r="B13" s="76">
        <v>621934</v>
      </c>
      <c r="C13" s="12">
        <v>120145</v>
      </c>
      <c r="D13" s="12"/>
      <c r="E13" s="12">
        <v>2</v>
      </c>
      <c r="F13" s="12" t="s">
        <v>29</v>
      </c>
      <c r="G13" s="12">
        <v>3201</v>
      </c>
      <c r="H13" s="12" t="s">
        <v>608</v>
      </c>
      <c r="I13" s="12" t="s">
        <v>609</v>
      </c>
      <c r="J13" s="12">
        <v>526</v>
      </c>
      <c r="K13" s="12" t="s">
        <v>574</v>
      </c>
      <c r="L13" s="12">
        <v>430</v>
      </c>
      <c r="M13" s="12"/>
      <c r="N13" s="12" t="s">
        <v>582</v>
      </c>
      <c r="O13" s="57">
        <v>45673.704861111109</v>
      </c>
      <c r="P13" s="58">
        <v>45757</v>
      </c>
      <c r="Q13" s="12"/>
      <c r="R13" s="58">
        <v>45747</v>
      </c>
      <c r="S13" s="12"/>
      <c r="T13" s="75">
        <v>5600</v>
      </c>
      <c r="U13" s="12" t="s">
        <v>39</v>
      </c>
      <c r="V13" s="12" t="s">
        <v>40</v>
      </c>
      <c r="W13" s="12" t="s">
        <v>41</v>
      </c>
      <c r="X13" s="12" t="s">
        <v>42</v>
      </c>
      <c r="Y13" s="12"/>
      <c r="Z13" s="12"/>
      <c r="AA13" s="12" t="s">
        <v>846</v>
      </c>
      <c r="AB13" s="12"/>
      <c r="AC13" s="12">
        <v>7119</v>
      </c>
      <c r="AD13" s="12">
        <v>7119</v>
      </c>
    </row>
    <row r="14" spans="1:30" x14ac:dyDescent="0.2">
      <c r="A14" s="83" t="s">
        <v>501</v>
      </c>
      <c r="B14" s="76">
        <v>621958</v>
      </c>
      <c r="C14" s="12">
        <v>120145</v>
      </c>
      <c r="D14" s="12"/>
      <c r="E14" s="12">
        <v>2</v>
      </c>
      <c r="F14" s="12" t="s">
        <v>29</v>
      </c>
      <c r="G14" s="12">
        <v>3201</v>
      </c>
      <c r="H14" s="12" t="s">
        <v>608</v>
      </c>
      <c r="I14" s="12" t="s">
        <v>609</v>
      </c>
      <c r="J14" s="12">
        <v>526</v>
      </c>
      <c r="K14" s="12" t="s">
        <v>574</v>
      </c>
      <c r="L14" s="12">
        <v>430</v>
      </c>
      <c r="M14" s="12"/>
      <c r="N14" s="12" t="s">
        <v>582</v>
      </c>
      <c r="O14" s="57">
        <v>45673.704861111109</v>
      </c>
      <c r="P14" s="58">
        <v>45757</v>
      </c>
      <c r="Q14" s="12"/>
      <c r="R14" s="58">
        <v>45747</v>
      </c>
      <c r="S14" s="12"/>
      <c r="T14" s="75">
        <v>18354</v>
      </c>
      <c r="U14" s="12" t="s">
        <v>39</v>
      </c>
      <c r="V14" s="12" t="s">
        <v>46</v>
      </c>
      <c r="W14" s="12" t="s">
        <v>47</v>
      </c>
      <c r="X14" s="12" t="s">
        <v>48</v>
      </c>
      <c r="Y14" s="12"/>
      <c r="Z14" s="12"/>
      <c r="AA14" s="12" t="s">
        <v>846</v>
      </c>
      <c r="AB14" s="12"/>
      <c r="AC14" s="12">
        <v>7119</v>
      </c>
      <c r="AD14" s="12">
        <v>7119</v>
      </c>
    </row>
    <row r="15" spans="1:30" x14ac:dyDescent="0.2">
      <c r="A15" s="83" t="s">
        <v>499</v>
      </c>
      <c r="B15" s="76">
        <v>631150</v>
      </c>
      <c r="C15" s="12">
        <v>121702</v>
      </c>
      <c r="D15" s="12"/>
      <c r="E15" s="12">
        <v>2</v>
      </c>
      <c r="F15" s="12" t="s">
        <v>29</v>
      </c>
      <c r="G15" s="12">
        <v>3201</v>
      </c>
      <c r="H15" s="12" t="s">
        <v>608</v>
      </c>
      <c r="I15" s="12" t="s">
        <v>609</v>
      </c>
      <c r="J15" s="12">
        <v>20</v>
      </c>
      <c r="K15" s="12" t="s">
        <v>121</v>
      </c>
      <c r="L15" s="12">
        <v>8</v>
      </c>
      <c r="M15" s="12" t="s">
        <v>122</v>
      </c>
      <c r="N15" s="12" t="s">
        <v>469</v>
      </c>
      <c r="O15" s="57">
        <v>45681.535416666666</v>
      </c>
      <c r="P15" s="58">
        <v>45757</v>
      </c>
      <c r="Q15" s="12"/>
      <c r="R15" s="58">
        <v>45754</v>
      </c>
      <c r="S15" s="12"/>
      <c r="T15" s="75">
        <v>-24000</v>
      </c>
      <c r="U15" s="12" t="s">
        <v>34</v>
      </c>
      <c r="V15" s="12" t="s">
        <v>970</v>
      </c>
      <c r="W15" s="12" t="s">
        <v>35</v>
      </c>
      <c r="X15" s="12" t="s">
        <v>36</v>
      </c>
      <c r="Y15" s="12"/>
      <c r="Z15" s="12"/>
      <c r="AA15" s="12" t="s">
        <v>844</v>
      </c>
      <c r="AB15" s="12"/>
      <c r="AC15" s="12">
        <v>7119</v>
      </c>
      <c r="AD15" s="12">
        <v>7119</v>
      </c>
    </row>
    <row r="16" spans="1:30" x14ac:dyDescent="0.2">
      <c r="A16" s="83" t="s">
        <v>499</v>
      </c>
      <c r="B16" s="76">
        <v>631171</v>
      </c>
      <c r="C16" s="12">
        <v>121702</v>
      </c>
      <c r="D16" s="12"/>
      <c r="E16" s="12">
        <v>2</v>
      </c>
      <c r="F16" s="12" t="s">
        <v>29</v>
      </c>
      <c r="G16" s="12">
        <v>3201</v>
      </c>
      <c r="H16" s="12" t="s">
        <v>608</v>
      </c>
      <c r="I16" s="12" t="s">
        <v>609</v>
      </c>
      <c r="J16" s="12">
        <v>20</v>
      </c>
      <c r="K16" s="12" t="s">
        <v>121</v>
      </c>
      <c r="L16" s="12">
        <v>8</v>
      </c>
      <c r="M16" s="12" t="s">
        <v>122</v>
      </c>
      <c r="N16" s="12" t="s">
        <v>469</v>
      </c>
      <c r="O16" s="57">
        <v>45681.535416666666</v>
      </c>
      <c r="P16" s="58">
        <v>45757</v>
      </c>
      <c r="Q16" s="12"/>
      <c r="R16" s="58">
        <v>45754</v>
      </c>
      <c r="S16" s="12"/>
      <c r="T16" s="75">
        <v>1920</v>
      </c>
      <c r="U16" s="12" t="s">
        <v>39</v>
      </c>
      <c r="V16" s="12" t="s">
        <v>40</v>
      </c>
      <c r="W16" s="12" t="s">
        <v>41</v>
      </c>
      <c r="X16" s="12" t="s">
        <v>42</v>
      </c>
      <c r="Y16" s="12"/>
      <c r="Z16" s="12"/>
      <c r="AA16" s="12" t="s">
        <v>844</v>
      </c>
      <c r="AB16" s="12"/>
      <c r="AC16" s="12">
        <v>7119</v>
      </c>
      <c r="AD16" s="12">
        <v>7119</v>
      </c>
    </row>
    <row r="17" spans="1:30" x14ac:dyDescent="0.2">
      <c r="A17" s="83" t="s">
        <v>499</v>
      </c>
      <c r="B17" s="76">
        <v>631192</v>
      </c>
      <c r="C17" s="12">
        <v>121702</v>
      </c>
      <c r="D17" s="12"/>
      <c r="E17" s="12">
        <v>2</v>
      </c>
      <c r="F17" s="12" t="s">
        <v>29</v>
      </c>
      <c r="G17" s="12">
        <v>3201</v>
      </c>
      <c r="H17" s="12" t="s">
        <v>608</v>
      </c>
      <c r="I17" s="12" t="s">
        <v>609</v>
      </c>
      <c r="J17" s="12">
        <v>20</v>
      </c>
      <c r="K17" s="12" t="s">
        <v>121</v>
      </c>
      <c r="L17" s="12">
        <v>8</v>
      </c>
      <c r="M17" s="12" t="s">
        <v>122</v>
      </c>
      <c r="N17" s="12" t="s">
        <v>469</v>
      </c>
      <c r="O17" s="57">
        <v>45681.535416666666</v>
      </c>
      <c r="P17" s="58">
        <v>45757</v>
      </c>
      <c r="Q17" s="12"/>
      <c r="R17" s="58">
        <v>45754</v>
      </c>
      <c r="S17" s="12"/>
      <c r="T17" s="75">
        <v>5704</v>
      </c>
      <c r="U17" s="12" t="s">
        <v>39</v>
      </c>
      <c r="V17" s="12" t="s">
        <v>46</v>
      </c>
      <c r="W17" s="12" t="s">
        <v>47</v>
      </c>
      <c r="X17" s="12" t="s">
        <v>48</v>
      </c>
      <c r="Y17" s="12"/>
      <c r="Z17" s="12"/>
      <c r="AA17" s="12" t="s">
        <v>844</v>
      </c>
      <c r="AB17" s="12"/>
      <c r="AC17" s="12">
        <v>7119</v>
      </c>
      <c r="AD17" s="12">
        <v>7119</v>
      </c>
    </row>
    <row r="18" spans="1:30" x14ac:dyDescent="0.2">
      <c r="A18" s="83" t="s">
        <v>499</v>
      </c>
      <c r="B18" s="76">
        <v>631689</v>
      </c>
      <c r="C18" s="12">
        <v>121796</v>
      </c>
      <c r="D18" s="12"/>
      <c r="E18" s="12">
        <v>2</v>
      </c>
      <c r="F18" s="12" t="s">
        <v>29</v>
      </c>
      <c r="G18" s="12">
        <v>3201</v>
      </c>
      <c r="H18" s="12" t="s">
        <v>608</v>
      </c>
      <c r="I18" s="12" t="s">
        <v>609</v>
      </c>
      <c r="J18" s="12">
        <v>79</v>
      </c>
      <c r="K18" s="12" t="s">
        <v>340</v>
      </c>
      <c r="L18" s="12">
        <v>247</v>
      </c>
      <c r="M18" s="12" t="s">
        <v>341</v>
      </c>
      <c r="N18" s="12" t="s">
        <v>342</v>
      </c>
      <c r="O18" s="57">
        <v>45681.575694444444</v>
      </c>
      <c r="P18" s="58">
        <v>45757</v>
      </c>
      <c r="Q18" s="12"/>
      <c r="R18" s="12"/>
      <c r="S18" s="12"/>
      <c r="T18" s="75">
        <v>-1150</v>
      </c>
      <c r="U18" s="12" t="s">
        <v>34</v>
      </c>
      <c r="V18" s="12" t="s">
        <v>970</v>
      </c>
      <c r="W18" s="12" t="s">
        <v>35</v>
      </c>
      <c r="X18" s="12" t="s">
        <v>36</v>
      </c>
      <c r="Y18" s="12"/>
      <c r="Z18" s="12"/>
      <c r="AA18" s="12" t="s">
        <v>643</v>
      </c>
      <c r="AB18" s="12"/>
      <c r="AC18" s="12">
        <v>7119</v>
      </c>
      <c r="AD18" s="12">
        <v>7119</v>
      </c>
    </row>
    <row r="19" spans="1:30" x14ac:dyDescent="0.2">
      <c r="A19" s="83" t="s">
        <v>499</v>
      </c>
      <c r="B19" s="76">
        <v>631721</v>
      </c>
      <c r="C19" s="12">
        <v>121796</v>
      </c>
      <c r="D19" s="12"/>
      <c r="E19" s="12">
        <v>2</v>
      </c>
      <c r="F19" s="12" t="s">
        <v>29</v>
      </c>
      <c r="G19" s="12">
        <v>3201</v>
      </c>
      <c r="H19" s="12" t="s">
        <v>608</v>
      </c>
      <c r="I19" s="12" t="s">
        <v>609</v>
      </c>
      <c r="J19" s="12">
        <v>79</v>
      </c>
      <c r="K19" s="12" t="s">
        <v>340</v>
      </c>
      <c r="L19" s="12">
        <v>247</v>
      </c>
      <c r="M19" s="12" t="s">
        <v>341</v>
      </c>
      <c r="N19" s="12" t="s">
        <v>342</v>
      </c>
      <c r="O19" s="57">
        <v>45681.575694444444</v>
      </c>
      <c r="P19" s="58">
        <v>45757</v>
      </c>
      <c r="Q19" s="12"/>
      <c r="R19" s="12"/>
      <c r="S19" s="12"/>
      <c r="T19" s="75">
        <v>92</v>
      </c>
      <c r="U19" s="12" t="s">
        <v>39</v>
      </c>
      <c r="V19" s="12" t="s">
        <v>40</v>
      </c>
      <c r="W19" s="12" t="s">
        <v>41</v>
      </c>
      <c r="X19" s="12" t="s">
        <v>42</v>
      </c>
      <c r="Y19" s="12"/>
      <c r="Z19" s="12"/>
      <c r="AA19" s="12" t="s">
        <v>643</v>
      </c>
      <c r="AB19" s="12"/>
      <c r="AC19" s="12">
        <v>7119</v>
      </c>
      <c r="AD19" s="12">
        <v>7119</v>
      </c>
    </row>
    <row r="20" spans="1:30" x14ac:dyDescent="0.2">
      <c r="A20" s="83" t="s">
        <v>499</v>
      </c>
      <c r="B20" s="76">
        <v>631881</v>
      </c>
      <c r="C20" s="12">
        <v>121832</v>
      </c>
      <c r="D20" s="12"/>
      <c r="E20" s="12">
        <v>2</v>
      </c>
      <c r="F20" s="12" t="s">
        <v>29</v>
      </c>
      <c r="G20" s="12">
        <v>3201</v>
      </c>
      <c r="H20" s="12" t="s">
        <v>608</v>
      </c>
      <c r="I20" s="12" t="s">
        <v>609</v>
      </c>
      <c r="J20" s="12">
        <v>68</v>
      </c>
      <c r="K20" s="12" t="s">
        <v>427</v>
      </c>
      <c r="L20" s="12">
        <v>80</v>
      </c>
      <c r="M20" s="12" t="s">
        <v>428</v>
      </c>
      <c r="N20" s="12" t="s">
        <v>635</v>
      </c>
      <c r="O20" s="57">
        <v>45681.577777777777</v>
      </c>
      <c r="P20" s="58">
        <v>45757</v>
      </c>
      <c r="Q20" s="12"/>
      <c r="R20" s="58">
        <v>45751</v>
      </c>
      <c r="S20" s="12"/>
      <c r="T20" s="75">
        <v>-977.8</v>
      </c>
      <c r="U20" s="12" t="s">
        <v>34</v>
      </c>
      <c r="V20" s="12" t="s">
        <v>970</v>
      </c>
      <c r="W20" s="12" t="s">
        <v>35</v>
      </c>
      <c r="X20" s="12" t="s">
        <v>36</v>
      </c>
      <c r="Y20" s="12"/>
      <c r="Z20" s="12"/>
      <c r="AA20" s="12" t="s">
        <v>876</v>
      </c>
      <c r="AB20" s="12"/>
      <c r="AC20" s="12">
        <v>7119</v>
      </c>
      <c r="AD20" s="12">
        <v>7119</v>
      </c>
    </row>
    <row r="21" spans="1:30" x14ac:dyDescent="0.2">
      <c r="A21" s="83" t="s">
        <v>499</v>
      </c>
      <c r="B21" s="76">
        <v>631883</v>
      </c>
      <c r="C21" s="12">
        <v>121832</v>
      </c>
      <c r="D21" s="12"/>
      <c r="E21" s="12">
        <v>2</v>
      </c>
      <c r="F21" s="12" t="s">
        <v>29</v>
      </c>
      <c r="G21" s="12">
        <v>3201</v>
      </c>
      <c r="H21" s="12" t="s">
        <v>608</v>
      </c>
      <c r="I21" s="12" t="s">
        <v>609</v>
      </c>
      <c r="J21" s="12">
        <v>68</v>
      </c>
      <c r="K21" s="12" t="s">
        <v>427</v>
      </c>
      <c r="L21" s="12">
        <v>80</v>
      </c>
      <c r="M21" s="12" t="s">
        <v>428</v>
      </c>
      <c r="N21" s="12" t="s">
        <v>635</v>
      </c>
      <c r="O21" s="57">
        <v>45681.577777777777</v>
      </c>
      <c r="P21" s="58">
        <v>45757</v>
      </c>
      <c r="Q21" s="12"/>
      <c r="R21" s="58">
        <v>45751</v>
      </c>
      <c r="S21" s="12"/>
      <c r="T21" s="75">
        <v>167.17</v>
      </c>
      <c r="U21" s="12" t="s">
        <v>39</v>
      </c>
      <c r="V21" s="12" t="s">
        <v>154</v>
      </c>
      <c r="W21" s="12" t="s">
        <v>54</v>
      </c>
      <c r="X21" s="12" t="s">
        <v>55</v>
      </c>
      <c r="Y21" s="12"/>
      <c r="Z21" s="12"/>
      <c r="AA21" s="12" t="s">
        <v>876</v>
      </c>
      <c r="AB21" s="12"/>
      <c r="AC21" s="12">
        <v>7119</v>
      </c>
      <c r="AD21" s="12">
        <v>7119</v>
      </c>
    </row>
    <row r="22" spans="1:30" x14ac:dyDescent="0.2">
      <c r="A22" s="83" t="s">
        <v>499</v>
      </c>
      <c r="B22" s="76">
        <v>631928</v>
      </c>
      <c r="C22" s="12">
        <v>121832</v>
      </c>
      <c r="D22" s="12"/>
      <c r="E22" s="12">
        <v>2</v>
      </c>
      <c r="F22" s="12" t="s">
        <v>29</v>
      </c>
      <c r="G22" s="12">
        <v>3201</v>
      </c>
      <c r="H22" s="12" t="s">
        <v>608</v>
      </c>
      <c r="I22" s="12" t="s">
        <v>609</v>
      </c>
      <c r="J22" s="12">
        <v>68</v>
      </c>
      <c r="K22" s="12" t="s">
        <v>427</v>
      </c>
      <c r="L22" s="12">
        <v>80</v>
      </c>
      <c r="M22" s="12" t="s">
        <v>428</v>
      </c>
      <c r="N22" s="12" t="s">
        <v>635</v>
      </c>
      <c r="O22" s="57">
        <v>45681.577777777777</v>
      </c>
      <c r="P22" s="58">
        <v>45757</v>
      </c>
      <c r="Q22" s="12"/>
      <c r="R22" s="58">
        <v>45751</v>
      </c>
      <c r="S22" s="12"/>
      <c r="T22" s="75">
        <v>78.22</v>
      </c>
      <c r="U22" s="12" t="s">
        <v>39</v>
      </c>
      <c r="V22" s="12" t="s">
        <v>40</v>
      </c>
      <c r="W22" s="12" t="s">
        <v>41</v>
      </c>
      <c r="X22" s="12" t="s">
        <v>42</v>
      </c>
      <c r="Y22" s="12"/>
      <c r="Z22" s="12"/>
      <c r="AA22" s="12" t="s">
        <v>876</v>
      </c>
      <c r="AB22" s="12"/>
      <c r="AC22" s="12">
        <v>7119</v>
      </c>
      <c r="AD22" s="12">
        <v>7119</v>
      </c>
    </row>
    <row r="23" spans="1:30" x14ac:dyDescent="0.2">
      <c r="A23" s="83" t="s">
        <v>499</v>
      </c>
      <c r="B23" s="76">
        <v>631932</v>
      </c>
      <c r="C23" s="12">
        <v>121832</v>
      </c>
      <c r="D23" s="12"/>
      <c r="E23" s="12">
        <v>2</v>
      </c>
      <c r="F23" s="12" t="s">
        <v>29</v>
      </c>
      <c r="G23" s="12">
        <v>3201</v>
      </c>
      <c r="H23" s="12" t="s">
        <v>608</v>
      </c>
      <c r="I23" s="12" t="s">
        <v>609</v>
      </c>
      <c r="J23" s="12">
        <v>68</v>
      </c>
      <c r="K23" s="12" t="s">
        <v>427</v>
      </c>
      <c r="L23" s="12">
        <v>80</v>
      </c>
      <c r="M23" s="12" t="s">
        <v>428</v>
      </c>
      <c r="N23" s="12" t="s">
        <v>635</v>
      </c>
      <c r="O23" s="57">
        <v>45681.577777777777</v>
      </c>
      <c r="P23" s="58">
        <v>45757</v>
      </c>
      <c r="Q23" s="12"/>
      <c r="R23" s="58">
        <v>45751</v>
      </c>
      <c r="S23" s="12"/>
      <c r="T23" s="75">
        <v>-13.37</v>
      </c>
      <c r="U23" s="12" t="s">
        <v>39</v>
      </c>
      <c r="V23" s="12" t="s">
        <v>56</v>
      </c>
      <c r="W23" s="12" t="s">
        <v>41</v>
      </c>
      <c r="X23" s="12" t="s">
        <v>42</v>
      </c>
      <c r="Y23" s="12"/>
      <c r="Z23" s="12"/>
      <c r="AA23" s="12" t="s">
        <v>876</v>
      </c>
      <c r="AB23" s="12"/>
      <c r="AC23" s="12">
        <v>7119</v>
      </c>
      <c r="AD23" s="12">
        <v>7119</v>
      </c>
    </row>
    <row r="24" spans="1:30" x14ac:dyDescent="0.2">
      <c r="A24" s="83" t="s">
        <v>499</v>
      </c>
      <c r="B24" s="76">
        <v>631976</v>
      </c>
      <c r="C24" s="12">
        <v>121843</v>
      </c>
      <c r="D24" s="12"/>
      <c r="E24" s="12">
        <v>2</v>
      </c>
      <c r="F24" s="12" t="s">
        <v>29</v>
      </c>
      <c r="G24" s="12">
        <v>3201</v>
      </c>
      <c r="H24" s="12" t="s">
        <v>608</v>
      </c>
      <c r="I24" s="12" t="s">
        <v>609</v>
      </c>
      <c r="J24" s="12">
        <v>33</v>
      </c>
      <c r="K24" s="12" t="s">
        <v>123</v>
      </c>
      <c r="L24" s="12">
        <v>116</v>
      </c>
      <c r="M24" s="12" t="s">
        <v>124</v>
      </c>
      <c r="N24" s="12" t="s">
        <v>974</v>
      </c>
      <c r="O24" s="57">
        <v>45681.578472222223</v>
      </c>
      <c r="P24" s="58">
        <v>45757</v>
      </c>
      <c r="Q24" s="12"/>
      <c r="R24" s="58">
        <v>45754</v>
      </c>
      <c r="S24" s="12"/>
      <c r="T24" s="75">
        <v>-754.37</v>
      </c>
      <c r="U24" s="12" t="s">
        <v>34</v>
      </c>
      <c r="V24" s="12" t="s">
        <v>970</v>
      </c>
      <c r="W24" s="12" t="s">
        <v>35</v>
      </c>
      <c r="X24" s="12" t="s">
        <v>36</v>
      </c>
      <c r="Y24" s="12"/>
      <c r="Z24" s="12"/>
      <c r="AA24" s="12" t="s">
        <v>845</v>
      </c>
      <c r="AB24" s="12"/>
      <c r="AC24" s="12">
        <v>7119</v>
      </c>
      <c r="AD24" s="12">
        <v>7119</v>
      </c>
    </row>
    <row r="25" spans="1:30" x14ac:dyDescent="0.2">
      <c r="A25" s="83" t="s">
        <v>499</v>
      </c>
      <c r="B25" s="76">
        <v>632004</v>
      </c>
      <c r="C25" s="12">
        <v>121843</v>
      </c>
      <c r="D25" s="12"/>
      <c r="E25" s="12">
        <v>2</v>
      </c>
      <c r="F25" s="12" t="s">
        <v>29</v>
      </c>
      <c r="G25" s="12">
        <v>3201</v>
      </c>
      <c r="H25" s="12" t="s">
        <v>608</v>
      </c>
      <c r="I25" s="12" t="s">
        <v>609</v>
      </c>
      <c r="J25" s="12">
        <v>33</v>
      </c>
      <c r="K25" s="12" t="s">
        <v>123</v>
      </c>
      <c r="L25" s="12">
        <v>116</v>
      </c>
      <c r="M25" s="12" t="s">
        <v>124</v>
      </c>
      <c r="N25" s="12" t="s">
        <v>974</v>
      </c>
      <c r="O25" s="57">
        <v>45681.578472222223</v>
      </c>
      <c r="P25" s="58">
        <v>45757</v>
      </c>
      <c r="Q25" s="12"/>
      <c r="R25" s="58">
        <v>45754</v>
      </c>
      <c r="S25" s="12"/>
      <c r="T25" s="75">
        <v>60.35</v>
      </c>
      <c r="U25" s="12" t="s">
        <v>39</v>
      </c>
      <c r="V25" s="12" t="s">
        <v>40</v>
      </c>
      <c r="W25" s="12" t="s">
        <v>41</v>
      </c>
      <c r="X25" s="12" t="s">
        <v>42</v>
      </c>
      <c r="Y25" s="12"/>
      <c r="Z25" s="12"/>
      <c r="AA25" s="12" t="s">
        <v>845</v>
      </c>
      <c r="AB25" s="12"/>
      <c r="AC25" s="12">
        <v>7119</v>
      </c>
      <c r="AD25" s="12">
        <v>7119</v>
      </c>
    </row>
    <row r="26" spans="1:30" x14ac:dyDescent="0.2">
      <c r="A26" s="83" t="s">
        <v>499</v>
      </c>
      <c r="B26" s="76">
        <v>632116</v>
      </c>
      <c r="C26" s="12">
        <v>121865</v>
      </c>
      <c r="D26" s="12"/>
      <c r="E26" s="12">
        <v>2</v>
      </c>
      <c r="F26" s="12" t="s">
        <v>29</v>
      </c>
      <c r="G26" s="12">
        <v>3201</v>
      </c>
      <c r="H26" s="12" t="s">
        <v>608</v>
      </c>
      <c r="I26" s="12" t="s">
        <v>609</v>
      </c>
      <c r="J26" s="12">
        <v>94</v>
      </c>
      <c r="K26" s="12" t="s">
        <v>460</v>
      </c>
      <c r="L26" s="12">
        <v>220</v>
      </c>
      <c r="M26" s="12" t="s">
        <v>461</v>
      </c>
      <c r="N26" s="12" t="s">
        <v>820</v>
      </c>
      <c r="O26" s="57">
        <v>45681.578472222223</v>
      </c>
      <c r="P26" s="58">
        <v>45757</v>
      </c>
      <c r="Q26" s="12"/>
      <c r="R26" s="58">
        <v>45754</v>
      </c>
      <c r="S26" s="12"/>
      <c r="T26" s="75">
        <v>-209.04</v>
      </c>
      <c r="U26" s="12" t="s">
        <v>34</v>
      </c>
      <c r="V26" s="12" t="s">
        <v>970</v>
      </c>
      <c r="W26" s="12" t="s">
        <v>35</v>
      </c>
      <c r="X26" s="12" t="s">
        <v>36</v>
      </c>
      <c r="Y26" s="12"/>
      <c r="Z26" s="12"/>
      <c r="AA26" s="12" t="s">
        <v>640</v>
      </c>
      <c r="AB26" s="12"/>
      <c r="AC26" s="12">
        <v>7119</v>
      </c>
      <c r="AD26" s="12">
        <v>7119</v>
      </c>
    </row>
    <row r="27" spans="1:30" x14ac:dyDescent="0.2">
      <c r="A27" s="83" t="s">
        <v>499</v>
      </c>
      <c r="B27" s="76">
        <v>632148</v>
      </c>
      <c r="C27" s="12">
        <v>121865</v>
      </c>
      <c r="D27" s="12"/>
      <c r="E27" s="12">
        <v>2</v>
      </c>
      <c r="F27" s="12" t="s">
        <v>29</v>
      </c>
      <c r="G27" s="12">
        <v>3201</v>
      </c>
      <c r="H27" s="12" t="s">
        <v>608</v>
      </c>
      <c r="I27" s="12" t="s">
        <v>609</v>
      </c>
      <c r="J27" s="12">
        <v>94</v>
      </c>
      <c r="K27" s="12" t="s">
        <v>460</v>
      </c>
      <c r="L27" s="12">
        <v>220</v>
      </c>
      <c r="M27" s="12" t="s">
        <v>461</v>
      </c>
      <c r="N27" s="12" t="s">
        <v>820</v>
      </c>
      <c r="O27" s="57">
        <v>45681.578472222223</v>
      </c>
      <c r="P27" s="58">
        <v>45757</v>
      </c>
      <c r="Q27" s="12"/>
      <c r="R27" s="58">
        <v>45754</v>
      </c>
      <c r="S27" s="12"/>
      <c r="T27" s="75">
        <v>16.72</v>
      </c>
      <c r="U27" s="12" t="s">
        <v>39</v>
      </c>
      <c r="V27" s="12" t="s">
        <v>40</v>
      </c>
      <c r="W27" s="12" t="s">
        <v>41</v>
      </c>
      <c r="X27" s="12" t="s">
        <v>42</v>
      </c>
      <c r="Y27" s="12"/>
      <c r="Z27" s="12"/>
      <c r="AA27" s="12" t="s">
        <v>640</v>
      </c>
      <c r="AB27" s="12"/>
      <c r="AC27" s="12">
        <v>7119</v>
      </c>
      <c r="AD27" s="12">
        <v>7119</v>
      </c>
    </row>
    <row r="28" spans="1:30" x14ac:dyDescent="0.2">
      <c r="A28" s="83" t="s">
        <v>499</v>
      </c>
      <c r="B28" s="76">
        <v>632225</v>
      </c>
      <c r="C28" s="12">
        <v>121887</v>
      </c>
      <c r="D28" s="12"/>
      <c r="E28" s="12">
        <v>2</v>
      </c>
      <c r="F28" s="12" t="s">
        <v>29</v>
      </c>
      <c r="G28" s="12">
        <v>3201</v>
      </c>
      <c r="H28" s="12" t="s">
        <v>608</v>
      </c>
      <c r="I28" s="12" t="s">
        <v>609</v>
      </c>
      <c r="J28" s="12">
        <v>86</v>
      </c>
      <c r="K28" s="12" t="s">
        <v>68</v>
      </c>
      <c r="L28" s="12">
        <v>308</v>
      </c>
      <c r="M28" s="12"/>
      <c r="N28" s="12" t="s">
        <v>975</v>
      </c>
      <c r="O28" s="57">
        <v>45681.578472222223</v>
      </c>
      <c r="P28" s="58">
        <v>45757</v>
      </c>
      <c r="Q28" s="12"/>
      <c r="R28" s="58">
        <v>45754</v>
      </c>
      <c r="S28" s="12"/>
      <c r="T28" s="75">
        <v>-168.54</v>
      </c>
      <c r="U28" s="12" t="s">
        <v>34</v>
      </c>
      <c r="V28" s="12" t="s">
        <v>970</v>
      </c>
      <c r="W28" s="12" t="s">
        <v>35</v>
      </c>
      <c r="X28" s="12" t="s">
        <v>36</v>
      </c>
      <c r="Y28" s="12"/>
      <c r="Z28" s="12"/>
      <c r="AA28" s="12" t="s">
        <v>840</v>
      </c>
      <c r="AB28" s="12"/>
      <c r="AC28" s="12">
        <v>7119</v>
      </c>
      <c r="AD28" s="12">
        <v>7119</v>
      </c>
    </row>
    <row r="29" spans="1:30" x14ac:dyDescent="0.2">
      <c r="A29" s="83" t="s">
        <v>499</v>
      </c>
      <c r="B29" s="76">
        <v>632246</v>
      </c>
      <c r="C29" s="12">
        <v>121887</v>
      </c>
      <c r="D29" s="12"/>
      <c r="E29" s="12">
        <v>2</v>
      </c>
      <c r="F29" s="12" t="s">
        <v>29</v>
      </c>
      <c r="G29" s="12">
        <v>3201</v>
      </c>
      <c r="H29" s="12" t="s">
        <v>608</v>
      </c>
      <c r="I29" s="12" t="s">
        <v>609</v>
      </c>
      <c r="J29" s="12">
        <v>86</v>
      </c>
      <c r="K29" s="12" t="s">
        <v>68</v>
      </c>
      <c r="L29" s="12">
        <v>308</v>
      </c>
      <c r="M29" s="12"/>
      <c r="N29" s="12" t="s">
        <v>975</v>
      </c>
      <c r="O29" s="57">
        <v>45681.578472222223</v>
      </c>
      <c r="P29" s="58">
        <v>45757</v>
      </c>
      <c r="Q29" s="12"/>
      <c r="R29" s="58">
        <v>45754</v>
      </c>
      <c r="S29" s="12"/>
      <c r="T29" s="75">
        <v>13.48</v>
      </c>
      <c r="U29" s="12" t="s">
        <v>39</v>
      </c>
      <c r="V29" s="12" t="s">
        <v>40</v>
      </c>
      <c r="W29" s="12" t="s">
        <v>41</v>
      </c>
      <c r="X29" s="12" t="s">
        <v>42</v>
      </c>
      <c r="Y29" s="12"/>
      <c r="Z29" s="12"/>
      <c r="AA29" s="12" t="s">
        <v>840</v>
      </c>
      <c r="AB29" s="12"/>
      <c r="AC29" s="12">
        <v>7119</v>
      </c>
      <c r="AD29" s="12">
        <v>7119</v>
      </c>
    </row>
    <row r="30" spans="1:30" x14ac:dyDescent="0.2">
      <c r="A30" s="83" t="s">
        <v>499</v>
      </c>
      <c r="B30" s="76">
        <v>632435</v>
      </c>
      <c r="C30" s="12">
        <v>121935</v>
      </c>
      <c r="D30" s="12"/>
      <c r="E30" s="12">
        <v>2</v>
      </c>
      <c r="F30" s="12" t="s">
        <v>29</v>
      </c>
      <c r="G30" s="12">
        <v>3201</v>
      </c>
      <c r="H30" s="12" t="s">
        <v>608</v>
      </c>
      <c r="I30" s="12" t="s">
        <v>609</v>
      </c>
      <c r="J30" s="12">
        <v>70</v>
      </c>
      <c r="K30" s="12" t="s">
        <v>483</v>
      </c>
      <c r="L30" s="12">
        <v>428</v>
      </c>
      <c r="M30" s="12"/>
      <c r="N30" s="12" t="s">
        <v>617</v>
      </c>
      <c r="O30" s="57">
        <v>45681.57916666667</v>
      </c>
      <c r="P30" s="58">
        <v>45757</v>
      </c>
      <c r="Q30" s="12"/>
      <c r="R30" s="58">
        <v>45749</v>
      </c>
      <c r="S30" s="12"/>
      <c r="T30" s="75">
        <v>-650</v>
      </c>
      <c r="U30" s="12" t="s">
        <v>34</v>
      </c>
      <c r="V30" s="12" t="s">
        <v>970</v>
      </c>
      <c r="W30" s="12" t="s">
        <v>35</v>
      </c>
      <c r="X30" s="12" t="s">
        <v>36</v>
      </c>
      <c r="Y30" s="12"/>
      <c r="Z30" s="12"/>
      <c r="AA30" s="12" t="s">
        <v>618</v>
      </c>
      <c r="AB30" s="12"/>
      <c r="AC30" s="12">
        <v>7119</v>
      </c>
      <c r="AD30" s="12">
        <v>7119</v>
      </c>
    </row>
    <row r="31" spans="1:30" x14ac:dyDescent="0.2">
      <c r="A31" s="83" t="s">
        <v>499</v>
      </c>
      <c r="B31" s="76">
        <v>632472</v>
      </c>
      <c r="C31" s="12">
        <v>121935</v>
      </c>
      <c r="D31" s="12"/>
      <c r="E31" s="12">
        <v>2</v>
      </c>
      <c r="F31" s="12" t="s">
        <v>29</v>
      </c>
      <c r="G31" s="12">
        <v>3201</v>
      </c>
      <c r="H31" s="12" t="s">
        <v>608</v>
      </c>
      <c r="I31" s="12" t="s">
        <v>609</v>
      </c>
      <c r="J31" s="12">
        <v>70</v>
      </c>
      <c r="K31" s="12" t="s">
        <v>483</v>
      </c>
      <c r="L31" s="12">
        <v>428</v>
      </c>
      <c r="M31" s="12"/>
      <c r="N31" s="12" t="s">
        <v>617</v>
      </c>
      <c r="O31" s="57">
        <v>45681.57916666667</v>
      </c>
      <c r="P31" s="58">
        <v>45757</v>
      </c>
      <c r="Q31" s="12"/>
      <c r="R31" s="58">
        <v>45749</v>
      </c>
      <c r="S31" s="12"/>
      <c r="T31" s="75">
        <v>52</v>
      </c>
      <c r="U31" s="12" t="s">
        <v>39</v>
      </c>
      <c r="V31" s="12" t="s">
        <v>40</v>
      </c>
      <c r="W31" s="12" t="s">
        <v>41</v>
      </c>
      <c r="X31" s="12" t="s">
        <v>42</v>
      </c>
      <c r="Y31" s="12"/>
      <c r="Z31" s="12"/>
      <c r="AA31" s="12" t="s">
        <v>618</v>
      </c>
      <c r="AB31" s="12"/>
      <c r="AC31" s="12">
        <v>7119</v>
      </c>
      <c r="AD31" s="12">
        <v>7119</v>
      </c>
    </row>
    <row r="32" spans="1:30" x14ac:dyDescent="0.2">
      <c r="A32" s="83" t="s">
        <v>500</v>
      </c>
      <c r="B32" s="76">
        <v>634199</v>
      </c>
      <c r="C32" s="12">
        <v>122269</v>
      </c>
      <c r="D32" s="12"/>
      <c r="E32" s="12">
        <v>2</v>
      </c>
      <c r="F32" s="12" t="s">
        <v>29</v>
      </c>
      <c r="G32" s="12">
        <v>3201</v>
      </c>
      <c r="H32" s="12" t="s">
        <v>608</v>
      </c>
      <c r="I32" s="12" t="s">
        <v>609</v>
      </c>
      <c r="J32" s="12">
        <v>214</v>
      </c>
      <c r="K32" s="12" t="s">
        <v>165</v>
      </c>
      <c r="L32" s="12">
        <v>349</v>
      </c>
      <c r="M32" s="12"/>
      <c r="N32" s="12" t="s">
        <v>166</v>
      </c>
      <c r="O32" s="57">
        <v>45684.563194444447</v>
      </c>
      <c r="P32" s="58">
        <v>45757</v>
      </c>
      <c r="Q32" s="12"/>
      <c r="R32" s="58">
        <v>45748</v>
      </c>
      <c r="S32" s="12"/>
      <c r="T32" s="75">
        <v>-650.44000000000005</v>
      </c>
      <c r="U32" s="12" t="s">
        <v>34</v>
      </c>
      <c r="V32" s="12" t="s">
        <v>970</v>
      </c>
      <c r="W32" s="12" t="s">
        <v>35</v>
      </c>
      <c r="X32" s="12" t="s">
        <v>36</v>
      </c>
      <c r="Y32" s="12"/>
      <c r="Z32" s="12"/>
      <c r="AA32" s="12" t="s">
        <v>665</v>
      </c>
      <c r="AB32" s="12"/>
      <c r="AC32" s="12">
        <v>7119</v>
      </c>
      <c r="AD32" s="12">
        <v>7119</v>
      </c>
    </row>
    <row r="33" spans="1:30" x14ac:dyDescent="0.2">
      <c r="A33" s="83" t="s">
        <v>500</v>
      </c>
      <c r="B33" s="76">
        <v>634227</v>
      </c>
      <c r="C33" s="12">
        <v>122269</v>
      </c>
      <c r="D33" s="12"/>
      <c r="E33" s="12">
        <v>2</v>
      </c>
      <c r="F33" s="12" t="s">
        <v>29</v>
      </c>
      <c r="G33" s="12">
        <v>3201</v>
      </c>
      <c r="H33" s="12" t="s">
        <v>608</v>
      </c>
      <c r="I33" s="12" t="s">
        <v>609</v>
      </c>
      <c r="J33" s="12">
        <v>214</v>
      </c>
      <c r="K33" s="12" t="s">
        <v>165</v>
      </c>
      <c r="L33" s="12">
        <v>349</v>
      </c>
      <c r="M33" s="12"/>
      <c r="N33" s="12" t="s">
        <v>166</v>
      </c>
      <c r="O33" s="57">
        <v>45684.563194444447</v>
      </c>
      <c r="P33" s="58">
        <v>45757</v>
      </c>
      <c r="Q33" s="12"/>
      <c r="R33" s="58">
        <v>45748</v>
      </c>
      <c r="S33" s="12"/>
      <c r="T33" s="75">
        <v>52.04</v>
      </c>
      <c r="U33" s="12" t="s">
        <v>39</v>
      </c>
      <c r="V33" s="12" t="s">
        <v>40</v>
      </c>
      <c r="W33" s="12" t="s">
        <v>41</v>
      </c>
      <c r="X33" s="12" t="s">
        <v>42</v>
      </c>
      <c r="Y33" s="12"/>
      <c r="Z33" s="12"/>
      <c r="AA33" s="12" t="s">
        <v>665</v>
      </c>
      <c r="AB33" s="12"/>
      <c r="AC33" s="12">
        <v>7119</v>
      </c>
      <c r="AD33" s="12">
        <v>7119</v>
      </c>
    </row>
    <row r="34" spans="1:30" x14ac:dyDescent="0.2">
      <c r="A34" s="83" t="s">
        <v>500</v>
      </c>
      <c r="B34" s="76">
        <v>634274</v>
      </c>
      <c r="C34" s="12">
        <v>122280</v>
      </c>
      <c r="D34" s="12"/>
      <c r="E34" s="12">
        <v>2</v>
      </c>
      <c r="F34" s="12" t="s">
        <v>29</v>
      </c>
      <c r="G34" s="12">
        <v>3201</v>
      </c>
      <c r="H34" s="12" t="s">
        <v>608</v>
      </c>
      <c r="I34" s="12" t="s">
        <v>609</v>
      </c>
      <c r="J34" s="12">
        <v>212</v>
      </c>
      <c r="K34" s="12" t="s">
        <v>61</v>
      </c>
      <c r="L34" s="12">
        <v>400</v>
      </c>
      <c r="M34" s="12"/>
      <c r="N34" s="12" t="s">
        <v>62</v>
      </c>
      <c r="O34" s="57">
        <v>45684.563888888886</v>
      </c>
      <c r="P34" s="58">
        <v>45757</v>
      </c>
      <c r="Q34" s="12"/>
      <c r="R34" s="58">
        <v>45747</v>
      </c>
      <c r="S34" s="12"/>
      <c r="T34" s="75">
        <v>-700</v>
      </c>
      <c r="U34" s="12" t="s">
        <v>34</v>
      </c>
      <c r="V34" s="12" t="s">
        <v>970</v>
      </c>
      <c r="W34" s="12" t="s">
        <v>35</v>
      </c>
      <c r="X34" s="12" t="s">
        <v>36</v>
      </c>
      <c r="Y34" s="12"/>
      <c r="Z34" s="12"/>
      <c r="AA34" s="12" t="s">
        <v>648</v>
      </c>
      <c r="AB34" s="12"/>
      <c r="AC34" s="12">
        <v>7119</v>
      </c>
      <c r="AD34" s="12">
        <v>7119</v>
      </c>
    </row>
    <row r="35" spans="1:30" x14ac:dyDescent="0.2">
      <c r="A35" s="83" t="s">
        <v>500</v>
      </c>
      <c r="B35" s="76">
        <v>634303</v>
      </c>
      <c r="C35" s="12">
        <v>122280</v>
      </c>
      <c r="D35" s="12"/>
      <c r="E35" s="12">
        <v>2</v>
      </c>
      <c r="F35" s="12" t="s">
        <v>29</v>
      </c>
      <c r="G35" s="12">
        <v>3201</v>
      </c>
      <c r="H35" s="12" t="s">
        <v>608</v>
      </c>
      <c r="I35" s="12" t="s">
        <v>609</v>
      </c>
      <c r="J35" s="12">
        <v>212</v>
      </c>
      <c r="K35" s="12" t="s">
        <v>61</v>
      </c>
      <c r="L35" s="12">
        <v>400</v>
      </c>
      <c r="M35" s="12"/>
      <c r="N35" s="12" t="s">
        <v>62</v>
      </c>
      <c r="O35" s="57">
        <v>45684.563888888886</v>
      </c>
      <c r="P35" s="58">
        <v>45757</v>
      </c>
      <c r="Q35" s="12"/>
      <c r="R35" s="58">
        <v>45747</v>
      </c>
      <c r="S35" s="12"/>
      <c r="T35" s="75">
        <v>56</v>
      </c>
      <c r="U35" s="12" t="s">
        <v>39</v>
      </c>
      <c r="V35" s="12" t="s">
        <v>40</v>
      </c>
      <c r="W35" s="12" t="s">
        <v>41</v>
      </c>
      <c r="X35" s="12" t="s">
        <v>42</v>
      </c>
      <c r="Y35" s="12"/>
      <c r="Z35" s="12"/>
      <c r="AA35" s="12" t="s">
        <v>648</v>
      </c>
      <c r="AB35" s="12"/>
      <c r="AC35" s="12">
        <v>7119</v>
      </c>
      <c r="AD35" s="12">
        <v>7119</v>
      </c>
    </row>
    <row r="36" spans="1:30" x14ac:dyDescent="0.2">
      <c r="A36" s="83" t="s">
        <v>500</v>
      </c>
      <c r="B36" s="76">
        <v>634355</v>
      </c>
      <c r="C36" s="12">
        <v>122293</v>
      </c>
      <c r="D36" s="12"/>
      <c r="E36" s="12">
        <v>2</v>
      </c>
      <c r="F36" s="12" t="s">
        <v>29</v>
      </c>
      <c r="G36" s="12">
        <v>3201</v>
      </c>
      <c r="H36" s="12" t="s">
        <v>608</v>
      </c>
      <c r="I36" s="12" t="s">
        <v>609</v>
      </c>
      <c r="J36" s="12">
        <v>211</v>
      </c>
      <c r="K36" s="12" t="s">
        <v>458</v>
      </c>
      <c r="L36" s="12">
        <v>311</v>
      </c>
      <c r="M36" s="12"/>
      <c r="N36" s="12" t="s">
        <v>823</v>
      </c>
      <c r="O36" s="57">
        <v>45684.563888888886</v>
      </c>
      <c r="P36" s="58">
        <v>45757</v>
      </c>
      <c r="Q36" s="12"/>
      <c r="R36" s="58">
        <v>45754</v>
      </c>
      <c r="S36" s="12"/>
      <c r="T36" s="75">
        <v>-700</v>
      </c>
      <c r="U36" s="12" t="s">
        <v>34</v>
      </c>
      <c r="V36" s="12" t="s">
        <v>970</v>
      </c>
      <c r="W36" s="12" t="s">
        <v>35</v>
      </c>
      <c r="X36" s="12" t="s">
        <v>36</v>
      </c>
      <c r="Y36" s="12"/>
      <c r="Z36" s="12"/>
      <c r="AA36" s="12" t="s">
        <v>648</v>
      </c>
      <c r="AB36" s="12"/>
      <c r="AC36" s="12">
        <v>7119</v>
      </c>
      <c r="AD36" s="12">
        <v>7119</v>
      </c>
    </row>
    <row r="37" spans="1:30" x14ac:dyDescent="0.2">
      <c r="A37" s="83" t="s">
        <v>500</v>
      </c>
      <c r="B37" s="76">
        <v>634382</v>
      </c>
      <c r="C37" s="12">
        <v>122293</v>
      </c>
      <c r="D37" s="12"/>
      <c r="E37" s="12">
        <v>2</v>
      </c>
      <c r="F37" s="12" t="s">
        <v>29</v>
      </c>
      <c r="G37" s="12">
        <v>3201</v>
      </c>
      <c r="H37" s="12" t="s">
        <v>608</v>
      </c>
      <c r="I37" s="12" t="s">
        <v>609</v>
      </c>
      <c r="J37" s="12">
        <v>211</v>
      </c>
      <c r="K37" s="12" t="s">
        <v>458</v>
      </c>
      <c r="L37" s="12">
        <v>311</v>
      </c>
      <c r="M37" s="12"/>
      <c r="N37" s="12" t="s">
        <v>823</v>
      </c>
      <c r="O37" s="57">
        <v>45684.563888888886</v>
      </c>
      <c r="P37" s="58">
        <v>45757</v>
      </c>
      <c r="Q37" s="12"/>
      <c r="R37" s="58">
        <v>45754</v>
      </c>
      <c r="S37" s="12"/>
      <c r="T37" s="75">
        <v>56</v>
      </c>
      <c r="U37" s="12" t="s">
        <v>39</v>
      </c>
      <c r="V37" s="12" t="s">
        <v>40</v>
      </c>
      <c r="W37" s="12" t="s">
        <v>41</v>
      </c>
      <c r="X37" s="12" t="s">
        <v>42</v>
      </c>
      <c r="Y37" s="12"/>
      <c r="Z37" s="12"/>
      <c r="AA37" s="12" t="s">
        <v>648</v>
      </c>
      <c r="AB37" s="12"/>
      <c r="AC37" s="12">
        <v>7119</v>
      </c>
      <c r="AD37" s="12">
        <v>7119</v>
      </c>
    </row>
    <row r="38" spans="1:30" x14ac:dyDescent="0.2">
      <c r="A38" s="83" t="s">
        <v>500</v>
      </c>
      <c r="B38" s="76">
        <v>634432</v>
      </c>
      <c r="C38" s="12">
        <v>122304</v>
      </c>
      <c r="D38" s="12"/>
      <c r="E38" s="12">
        <v>2</v>
      </c>
      <c r="F38" s="12" t="s">
        <v>29</v>
      </c>
      <c r="G38" s="12">
        <v>3201</v>
      </c>
      <c r="H38" s="12" t="s">
        <v>608</v>
      </c>
      <c r="I38" s="12" t="s">
        <v>609</v>
      </c>
      <c r="J38" s="12">
        <v>206</v>
      </c>
      <c r="K38" s="12" t="s">
        <v>516</v>
      </c>
      <c r="L38" s="12">
        <v>325</v>
      </c>
      <c r="M38" s="12"/>
      <c r="N38" s="12" t="s">
        <v>656</v>
      </c>
      <c r="O38" s="57">
        <v>45684.563888888886</v>
      </c>
      <c r="P38" s="58">
        <v>45757</v>
      </c>
      <c r="Q38" s="12"/>
      <c r="R38" s="58">
        <v>45751</v>
      </c>
      <c r="S38" s="12"/>
      <c r="T38" s="75">
        <v>-637.57000000000005</v>
      </c>
      <c r="U38" s="12" t="s">
        <v>34</v>
      </c>
      <c r="V38" s="12" t="s">
        <v>970</v>
      </c>
      <c r="W38" s="12" t="s">
        <v>35</v>
      </c>
      <c r="X38" s="12" t="s">
        <v>36</v>
      </c>
      <c r="Y38" s="12"/>
      <c r="Z38" s="12"/>
      <c r="AA38" s="12" t="s">
        <v>657</v>
      </c>
      <c r="AB38" s="12"/>
      <c r="AC38" s="12">
        <v>7119</v>
      </c>
      <c r="AD38" s="12">
        <v>7119</v>
      </c>
    </row>
    <row r="39" spans="1:30" x14ac:dyDescent="0.2">
      <c r="A39" s="83" t="s">
        <v>500</v>
      </c>
      <c r="B39" s="76">
        <v>634459</v>
      </c>
      <c r="C39" s="12">
        <v>122304</v>
      </c>
      <c r="D39" s="12"/>
      <c r="E39" s="12">
        <v>2</v>
      </c>
      <c r="F39" s="12" t="s">
        <v>29</v>
      </c>
      <c r="G39" s="12">
        <v>3201</v>
      </c>
      <c r="H39" s="12" t="s">
        <v>608</v>
      </c>
      <c r="I39" s="12" t="s">
        <v>609</v>
      </c>
      <c r="J39" s="12">
        <v>206</v>
      </c>
      <c r="K39" s="12" t="s">
        <v>516</v>
      </c>
      <c r="L39" s="12">
        <v>325</v>
      </c>
      <c r="M39" s="12"/>
      <c r="N39" s="12" t="s">
        <v>656</v>
      </c>
      <c r="O39" s="57">
        <v>45684.563888888886</v>
      </c>
      <c r="P39" s="58">
        <v>45757</v>
      </c>
      <c r="Q39" s="12"/>
      <c r="R39" s="58">
        <v>45751</v>
      </c>
      <c r="S39" s="12"/>
      <c r="T39" s="75">
        <v>51.01</v>
      </c>
      <c r="U39" s="12" t="s">
        <v>39</v>
      </c>
      <c r="V39" s="12" t="s">
        <v>40</v>
      </c>
      <c r="W39" s="12" t="s">
        <v>41</v>
      </c>
      <c r="X39" s="12" t="s">
        <v>42</v>
      </c>
      <c r="Y39" s="12"/>
      <c r="Z39" s="12"/>
      <c r="AA39" s="12" t="s">
        <v>657</v>
      </c>
      <c r="AB39" s="12"/>
      <c r="AC39" s="12">
        <v>7119</v>
      </c>
      <c r="AD39" s="12">
        <v>7119</v>
      </c>
    </row>
    <row r="40" spans="1:30" x14ac:dyDescent="0.2">
      <c r="A40" s="83" t="s">
        <v>501</v>
      </c>
      <c r="B40" s="76">
        <v>634559</v>
      </c>
      <c r="C40" s="12">
        <v>122326</v>
      </c>
      <c r="D40" s="12"/>
      <c r="E40" s="12">
        <v>2</v>
      </c>
      <c r="F40" s="12" t="s">
        <v>29</v>
      </c>
      <c r="G40" s="12">
        <v>3201</v>
      </c>
      <c r="H40" s="12" t="s">
        <v>608</v>
      </c>
      <c r="I40" s="12" t="s">
        <v>609</v>
      </c>
      <c r="J40" s="12">
        <v>237</v>
      </c>
      <c r="K40" s="12" t="s">
        <v>290</v>
      </c>
      <c r="L40" s="12">
        <v>280</v>
      </c>
      <c r="M40" s="12" t="s">
        <v>291</v>
      </c>
      <c r="N40" s="12" t="s">
        <v>976</v>
      </c>
      <c r="O40" s="57">
        <v>45684.564583333333</v>
      </c>
      <c r="P40" s="58">
        <v>45757</v>
      </c>
      <c r="Q40" s="12"/>
      <c r="R40" s="58">
        <v>45754</v>
      </c>
      <c r="S40" s="12"/>
      <c r="T40" s="75">
        <v>-910.17</v>
      </c>
      <c r="U40" s="12" t="s">
        <v>34</v>
      </c>
      <c r="V40" s="12" t="s">
        <v>970</v>
      </c>
      <c r="W40" s="12" t="s">
        <v>35</v>
      </c>
      <c r="X40" s="12" t="s">
        <v>36</v>
      </c>
      <c r="Y40" s="12"/>
      <c r="Z40" s="12"/>
      <c r="AA40" s="12" t="s">
        <v>671</v>
      </c>
      <c r="AB40" s="12"/>
      <c r="AC40" s="12">
        <v>7119</v>
      </c>
      <c r="AD40" s="12">
        <v>7119</v>
      </c>
    </row>
    <row r="41" spans="1:30" x14ac:dyDescent="0.2">
      <c r="A41" s="83" t="s">
        <v>501</v>
      </c>
      <c r="B41" s="76">
        <v>634583</v>
      </c>
      <c r="C41" s="12">
        <v>122326</v>
      </c>
      <c r="D41" s="12"/>
      <c r="E41" s="12">
        <v>2</v>
      </c>
      <c r="F41" s="12" t="s">
        <v>29</v>
      </c>
      <c r="G41" s="12">
        <v>3201</v>
      </c>
      <c r="H41" s="12" t="s">
        <v>608</v>
      </c>
      <c r="I41" s="12" t="s">
        <v>609</v>
      </c>
      <c r="J41" s="12">
        <v>237</v>
      </c>
      <c r="K41" s="12" t="s">
        <v>290</v>
      </c>
      <c r="L41" s="12">
        <v>280</v>
      </c>
      <c r="M41" s="12" t="s">
        <v>291</v>
      </c>
      <c r="N41" s="12" t="s">
        <v>976</v>
      </c>
      <c r="O41" s="57">
        <v>45684.564583333333</v>
      </c>
      <c r="P41" s="58">
        <v>45757</v>
      </c>
      <c r="Q41" s="12"/>
      <c r="R41" s="58">
        <v>45754</v>
      </c>
      <c r="S41" s="12"/>
      <c r="T41" s="75">
        <v>72.81</v>
      </c>
      <c r="U41" s="12" t="s">
        <v>39</v>
      </c>
      <c r="V41" s="12" t="s">
        <v>40</v>
      </c>
      <c r="W41" s="12" t="s">
        <v>41</v>
      </c>
      <c r="X41" s="12" t="s">
        <v>42</v>
      </c>
      <c r="Y41" s="12"/>
      <c r="Z41" s="12"/>
      <c r="AA41" s="12" t="s">
        <v>671</v>
      </c>
      <c r="AB41" s="12"/>
      <c r="AC41" s="12">
        <v>7119</v>
      </c>
      <c r="AD41" s="12">
        <v>7119</v>
      </c>
    </row>
    <row r="42" spans="1:30" x14ac:dyDescent="0.2">
      <c r="A42" s="83" t="s">
        <v>501</v>
      </c>
      <c r="B42" s="76">
        <v>634663</v>
      </c>
      <c r="C42" s="12">
        <v>122348</v>
      </c>
      <c r="D42" s="12"/>
      <c r="E42" s="12">
        <v>2</v>
      </c>
      <c r="F42" s="12" t="s">
        <v>29</v>
      </c>
      <c r="G42" s="12">
        <v>3201</v>
      </c>
      <c r="H42" s="12" t="s">
        <v>608</v>
      </c>
      <c r="I42" s="12" t="s">
        <v>609</v>
      </c>
      <c r="J42" s="12">
        <v>235</v>
      </c>
      <c r="K42" s="12" t="s">
        <v>479</v>
      </c>
      <c r="L42" s="12">
        <v>417</v>
      </c>
      <c r="M42" s="12"/>
      <c r="N42" s="12" t="s">
        <v>480</v>
      </c>
      <c r="O42" s="57">
        <v>45684.56527777778</v>
      </c>
      <c r="P42" s="58">
        <v>45757</v>
      </c>
      <c r="Q42" s="12"/>
      <c r="R42" s="58">
        <v>45751</v>
      </c>
      <c r="S42" s="12"/>
      <c r="T42" s="75">
        <v>-1000</v>
      </c>
      <c r="U42" s="12" t="s">
        <v>34</v>
      </c>
      <c r="V42" s="12" t="s">
        <v>970</v>
      </c>
      <c r="W42" s="12" t="s">
        <v>35</v>
      </c>
      <c r="X42" s="12" t="s">
        <v>36</v>
      </c>
      <c r="Y42" s="12"/>
      <c r="Z42" s="12"/>
      <c r="AA42" s="12" t="s">
        <v>669</v>
      </c>
      <c r="AB42" s="12"/>
      <c r="AC42" s="12">
        <v>7119</v>
      </c>
      <c r="AD42" s="12">
        <v>7119</v>
      </c>
    </row>
    <row r="43" spans="1:30" x14ac:dyDescent="0.2">
      <c r="A43" s="83" t="s">
        <v>501</v>
      </c>
      <c r="B43" s="76">
        <v>634686</v>
      </c>
      <c r="C43" s="12">
        <v>122348</v>
      </c>
      <c r="D43" s="12"/>
      <c r="E43" s="12">
        <v>2</v>
      </c>
      <c r="F43" s="12" t="s">
        <v>29</v>
      </c>
      <c r="G43" s="12">
        <v>3201</v>
      </c>
      <c r="H43" s="12" t="s">
        <v>608</v>
      </c>
      <c r="I43" s="12" t="s">
        <v>609</v>
      </c>
      <c r="J43" s="12">
        <v>235</v>
      </c>
      <c r="K43" s="12" t="s">
        <v>479</v>
      </c>
      <c r="L43" s="12">
        <v>417</v>
      </c>
      <c r="M43" s="12"/>
      <c r="N43" s="12" t="s">
        <v>480</v>
      </c>
      <c r="O43" s="57">
        <v>45684.56527777778</v>
      </c>
      <c r="P43" s="58">
        <v>45757</v>
      </c>
      <c r="Q43" s="12"/>
      <c r="R43" s="58">
        <v>45751</v>
      </c>
      <c r="S43" s="12"/>
      <c r="T43" s="75">
        <v>80</v>
      </c>
      <c r="U43" s="12" t="s">
        <v>39</v>
      </c>
      <c r="V43" s="12" t="s">
        <v>40</v>
      </c>
      <c r="W43" s="12" t="s">
        <v>41</v>
      </c>
      <c r="X43" s="12" t="s">
        <v>42</v>
      </c>
      <c r="Y43" s="12"/>
      <c r="Z43" s="12"/>
      <c r="AA43" s="12" t="s">
        <v>669</v>
      </c>
      <c r="AB43" s="12"/>
      <c r="AC43" s="12">
        <v>7119</v>
      </c>
      <c r="AD43" s="12">
        <v>7119</v>
      </c>
    </row>
    <row r="44" spans="1:30" x14ac:dyDescent="0.2">
      <c r="A44" s="83" t="s">
        <v>499</v>
      </c>
      <c r="B44" s="76">
        <v>634757</v>
      </c>
      <c r="C44" s="12">
        <v>122370</v>
      </c>
      <c r="D44" s="12"/>
      <c r="E44" s="12">
        <v>2</v>
      </c>
      <c r="F44" s="12" t="s">
        <v>29</v>
      </c>
      <c r="G44" s="12">
        <v>3201</v>
      </c>
      <c r="H44" s="12" t="s">
        <v>608</v>
      </c>
      <c r="I44" s="12" t="s">
        <v>609</v>
      </c>
      <c r="J44" s="12">
        <v>55</v>
      </c>
      <c r="K44" s="12" t="s">
        <v>112</v>
      </c>
      <c r="L44" s="12">
        <v>12</v>
      </c>
      <c r="M44" s="12" t="s">
        <v>113</v>
      </c>
      <c r="N44" s="12" t="s">
        <v>977</v>
      </c>
      <c r="O44" s="57">
        <v>45684.56527777778</v>
      </c>
      <c r="P44" s="58">
        <v>45757</v>
      </c>
      <c r="Q44" s="12"/>
      <c r="R44" s="58">
        <v>45754</v>
      </c>
      <c r="S44" s="12"/>
      <c r="T44" s="75">
        <v>-1246.69</v>
      </c>
      <c r="U44" s="12" t="s">
        <v>34</v>
      </c>
      <c r="V44" s="12" t="s">
        <v>970</v>
      </c>
      <c r="W44" s="12" t="s">
        <v>35</v>
      </c>
      <c r="X44" s="12" t="s">
        <v>36</v>
      </c>
      <c r="Y44" s="12"/>
      <c r="Z44" s="12"/>
      <c r="AA44" s="12" t="s">
        <v>648</v>
      </c>
      <c r="AB44" s="12"/>
      <c r="AC44" s="12">
        <v>7119</v>
      </c>
      <c r="AD44" s="12">
        <v>7119</v>
      </c>
    </row>
    <row r="45" spans="1:30" x14ac:dyDescent="0.2">
      <c r="A45" s="83" t="s">
        <v>499</v>
      </c>
      <c r="B45" s="76">
        <v>634759</v>
      </c>
      <c r="C45" s="12">
        <v>122370</v>
      </c>
      <c r="D45" s="12"/>
      <c r="E45" s="12">
        <v>2</v>
      </c>
      <c r="F45" s="12" t="s">
        <v>29</v>
      </c>
      <c r="G45" s="12">
        <v>3201</v>
      </c>
      <c r="H45" s="12" t="s">
        <v>608</v>
      </c>
      <c r="I45" s="12" t="s">
        <v>609</v>
      </c>
      <c r="J45" s="12">
        <v>55</v>
      </c>
      <c r="K45" s="12" t="s">
        <v>112</v>
      </c>
      <c r="L45" s="12">
        <v>12</v>
      </c>
      <c r="M45" s="12" t="s">
        <v>113</v>
      </c>
      <c r="N45" s="12" t="s">
        <v>977</v>
      </c>
      <c r="O45" s="57">
        <v>45684.56527777778</v>
      </c>
      <c r="P45" s="58">
        <v>45757</v>
      </c>
      <c r="Q45" s="12"/>
      <c r="R45" s="58">
        <v>45754</v>
      </c>
      <c r="S45" s="12"/>
      <c r="T45" s="75">
        <v>546.69000000000005</v>
      </c>
      <c r="U45" s="12" t="s">
        <v>39</v>
      </c>
      <c r="V45" s="12" t="s">
        <v>86</v>
      </c>
      <c r="W45" s="12" t="s">
        <v>54</v>
      </c>
      <c r="X45" s="12" t="s">
        <v>55</v>
      </c>
      <c r="Y45" s="12"/>
      <c r="Z45" s="12"/>
      <c r="AA45" s="12" t="s">
        <v>648</v>
      </c>
      <c r="AB45" s="12"/>
      <c r="AC45" s="12">
        <v>7119</v>
      </c>
      <c r="AD45" s="12">
        <v>7119</v>
      </c>
    </row>
    <row r="46" spans="1:30" x14ac:dyDescent="0.2">
      <c r="A46" s="83" t="s">
        <v>499</v>
      </c>
      <c r="B46" s="76">
        <v>634787</v>
      </c>
      <c r="C46" s="12">
        <v>122370</v>
      </c>
      <c r="D46" s="12"/>
      <c r="E46" s="12">
        <v>2</v>
      </c>
      <c r="F46" s="12" t="s">
        <v>29</v>
      </c>
      <c r="G46" s="12">
        <v>3201</v>
      </c>
      <c r="H46" s="12" t="s">
        <v>608</v>
      </c>
      <c r="I46" s="12" t="s">
        <v>609</v>
      </c>
      <c r="J46" s="12">
        <v>55</v>
      </c>
      <c r="K46" s="12" t="s">
        <v>112</v>
      </c>
      <c r="L46" s="12">
        <v>12</v>
      </c>
      <c r="M46" s="12" t="s">
        <v>113</v>
      </c>
      <c r="N46" s="12" t="s">
        <v>977</v>
      </c>
      <c r="O46" s="57">
        <v>45684.56527777778</v>
      </c>
      <c r="P46" s="58">
        <v>45757</v>
      </c>
      <c r="Q46" s="12"/>
      <c r="R46" s="58">
        <v>45754</v>
      </c>
      <c r="S46" s="12"/>
      <c r="T46" s="75">
        <v>99.74</v>
      </c>
      <c r="U46" s="12" t="s">
        <v>39</v>
      </c>
      <c r="V46" s="12" t="s">
        <v>40</v>
      </c>
      <c r="W46" s="12" t="s">
        <v>41</v>
      </c>
      <c r="X46" s="12" t="s">
        <v>42</v>
      </c>
      <c r="Y46" s="12"/>
      <c r="Z46" s="12"/>
      <c r="AA46" s="12" t="s">
        <v>648</v>
      </c>
      <c r="AB46" s="12"/>
      <c r="AC46" s="12">
        <v>7119</v>
      </c>
      <c r="AD46" s="12">
        <v>7119</v>
      </c>
    </row>
    <row r="47" spans="1:30" x14ac:dyDescent="0.2">
      <c r="A47" s="83" t="s">
        <v>499</v>
      </c>
      <c r="B47" s="76">
        <v>634788</v>
      </c>
      <c r="C47" s="12">
        <v>122370</v>
      </c>
      <c r="D47" s="12"/>
      <c r="E47" s="12">
        <v>2</v>
      </c>
      <c r="F47" s="12" t="s">
        <v>29</v>
      </c>
      <c r="G47" s="12">
        <v>3201</v>
      </c>
      <c r="H47" s="12" t="s">
        <v>608</v>
      </c>
      <c r="I47" s="12" t="s">
        <v>609</v>
      </c>
      <c r="J47" s="12">
        <v>55</v>
      </c>
      <c r="K47" s="12" t="s">
        <v>112</v>
      </c>
      <c r="L47" s="12">
        <v>12</v>
      </c>
      <c r="M47" s="12" t="s">
        <v>113</v>
      </c>
      <c r="N47" s="12" t="s">
        <v>977</v>
      </c>
      <c r="O47" s="57">
        <v>45684.56527777778</v>
      </c>
      <c r="P47" s="58">
        <v>45757</v>
      </c>
      <c r="Q47" s="12"/>
      <c r="R47" s="58">
        <v>45754</v>
      </c>
      <c r="S47" s="12"/>
      <c r="T47" s="75">
        <v>-43.74</v>
      </c>
      <c r="U47" s="12" t="s">
        <v>39</v>
      </c>
      <c r="V47" s="12" t="s">
        <v>56</v>
      </c>
      <c r="W47" s="12" t="s">
        <v>41</v>
      </c>
      <c r="X47" s="12" t="s">
        <v>42</v>
      </c>
      <c r="Y47" s="12"/>
      <c r="Z47" s="12"/>
      <c r="AA47" s="12" t="s">
        <v>648</v>
      </c>
      <c r="AB47" s="12"/>
      <c r="AC47" s="12">
        <v>7119</v>
      </c>
      <c r="AD47" s="12">
        <v>7119</v>
      </c>
    </row>
    <row r="48" spans="1:30" x14ac:dyDescent="0.2">
      <c r="A48" s="83" t="s">
        <v>499</v>
      </c>
      <c r="B48" s="76">
        <v>635096</v>
      </c>
      <c r="C48" s="12">
        <v>122430</v>
      </c>
      <c r="D48" s="12"/>
      <c r="E48" s="12">
        <v>2</v>
      </c>
      <c r="F48" s="12" t="s">
        <v>29</v>
      </c>
      <c r="G48" s="12">
        <v>3201</v>
      </c>
      <c r="H48" s="12" t="s">
        <v>608</v>
      </c>
      <c r="I48" s="12" t="s">
        <v>609</v>
      </c>
      <c r="J48" s="12">
        <v>35</v>
      </c>
      <c r="K48" s="12" t="s">
        <v>442</v>
      </c>
      <c r="L48" s="12">
        <v>131</v>
      </c>
      <c r="M48" s="12" t="s">
        <v>443</v>
      </c>
      <c r="N48" s="12" t="s">
        <v>444</v>
      </c>
      <c r="O48" s="57">
        <v>45684.568055555559</v>
      </c>
      <c r="P48" s="58">
        <v>45757</v>
      </c>
      <c r="Q48" s="12"/>
      <c r="R48" s="58">
        <v>45740</v>
      </c>
      <c r="S48" s="12"/>
      <c r="T48" s="75">
        <v>-630.57000000000005</v>
      </c>
      <c r="U48" s="12" t="s">
        <v>34</v>
      </c>
      <c r="V48" s="12" t="s">
        <v>970</v>
      </c>
      <c r="W48" s="12" t="s">
        <v>35</v>
      </c>
      <c r="X48" s="12" t="s">
        <v>36</v>
      </c>
      <c r="Y48" s="12"/>
      <c r="Z48" s="12"/>
      <c r="AA48" s="12" t="s">
        <v>652</v>
      </c>
      <c r="AB48" s="12"/>
      <c r="AC48" s="12">
        <v>7119</v>
      </c>
      <c r="AD48" s="12">
        <v>7119</v>
      </c>
    </row>
    <row r="49" spans="1:30" x14ac:dyDescent="0.2">
      <c r="A49" s="83" t="s">
        <v>499</v>
      </c>
      <c r="B49" s="76">
        <v>635125</v>
      </c>
      <c r="C49" s="12">
        <v>122430</v>
      </c>
      <c r="D49" s="12"/>
      <c r="E49" s="12">
        <v>2</v>
      </c>
      <c r="F49" s="12" t="s">
        <v>29</v>
      </c>
      <c r="G49" s="12">
        <v>3201</v>
      </c>
      <c r="H49" s="12" t="s">
        <v>608</v>
      </c>
      <c r="I49" s="12" t="s">
        <v>609</v>
      </c>
      <c r="J49" s="12">
        <v>35</v>
      </c>
      <c r="K49" s="12" t="s">
        <v>442</v>
      </c>
      <c r="L49" s="12">
        <v>131</v>
      </c>
      <c r="M49" s="12" t="s">
        <v>443</v>
      </c>
      <c r="N49" s="12" t="s">
        <v>444</v>
      </c>
      <c r="O49" s="57">
        <v>45684.568055555559</v>
      </c>
      <c r="P49" s="58">
        <v>45757</v>
      </c>
      <c r="Q49" s="12"/>
      <c r="R49" s="58">
        <v>45740</v>
      </c>
      <c r="S49" s="12"/>
      <c r="T49" s="75">
        <v>50.45</v>
      </c>
      <c r="U49" s="12" t="s">
        <v>39</v>
      </c>
      <c r="V49" s="12" t="s">
        <v>40</v>
      </c>
      <c r="W49" s="12" t="s">
        <v>41</v>
      </c>
      <c r="X49" s="12" t="s">
        <v>42</v>
      </c>
      <c r="Y49" s="12"/>
      <c r="Z49" s="12"/>
      <c r="AA49" s="12" t="s">
        <v>652</v>
      </c>
      <c r="AB49" s="12"/>
      <c r="AC49" s="12">
        <v>7119</v>
      </c>
      <c r="AD49" s="12">
        <v>7119</v>
      </c>
    </row>
    <row r="50" spans="1:30" x14ac:dyDescent="0.2">
      <c r="A50" s="83" t="s">
        <v>501</v>
      </c>
      <c r="B50" s="76">
        <v>635168</v>
      </c>
      <c r="C50" s="12">
        <v>122442</v>
      </c>
      <c r="D50" s="12"/>
      <c r="E50" s="12">
        <v>2</v>
      </c>
      <c r="F50" s="12" t="s">
        <v>29</v>
      </c>
      <c r="G50" s="12">
        <v>3201</v>
      </c>
      <c r="H50" s="12" t="s">
        <v>608</v>
      </c>
      <c r="I50" s="12" t="s">
        <v>609</v>
      </c>
      <c r="J50" s="12">
        <v>351</v>
      </c>
      <c r="K50" s="12" t="s">
        <v>118</v>
      </c>
      <c r="L50" s="12">
        <v>395</v>
      </c>
      <c r="M50" s="12"/>
      <c r="N50" s="12" t="s">
        <v>978</v>
      </c>
      <c r="O50" s="57">
        <v>45684.568749999999</v>
      </c>
      <c r="P50" s="58">
        <v>45757</v>
      </c>
      <c r="Q50" s="12"/>
      <c r="R50" s="58">
        <v>45754</v>
      </c>
      <c r="S50" s="12"/>
      <c r="T50" s="75">
        <v>-14500</v>
      </c>
      <c r="U50" s="12" t="s">
        <v>34</v>
      </c>
      <c r="V50" s="12" t="s">
        <v>970</v>
      </c>
      <c r="W50" s="12" t="s">
        <v>35</v>
      </c>
      <c r="X50" s="12" t="s">
        <v>36</v>
      </c>
      <c r="Y50" s="12"/>
      <c r="Z50" s="12"/>
      <c r="AA50" s="12" t="s">
        <v>843</v>
      </c>
      <c r="AB50" s="12"/>
      <c r="AC50" s="12">
        <v>7119</v>
      </c>
      <c r="AD50" s="12">
        <v>7119</v>
      </c>
    </row>
    <row r="51" spans="1:30" x14ac:dyDescent="0.2">
      <c r="A51" s="83" t="s">
        <v>501</v>
      </c>
      <c r="B51" s="76">
        <v>635199</v>
      </c>
      <c r="C51" s="12">
        <v>122442</v>
      </c>
      <c r="D51" s="12"/>
      <c r="E51" s="12">
        <v>2</v>
      </c>
      <c r="F51" s="12" t="s">
        <v>29</v>
      </c>
      <c r="G51" s="12">
        <v>3201</v>
      </c>
      <c r="H51" s="12" t="s">
        <v>608</v>
      </c>
      <c r="I51" s="12" t="s">
        <v>609</v>
      </c>
      <c r="J51" s="12">
        <v>351</v>
      </c>
      <c r="K51" s="12" t="s">
        <v>118</v>
      </c>
      <c r="L51" s="12">
        <v>395</v>
      </c>
      <c r="M51" s="12"/>
      <c r="N51" s="12" t="s">
        <v>978</v>
      </c>
      <c r="O51" s="57">
        <v>45684.568749999999</v>
      </c>
      <c r="P51" s="58">
        <v>45757</v>
      </c>
      <c r="Q51" s="12"/>
      <c r="R51" s="58">
        <v>45754</v>
      </c>
      <c r="S51" s="12"/>
      <c r="T51" s="75">
        <v>1160</v>
      </c>
      <c r="U51" s="12" t="s">
        <v>39</v>
      </c>
      <c r="V51" s="12" t="s">
        <v>40</v>
      </c>
      <c r="W51" s="12" t="s">
        <v>41</v>
      </c>
      <c r="X51" s="12" t="s">
        <v>42</v>
      </c>
      <c r="Y51" s="12"/>
      <c r="Z51" s="12"/>
      <c r="AA51" s="12" t="s">
        <v>843</v>
      </c>
      <c r="AB51" s="12"/>
      <c r="AC51" s="12">
        <v>7119</v>
      </c>
      <c r="AD51" s="12">
        <v>7119</v>
      </c>
    </row>
    <row r="52" spans="1:30" x14ac:dyDescent="0.2">
      <c r="A52" s="83" t="s">
        <v>501</v>
      </c>
      <c r="B52" s="76">
        <v>635229</v>
      </c>
      <c r="C52" s="12">
        <v>122442</v>
      </c>
      <c r="D52" s="12"/>
      <c r="E52" s="12">
        <v>2</v>
      </c>
      <c r="F52" s="12" t="s">
        <v>29</v>
      </c>
      <c r="G52" s="12">
        <v>3201</v>
      </c>
      <c r="H52" s="12" t="s">
        <v>608</v>
      </c>
      <c r="I52" s="12" t="s">
        <v>609</v>
      </c>
      <c r="J52" s="12">
        <v>351</v>
      </c>
      <c r="K52" s="12" t="s">
        <v>118</v>
      </c>
      <c r="L52" s="12">
        <v>395</v>
      </c>
      <c r="M52" s="12"/>
      <c r="N52" s="12" t="s">
        <v>978</v>
      </c>
      <c r="O52" s="57">
        <v>45684.568749999999</v>
      </c>
      <c r="P52" s="58">
        <v>45757</v>
      </c>
      <c r="Q52" s="12"/>
      <c r="R52" s="58">
        <v>45754</v>
      </c>
      <c r="S52" s="12"/>
      <c r="T52" s="75">
        <v>2806.68</v>
      </c>
      <c r="U52" s="12" t="s">
        <v>39</v>
      </c>
      <c r="V52" s="12" t="s">
        <v>46</v>
      </c>
      <c r="W52" s="12" t="s">
        <v>47</v>
      </c>
      <c r="X52" s="12" t="s">
        <v>48</v>
      </c>
      <c r="Y52" s="12"/>
      <c r="Z52" s="12"/>
      <c r="AA52" s="12" t="s">
        <v>843</v>
      </c>
      <c r="AB52" s="12"/>
      <c r="AC52" s="12">
        <v>7119</v>
      </c>
      <c r="AD52" s="12">
        <v>7119</v>
      </c>
    </row>
    <row r="53" spans="1:30" x14ac:dyDescent="0.2">
      <c r="A53" s="83" t="s">
        <v>501</v>
      </c>
      <c r="B53" s="76">
        <v>676607</v>
      </c>
      <c r="C53" s="12">
        <v>122442</v>
      </c>
      <c r="D53" s="12"/>
      <c r="E53" s="12">
        <v>2</v>
      </c>
      <c r="F53" s="12" t="s">
        <v>29</v>
      </c>
      <c r="G53" s="12">
        <v>3201</v>
      </c>
      <c r="H53" s="12" t="s">
        <v>608</v>
      </c>
      <c r="I53" s="12" t="s">
        <v>609</v>
      </c>
      <c r="J53" s="12">
        <v>351</v>
      </c>
      <c r="K53" s="12" t="s">
        <v>118</v>
      </c>
      <c r="L53" s="12">
        <v>395</v>
      </c>
      <c r="M53" s="12"/>
      <c r="N53" s="12" t="s">
        <v>978</v>
      </c>
      <c r="O53" s="57">
        <v>45684.568749999999</v>
      </c>
      <c r="P53" s="58">
        <v>45757</v>
      </c>
      <c r="Q53" s="12"/>
      <c r="R53" s="58">
        <v>45754</v>
      </c>
      <c r="S53" s="12"/>
      <c r="T53" s="75">
        <v>1035.72</v>
      </c>
      <c r="U53" s="12" t="s">
        <v>39</v>
      </c>
      <c r="V53" s="12" t="s">
        <v>979</v>
      </c>
      <c r="W53" s="12" t="s">
        <v>54</v>
      </c>
      <c r="X53" s="12" t="s">
        <v>55</v>
      </c>
      <c r="Y53" s="12"/>
      <c r="Z53" s="12"/>
      <c r="AA53" s="12" t="s">
        <v>843</v>
      </c>
      <c r="AB53" s="12"/>
      <c r="AC53" s="12">
        <v>7119</v>
      </c>
      <c r="AD53" s="12">
        <v>7119</v>
      </c>
    </row>
    <row r="54" spans="1:30" x14ac:dyDescent="0.2">
      <c r="A54" s="83" t="s">
        <v>500</v>
      </c>
      <c r="B54" s="76">
        <v>635254</v>
      </c>
      <c r="C54" s="12">
        <v>122453</v>
      </c>
      <c r="D54" s="12"/>
      <c r="E54" s="12">
        <v>2</v>
      </c>
      <c r="F54" s="12" t="s">
        <v>29</v>
      </c>
      <c r="G54" s="12">
        <v>3201</v>
      </c>
      <c r="H54" s="12" t="s">
        <v>608</v>
      </c>
      <c r="I54" s="12" t="s">
        <v>609</v>
      </c>
      <c r="J54" s="12">
        <v>215</v>
      </c>
      <c r="K54" s="12" t="s">
        <v>279</v>
      </c>
      <c r="L54" s="12">
        <v>71</v>
      </c>
      <c r="M54" s="12" t="s">
        <v>280</v>
      </c>
      <c r="N54" s="12" t="s">
        <v>658</v>
      </c>
      <c r="O54" s="57">
        <v>45684.568749999999</v>
      </c>
      <c r="P54" s="58">
        <v>45757</v>
      </c>
      <c r="Q54" s="12"/>
      <c r="R54" s="58">
        <v>45754</v>
      </c>
      <c r="S54" s="12"/>
      <c r="T54" s="75">
        <v>-517.12</v>
      </c>
      <c r="U54" s="12" t="s">
        <v>34</v>
      </c>
      <c r="V54" s="12" t="s">
        <v>970</v>
      </c>
      <c r="W54" s="12" t="s">
        <v>35</v>
      </c>
      <c r="X54" s="12" t="s">
        <v>36</v>
      </c>
      <c r="Y54" s="12"/>
      <c r="Z54" s="12"/>
      <c r="AA54" s="12" t="s">
        <v>659</v>
      </c>
      <c r="AB54" s="12"/>
      <c r="AC54" s="12">
        <v>7119</v>
      </c>
      <c r="AD54" s="12">
        <v>7119</v>
      </c>
    </row>
    <row r="55" spans="1:30" x14ac:dyDescent="0.2">
      <c r="A55" s="83" t="s">
        <v>500</v>
      </c>
      <c r="B55" s="76">
        <v>635281</v>
      </c>
      <c r="C55" s="12">
        <v>122453</v>
      </c>
      <c r="D55" s="12"/>
      <c r="E55" s="12">
        <v>2</v>
      </c>
      <c r="F55" s="12" t="s">
        <v>29</v>
      </c>
      <c r="G55" s="12">
        <v>3201</v>
      </c>
      <c r="H55" s="12" t="s">
        <v>608</v>
      </c>
      <c r="I55" s="12" t="s">
        <v>609</v>
      </c>
      <c r="J55" s="12">
        <v>215</v>
      </c>
      <c r="K55" s="12" t="s">
        <v>279</v>
      </c>
      <c r="L55" s="12">
        <v>71</v>
      </c>
      <c r="M55" s="12" t="s">
        <v>280</v>
      </c>
      <c r="N55" s="12" t="s">
        <v>658</v>
      </c>
      <c r="O55" s="57">
        <v>45684.568749999999</v>
      </c>
      <c r="P55" s="58">
        <v>45757</v>
      </c>
      <c r="Q55" s="12"/>
      <c r="R55" s="58">
        <v>45754</v>
      </c>
      <c r="S55" s="12"/>
      <c r="T55" s="75">
        <v>41.37</v>
      </c>
      <c r="U55" s="12" t="s">
        <v>39</v>
      </c>
      <c r="V55" s="12" t="s">
        <v>40</v>
      </c>
      <c r="W55" s="12" t="s">
        <v>41</v>
      </c>
      <c r="X55" s="12" t="s">
        <v>42</v>
      </c>
      <c r="Y55" s="12"/>
      <c r="Z55" s="12"/>
      <c r="AA55" s="12" t="s">
        <v>659</v>
      </c>
      <c r="AB55" s="12"/>
      <c r="AC55" s="12">
        <v>7119</v>
      </c>
      <c r="AD55" s="12">
        <v>7119</v>
      </c>
    </row>
    <row r="56" spans="1:30" x14ac:dyDescent="0.2">
      <c r="A56" s="83" t="s">
        <v>500</v>
      </c>
      <c r="B56" s="76">
        <v>635328</v>
      </c>
      <c r="C56" s="12">
        <v>122464</v>
      </c>
      <c r="D56" s="12"/>
      <c r="E56" s="12">
        <v>2</v>
      </c>
      <c r="F56" s="12" t="s">
        <v>29</v>
      </c>
      <c r="G56" s="12">
        <v>3201</v>
      </c>
      <c r="H56" s="12" t="s">
        <v>608</v>
      </c>
      <c r="I56" s="12" t="s">
        <v>609</v>
      </c>
      <c r="J56" s="12">
        <v>213</v>
      </c>
      <c r="K56" s="12" t="s">
        <v>267</v>
      </c>
      <c r="L56" s="12">
        <v>138</v>
      </c>
      <c r="M56" s="12" t="s">
        <v>268</v>
      </c>
      <c r="N56" s="12" t="s">
        <v>269</v>
      </c>
      <c r="O56" s="57">
        <v>45684.568749999999</v>
      </c>
      <c r="P56" s="58">
        <v>45757</v>
      </c>
      <c r="Q56" s="12"/>
      <c r="R56" s="58">
        <v>45743</v>
      </c>
      <c r="S56" s="12"/>
      <c r="T56" s="75">
        <v>-498.19</v>
      </c>
      <c r="U56" s="12" t="s">
        <v>34</v>
      </c>
      <c r="V56" s="12" t="s">
        <v>970</v>
      </c>
      <c r="W56" s="12" t="s">
        <v>35</v>
      </c>
      <c r="X56" s="12" t="s">
        <v>36</v>
      </c>
      <c r="Y56" s="12"/>
      <c r="Z56" s="12"/>
      <c r="AA56" s="12" t="s">
        <v>660</v>
      </c>
      <c r="AB56" s="12"/>
      <c r="AC56" s="12">
        <v>7119</v>
      </c>
      <c r="AD56" s="12">
        <v>7119</v>
      </c>
    </row>
    <row r="57" spans="1:30" x14ac:dyDescent="0.2">
      <c r="A57" s="83" t="s">
        <v>500</v>
      </c>
      <c r="B57" s="76">
        <v>635357</v>
      </c>
      <c r="C57" s="12">
        <v>122464</v>
      </c>
      <c r="D57" s="12"/>
      <c r="E57" s="12">
        <v>2</v>
      </c>
      <c r="F57" s="12" t="s">
        <v>29</v>
      </c>
      <c r="G57" s="12">
        <v>3201</v>
      </c>
      <c r="H57" s="12" t="s">
        <v>608</v>
      </c>
      <c r="I57" s="12" t="s">
        <v>609</v>
      </c>
      <c r="J57" s="12">
        <v>213</v>
      </c>
      <c r="K57" s="12" t="s">
        <v>267</v>
      </c>
      <c r="L57" s="12">
        <v>138</v>
      </c>
      <c r="M57" s="12" t="s">
        <v>268</v>
      </c>
      <c r="N57" s="12" t="s">
        <v>269</v>
      </c>
      <c r="O57" s="57">
        <v>45684.568749999999</v>
      </c>
      <c r="P57" s="58">
        <v>45757</v>
      </c>
      <c r="Q57" s="12"/>
      <c r="R57" s="58">
        <v>45743</v>
      </c>
      <c r="S57" s="12"/>
      <c r="T57" s="75">
        <v>39.86</v>
      </c>
      <c r="U57" s="12" t="s">
        <v>39</v>
      </c>
      <c r="V57" s="12" t="s">
        <v>40</v>
      </c>
      <c r="W57" s="12" t="s">
        <v>41</v>
      </c>
      <c r="X57" s="12" t="s">
        <v>42</v>
      </c>
      <c r="Y57" s="12"/>
      <c r="Z57" s="12"/>
      <c r="AA57" s="12" t="s">
        <v>660</v>
      </c>
      <c r="AB57" s="12"/>
      <c r="AC57" s="12">
        <v>7119</v>
      </c>
      <c r="AD57" s="12">
        <v>7119</v>
      </c>
    </row>
    <row r="58" spans="1:30" x14ac:dyDescent="0.2">
      <c r="A58" s="83" t="s">
        <v>500</v>
      </c>
      <c r="B58" s="76">
        <v>635486</v>
      </c>
      <c r="C58" s="12">
        <v>122487</v>
      </c>
      <c r="D58" s="12"/>
      <c r="E58" s="12">
        <v>2</v>
      </c>
      <c r="F58" s="12" t="s">
        <v>29</v>
      </c>
      <c r="G58" s="12">
        <v>3201</v>
      </c>
      <c r="H58" s="12" t="s">
        <v>608</v>
      </c>
      <c r="I58" s="12" t="s">
        <v>609</v>
      </c>
      <c r="J58" s="12">
        <v>209</v>
      </c>
      <c r="K58" s="12" t="s">
        <v>395</v>
      </c>
      <c r="L58" s="12">
        <v>153</v>
      </c>
      <c r="M58" s="12" t="s">
        <v>396</v>
      </c>
      <c r="N58" s="12" t="s">
        <v>397</v>
      </c>
      <c r="O58" s="57">
        <v>45684.569444444445</v>
      </c>
      <c r="P58" s="58">
        <v>45757</v>
      </c>
      <c r="Q58" s="12"/>
      <c r="R58" s="58">
        <v>45754</v>
      </c>
      <c r="S58" s="12"/>
      <c r="T58" s="75">
        <v>-509.14</v>
      </c>
      <c r="U58" s="12" t="s">
        <v>34</v>
      </c>
      <c r="V58" s="12" t="s">
        <v>970</v>
      </c>
      <c r="W58" s="12" t="s">
        <v>35</v>
      </c>
      <c r="X58" s="12" t="s">
        <v>36</v>
      </c>
      <c r="Y58" s="12"/>
      <c r="Z58" s="12"/>
      <c r="AA58" s="12" t="s">
        <v>663</v>
      </c>
      <c r="AB58" s="12"/>
      <c r="AC58" s="12">
        <v>7119</v>
      </c>
      <c r="AD58" s="12">
        <v>7119</v>
      </c>
    </row>
    <row r="59" spans="1:30" x14ac:dyDescent="0.2">
      <c r="A59" s="83" t="s">
        <v>500</v>
      </c>
      <c r="B59" s="76">
        <v>635513</v>
      </c>
      <c r="C59" s="12">
        <v>122487</v>
      </c>
      <c r="D59" s="12"/>
      <c r="E59" s="12">
        <v>2</v>
      </c>
      <c r="F59" s="12" t="s">
        <v>29</v>
      </c>
      <c r="G59" s="12">
        <v>3201</v>
      </c>
      <c r="H59" s="12" t="s">
        <v>608</v>
      </c>
      <c r="I59" s="12" t="s">
        <v>609</v>
      </c>
      <c r="J59" s="12">
        <v>209</v>
      </c>
      <c r="K59" s="12" t="s">
        <v>395</v>
      </c>
      <c r="L59" s="12">
        <v>153</v>
      </c>
      <c r="M59" s="12" t="s">
        <v>396</v>
      </c>
      <c r="N59" s="12" t="s">
        <v>397</v>
      </c>
      <c r="O59" s="57">
        <v>45684.569444444445</v>
      </c>
      <c r="P59" s="58">
        <v>45757</v>
      </c>
      <c r="Q59" s="12"/>
      <c r="R59" s="58">
        <v>45754</v>
      </c>
      <c r="S59" s="12"/>
      <c r="T59" s="75">
        <v>40.729999999999997</v>
      </c>
      <c r="U59" s="12" t="s">
        <v>39</v>
      </c>
      <c r="V59" s="12" t="s">
        <v>40</v>
      </c>
      <c r="W59" s="12" t="s">
        <v>41</v>
      </c>
      <c r="X59" s="12" t="s">
        <v>42</v>
      </c>
      <c r="Y59" s="12"/>
      <c r="Z59" s="12"/>
      <c r="AA59" s="12" t="s">
        <v>663</v>
      </c>
      <c r="AB59" s="12"/>
      <c r="AC59" s="12">
        <v>7119</v>
      </c>
      <c r="AD59" s="12">
        <v>7119</v>
      </c>
    </row>
    <row r="60" spans="1:30" x14ac:dyDescent="0.2">
      <c r="A60" s="83" t="s">
        <v>500</v>
      </c>
      <c r="B60" s="76">
        <v>635560</v>
      </c>
      <c r="C60" s="12">
        <v>122498</v>
      </c>
      <c r="D60" s="12"/>
      <c r="E60" s="12">
        <v>2</v>
      </c>
      <c r="F60" s="12" t="s">
        <v>29</v>
      </c>
      <c r="G60" s="12">
        <v>3201</v>
      </c>
      <c r="H60" s="12" t="s">
        <v>608</v>
      </c>
      <c r="I60" s="12" t="s">
        <v>609</v>
      </c>
      <c r="J60" s="12">
        <v>208</v>
      </c>
      <c r="K60" s="12" t="s">
        <v>316</v>
      </c>
      <c r="L60" s="12">
        <v>38</v>
      </c>
      <c r="M60" s="12" t="s">
        <v>317</v>
      </c>
      <c r="N60" s="12" t="s">
        <v>318</v>
      </c>
      <c r="O60" s="57">
        <v>45684.569444444445</v>
      </c>
      <c r="P60" s="58">
        <v>45757</v>
      </c>
      <c r="Q60" s="12"/>
      <c r="R60" s="58">
        <v>45749</v>
      </c>
      <c r="S60" s="12"/>
      <c r="T60" s="75">
        <v>-673.51</v>
      </c>
      <c r="U60" s="12" t="s">
        <v>34</v>
      </c>
      <c r="V60" s="12" t="s">
        <v>970</v>
      </c>
      <c r="W60" s="12" t="s">
        <v>35</v>
      </c>
      <c r="X60" s="12" t="s">
        <v>36</v>
      </c>
      <c r="Y60" s="12"/>
      <c r="Z60" s="12"/>
      <c r="AA60" s="12" t="s">
        <v>662</v>
      </c>
      <c r="AB60" s="12"/>
      <c r="AC60" s="12">
        <v>7119</v>
      </c>
      <c r="AD60" s="12">
        <v>7119</v>
      </c>
    </row>
    <row r="61" spans="1:30" x14ac:dyDescent="0.2">
      <c r="A61" s="83" t="s">
        <v>500</v>
      </c>
      <c r="B61" s="76">
        <v>635587</v>
      </c>
      <c r="C61" s="12">
        <v>122498</v>
      </c>
      <c r="D61" s="12"/>
      <c r="E61" s="12">
        <v>2</v>
      </c>
      <c r="F61" s="12" t="s">
        <v>29</v>
      </c>
      <c r="G61" s="12">
        <v>3201</v>
      </c>
      <c r="H61" s="12" t="s">
        <v>608</v>
      </c>
      <c r="I61" s="12" t="s">
        <v>609</v>
      </c>
      <c r="J61" s="12">
        <v>208</v>
      </c>
      <c r="K61" s="12" t="s">
        <v>316</v>
      </c>
      <c r="L61" s="12">
        <v>38</v>
      </c>
      <c r="M61" s="12" t="s">
        <v>317</v>
      </c>
      <c r="N61" s="12" t="s">
        <v>318</v>
      </c>
      <c r="O61" s="57">
        <v>45684.569444444445</v>
      </c>
      <c r="P61" s="58">
        <v>45757</v>
      </c>
      <c r="Q61" s="12"/>
      <c r="R61" s="58">
        <v>45749</v>
      </c>
      <c r="S61" s="12"/>
      <c r="T61" s="75">
        <v>53.88</v>
      </c>
      <c r="U61" s="12" t="s">
        <v>39</v>
      </c>
      <c r="V61" s="12" t="s">
        <v>40</v>
      </c>
      <c r="W61" s="12" t="s">
        <v>41</v>
      </c>
      <c r="X61" s="12" t="s">
        <v>42</v>
      </c>
      <c r="Y61" s="12"/>
      <c r="Z61" s="12"/>
      <c r="AA61" s="12" t="s">
        <v>662</v>
      </c>
      <c r="AB61" s="12"/>
      <c r="AC61" s="12">
        <v>7119</v>
      </c>
      <c r="AD61" s="12">
        <v>7119</v>
      </c>
    </row>
    <row r="62" spans="1:30" x14ac:dyDescent="0.2">
      <c r="A62" s="83" t="s">
        <v>500</v>
      </c>
      <c r="B62" s="76">
        <v>635636</v>
      </c>
      <c r="C62" s="12">
        <v>122509</v>
      </c>
      <c r="D62" s="12"/>
      <c r="E62" s="12">
        <v>2</v>
      </c>
      <c r="F62" s="12" t="s">
        <v>29</v>
      </c>
      <c r="G62" s="12">
        <v>3201</v>
      </c>
      <c r="H62" s="12" t="s">
        <v>608</v>
      </c>
      <c r="I62" s="12" t="s">
        <v>609</v>
      </c>
      <c r="J62" s="12">
        <v>205</v>
      </c>
      <c r="K62" s="12" t="s">
        <v>92</v>
      </c>
      <c r="L62" s="12">
        <v>261</v>
      </c>
      <c r="M62" s="12" t="s">
        <v>93</v>
      </c>
      <c r="N62" s="12" t="s">
        <v>980</v>
      </c>
      <c r="O62" s="57">
        <v>45684.569444444445</v>
      </c>
      <c r="P62" s="58">
        <v>45757</v>
      </c>
      <c r="Q62" s="12"/>
      <c r="R62" s="58">
        <v>45754</v>
      </c>
      <c r="S62" s="12"/>
      <c r="T62" s="75">
        <v>-400</v>
      </c>
      <c r="U62" s="12" t="s">
        <v>34</v>
      </c>
      <c r="V62" s="12" t="s">
        <v>970</v>
      </c>
      <c r="W62" s="12" t="s">
        <v>35</v>
      </c>
      <c r="X62" s="12" t="s">
        <v>36</v>
      </c>
      <c r="Y62" s="12"/>
      <c r="Z62" s="12"/>
      <c r="AA62" s="12" t="s">
        <v>661</v>
      </c>
      <c r="AB62" s="12"/>
      <c r="AC62" s="12">
        <v>7119</v>
      </c>
      <c r="AD62" s="12">
        <v>7119</v>
      </c>
    </row>
    <row r="63" spans="1:30" x14ac:dyDescent="0.2">
      <c r="A63" s="83" t="s">
        <v>500</v>
      </c>
      <c r="B63" s="76">
        <v>635663</v>
      </c>
      <c r="C63" s="12">
        <v>122509</v>
      </c>
      <c r="D63" s="12"/>
      <c r="E63" s="12">
        <v>2</v>
      </c>
      <c r="F63" s="12" t="s">
        <v>29</v>
      </c>
      <c r="G63" s="12">
        <v>3201</v>
      </c>
      <c r="H63" s="12" t="s">
        <v>608</v>
      </c>
      <c r="I63" s="12" t="s">
        <v>609</v>
      </c>
      <c r="J63" s="12">
        <v>205</v>
      </c>
      <c r="K63" s="12" t="s">
        <v>92</v>
      </c>
      <c r="L63" s="12">
        <v>261</v>
      </c>
      <c r="M63" s="12" t="s">
        <v>93</v>
      </c>
      <c r="N63" s="12" t="s">
        <v>980</v>
      </c>
      <c r="O63" s="57">
        <v>45684.569444444445</v>
      </c>
      <c r="P63" s="58">
        <v>45757</v>
      </c>
      <c r="Q63" s="12"/>
      <c r="R63" s="58">
        <v>45754</v>
      </c>
      <c r="S63" s="12"/>
      <c r="T63" s="75">
        <v>32</v>
      </c>
      <c r="U63" s="12" t="s">
        <v>39</v>
      </c>
      <c r="V63" s="12" t="s">
        <v>40</v>
      </c>
      <c r="W63" s="12" t="s">
        <v>41</v>
      </c>
      <c r="X63" s="12" t="s">
        <v>42</v>
      </c>
      <c r="Y63" s="12"/>
      <c r="Z63" s="12"/>
      <c r="AA63" s="12" t="s">
        <v>661</v>
      </c>
      <c r="AB63" s="12"/>
      <c r="AC63" s="12">
        <v>7119</v>
      </c>
      <c r="AD63" s="12">
        <v>7119</v>
      </c>
    </row>
    <row r="64" spans="1:30" x14ac:dyDescent="0.2">
      <c r="A64" s="83" t="s">
        <v>499</v>
      </c>
      <c r="B64" s="76">
        <v>635710</v>
      </c>
      <c r="C64" s="12">
        <v>122520</v>
      </c>
      <c r="D64" s="12"/>
      <c r="E64" s="12">
        <v>2</v>
      </c>
      <c r="F64" s="12" t="s">
        <v>29</v>
      </c>
      <c r="G64" s="12">
        <v>3201</v>
      </c>
      <c r="H64" s="12" t="s">
        <v>608</v>
      </c>
      <c r="I64" s="12" t="s">
        <v>609</v>
      </c>
      <c r="J64" s="12">
        <v>40</v>
      </c>
      <c r="K64" s="12" t="s">
        <v>71</v>
      </c>
      <c r="L64" s="12">
        <v>76</v>
      </c>
      <c r="M64" s="12" t="s">
        <v>72</v>
      </c>
      <c r="N64" s="12" t="s">
        <v>981</v>
      </c>
      <c r="O64" s="57">
        <v>45684.570138888892</v>
      </c>
      <c r="P64" s="58">
        <v>45757</v>
      </c>
      <c r="Q64" s="12"/>
      <c r="R64" s="58">
        <v>45754</v>
      </c>
      <c r="S64" s="12"/>
      <c r="T64" s="75">
        <v>-827.77</v>
      </c>
      <c r="U64" s="12" t="s">
        <v>34</v>
      </c>
      <c r="V64" s="12" t="s">
        <v>970</v>
      </c>
      <c r="W64" s="12" t="s">
        <v>35</v>
      </c>
      <c r="X64" s="12" t="s">
        <v>36</v>
      </c>
      <c r="Y64" s="12"/>
      <c r="Z64" s="12"/>
      <c r="AA64" s="12" t="s">
        <v>639</v>
      </c>
      <c r="AB64" s="12"/>
      <c r="AC64" s="12">
        <v>7119</v>
      </c>
      <c r="AD64" s="12">
        <v>7119</v>
      </c>
    </row>
    <row r="65" spans="1:30" x14ac:dyDescent="0.2">
      <c r="A65" s="83" t="s">
        <v>499</v>
      </c>
      <c r="B65" s="76">
        <v>635737</v>
      </c>
      <c r="C65" s="12">
        <v>122520</v>
      </c>
      <c r="D65" s="12"/>
      <c r="E65" s="12">
        <v>2</v>
      </c>
      <c r="F65" s="12" t="s">
        <v>29</v>
      </c>
      <c r="G65" s="12">
        <v>3201</v>
      </c>
      <c r="H65" s="12" t="s">
        <v>608</v>
      </c>
      <c r="I65" s="12" t="s">
        <v>609</v>
      </c>
      <c r="J65" s="12">
        <v>40</v>
      </c>
      <c r="K65" s="12" t="s">
        <v>71</v>
      </c>
      <c r="L65" s="12">
        <v>76</v>
      </c>
      <c r="M65" s="12" t="s">
        <v>72</v>
      </c>
      <c r="N65" s="12" t="s">
        <v>981</v>
      </c>
      <c r="O65" s="57">
        <v>45684.570138888892</v>
      </c>
      <c r="P65" s="58">
        <v>45757</v>
      </c>
      <c r="Q65" s="12"/>
      <c r="R65" s="58">
        <v>45754</v>
      </c>
      <c r="S65" s="12"/>
      <c r="T65" s="75">
        <v>66.22</v>
      </c>
      <c r="U65" s="12" t="s">
        <v>39</v>
      </c>
      <c r="V65" s="12" t="s">
        <v>40</v>
      </c>
      <c r="W65" s="12" t="s">
        <v>41</v>
      </c>
      <c r="X65" s="12" t="s">
        <v>42</v>
      </c>
      <c r="Y65" s="12"/>
      <c r="Z65" s="12"/>
      <c r="AA65" s="12" t="s">
        <v>639</v>
      </c>
      <c r="AB65" s="12"/>
      <c r="AC65" s="12">
        <v>7119</v>
      </c>
      <c r="AD65" s="12">
        <v>7119</v>
      </c>
    </row>
    <row r="66" spans="1:30" x14ac:dyDescent="0.2">
      <c r="A66" s="83" t="s">
        <v>501</v>
      </c>
      <c r="B66" s="76">
        <v>635943</v>
      </c>
      <c r="C66" s="12">
        <v>122561</v>
      </c>
      <c r="D66" s="12"/>
      <c r="E66" s="12">
        <v>2</v>
      </c>
      <c r="F66" s="12" t="s">
        <v>29</v>
      </c>
      <c r="G66" s="12">
        <v>3201</v>
      </c>
      <c r="H66" s="12" t="s">
        <v>608</v>
      </c>
      <c r="I66" s="12" t="s">
        <v>609</v>
      </c>
      <c r="J66" s="12">
        <v>354</v>
      </c>
      <c r="K66" s="12" t="s">
        <v>104</v>
      </c>
      <c r="L66" s="12">
        <v>93</v>
      </c>
      <c r="M66" s="12" t="s">
        <v>105</v>
      </c>
      <c r="N66" s="12" t="s">
        <v>982</v>
      </c>
      <c r="O66" s="57">
        <v>45684.570138888892</v>
      </c>
      <c r="P66" s="58">
        <v>45757</v>
      </c>
      <c r="Q66" s="12"/>
      <c r="R66" s="58">
        <v>45754</v>
      </c>
      <c r="S66" s="12"/>
      <c r="T66" s="75">
        <v>-3005.94</v>
      </c>
      <c r="U66" s="12" t="s">
        <v>34</v>
      </c>
      <c r="V66" s="12" t="s">
        <v>970</v>
      </c>
      <c r="W66" s="12" t="s">
        <v>35</v>
      </c>
      <c r="X66" s="12" t="s">
        <v>36</v>
      </c>
      <c r="Y66" s="12"/>
      <c r="Z66" s="12"/>
      <c r="AA66" s="12" t="s">
        <v>841</v>
      </c>
      <c r="AB66" s="12"/>
      <c r="AC66" s="12">
        <v>7119</v>
      </c>
      <c r="AD66" s="12">
        <v>7119</v>
      </c>
    </row>
    <row r="67" spans="1:30" x14ac:dyDescent="0.2">
      <c r="A67" s="83" t="s">
        <v>501</v>
      </c>
      <c r="B67" s="76">
        <v>635945</v>
      </c>
      <c r="C67" s="12">
        <v>122561</v>
      </c>
      <c r="D67" s="12"/>
      <c r="E67" s="12">
        <v>2</v>
      </c>
      <c r="F67" s="12" t="s">
        <v>29</v>
      </c>
      <c r="G67" s="12">
        <v>3201</v>
      </c>
      <c r="H67" s="12" t="s">
        <v>608</v>
      </c>
      <c r="I67" s="12" t="s">
        <v>609</v>
      </c>
      <c r="J67" s="12">
        <v>354</v>
      </c>
      <c r="K67" s="12" t="s">
        <v>104</v>
      </c>
      <c r="L67" s="12">
        <v>93</v>
      </c>
      <c r="M67" s="12" t="s">
        <v>105</v>
      </c>
      <c r="N67" s="12" t="s">
        <v>982</v>
      </c>
      <c r="O67" s="57">
        <v>45684.570138888892</v>
      </c>
      <c r="P67" s="58">
        <v>45757</v>
      </c>
      <c r="Q67" s="12"/>
      <c r="R67" s="58">
        <v>45754</v>
      </c>
      <c r="S67" s="12"/>
      <c r="T67" s="75">
        <v>505.94</v>
      </c>
      <c r="U67" s="12" t="s">
        <v>39</v>
      </c>
      <c r="V67" s="12" t="s">
        <v>482</v>
      </c>
      <c r="W67" s="12" t="s">
        <v>54</v>
      </c>
      <c r="X67" s="12" t="s">
        <v>55</v>
      </c>
      <c r="Y67" s="12"/>
      <c r="Z67" s="12"/>
      <c r="AA67" s="12" t="s">
        <v>841</v>
      </c>
      <c r="AB67" s="12"/>
      <c r="AC67" s="12">
        <v>7119</v>
      </c>
      <c r="AD67" s="12">
        <v>7119</v>
      </c>
    </row>
    <row r="68" spans="1:30" x14ac:dyDescent="0.2">
      <c r="A68" s="83" t="s">
        <v>501</v>
      </c>
      <c r="B68" s="76">
        <v>635983</v>
      </c>
      <c r="C68" s="12">
        <v>122561</v>
      </c>
      <c r="D68" s="12"/>
      <c r="E68" s="12">
        <v>2</v>
      </c>
      <c r="F68" s="12" t="s">
        <v>29</v>
      </c>
      <c r="G68" s="12">
        <v>3201</v>
      </c>
      <c r="H68" s="12" t="s">
        <v>608</v>
      </c>
      <c r="I68" s="12" t="s">
        <v>609</v>
      </c>
      <c r="J68" s="12">
        <v>354</v>
      </c>
      <c r="K68" s="12" t="s">
        <v>104</v>
      </c>
      <c r="L68" s="12">
        <v>93</v>
      </c>
      <c r="M68" s="12" t="s">
        <v>105</v>
      </c>
      <c r="N68" s="12" t="s">
        <v>982</v>
      </c>
      <c r="O68" s="57">
        <v>45684.570138888892</v>
      </c>
      <c r="P68" s="58">
        <v>45757</v>
      </c>
      <c r="Q68" s="12"/>
      <c r="R68" s="58">
        <v>45754</v>
      </c>
      <c r="S68" s="12"/>
      <c r="T68" s="75">
        <v>240.48</v>
      </c>
      <c r="U68" s="12" t="s">
        <v>39</v>
      </c>
      <c r="V68" s="12" t="s">
        <v>40</v>
      </c>
      <c r="W68" s="12" t="s">
        <v>41</v>
      </c>
      <c r="X68" s="12" t="s">
        <v>42</v>
      </c>
      <c r="Y68" s="12"/>
      <c r="Z68" s="12"/>
      <c r="AA68" s="12" t="s">
        <v>841</v>
      </c>
      <c r="AB68" s="12"/>
      <c r="AC68" s="12">
        <v>7119</v>
      </c>
      <c r="AD68" s="12">
        <v>7119</v>
      </c>
    </row>
    <row r="69" spans="1:30" x14ac:dyDescent="0.2">
      <c r="A69" s="83" t="s">
        <v>501</v>
      </c>
      <c r="B69" s="76">
        <v>635985</v>
      </c>
      <c r="C69" s="12">
        <v>122561</v>
      </c>
      <c r="D69" s="12"/>
      <c r="E69" s="12">
        <v>2</v>
      </c>
      <c r="F69" s="12" t="s">
        <v>29</v>
      </c>
      <c r="G69" s="12">
        <v>3201</v>
      </c>
      <c r="H69" s="12" t="s">
        <v>608</v>
      </c>
      <c r="I69" s="12" t="s">
        <v>609</v>
      </c>
      <c r="J69" s="12">
        <v>354</v>
      </c>
      <c r="K69" s="12" t="s">
        <v>104</v>
      </c>
      <c r="L69" s="12">
        <v>93</v>
      </c>
      <c r="M69" s="12" t="s">
        <v>105</v>
      </c>
      <c r="N69" s="12" t="s">
        <v>982</v>
      </c>
      <c r="O69" s="57">
        <v>45684.570138888892</v>
      </c>
      <c r="P69" s="58">
        <v>45757</v>
      </c>
      <c r="Q69" s="12"/>
      <c r="R69" s="58">
        <v>45754</v>
      </c>
      <c r="S69" s="12"/>
      <c r="T69" s="75">
        <v>-40.479999999999997</v>
      </c>
      <c r="U69" s="12" t="s">
        <v>39</v>
      </c>
      <c r="V69" s="12" t="s">
        <v>56</v>
      </c>
      <c r="W69" s="12" t="s">
        <v>41</v>
      </c>
      <c r="X69" s="12" t="s">
        <v>42</v>
      </c>
      <c r="Y69" s="12"/>
      <c r="Z69" s="12"/>
      <c r="AA69" s="12" t="s">
        <v>841</v>
      </c>
      <c r="AB69" s="12"/>
      <c r="AC69" s="12">
        <v>7119</v>
      </c>
      <c r="AD69" s="12">
        <v>7119</v>
      </c>
    </row>
    <row r="70" spans="1:30" x14ac:dyDescent="0.2">
      <c r="A70" s="83" t="s">
        <v>501</v>
      </c>
      <c r="B70" s="76">
        <v>636017</v>
      </c>
      <c r="C70" s="12">
        <v>122561</v>
      </c>
      <c r="D70" s="12"/>
      <c r="E70" s="12">
        <v>2</v>
      </c>
      <c r="F70" s="12" t="s">
        <v>29</v>
      </c>
      <c r="G70" s="12">
        <v>3201</v>
      </c>
      <c r="H70" s="12" t="s">
        <v>608</v>
      </c>
      <c r="I70" s="12" t="s">
        <v>609</v>
      </c>
      <c r="J70" s="12">
        <v>354</v>
      </c>
      <c r="K70" s="12" t="s">
        <v>104</v>
      </c>
      <c r="L70" s="12">
        <v>93</v>
      </c>
      <c r="M70" s="12" t="s">
        <v>105</v>
      </c>
      <c r="N70" s="12" t="s">
        <v>982</v>
      </c>
      <c r="O70" s="57">
        <v>45684.570138888892</v>
      </c>
      <c r="P70" s="58">
        <v>45757</v>
      </c>
      <c r="Q70" s="12"/>
      <c r="R70" s="58">
        <v>45754</v>
      </c>
      <c r="S70" s="12"/>
      <c r="T70" s="75">
        <v>18.059999999999999</v>
      </c>
      <c r="U70" s="12" t="s">
        <v>39</v>
      </c>
      <c r="V70" s="12" t="s">
        <v>108</v>
      </c>
      <c r="W70" s="12" t="s">
        <v>47</v>
      </c>
      <c r="X70" s="12" t="s">
        <v>48</v>
      </c>
      <c r="Y70" s="12"/>
      <c r="Z70" s="12"/>
      <c r="AA70" s="12" t="s">
        <v>841</v>
      </c>
      <c r="AB70" s="12"/>
      <c r="AC70" s="12">
        <v>7119</v>
      </c>
      <c r="AD70" s="12">
        <v>7119</v>
      </c>
    </row>
    <row r="71" spans="1:30" x14ac:dyDescent="0.2">
      <c r="A71" s="83" t="s">
        <v>501</v>
      </c>
      <c r="B71" s="76">
        <v>636199</v>
      </c>
      <c r="C71" s="12">
        <v>122604</v>
      </c>
      <c r="D71" s="12"/>
      <c r="E71" s="12">
        <v>2</v>
      </c>
      <c r="F71" s="12" t="s">
        <v>29</v>
      </c>
      <c r="G71" s="12">
        <v>3201</v>
      </c>
      <c r="H71" s="12" t="s">
        <v>608</v>
      </c>
      <c r="I71" s="12" t="s">
        <v>609</v>
      </c>
      <c r="J71" s="12">
        <v>355</v>
      </c>
      <c r="K71" s="12" t="s">
        <v>438</v>
      </c>
      <c r="L71" s="12">
        <v>152</v>
      </c>
      <c r="M71" s="12" t="s">
        <v>439</v>
      </c>
      <c r="N71" s="12" t="s">
        <v>983</v>
      </c>
      <c r="O71" s="57">
        <v>45684.570138888892</v>
      </c>
      <c r="P71" s="58">
        <v>45757</v>
      </c>
      <c r="Q71" s="12"/>
      <c r="R71" s="58">
        <v>45754</v>
      </c>
      <c r="S71" s="12"/>
      <c r="T71" s="75">
        <v>-3167.4</v>
      </c>
      <c r="U71" s="12" t="s">
        <v>34</v>
      </c>
      <c r="V71" s="12" t="s">
        <v>970</v>
      </c>
      <c r="W71" s="12" t="s">
        <v>35</v>
      </c>
      <c r="X71" s="12" t="s">
        <v>36</v>
      </c>
      <c r="Y71" s="12"/>
      <c r="Z71" s="12"/>
      <c r="AA71" s="12" t="s">
        <v>613</v>
      </c>
      <c r="AB71" s="12"/>
      <c r="AC71" s="12">
        <v>7119</v>
      </c>
      <c r="AD71" s="12">
        <v>7119</v>
      </c>
    </row>
    <row r="72" spans="1:30" x14ac:dyDescent="0.2">
      <c r="A72" s="83" t="s">
        <v>501</v>
      </c>
      <c r="B72" s="76">
        <v>636201</v>
      </c>
      <c r="C72" s="12">
        <v>122604</v>
      </c>
      <c r="D72" s="12"/>
      <c r="E72" s="12">
        <v>2</v>
      </c>
      <c r="F72" s="12" t="s">
        <v>29</v>
      </c>
      <c r="G72" s="12">
        <v>3201</v>
      </c>
      <c r="H72" s="12" t="s">
        <v>608</v>
      </c>
      <c r="I72" s="12" t="s">
        <v>609</v>
      </c>
      <c r="J72" s="12">
        <v>355</v>
      </c>
      <c r="K72" s="12" t="s">
        <v>438</v>
      </c>
      <c r="L72" s="12">
        <v>152</v>
      </c>
      <c r="M72" s="12" t="s">
        <v>439</v>
      </c>
      <c r="N72" s="12" t="s">
        <v>983</v>
      </c>
      <c r="O72" s="57">
        <v>45684.570138888892</v>
      </c>
      <c r="P72" s="58">
        <v>45757</v>
      </c>
      <c r="Q72" s="12"/>
      <c r="R72" s="58">
        <v>45754</v>
      </c>
      <c r="S72" s="12"/>
      <c r="T72" s="75">
        <v>1067.4000000000001</v>
      </c>
      <c r="U72" s="12" t="s">
        <v>39</v>
      </c>
      <c r="V72" s="12" t="s">
        <v>107</v>
      </c>
      <c r="W72" s="12" t="s">
        <v>54</v>
      </c>
      <c r="X72" s="12" t="s">
        <v>55</v>
      </c>
      <c r="Y72" s="12"/>
      <c r="Z72" s="12"/>
      <c r="AA72" s="12" t="s">
        <v>613</v>
      </c>
      <c r="AB72" s="12"/>
      <c r="AC72" s="12">
        <v>7119</v>
      </c>
      <c r="AD72" s="12">
        <v>7119</v>
      </c>
    </row>
    <row r="73" spans="1:30" x14ac:dyDescent="0.2">
      <c r="A73" s="83" t="s">
        <v>501</v>
      </c>
      <c r="B73" s="76">
        <v>636257</v>
      </c>
      <c r="C73" s="12">
        <v>122604</v>
      </c>
      <c r="D73" s="12"/>
      <c r="E73" s="12">
        <v>2</v>
      </c>
      <c r="F73" s="12" t="s">
        <v>29</v>
      </c>
      <c r="G73" s="12">
        <v>3201</v>
      </c>
      <c r="H73" s="12" t="s">
        <v>608</v>
      </c>
      <c r="I73" s="12" t="s">
        <v>609</v>
      </c>
      <c r="J73" s="12">
        <v>355</v>
      </c>
      <c r="K73" s="12" t="s">
        <v>438</v>
      </c>
      <c r="L73" s="12">
        <v>152</v>
      </c>
      <c r="M73" s="12" t="s">
        <v>439</v>
      </c>
      <c r="N73" s="12" t="s">
        <v>983</v>
      </c>
      <c r="O73" s="57">
        <v>45684.570138888892</v>
      </c>
      <c r="P73" s="58">
        <v>45757</v>
      </c>
      <c r="Q73" s="12"/>
      <c r="R73" s="58">
        <v>45754</v>
      </c>
      <c r="S73" s="12"/>
      <c r="T73" s="75">
        <v>253.39</v>
      </c>
      <c r="U73" s="12" t="s">
        <v>39</v>
      </c>
      <c r="V73" s="12" t="s">
        <v>40</v>
      </c>
      <c r="W73" s="12" t="s">
        <v>41</v>
      </c>
      <c r="X73" s="12" t="s">
        <v>42</v>
      </c>
      <c r="Y73" s="12"/>
      <c r="Z73" s="12"/>
      <c r="AA73" s="12" t="s">
        <v>613</v>
      </c>
      <c r="AB73" s="12"/>
      <c r="AC73" s="12">
        <v>7119</v>
      </c>
      <c r="AD73" s="12">
        <v>7119</v>
      </c>
    </row>
    <row r="74" spans="1:30" x14ac:dyDescent="0.2">
      <c r="A74" s="83" t="s">
        <v>501</v>
      </c>
      <c r="B74" s="76">
        <v>636259</v>
      </c>
      <c r="C74" s="12">
        <v>122604</v>
      </c>
      <c r="D74" s="12"/>
      <c r="E74" s="12">
        <v>2</v>
      </c>
      <c r="F74" s="12" t="s">
        <v>29</v>
      </c>
      <c r="G74" s="12">
        <v>3201</v>
      </c>
      <c r="H74" s="12" t="s">
        <v>608</v>
      </c>
      <c r="I74" s="12" t="s">
        <v>609</v>
      </c>
      <c r="J74" s="12">
        <v>355</v>
      </c>
      <c r="K74" s="12" t="s">
        <v>438</v>
      </c>
      <c r="L74" s="12">
        <v>152</v>
      </c>
      <c r="M74" s="12" t="s">
        <v>439</v>
      </c>
      <c r="N74" s="12" t="s">
        <v>983</v>
      </c>
      <c r="O74" s="57">
        <v>45684.570138888892</v>
      </c>
      <c r="P74" s="58">
        <v>45757</v>
      </c>
      <c r="Q74" s="12"/>
      <c r="R74" s="58">
        <v>45754</v>
      </c>
      <c r="S74" s="12"/>
      <c r="T74" s="75">
        <v>-85.39</v>
      </c>
      <c r="U74" s="12" t="s">
        <v>39</v>
      </c>
      <c r="V74" s="12" t="s">
        <v>56</v>
      </c>
      <c r="W74" s="12" t="s">
        <v>41</v>
      </c>
      <c r="X74" s="12" t="s">
        <v>42</v>
      </c>
      <c r="Y74" s="12"/>
      <c r="Z74" s="12"/>
      <c r="AA74" s="12" t="s">
        <v>613</v>
      </c>
      <c r="AB74" s="12"/>
      <c r="AC74" s="12">
        <v>7119</v>
      </c>
      <c r="AD74" s="12">
        <v>7119</v>
      </c>
    </row>
    <row r="75" spans="1:30" x14ac:dyDescent="0.2">
      <c r="A75" s="83" t="s">
        <v>499</v>
      </c>
      <c r="B75" s="76">
        <v>636410</v>
      </c>
      <c r="C75" s="12">
        <v>122633</v>
      </c>
      <c r="D75" s="12"/>
      <c r="E75" s="12">
        <v>2</v>
      </c>
      <c r="F75" s="12" t="s">
        <v>29</v>
      </c>
      <c r="G75" s="12">
        <v>3201</v>
      </c>
      <c r="H75" s="12" t="s">
        <v>608</v>
      </c>
      <c r="I75" s="12" t="s">
        <v>609</v>
      </c>
      <c r="J75" s="12">
        <v>46</v>
      </c>
      <c r="K75" s="12" t="s">
        <v>331</v>
      </c>
      <c r="L75" s="12">
        <v>392</v>
      </c>
      <c r="M75" s="12"/>
      <c r="N75" s="12" t="s">
        <v>332</v>
      </c>
      <c r="O75" s="57">
        <v>45684.570833333331</v>
      </c>
      <c r="P75" s="58">
        <v>45757</v>
      </c>
      <c r="Q75" s="12"/>
      <c r="R75" s="58">
        <v>45742</v>
      </c>
      <c r="S75" s="12"/>
      <c r="T75" s="75">
        <v>-650</v>
      </c>
      <c r="U75" s="12" t="s">
        <v>34</v>
      </c>
      <c r="V75" s="12" t="s">
        <v>970</v>
      </c>
      <c r="W75" s="12" t="s">
        <v>35</v>
      </c>
      <c r="X75" s="12" t="s">
        <v>36</v>
      </c>
      <c r="Y75" s="12"/>
      <c r="Z75" s="12"/>
      <c r="AA75" s="12" t="s">
        <v>618</v>
      </c>
      <c r="AB75" s="12"/>
      <c r="AC75" s="12">
        <v>7119</v>
      </c>
      <c r="AD75" s="12">
        <v>7119</v>
      </c>
    </row>
    <row r="76" spans="1:30" x14ac:dyDescent="0.2">
      <c r="A76" s="83" t="s">
        <v>499</v>
      </c>
      <c r="B76" s="76">
        <v>636439</v>
      </c>
      <c r="C76" s="12">
        <v>122633</v>
      </c>
      <c r="D76" s="12"/>
      <c r="E76" s="12">
        <v>2</v>
      </c>
      <c r="F76" s="12" t="s">
        <v>29</v>
      </c>
      <c r="G76" s="12">
        <v>3201</v>
      </c>
      <c r="H76" s="12" t="s">
        <v>608</v>
      </c>
      <c r="I76" s="12" t="s">
        <v>609</v>
      </c>
      <c r="J76" s="12">
        <v>46</v>
      </c>
      <c r="K76" s="12" t="s">
        <v>331</v>
      </c>
      <c r="L76" s="12">
        <v>392</v>
      </c>
      <c r="M76" s="12"/>
      <c r="N76" s="12" t="s">
        <v>332</v>
      </c>
      <c r="O76" s="57">
        <v>45684.570833333331</v>
      </c>
      <c r="P76" s="58">
        <v>45757</v>
      </c>
      <c r="Q76" s="12"/>
      <c r="R76" s="58">
        <v>45742</v>
      </c>
      <c r="S76" s="12"/>
      <c r="T76" s="75">
        <v>52</v>
      </c>
      <c r="U76" s="12" t="s">
        <v>39</v>
      </c>
      <c r="V76" s="12" t="s">
        <v>40</v>
      </c>
      <c r="W76" s="12" t="s">
        <v>41</v>
      </c>
      <c r="X76" s="12" t="s">
        <v>42</v>
      </c>
      <c r="Y76" s="12"/>
      <c r="Z76" s="12"/>
      <c r="AA76" s="12" t="s">
        <v>618</v>
      </c>
      <c r="AB76" s="12"/>
      <c r="AC76" s="12">
        <v>7119</v>
      </c>
      <c r="AD76" s="12">
        <v>7119</v>
      </c>
    </row>
    <row r="77" spans="1:30" x14ac:dyDescent="0.2">
      <c r="A77" s="83" t="s">
        <v>499</v>
      </c>
      <c r="B77" s="76">
        <v>636481</v>
      </c>
      <c r="C77" s="12">
        <v>122646</v>
      </c>
      <c r="D77" s="12"/>
      <c r="E77" s="12">
        <v>2</v>
      </c>
      <c r="F77" s="12" t="s">
        <v>29</v>
      </c>
      <c r="G77" s="12">
        <v>3201</v>
      </c>
      <c r="H77" s="12" t="s">
        <v>608</v>
      </c>
      <c r="I77" s="12" t="s">
        <v>609</v>
      </c>
      <c r="J77" s="12">
        <v>42</v>
      </c>
      <c r="K77" s="12" t="s">
        <v>226</v>
      </c>
      <c r="L77" s="12">
        <v>304</v>
      </c>
      <c r="M77" s="12"/>
      <c r="N77" s="12" t="s">
        <v>227</v>
      </c>
      <c r="O77" s="57">
        <v>45684.571527777778</v>
      </c>
      <c r="P77" s="58">
        <v>45757</v>
      </c>
      <c r="Q77" s="12"/>
      <c r="R77" s="58">
        <v>45750</v>
      </c>
      <c r="S77" s="12"/>
      <c r="T77" s="75">
        <v>-622.86</v>
      </c>
      <c r="U77" s="12" t="s">
        <v>34</v>
      </c>
      <c r="V77" s="12" t="s">
        <v>970</v>
      </c>
      <c r="W77" s="12" t="s">
        <v>35</v>
      </c>
      <c r="X77" s="12" t="s">
        <v>36</v>
      </c>
      <c r="Y77" s="12"/>
      <c r="Z77" s="12"/>
      <c r="AA77" s="12" t="s">
        <v>631</v>
      </c>
      <c r="AB77" s="12"/>
      <c r="AC77" s="12">
        <v>7119</v>
      </c>
      <c r="AD77" s="12">
        <v>7119</v>
      </c>
    </row>
    <row r="78" spans="1:30" x14ac:dyDescent="0.2">
      <c r="A78" s="83" t="s">
        <v>499</v>
      </c>
      <c r="B78" s="76">
        <v>636509</v>
      </c>
      <c r="C78" s="12">
        <v>122646</v>
      </c>
      <c r="D78" s="12"/>
      <c r="E78" s="12">
        <v>2</v>
      </c>
      <c r="F78" s="12" t="s">
        <v>29</v>
      </c>
      <c r="G78" s="12">
        <v>3201</v>
      </c>
      <c r="H78" s="12" t="s">
        <v>608</v>
      </c>
      <c r="I78" s="12" t="s">
        <v>609</v>
      </c>
      <c r="J78" s="12">
        <v>42</v>
      </c>
      <c r="K78" s="12" t="s">
        <v>226</v>
      </c>
      <c r="L78" s="12">
        <v>304</v>
      </c>
      <c r="M78" s="12"/>
      <c r="N78" s="12" t="s">
        <v>227</v>
      </c>
      <c r="O78" s="57">
        <v>45684.571527777778</v>
      </c>
      <c r="P78" s="58">
        <v>45757</v>
      </c>
      <c r="Q78" s="12"/>
      <c r="R78" s="58">
        <v>45750</v>
      </c>
      <c r="S78" s="12"/>
      <c r="T78" s="75">
        <v>49.83</v>
      </c>
      <c r="U78" s="12" t="s">
        <v>39</v>
      </c>
      <c r="V78" s="12" t="s">
        <v>40</v>
      </c>
      <c r="W78" s="12" t="s">
        <v>41</v>
      </c>
      <c r="X78" s="12" t="s">
        <v>42</v>
      </c>
      <c r="Y78" s="12"/>
      <c r="Z78" s="12"/>
      <c r="AA78" s="12" t="s">
        <v>631</v>
      </c>
      <c r="AB78" s="12"/>
      <c r="AC78" s="12">
        <v>7119</v>
      </c>
      <c r="AD78" s="12">
        <v>7119</v>
      </c>
    </row>
    <row r="79" spans="1:30" x14ac:dyDescent="0.2">
      <c r="A79" s="83" t="s">
        <v>499</v>
      </c>
      <c r="B79" s="76">
        <v>636548</v>
      </c>
      <c r="C79" s="12">
        <v>122657</v>
      </c>
      <c r="D79" s="12"/>
      <c r="E79" s="12">
        <v>2</v>
      </c>
      <c r="F79" s="12" t="s">
        <v>29</v>
      </c>
      <c r="G79" s="12">
        <v>3201</v>
      </c>
      <c r="H79" s="12" t="s">
        <v>608</v>
      </c>
      <c r="I79" s="12" t="s">
        <v>609</v>
      </c>
      <c r="J79" s="12">
        <v>49</v>
      </c>
      <c r="K79" s="12" t="s">
        <v>134</v>
      </c>
      <c r="L79" s="12">
        <v>416</v>
      </c>
      <c r="M79" s="12"/>
      <c r="N79" s="12" t="s">
        <v>135</v>
      </c>
      <c r="O79" s="57">
        <v>45684.571527777778</v>
      </c>
      <c r="P79" s="58">
        <v>45757</v>
      </c>
      <c r="Q79" s="12"/>
      <c r="R79" s="58">
        <v>45747</v>
      </c>
      <c r="S79" s="12"/>
      <c r="T79" s="75">
        <v>-650</v>
      </c>
      <c r="U79" s="12" t="s">
        <v>34</v>
      </c>
      <c r="V79" s="12" t="s">
        <v>970</v>
      </c>
      <c r="W79" s="12" t="s">
        <v>35</v>
      </c>
      <c r="X79" s="12" t="s">
        <v>36</v>
      </c>
      <c r="Y79" s="12"/>
      <c r="Z79" s="12"/>
      <c r="AA79" s="12" t="s">
        <v>618</v>
      </c>
      <c r="AB79" s="12"/>
      <c r="AC79" s="12">
        <v>7119</v>
      </c>
      <c r="AD79" s="12">
        <v>7119</v>
      </c>
    </row>
    <row r="80" spans="1:30" x14ac:dyDescent="0.2">
      <c r="A80" s="83" t="s">
        <v>499</v>
      </c>
      <c r="B80" s="76">
        <v>636577</v>
      </c>
      <c r="C80" s="12">
        <v>122657</v>
      </c>
      <c r="D80" s="12"/>
      <c r="E80" s="12">
        <v>2</v>
      </c>
      <c r="F80" s="12" t="s">
        <v>29</v>
      </c>
      <c r="G80" s="12">
        <v>3201</v>
      </c>
      <c r="H80" s="12" t="s">
        <v>608</v>
      </c>
      <c r="I80" s="12" t="s">
        <v>609</v>
      </c>
      <c r="J80" s="12">
        <v>49</v>
      </c>
      <c r="K80" s="12" t="s">
        <v>134</v>
      </c>
      <c r="L80" s="12">
        <v>416</v>
      </c>
      <c r="M80" s="12"/>
      <c r="N80" s="12" t="s">
        <v>135</v>
      </c>
      <c r="O80" s="57">
        <v>45684.571527777778</v>
      </c>
      <c r="P80" s="58">
        <v>45757</v>
      </c>
      <c r="Q80" s="12"/>
      <c r="R80" s="58">
        <v>45747</v>
      </c>
      <c r="S80" s="12"/>
      <c r="T80" s="75">
        <v>52</v>
      </c>
      <c r="U80" s="12" t="s">
        <v>39</v>
      </c>
      <c r="V80" s="12" t="s">
        <v>40</v>
      </c>
      <c r="W80" s="12" t="s">
        <v>41</v>
      </c>
      <c r="X80" s="12" t="s">
        <v>42</v>
      </c>
      <c r="Y80" s="12"/>
      <c r="Z80" s="12"/>
      <c r="AA80" s="12" t="s">
        <v>618</v>
      </c>
      <c r="AB80" s="12"/>
      <c r="AC80" s="12">
        <v>7119</v>
      </c>
      <c r="AD80" s="12">
        <v>7119</v>
      </c>
    </row>
    <row r="81" spans="1:30" x14ac:dyDescent="0.2">
      <c r="A81" s="83" t="s">
        <v>499</v>
      </c>
      <c r="B81" s="76">
        <v>636619</v>
      </c>
      <c r="C81" s="12">
        <v>122670</v>
      </c>
      <c r="D81" s="12"/>
      <c r="E81" s="12">
        <v>2</v>
      </c>
      <c r="F81" s="12" t="s">
        <v>29</v>
      </c>
      <c r="G81" s="12">
        <v>3201</v>
      </c>
      <c r="H81" s="12" t="s">
        <v>608</v>
      </c>
      <c r="I81" s="12" t="s">
        <v>609</v>
      </c>
      <c r="J81" s="12">
        <v>50</v>
      </c>
      <c r="K81" s="12" t="s">
        <v>185</v>
      </c>
      <c r="L81" s="12">
        <v>385</v>
      </c>
      <c r="M81" s="12"/>
      <c r="N81" s="12" t="s">
        <v>186</v>
      </c>
      <c r="O81" s="57">
        <v>45684.571527777778</v>
      </c>
      <c r="P81" s="58">
        <v>45757</v>
      </c>
      <c r="Q81" s="12"/>
      <c r="R81" s="58">
        <v>45740</v>
      </c>
      <c r="S81" s="12"/>
      <c r="T81" s="75">
        <v>-600</v>
      </c>
      <c r="U81" s="12" t="s">
        <v>34</v>
      </c>
      <c r="V81" s="12" t="s">
        <v>970</v>
      </c>
      <c r="W81" s="12" t="s">
        <v>35</v>
      </c>
      <c r="X81" s="12" t="s">
        <v>36</v>
      </c>
      <c r="Y81" s="12"/>
      <c r="Z81" s="12"/>
      <c r="AA81" s="12" t="s">
        <v>621</v>
      </c>
      <c r="AB81" s="12"/>
      <c r="AC81" s="12">
        <v>7119</v>
      </c>
      <c r="AD81" s="12">
        <v>7119</v>
      </c>
    </row>
    <row r="82" spans="1:30" x14ac:dyDescent="0.2">
      <c r="A82" s="83" t="s">
        <v>499</v>
      </c>
      <c r="B82" s="76">
        <v>636647</v>
      </c>
      <c r="C82" s="12">
        <v>122670</v>
      </c>
      <c r="D82" s="12"/>
      <c r="E82" s="12">
        <v>2</v>
      </c>
      <c r="F82" s="12" t="s">
        <v>29</v>
      </c>
      <c r="G82" s="12">
        <v>3201</v>
      </c>
      <c r="H82" s="12" t="s">
        <v>608</v>
      </c>
      <c r="I82" s="12" t="s">
        <v>609</v>
      </c>
      <c r="J82" s="12">
        <v>50</v>
      </c>
      <c r="K82" s="12" t="s">
        <v>185</v>
      </c>
      <c r="L82" s="12">
        <v>385</v>
      </c>
      <c r="M82" s="12"/>
      <c r="N82" s="12" t="s">
        <v>186</v>
      </c>
      <c r="O82" s="57">
        <v>45684.571527777778</v>
      </c>
      <c r="P82" s="58">
        <v>45757</v>
      </c>
      <c r="Q82" s="12"/>
      <c r="R82" s="58">
        <v>45740</v>
      </c>
      <c r="S82" s="12"/>
      <c r="T82" s="75">
        <v>48</v>
      </c>
      <c r="U82" s="12" t="s">
        <v>39</v>
      </c>
      <c r="V82" s="12" t="s">
        <v>40</v>
      </c>
      <c r="W82" s="12" t="s">
        <v>41</v>
      </c>
      <c r="X82" s="12" t="s">
        <v>42</v>
      </c>
      <c r="Y82" s="12"/>
      <c r="Z82" s="12"/>
      <c r="AA82" s="12" t="s">
        <v>621</v>
      </c>
      <c r="AB82" s="12"/>
      <c r="AC82" s="12">
        <v>7119</v>
      </c>
      <c r="AD82" s="12">
        <v>7119</v>
      </c>
    </row>
    <row r="83" spans="1:30" x14ac:dyDescent="0.2">
      <c r="A83" s="83" t="s">
        <v>499</v>
      </c>
      <c r="B83" s="76">
        <v>636678</v>
      </c>
      <c r="C83" s="12">
        <v>122683</v>
      </c>
      <c r="D83" s="12"/>
      <c r="E83" s="12">
        <v>2</v>
      </c>
      <c r="F83" s="12" t="s">
        <v>29</v>
      </c>
      <c r="G83" s="12">
        <v>3201</v>
      </c>
      <c r="H83" s="12" t="s">
        <v>608</v>
      </c>
      <c r="I83" s="12" t="s">
        <v>609</v>
      </c>
      <c r="J83" s="12">
        <v>54</v>
      </c>
      <c r="K83" s="12" t="s">
        <v>359</v>
      </c>
      <c r="L83" s="12">
        <v>88</v>
      </c>
      <c r="M83" s="12" t="s">
        <v>360</v>
      </c>
      <c r="N83" s="12" t="s">
        <v>819</v>
      </c>
      <c r="O83" s="57">
        <v>45684.571527777778</v>
      </c>
      <c r="P83" s="58">
        <v>45757</v>
      </c>
      <c r="Q83" s="12"/>
      <c r="R83" s="58">
        <v>45754</v>
      </c>
      <c r="S83" s="12"/>
      <c r="T83" s="75">
        <v>-751.48</v>
      </c>
      <c r="U83" s="12" t="s">
        <v>34</v>
      </c>
      <c r="V83" s="12" t="s">
        <v>970</v>
      </c>
      <c r="W83" s="12" t="s">
        <v>35</v>
      </c>
      <c r="X83" s="12" t="s">
        <v>36</v>
      </c>
      <c r="Y83" s="12"/>
      <c r="Z83" s="12"/>
      <c r="AA83" s="12" t="s">
        <v>638</v>
      </c>
      <c r="AB83" s="12"/>
      <c r="AC83" s="12">
        <v>7119</v>
      </c>
      <c r="AD83" s="12">
        <v>7119</v>
      </c>
    </row>
    <row r="84" spans="1:30" x14ac:dyDescent="0.2">
      <c r="A84" s="83" t="s">
        <v>499</v>
      </c>
      <c r="B84" s="76">
        <v>636705</v>
      </c>
      <c r="C84" s="12">
        <v>122683</v>
      </c>
      <c r="D84" s="12"/>
      <c r="E84" s="12">
        <v>2</v>
      </c>
      <c r="F84" s="12" t="s">
        <v>29</v>
      </c>
      <c r="G84" s="12">
        <v>3201</v>
      </c>
      <c r="H84" s="12" t="s">
        <v>608</v>
      </c>
      <c r="I84" s="12" t="s">
        <v>609</v>
      </c>
      <c r="J84" s="12">
        <v>54</v>
      </c>
      <c r="K84" s="12" t="s">
        <v>359</v>
      </c>
      <c r="L84" s="12">
        <v>88</v>
      </c>
      <c r="M84" s="12" t="s">
        <v>360</v>
      </c>
      <c r="N84" s="12" t="s">
        <v>819</v>
      </c>
      <c r="O84" s="57">
        <v>45684.571527777778</v>
      </c>
      <c r="P84" s="58">
        <v>45757</v>
      </c>
      <c r="Q84" s="12"/>
      <c r="R84" s="58">
        <v>45754</v>
      </c>
      <c r="S84" s="12"/>
      <c r="T84" s="75">
        <v>60.12</v>
      </c>
      <c r="U84" s="12" t="s">
        <v>39</v>
      </c>
      <c r="V84" s="12" t="s">
        <v>40</v>
      </c>
      <c r="W84" s="12" t="s">
        <v>41</v>
      </c>
      <c r="X84" s="12" t="s">
        <v>42</v>
      </c>
      <c r="Y84" s="12"/>
      <c r="Z84" s="12"/>
      <c r="AA84" s="12" t="s">
        <v>638</v>
      </c>
      <c r="AB84" s="12"/>
      <c r="AC84" s="12">
        <v>7119</v>
      </c>
      <c r="AD84" s="12">
        <v>7119</v>
      </c>
    </row>
    <row r="85" spans="1:30" x14ac:dyDescent="0.2">
      <c r="A85" s="83" t="s">
        <v>501</v>
      </c>
      <c r="B85" s="76">
        <v>636745</v>
      </c>
      <c r="C85" s="12">
        <v>122694</v>
      </c>
      <c r="D85" s="12"/>
      <c r="E85" s="12">
        <v>2</v>
      </c>
      <c r="F85" s="12" t="s">
        <v>29</v>
      </c>
      <c r="G85" s="12">
        <v>3201</v>
      </c>
      <c r="H85" s="12" t="s">
        <v>608</v>
      </c>
      <c r="I85" s="12" t="s">
        <v>609</v>
      </c>
      <c r="J85" s="12">
        <v>222</v>
      </c>
      <c r="K85" s="12" t="s">
        <v>174</v>
      </c>
      <c r="L85" s="12">
        <v>314</v>
      </c>
      <c r="M85" s="12"/>
      <c r="N85" s="12" t="s">
        <v>175</v>
      </c>
      <c r="O85" s="57">
        <v>45684.572222222225</v>
      </c>
      <c r="P85" s="58">
        <v>45757</v>
      </c>
      <c r="Q85" s="12"/>
      <c r="R85" s="58">
        <v>45747</v>
      </c>
      <c r="S85" s="12"/>
      <c r="T85" s="75">
        <v>-17724.14</v>
      </c>
      <c r="U85" s="12" t="s">
        <v>34</v>
      </c>
      <c r="V85" s="12" t="s">
        <v>970</v>
      </c>
      <c r="W85" s="12" t="s">
        <v>35</v>
      </c>
      <c r="X85" s="12" t="s">
        <v>36</v>
      </c>
      <c r="Y85" s="12"/>
      <c r="Z85" s="12"/>
      <c r="AA85" s="12" t="s">
        <v>855</v>
      </c>
      <c r="AB85" s="12"/>
      <c r="AC85" s="12">
        <v>7119</v>
      </c>
      <c r="AD85" s="12">
        <v>7119</v>
      </c>
    </row>
    <row r="86" spans="1:30" x14ac:dyDescent="0.2">
      <c r="A86" s="83" t="s">
        <v>501</v>
      </c>
      <c r="B86" s="76">
        <v>636766</v>
      </c>
      <c r="C86" s="12">
        <v>122694</v>
      </c>
      <c r="D86" s="12"/>
      <c r="E86" s="12">
        <v>2</v>
      </c>
      <c r="F86" s="12" t="s">
        <v>29</v>
      </c>
      <c r="G86" s="12">
        <v>3201</v>
      </c>
      <c r="H86" s="12" t="s">
        <v>608</v>
      </c>
      <c r="I86" s="12" t="s">
        <v>609</v>
      </c>
      <c r="J86" s="12">
        <v>222</v>
      </c>
      <c r="K86" s="12" t="s">
        <v>174</v>
      </c>
      <c r="L86" s="12">
        <v>314</v>
      </c>
      <c r="M86" s="12"/>
      <c r="N86" s="12" t="s">
        <v>175</v>
      </c>
      <c r="O86" s="57">
        <v>45684.572222222225</v>
      </c>
      <c r="P86" s="58">
        <v>45757</v>
      </c>
      <c r="Q86" s="12"/>
      <c r="R86" s="58">
        <v>45747</v>
      </c>
      <c r="S86" s="12"/>
      <c r="T86" s="75">
        <v>1417.93</v>
      </c>
      <c r="U86" s="12" t="s">
        <v>39</v>
      </c>
      <c r="V86" s="12" t="s">
        <v>40</v>
      </c>
      <c r="W86" s="12" t="s">
        <v>41</v>
      </c>
      <c r="X86" s="12" t="s">
        <v>42</v>
      </c>
      <c r="Y86" s="12"/>
      <c r="Z86" s="12"/>
      <c r="AA86" s="12" t="s">
        <v>855</v>
      </c>
      <c r="AB86" s="12"/>
      <c r="AC86" s="12">
        <v>7119</v>
      </c>
      <c r="AD86" s="12">
        <v>7119</v>
      </c>
    </row>
    <row r="87" spans="1:30" x14ac:dyDescent="0.2">
      <c r="A87" s="83" t="s">
        <v>501</v>
      </c>
      <c r="B87" s="76">
        <v>636792</v>
      </c>
      <c r="C87" s="12">
        <v>122694</v>
      </c>
      <c r="D87" s="12"/>
      <c r="E87" s="12">
        <v>2</v>
      </c>
      <c r="F87" s="12" t="s">
        <v>29</v>
      </c>
      <c r="G87" s="12">
        <v>3201</v>
      </c>
      <c r="H87" s="12" t="s">
        <v>608</v>
      </c>
      <c r="I87" s="12" t="s">
        <v>609</v>
      </c>
      <c r="J87" s="12">
        <v>222</v>
      </c>
      <c r="K87" s="12" t="s">
        <v>174</v>
      </c>
      <c r="L87" s="12">
        <v>314</v>
      </c>
      <c r="M87" s="12"/>
      <c r="N87" s="12" t="s">
        <v>175</v>
      </c>
      <c r="O87" s="57">
        <v>45684.572222222225</v>
      </c>
      <c r="P87" s="58">
        <v>45757</v>
      </c>
      <c r="Q87" s="12"/>
      <c r="R87" s="58">
        <v>45747</v>
      </c>
      <c r="S87" s="12"/>
      <c r="T87" s="75">
        <v>3978.14</v>
      </c>
      <c r="U87" s="12" t="s">
        <v>39</v>
      </c>
      <c r="V87" s="12" t="s">
        <v>46</v>
      </c>
      <c r="W87" s="12" t="s">
        <v>47</v>
      </c>
      <c r="X87" s="12" t="s">
        <v>48</v>
      </c>
      <c r="Y87" s="12"/>
      <c r="Z87" s="12"/>
      <c r="AA87" s="12" t="s">
        <v>855</v>
      </c>
      <c r="AB87" s="12"/>
      <c r="AC87" s="12">
        <v>7119</v>
      </c>
      <c r="AD87" s="12">
        <v>7119</v>
      </c>
    </row>
    <row r="88" spans="1:30" x14ac:dyDescent="0.2">
      <c r="A88" s="83" t="s">
        <v>501</v>
      </c>
      <c r="B88" s="76">
        <v>636816</v>
      </c>
      <c r="C88" s="12">
        <v>122705</v>
      </c>
      <c r="D88" s="12"/>
      <c r="E88" s="12">
        <v>2</v>
      </c>
      <c r="F88" s="12" t="s">
        <v>29</v>
      </c>
      <c r="G88" s="12">
        <v>3201</v>
      </c>
      <c r="H88" s="12" t="s">
        <v>608</v>
      </c>
      <c r="I88" s="12" t="s">
        <v>609</v>
      </c>
      <c r="J88" s="12">
        <v>220</v>
      </c>
      <c r="K88" s="12" t="s">
        <v>177</v>
      </c>
      <c r="L88" s="12">
        <v>282</v>
      </c>
      <c r="M88" s="12" t="s">
        <v>178</v>
      </c>
      <c r="N88" s="12" t="s">
        <v>179</v>
      </c>
      <c r="O88" s="57">
        <v>45684.572222222225</v>
      </c>
      <c r="P88" s="58">
        <v>45757</v>
      </c>
      <c r="Q88" s="12"/>
      <c r="R88" s="58">
        <v>45747</v>
      </c>
      <c r="S88" s="12"/>
      <c r="T88" s="75">
        <v>-4170.3999999999996</v>
      </c>
      <c r="U88" s="12" t="s">
        <v>34</v>
      </c>
      <c r="V88" s="12" t="s">
        <v>970</v>
      </c>
      <c r="W88" s="12" t="s">
        <v>35</v>
      </c>
      <c r="X88" s="12" t="s">
        <v>36</v>
      </c>
      <c r="Y88" s="12"/>
      <c r="Z88" s="12"/>
      <c r="AA88" s="12" t="s">
        <v>857</v>
      </c>
      <c r="AB88" s="12"/>
      <c r="AC88" s="12">
        <v>7119</v>
      </c>
      <c r="AD88" s="12">
        <v>7119</v>
      </c>
    </row>
    <row r="89" spans="1:30" x14ac:dyDescent="0.2">
      <c r="A89" s="83" t="s">
        <v>501</v>
      </c>
      <c r="B89" s="76">
        <v>636840</v>
      </c>
      <c r="C89" s="12">
        <v>122705</v>
      </c>
      <c r="D89" s="12"/>
      <c r="E89" s="12">
        <v>2</v>
      </c>
      <c r="F89" s="12" t="s">
        <v>29</v>
      </c>
      <c r="G89" s="12">
        <v>3201</v>
      </c>
      <c r="H89" s="12" t="s">
        <v>608</v>
      </c>
      <c r="I89" s="12" t="s">
        <v>609</v>
      </c>
      <c r="J89" s="12">
        <v>220</v>
      </c>
      <c r="K89" s="12" t="s">
        <v>177</v>
      </c>
      <c r="L89" s="12">
        <v>282</v>
      </c>
      <c r="M89" s="12" t="s">
        <v>178</v>
      </c>
      <c r="N89" s="12" t="s">
        <v>179</v>
      </c>
      <c r="O89" s="57">
        <v>45684.572222222225</v>
      </c>
      <c r="P89" s="58">
        <v>45757</v>
      </c>
      <c r="Q89" s="12"/>
      <c r="R89" s="58">
        <v>45747</v>
      </c>
      <c r="S89" s="12"/>
      <c r="T89" s="75">
        <v>333.63</v>
      </c>
      <c r="U89" s="12" t="s">
        <v>39</v>
      </c>
      <c r="V89" s="12" t="s">
        <v>40</v>
      </c>
      <c r="W89" s="12" t="s">
        <v>41</v>
      </c>
      <c r="X89" s="12" t="s">
        <v>42</v>
      </c>
      <c r="Y89" s="12"/>
      <c r="Z89" s="12"/>
      <c r="AA89" s="12" t="s">
        <v>857</v>
      </c>
      <c r="AB89" s="12"/>
      <c r="AC89" s="12">
        <v>7119</v>
      </c>
      <c r="AD89" s="12">
        <v>7119</v>
      </c>
    </row>
    <row r="90" spans="1:30" x14ac:dyDescent="0.2">
      <c r="A90" s="83" t="s">
        <v>501</v>
      </c>
      <c r="B90" s="76">
        <v>636867</v>
      </c>
      <c r="C90" s="12">
        <v>122705</v>
      </c>
      <c r="D90" s="12"/>
      <c r="E90" s="12">
        <v>2</v>
      </c>
      <c r="F90" s="12" t="s">
        <v>29</v>
      </c>
      <c r="G90" s="12">
        <v>3201</v>
      </c>
      <c r="H90" s="12" t="s">
        <v>608</v>
      </c>
      <c r="I90" s="12" t="s">
        <v>609</v>
      </c>
      <c r="J90" s="12">
        <v>220</v>
      </c>
      <c r="K90" s="12" t="s">
        <v>177</v>
      </c>
      <c r="L90" s="12">
        <v>282</v>
      </c>
      <c r="M90" s="12" t="s">
        <v>178</v>
      </c>
      <c r="N90" s="12" t="s">
        <v>179</v>
      </c>
      <c r="O90" s="57">
        <v>45684.572222222225</v>
      </c>
      <c r="P90" s="58">
        <v>45757</v>
      </c>
      <c r="Q90" s="12"/>
      <c r="R90" s="58">
        <v>45747</v>
      </c>
      <c r="S90" s="12"/>
      <c r="T90" s="75">
        <v>275.57</v>
      </c>
      <c r="U90" s="12" t="s">
        <v>39</v>
      </c>
      <c r="V90" s="12" t="s">
        <v>180</v>
      </c>
      <c r="W90" s="12" t="s">
        <v>47</v>
      </c>
      <c r="X90" s="12" t="s">
        <v>48</v>
      </c>
      <c r="Y90" s="12"/>
      <c r="Z90" s="12"/>
      <c r="AA90" s="12" t="s">
        <v>857</v>
      </c>
      <c r="AB90" s="12"/>
      <c r="AC90" s="12">
        <v>7119</v>
      </c>
      <c r="AD90" s="12">
        <v>7119</v>
      </c>
    </row>
    <row r="91" spans="1:30" x14ac:dyDescent="0.2">
      <c r="A91" s="83" t="s">
        <v>501</v>
      </c>
      <c r="B91" s="76">
        <v>636893</v>
      </c>
      <c r="C91" s="12">
        <v>122717</v>
      </c>
      <c r="D91" s="12"/>
      <c r="E91" s="12">
        <v>2</v>
      </c>
      <c r="F91" s="12" t="s">
        <v>29</v>
      </c>
      <c r="G91" s="12">
        <v>3201</v>
      </c>
      <c r="H91" s="12" t="s">
        <v>608</v>
      </c>
      <c r="I91" s="12" t="s">
        <v>609</v>
      </c>
      <c r="J91" s="12">
        <v>357</v>
      </c>
      <c r="K91" s="12" t="s">
        <v>43</v>
      </c>
      <c r="L91" s="12">
        <v>26</v>
      </c>
      <c r="M91" s="12" t="s">
        <v>44</v>
      </c>
      <c r="N91" s="12" t="s">
        <v>984</v>
      </c>
      <c r="O91" s="57">
        <v>45684.572916666664</v>
      </c>
      <c r="P91" s="58">
        <v>45757</v>
      </c>
      <c r="Q91" s="12"/>
      <c r="R91" s="58">
        <v>45754</v>
      </c>
      <c r="S91" s="12"/>
      <c r="T91" s="75">
        <v>-8883.73</v>
      </c>
      <c r="U91" s="12" t="s">
        <v>34</v>
      </c>
      <c r="V91" s="12" t="s">
        <v>970</v>
      </c>
      <c r="W91" s="12" t="s">
        <v>35</v>
      </c>
      <c r="X91" s="12" t="s">
        <v>36</v>
      </c>
      <c r="Y91" s="12"/>
      <c r="Z91" s="12"/>
      <c r="AA91" s="12" t="s">
        <v>839</v>
      </c>
      <c r="AB91" s="12"/>
      <c r="AC91" s="12">
        <v>7119</v>
      </c>
      <c r="AD91" s="12">
        <v>7119</v>
      </c>
    </row>
    <row r="92" spans="1:30" x14ac:dyDescent="0.2">
      <c r="A92" s="83" t="s">
        <v>501</v>
      </c>
      <c r="B92" s="76">
        <v>636914</v>
      </c>
      <c r="C92" s="12">
        <v>122717</v>
      </c>
      <c r="D92" s="12"/>
      <c r="E92" s="12">
        <v>2</v>
      </c>
      <c r="F92" s="12" t="s">
        <v>29</v>
      </c>
      <c r="G92" s="12">
        <v>3201</v>
      </c>
      <c r="H92" s="12" t="s">
        <v>608</v>
      </c>
      <c r="I92" s="12" t="s">
        <v>609</v>
      </c>
      <c r="J92" s="12">
        <v>357</v>
      </c>
      <c r="K92" s="12" t="s">
        <v>43</v>
      </c>
      <c r="L92" s="12">
        <v>26</v>
      </c>
      <c r="M92" s="12" t="s">
        <v>44</v>
      </c>
      <c r="N92" s="12" t="s">
        <v>984</v>
      </c>
      <c r="O92" s="57">
        <v>45684.572916666664</v>
      </c>
      <c r="P92" s="58">
        <v>45757</v>
      </c>
      <c r="Q92" s="12"/>
      <c r="R92" s="58">
        <v>45754</v>
      </c>
      <c r="S92" s="12"/>
      <c r="T92" s="75">
        <v>710.7</v>
      </c>
      <c r="U92" s="12" t="s">
        <v>39</v>
      </c>
      <c r="V92" s="12" t="s">
        <v>40</v>
      </c>
      <c r="W92" s="12" t="s">
        <v>41</v>
      </c>
      <c r="X92" s="12" t="s">
        <v>42</v>
      </c>
      <c r="Y92" s="12"/>
      <c r="Z92" s="12"/>
      <c r="AA92" s="12" t="s">
        <v>839</v>
      </c>
      <c r="AB92" s="12"/>
      <c r="AC92" s="12">
        <v>7119</v>
      </c>
      <c r="AD92" s="12">
        <v>7119</v>
      </c>
    </row>
    <row r="93" spans="1:30" x14ac:dyDescent="0.2">
      <c r="A93" s="83" t="s">
        <v>501</v>
      </c>
      <c r="B93" s="76">
        <v>636935</v>
      </c>
      <c r="C93" s="12">
        <v>122717</v>
      </c>
      <c r="D93" s="12"/>
      <c r="E93" s="12">
        <v>2</v>
      </c>
      <c r="F93" s="12" t="s">
        <v>29</v>
      </c>
      <c r="G93" s="12">
        <v>3201</v>
      </c>
      <c r="H93" s="12" t="s">
        <v>608</v>
      </c>
      <c r="I93" s="12" t="s">
        <v>609</v>
      </c>
      <c r="J93" s="12">
        <v>357</v>
      </c>
      <c r="K93" s="12" t="s">
        <v>43</v>
      </c>
      <c r="L93" s="12">
        <v>26</v>
      </c>
      <c r="M93" s="12" t="s">
        <v>44</v>
      </c>
      <c r="N93" s="12" t="s">
        <v>984</v>
      </c>
      <c r="O93" s="57">
        <v>45684.572916666664</v>
      </c>
      <c r="P93" s="58">
        <v>45757</v>
      </c>
      <c r="Q93" s="12"/>
      <c r="R93" s="58">
        <v>45754</v>
      </c>
      <c r="S93" s="12"/>
      <c r="T93" s="75">
        <v>1547.03</v>
      </c>
      <c r="U93" s="12" t="s">
        <v>39</v>
      </c>
      <c r="V93" s="12" t="s">
        <v>46</v>
      </c>
      <c r="W93" s="12" t="s">
        <v>47</v>
      </c>
      <c r="X93" s="12" t="s">
        <v>48</v>
      </c>
      <c r="Y93" s="12"/>
      <c r="Z93" s="12"/>
      <c r="AA93" s="12" t="s">
        <v>839</v>
      </c>
      <c r="AB93" s="12"/>
      <c r="AC93" s="12">
        <v>7119</v>
      </c>
      <c r="AD93" s="12">
        <v>7119</v>
      </c>
    </row>
    <row r="94" spans="1:30" x14ac:dyDescent="0.2">
      <c r="A94" s="83" t="s">
        <v>501</v>
      </c>
      <c r="B94" s="76">
        <v>636961</v>
      </c>
      <c r="C94" s="12">
        <v>122728</v>
      </c>
      <c r="D94" s="12"/>
      <c r="E94" s="12">
        <v>2</v>
      </c>
      <c r="F94" s="12" t="s">
        <v>29</v>
      </c>
      <c r="G94" s="12">
        <v>3201</v>
      </c>
      <c r="H94" s="12" t="s">
        <v>608</v>
      </c>
      <c r="I94" s="12" t="s">
        <v>609</v>
      </c>
      <c r="J94" s="12">
        <v>353</v>
      </c>
      <c r="K94" s="12" t="s">
        <v>150</v>
      </c>
      <c r="L94" s="12">
        <v>49</v>
      </c>
      <c r="M94" s="12" t="s">
        <v>151</v>
      </c>
      <c r="N94" s="12" t="s">
        <v>152</v>
      </c>
      <c r="O94" s="57">
        <v>45684.572916666664</v>
      </c>
      <c r="P94" s="58">
        <v>45757</v>
      </c>
      <c r="Q94" s="12"/>
      <c r="R94" s="58">
        <v>45747</v>
      </c>
      <c r="S94" s="12"/>
      <c r="T94" s="75">
        <v>-9625.33</v>
      </c>
      <c r="U94" s="12" t="s">
        <v>34</v>
      </c>
      <c r="V94" s="12" t="s">
        <v>970</v>
      </c>
      <c r="W94" s="12" t="s">
        <v>35</v>
      </c>
      <c r="X94" s="12" t="s">
        <v>36</v>
      </c>
      <c r="Y94" s="12"/>
      <c r="Z94" s="12"/>
      <c r="AA94" s="12" t="s">
        <v>616</v>
      </c>
      <c r="AB94" s="12"/>
      <c r="AC94" s="12">
        <v>7119</v>
      </c>
      <c r="AD94" s="12">
        <v>7119</v>
      </c>
    </row>
    <row r="95" spans="1:30" x14ac:dyDescent="0.2">
      <c r="A95" s="83" t="s">
        <v>501</v>
      </c>
      <c r="B95" s="76">
        <v>636963</v>
      </c>
      <c r="C95" s="12">
        <v>122728</v>
      </c>
      <c r="D95" s="12"/>
      <c r="E95" s="12">
        <v>2</v>
      </c>
      <c r="F95" s="12" t="s">
        <v>29</v>
      </c>
      <c r="G95" s="12">
        <v>3201</v>
      </c>
      <c r="H95" s="12" t="s">
        <v>608</v>
      </c>
      <c r="I95" s="12" t="s">
        <v>609</v>
      </c>
      <c r="J95" s="12">
        <v>353</v>
      </c>
      <c r="K95" s="12" t="s">
        <v>150</v>
      </c>
      <c r="L95" s="12">
        <v>49</v>
      </c>
      <c r="M95" s="12" t="s">
        <v>151</v>
      </c>
      <c r="N95" s="12" t="s">
        <v>152</v>
      </c>
      <c r="O95" s="57">
        <v>45684.572916666664</v>
      </c>
      <c r="P95" s="58">
        <v>45757</v>
      </c>
      <c r="Q95" s="12"/>
      <c r="R95" s="58">
        <v>45747</v>
      </c>
      <c r="S95" s="12"/>
      <c r="T95" s="75">
        <v>812.67</v>
      </c>
      <c r="U95" s="12" t="s">
        <v>39</v>
      </c>
      <c r="V95" s="12" t="s">
        <v>91</v>
      </c>
      <c r="W95" s="12" t="s">
        <v>54</v>
      </c>
      <c r="X95" s="12" t="s">
        <v>55</v>
      </c>
      <c r="Y95" s="12"/>
      <c r="Z95" s="12"/>
      <c r="AA95" s="12" t="s">
        <v>616</v>
      </c>
      <c r="AB95" s="12"/>
      <c r="AC95" s="12">
        <v>7119</v>
      </c>
      <c r="AD95" s="12">
        <v>7119</v>
      </c>
    </row>
    <row r="96" spans="1:30" x14ac:dyDescent="0.2">
      <c r="A96" s="83" t="s">
        <v>501</v>
      </c>
      <c r="B96" s="76">
        <v>636993</v>
      </c>
      <c r="C96" s="12">
        <v>122728</v>
      </c>
      <c r="D96" s="12"/>
      <c r="E96" s="12">
        <v>2</v>
      </c>
      <c r="F96" s="12" t="s">
        <v>29</v>
      </c>
      <c r="G96" s="12">
        <v>3201</v>
      </c>
      <c r="H96" s="12" t="s">
        <v>608</v>
      </c>
      <c r="I96" s="12" t="s">
        <v>609</v>
      </c>
      <c r="J96" s="12">
        <v>353</v>
      </c>
      <c r="K96" s="12" t="s">
        <v>150</v>
      </c>
      <c r="L96" s="12">
        <v>49</v>
      </c>
      <c r="M96" s="12" t="s">
        <v>151</v>
      </c>
      <c r="N96" s="12" t="s">
        <v>152</v>
      </c>
      <c r="O96" s="57">
        <v>45684.572916666664</v>
      </c>
      <c r="P96" s="58">
        <v>45757</v>
      </c>
      <c r="Q96" s="12"/>
      <c r="R96" s="58">
        <v>45747</v>
      </c>
      <c r="S96" s="12"/>
      <c r="T96" s="75">
        <v>770.03</v>
      </c>
      <c r="U96" s="12" t="s">
        <v>39</v>
      </c>
      <c r="V96" s="12" t="s">
        <v>40</v>
      </c>
      <c r="W96" s="12" t="s">
        <v>41</v>
      </c>
      <c r="X96" s="12" t="s">
        <v>42</v>
      </c>
      <c r="Y96" s="12"/>
      <c r="Z96" s="12"/>
      <c r="AA96" s="12" t="s">
        <v>616</v>
      </c>
      <c r="AB96" s="12"/>
      <c r="AC96" s="12">
        <v>7119</v>
      </c>
      <c r="AD96" s="12">
        <v>7119</v>
      </c>
    </row>
    <row r="97" spans="1:30" x14ac:dyDescent="0.2">
      <c r="A97" s="83" t="s">
        <v>501</v>
      </c>
      <c r="B97" s="76">
        <v>636995</v>
      </c>
      <c r="C97" s="12">
        <v>122728</v>
      </c>
      <c r="D97" s="12"/>
      <c r="E97" s="12">
        <v>2</v>
      </c>
      <c r="F97" s="12" t="s">
        <v>29</v>
      </c>
      <c r="G97" s="12">
        <v>3201</v>
      </c>
      <c r="H97" s="12" t="s">
        <v>608</v>
      </c>
      <c r="I97" s="12" t="s">
        <v>609</v>
      </c>
      <c r="J97" s="12">
        <v>353</v>
      </c>
      <c r="K97" s="12" t="s">
        <v>150</v>
      </c>
      <c r="L97" s="12">
        <v>49</v>
      </c>
      <c r="M97" s="12" t="s">
        <v>151</v>
      </c>
      <c r="N97" s="12" t="s">
        <v>152</v>
      </c>
      <c r="O97" s="57">
        <v>45684.572916666664</v>
      </c>
      <c r="P97" s="58">
        <v>45757</v>
      </c>
      <c r="Q97" s="12"/>
      <c r="R97" s="58">
        <v>45747</v>
      </c>
      <c r="S97" s="12"/>
      <c r="T97" s="75">
        <v>-65.010000000000005</v>
      </c>
      <c r="U97" s="12" t="s">
        <v>39</v>
      </c>
      <c r="V97" s="12" t="s">
        <v>56</v>
      </c>
      <c r="W97" s="12" t="s">
        <v>41</v>
      </c>
      <c r="X97" s="12" t="s">
        <v>42</v>
      </c>
      <c r="Y97" s="12"/>
      <c r="Z97" s="12"/>
      <c r="AA97" s="12" t="s">
        <v>616</v>
      </c>
      <c r="AB97" s="12"/>
      <c r="AC97" s="12">
        <v>7119</v>
      </c>
      <c r="AD97" s="12">
        <v>7119</v>
      </c>
    </row>
    <row r="98" spans="1:30" x14ac:dyDescent="0.2">
      <c r="A98" s="83" t="s">
        <v>499</v>
      </c>
      <c r="B98" s="76">
        <v>637021</v>
      </c>
      <c r="C98" s="12">
        <v>122739</v>
      </c>
      <c r="D98" s="12"/>
      <c r="E98" s="12">
        <v>2</v>
      </c>
      <c r="F98" s="12" t="s">
        <v>29</v>
      </c>
      <c r="G98" s="12">
        <v>3201</v>
      </c>
      <c r="H98" s="12" t="s">
        <v>608</v>
      </c>
      <c r="I98" s="12" t="s">
        <v>609</v>
      </c>
      <c r="J98" s="12">
        <v>22</v>
      </c>
      <c r="K98" s="12" t="s">
        <v>283</v>
      </c>
      <c r="L98" s="12">
        <v>7</v>
      </c>
      <c r="M98" s="12" t="s">
        <v>284</v>
      </c>
      <c r="N98" s="12" t="s">
        <v>985</v>
      </c>
      <c r="O98" s="57">
        <v>45684.572916666664</v>
      </c>
      <c r="P98" s="58">
        <v>45757</v>
      </c>
      <c r="Q98" s="12"/>
      <c r="R98" s="58">
        <v>45751</v>
      </c>
      <c r="S98" s="12"/>
      <c r="T98" s="75">
        <v>-26424.41</v>
      </c>
      <c r="U98" s="12" t="s">
        <v>34</v>
      </c>
      <c r="V98" s="12" t="s">
        <v>970</v>
      </c>
      <c r="W98" s="12" t="s">
        <v>35</v>
      </c>
      <c r="X98" s="12" t="s">
        <v>36</v>
      </c>
      <c r="Y98" s="12"/>
      <c r="Z98" s="12"/>
      <c r="AA98" s="12" t="s">
        <v>624</v>
      </c>
      <c r="AB98" s="12"/>
      <c r="AC98" s="12">
        <v>7119</v>
      </c>
      <c r="AD98" s="12">
        <v>7119</v>
      </c>
    </row>
    <row r="99" spans="1:30" x14ac:dyDescent="0.2">
      <c r="A99" s="83" t="s">
        <v>499</v>
      </c>
      <c r="B99" s="76">
        <v>637043</v>
      </c>
      <c r="C99" s="12">
        <v>122739</v>
      </c>
      <c r="D99" s="12"/>
      <c r="E99" s="12">
        <v>2</v>
      </c>
      <c r="F99" s="12" t="s">
        <v>29</v>
      </c>
      <c r="G99" s="12">
        <v>3201</v>
      </c>
      <c r="H99" s="12" t="s">
        <v>608</v>
      </c>
      <c r="I99" s="12" t="s">
        <v>609</v>
      </c>
      <c r="J99" s="12">
        <v>22</v>
      </c>
      <c r="K99" s="12" t="s">
        <v>283</v>
      </c>
      <c r="L99" s="12">
        <v>7</v>
      </c>
      <c r="M99" s="12" t="s">
        <v>284</v>
      </c>
      <c r="N99" s="12" t="s">
        <v>985</v>
      </c>
      <c r="O99" s="57">
        <v>45684.572916666664</v>
      </c>
      <c r="P99" s="58">
        <v>45757</v>
      </c>
      <c r="Q99" s="12"/>
      <c r="R99" s="58">
        <v>45751</v>
      </c>
      <c r="S99" s="12"/>
      <c r="T99" s="75">
        <v>2113.9499999999998</v>
      </c>
      <c r="U99" s="12" t="s">
        <v>39</v>
      </c>
      <c r="V99" s="12" t="s">
        <v>40</v>
      </c>
      <c r="W99" s="12" t="s">
        <v>41</v>
      </c>
      <c r="X99" s="12" t="s">
        <v>42</v>
      </c>
      <c r="Y99" s="12"/>
      <c r="Z99" s="12"/>
      <c r="AA99" s="12" t="s">
        <v>624</v>
      </c>
      <c r="AB99" s="12"/>
      <c r="AC99" s="12">
        <v>7119</v>
      </c>
      <c r="AD99" s="12">
        <v>7119</v>
      </c>
    </row>
    <row r="100" spans="1:30" x14ac:dyDescent="0.2">
      <c r="A100" s="83" t="s">
        <v>499</v>
      </c>
      <c r="B100" s="76">
        <v>637078</v>
      </c>
      <c r="C100" s="12">
        <v>122750</v>
      </c>
      <c r="D100" s="12"/>
      <c r="E100" s="12">
        <v>2</v>
      </c>
      <c r="F100" s="12" t="s">
        <v>29</v>
      </c>
      <c r="G100" s="12">
        <v>3201</v>
      </c>
      <c r="H100" s="12" t="s">
        <v>608</v>
      </c>
      <c r="I100" s="12" t="s">
        <v>609</v>
      </c>
      <c r="J100" s="12">
        <v>31</v>
      </c>
      <c r="K100" s="12" t="s">
        <v>310</v>
      </c>
      <c r="L100" s="12">
        <v>410</v>
      </c>
      <c r="M100" s="12"/>
      <c r="N100" s="12" t="s">
        <v>311</v>
      </c>
      <c r="O100" s="57">
        <v>45684.572916666664</v>
      </c>
      <c r="P100" s="58">
        <v>45757</v>
      </c>
      <c r="Q100" s="12"/>
      <c r="R100" s="58">
        <v>45751</v>
      </c>
      <c r="S100" s="12"/>
      <c r="T100" s="75">
        <v>-650</v>
      </c>
      <c r="U100" s="12" t="s">
        <v>34</v>
      </c>
      <c r="V100" s="12" t="s">
        <v>970</v>
      </c>
      <c r="W100" s="12" t="s">
        <v>35</v>
      </c>
      <c r="X100" s="12" t="s">
        <v>36</v>
      </c>
      <c r="Y100" s="12"/>
      <c r="Z100" s="12"/>
      <c r="AA100" s="12" t="s">
        <v>618</v>
      </c>
      <c r="AB100" s="12"/>
      <c r="AC100" s="12">
        <v>7119</v>
      </c>
      <c r="AD100" s="12">
        <v>7119</v>
      </c>
    </row>
    <row r="101" spans="1:30" x14ac:dyDescent="0.2">
      <c r="A101" s="83" t="s">
        <v>499</v>
      </c>
      <c r="B101" s="76">
        <v>637115</v>
      </c>
      <c r="C101" s="12">
        <v>122750</v>
      </c>
      <c r="D101" s="12"/>
      <c r="E101" s="12">
        <v>2</v>
      </c>
      <c r="F101" s="12" t="s">
        <v>29</v>
      </c>
      <c r="G101" s="12">
        <v>3201</v>
      </c>
      <c r="H101" s="12" t="s">
        <v>608</v>
      </c>
      <c r="I101" s="12" t="s">
        <v>609</v>
      </c>
      <c r="J101" s="12">
        <v>31</v>
      </c>
      <c r="K101" s="12" t="s">
        <v>310</v>
      </c>
      <c r="L101" s="12">
        <v>410</v>
      </c>
      <c r="M101" s="12"/>
      <c r="N101" s="12" t="s">
        <v>311</v>
      </c>
      <c r="O101" s="57">
        <v>45684.572916666664</v>
      </c>
      <c r="P101" s="58">
        <v>45757</v>
      </c>
      <c r="Q101" s="12"/>
      <c r="R101" s="58">
        <v>45751</v>
      </c>
      <c r="S101" s="12"/>
      <c r="T101" s="75">
        <v>52</v>
      </c>
      <c r="U101" s="12" t="s">
        <v>39</v>
      </c>
      <c r="V101" s="12" t="s">
        <v>40</v>
      </c>
      <c r="W101" s="12" t="s">
        <v>41</v>
      </c>
      <c r="X101" s="12" t="s">
        <v>42</v>
      </c>
      <c r="Y101" s="12"/>
      <c r="Z101" s="12"/>
      <c r="AA101" s="12" t="s">
        <v>618</v>
      </c>
      <c r="AB101" s="12"/>
      <c r="AC101" s="12">
        <v>7119</v>
      </c>
      <c r="AD101" s="12">
        <v>7119</v>
      </c>
    </row>
    <row r="102" spans="1:30" x14ac:dyDescent="0.2">
      <c r="A102" s="83" t="s">
        <v>499</v>
      </c>
      <c r="B102" s="76">
        <v>637154</v>
      </c>
      <c r="C102" s="12">
        <v>122762</v>
      </c>
      <c r="D102" s="12"/>
      <c r="E102" s="12">
        <v>2</v>
      </c>
      <c r="F102" s="12" t="s">
        <v>29</v>
      </c>
      <c r="G102" s="12">
        <v>3201</v>
      </c>
      <c r="H102" s="12" t="s">
        <v>608</v>
      </c>
      <c r="I102" s="12" t="s">
        <v>609</v>
      </c>
      <c r="J102" s="12">
        <v>64</v>
      </c>
      <c r="K102" s="12" t="s">
        <v>158</v>
      </c>
      <c r="L102" s="12">
        <v>319</v>
      </c>
      <c r="M102" s="12"/>
      <c r="N102" s="12" t="s">
        <v>159</v>
      </c>
      <c r="O102" s="57">
        <v>45684.573611111111</v>
      </c>
      <c r="P102" s="58">
        <v>45757</v>
      </c>
      <c r="Q102" s="12"/>
      <c r="R102" s="58">
        <v>45747</v>
      </c>
      <c r="S102" s="12"/>
      <c r="T102" s="75">
        <v>-625.55999999999995</v>
      </c>
      <c r="U102" s="12" t="s">
        <v>34</v>
      </c>
      <c r="V102" s="12" t="s">
        <v>970</v>
      </c>
      <c r="W102" s="12" t="s">
        <v>35</v>
      </c>
      <c r="X102" s="12" t="s">
        <v>36</v>
      </c>
      <c r="Y102" s="12"/>
      <c r="Z102" s="12"/>
      <c r="AA102" s="12" t="s">
        <v>629</v>
      </c>
      <c r="AB102" s="12"/>
      <c r="AC102" s="12">
        <v>7119</v>
      </c>
      <c r="AD102" s="12">
        <v>7119</v>
      </c>
    </row>
    <row r="103" spans="1:30" x14ac:dyDescent="0.2">
      <c r="A103" s="83" t="s">
        <v>499</v>
      </c>
      <c r="B103" s="76">
        <v>637183</v>
      </c>
      <c r="C103" s="12">
        <v>122762</v>
      </c>
      <c r="D103" s="12"/>
      <c r="E103" s="12">
        <v>2</v>
      </c>
      <c r="F103" s="12" t="s">
        <v>29</v>
      </c>
      <c r="G103" s="12">
        <v>3201</v>
      </c>
      <c r="H103" s="12" t="s">
        <v>608</v>
      </c>
      <c r="I103" s="12" t="s">
        <v>609</v>
      </c>
      <c r="J103" s="12">
        <v>64</v>
      </c>
      <c r="K103" s="12" t="s">
        <v>158</v>
      </c>
      <c r="L103" s="12">
        <v>319</v>
      </c>
      <c r="M103" s="12"/>
      <c r="N103" s="12" t="s">
        <v>159</v>
      </c>
      <c r="O103" s="57">
        <v>45684.573611111111</v>
      </c>
      <c r="P103" s="58">
        <v>45757</v>
      </c>
      <c r="Q103" s="12"/>
      <c r="R103" s="58">
        <v>45747</v>
      </c>
      <c r="S103" s="12"/>
      <c r="T103" s="75">
        <v>50.04</v>
      </c>
      <c r="U103" s="12" t="s">
        <v>39</v>
      </c>
      <c r="V103" s="12" t="s">
        <v>40</v>
      </c>
      <c r="W103" s="12" t="s">
        <v>41</v>
      </c>
      <c r="X103" s="12" t="s">
        <v>42</v>
      </c>
      <c r="Y103" s="12"/>
      <c r="Z103" s="12"/>
      <c r="AA103" s="12" t="s">
        <v>629</v>
      </c>
      <c r="AB103" s="12"/>
      <c r="AC103" s="12">
        <v>7119</v>
      </c>
      <c r="AD103" s="12">
        <v>7119</v>
      </c>
    </row>
    <row r="104" spans="1:30" x14ac:dyDescent="0.2">
      <c r="A104" s="83" t="s">
        <v>499</v>
      </c>
      <c r="B104" s="76">
        <v>637226</v>
      </c>
      <c r="C104" s="12">
        <v>122774</v>
      </c>
      <c r="D104" s="12"/>
      <c r="E104" s="12">
        <v>2</v>
      </c>
      <c r="F104" s="12" t="s">
        <v>29</v>
      </c>
      <c r="G104" s="12">
        <v>3201</v>
      </c>
      <c r="H104" s="12" t="s">
        <v>608</v>
      </c>
      <c r="I104" s="12" t="s">
        <v>609</v>
      </c>
      <c r="J104" s="12">
        <v>56</v>
      </c>
      <c r="K104" s="12" t="s">
        <v>64</v>
      </c>
      <c r="L104" s="12">
        <v>216</v>
      </c>
      <c r="M104" s="12" t="s">
        <v>65</v>
      </c>
      <c r="N104" s="12" t="s">
        <v>66</v>
      </c>
      <c r="O104" s="57">
        <v>45684.573611111111</v>
      </c>
      <c r="P104" s="58">
        <v>45757</v>
      </c>
      <c r="Q104" s="12"/>
      <c r="R104" s="12"/>
      <c r="S104" s="12"/>
      <c r="T104" s="75">
        <v>-627.12</v>
      </c>
      <c r="U104" s="12" t="s">
        <v>34</v>
      </c>
      <c r="V104" s="12" t="s">
        <v>970</v>
      </c>
      <c r="W104" s="12" t="s">
        <v>35</v>
      </c>
      <c r="X104" s="12" t="s">
        <v>36</v>
      </c>
      <c r="Y104" s="12"/>
      <c r="Z104" s="12"/>
      <c r="AA104" s="12" t="s">
        <v>647</v>
      </c>
      <c r="AB104" s="12"/>
      <c r="AC104" s="12">
        <v>7119</v>
      </c>
      <c r="AD104" s="12">
        <v>7119</v>
      </c>
    </row>
    <row r="105" spans="1:30" x14ac:dyDescent="0.2">
      <c r="A105" s="83" t="s">
        <v>499</v>
      </c>
      <c r="B105" s="76">
        <v>637255</v>
      </c>
      <c r="C105" s="12">
        <v>122774</v>
      </c>
      <c r="D105" s="12"/>
      <c r="E105" s="12">
        <v>2</v>
      </c>
      <c r="F105" s="12" t="s">
        <v>29</v>
      </c>
      <c r="G105" s="12">
        <v>3201</v>
      </c>
      <c r="H105" s="12" t="s">
        <v>608</v>
      </c>
      <c r="I105" s="12" t="s">
        <v>609</v>
      </c>
      <c r="J105" s="12">
        <v>56</v>
      </c>
      <c r="K105" s="12" t="s">
        <v>64</v>
      </c>
      <c r="L105" s="12">
        <v>216</v>
      </c>
      <c r="M105" s="12" t="s">
        <v>65</v>
      </c>
      <c r="N105" s="12" t="s">
        <v>66</v>
      </c>
      <c r="O105" s="57">
        <v>45684.573611111111</v>
      </c>
      <c r="P105" s="58">
        <v>45757</v>
      </c>
      <c r="Q105" s="12"/>
      <c r="R105" s="12"/>
      <c r="S105" s="12"/>
      <c r="T105" s="75">
        <v>50.17</v>
      </c>
      <c r="U105" s="12" t="s">
        <v>39</v>
      </c>
      <c r="V105" s="12" t="s">
        <v>40</v>
      </c>
      <c r="W105" s="12" t="s">
        <v>41</v>
      </c>
      <c r="X105" s="12" t="s">
        <v>42</v>
      </c>
      <c r="Y105" s="12"/>
      <c r="Z105" s="12"/>
      <c r="AA105" s="12" t="s">
        <v>647</v>
      </c>
      <c r="AB105" s="12"/>
      <c r="AC105" s="12">
        <v>7119</v>
      </c>
      <c r="AD105" s="12">
        <v>7119</v>
      </c>
    </row>
    <row r="106" spans="1:30" x14ac:dyDescent="0.2">
      <c r="A106" s="83" t="s">
        <v>499</v>
      </c>
      <c r="B106" s="76">
        <v>637540</v>
      </c>
      <c r="C106" s="12">
        <v>122832</v>
      </c>
      <c r="D106" s="12"/>
      <c r="E106" s="12">
        <v>2</v>
      </c>
      <c r="F106" s="12" t="s">
        <v>29</v>
      </c>
      <c r="G106" s="12">
        <v>3201</v>
      </c>
      <c r="H106" s="12" t="s">
        <v>608</v>
      </c>
      <c r="I106" s="12" t="s">
        <v>609</v>
      </c>
      <c r="J106" s="12">
        <v>75</v>
      </c>
      <c r="K106" s="12" t="s">
        <v>410</v>
      </c>
      <c r="L106" s="12">
        <v>193</v>
      </c>
      <c r="M106" s="12" t="s">
        <v>411</v>
      </c>
      <c r="N106" s="12" t="s">
        <v>412</v>
      </c>
      <c r="O106" s="57">
        <v>45684.574305555558</v>
      </c>
      <c r="P106" s="58">
        <v>45757</v>
      </c>
      <c r="Q106" s="12"/>
      <c r="R106" s="58">
        <v>45747</v>
      </c>
      <c r="S106" s="12"/>
      <c r="T106" s="75">
        <v>-1172.93</v>
      </c>
      <c r="U106" s="12" t="s">
        <v>34</v>
      </c>
      <c r="V106" s="12" t="s">
        <v>970</v>
      </c>
      <c r="W106" s="12" t="s">
        <v>35</v>
      </c>
      <c r="X106" s="12" t="s">
        <v>36</v>
      </c>
      <c r="Y106" s="12"/>
      <c r="Z106" s="12"/>
      <c r="AA106" s="12" t="s">
        <v>634</v>
      </c>
      <c r="AB106" s="12"/>
      <c r="AC106" s="12">
        <v>7119</v>
      </c>
      <c r="AD106" s="12">
        <v>7119</v>
      </c>
    </row>
    <row r="107" spans="1:30" x14ac:dyDescent="0.2">
      <c r="A107" s="83" t="s">
        <v>499</v>
      </c>
      <c r="B107" s="76">
        <v>637575</v>
      </c>
      <c r="C107" s="12">
        <v>122832</v>
      </c>
      <c r="D107" s="12"/>
      <c r="E107" s="12">
        <v>2</v>
      </c>
      <c r="F107" s="12" t="s">
        <v>29</v>
      </c>
      <c r="G107" s="12">
        <v>3201</v>
      </c>
      <c r="H107" s="12" t="s">
        <v>608</v>
      </c>
      <c r="I107" s="12" t="s">
        <v>609</v>
      </c>
      <c r="J107" s="12">
        <v>75</v>
      </c>
      <c r="K107" s="12" t="s">
        <v>410</v>
      </c>
      <c r="L107" s="12">
        <v>193</v>
      </c>
      <c r="M107" s="12" t="s">
        <v>411</v>
      </c>
      <c r="N107" s="12" t="s">
        <v>412</v>
      </c>
      <c r="O107" s="57">
        <v>45684.574305555558</v>
      </c>
      <c r="P107" s="58">
        <v>45757</v>
      </c>
      <c r="Q107" s="12"/>
      <c r="R107" s="58">
        <v>45747</v>
      </c>
      <c r="S107" s="12"/>
      <c r="T107" s="75">
        <v>93.83</v>
      </c>
      <c r="U107" s="12" t="s">
        <v>39</v>
      </c>
      <c r="V107" s="12" t="s">
        <v>40</v>
      </c>
      <c r="W107" s="12" t="s">
        <v>41</v>
      </c>
      <c r="X107" s="12" t="s">
        <v>42</v>
      </c>
      <c r="Y107" s="12"/>
      <c r="Z107" s="12"/>
      <c r="AA107" s="12" t="s">
        <v>634</v>
      </c>
      <c r="AB107" s="12"/>
      <c r="AC107" s="12">
        <v>7119</v>
      </c>
      <c r="AD107" s="12">
        <v>7119</v>
      </c>
    </row>
    <row r="108" spans="1:30" x14ac:dyDescent="0.2">
      <c r="A108" s="83" t="s">
        <v>501</v>
      </c>
      <c r="B108" s="76">
        <v>638791</v>
      </c>
      <c r="C108" s="12">
        <v>123169</v>
      </c>
      <c r="D108" s="12"/>
      <c r="E108" s="12">
        <v>2</v>
      </c>
      <c r="F108" s="12" t="s">
        <v>29</v>
      </c>
      <c r="G108" s="12">
        <v>3201</v>
      </c>
      <c r="H108" s="12" t="s">
        <v>608</v>
      </c>
      <c r="I108" s="12" t="s">
        <v>609</v>
      </c>
      <c r="J108" s="12">
        <v>243</v>
      </c>
      <c r="K108" s="12" t="s">
        <v>450</v>
      </c>
      <c r="L108" s="12">
        <v>374</v>
      </c>
      <c r="M108" s="12"/>
      <c r="N108" s="12" t="s">
        <v>986</v>
      </c>
      <c r="O108" s="57">
        <v>45685.593055555553</v>
      </c>
      <c r="P108" s="58">
        <v>45757</v>
      </c>
      <c r="Q108" s="12"/>
      <c r="R108" s="58">
        <v>45754</v>
      </c>
      <c r="S108" s="12"/>
      <c r="T108" s="75">
        <v>-2000</v>
      </c>
      <c r="U108" s="12" t="s">
        <v>34</v>
      </c>
      <c r="V108" s="12" t="s">
        <v>970</v>
      </c>
      <c r="W108" s="12" t="s">
        <v>35</v>
      </c>
      <c r="X108" s="12" t="s">
        <v>36</v>
      </c>
      <c r="Y108" s="12"/>
      <c r="Z108" s="12"/>
      <c r="AA108" s="12" t="s">
        <v>676</v>
      </c>
      <c r="AB108" s="12"/>
      <c r="AC108" s="12">
        <v>7119</v>
      </c>
      <c r="AD108" s="12">
        <v>7119</v>
      </c>
    </row>
    <row r="109" spans="1:30" x14ac:dyDescent="0.2">
      <c r="A109" s="83" t="s">
        <v>501</v>
      </c>
      <c r="B109" s="76">
        <v>638812</v>
      </c>
      <c r="C109" s="12">
        <v>123169</v>
      </c>
      <c r="D109" s="12"/>
      <c r="E109" s="12">
        <v>2</v>
      </c>
      <c r="F109" s="12" t="s">
        <v>29</v>
      </c>
      <c r="G109" s="12">
        <v>3201</v>
      </c>
      <c r="H109" s="12" t="s">
        <v>608</v>
      </c>
      <c r="I109" s="12" t="s">
        <v>609</v>
      </c>
      <c r="J109" s="12">
        <v>243</v>
      </c>
      <c r="K109" s="12" t="s">
        <v>450</v>
      </c>
      <c r="L109" s="12">
        <v>374</v>
      </c>
      <c r="M109" s="12"/>
      <c r="N109" s="12" t="s">
        <v>986</v>
      </c>
      <c r="O109" s="57">
        <v>45685.593055555553</v>
      </c>
      <c r="P109" s="58">
        <v>45757</v>
      </c>
      <c r="Q109" s="12"/>
      <c r="R109" s="58">
        <v>45754</v>
      </c>
      <c r="S109" s="12"/>
      <c r="T109" s="75">
        <v>160</v>
      </c>
      <c r="U109" s="12" t="s">
        <v>39</v>
      </c>
      <c r="V109" s="12" t="s">
        <v>40</v>
      </c>
      <c r="W109" s="12" t="s">
        <v>41</v>
      </c>
      <c r="X109" s="12" t="s">
        <v>42</v>
      </c>
      <c r="Y109" s="12"/>
      <c r="Z109" s="12"/>
      <c r="AA109" s="12" t="s">
        <v>676</v>
      </c>
      <c r="AB109" s="12"/>
      <c r="AC109" s="12">
        <v>7119</v>
      </c>
      <c r="AD109" s="12">
        <v>7119</v>
      </c>
    </row>
    <row r="110" spans="1:30" x14ac:dyDescent="0.2">
      <c r="A110" s="83" t="s">
        <v>501</v>
      </c>
      <c r="B110" s="76">
        <v>638838</v>
      </c>
      <c r="C110" s="12">
        <v>123182</v>
      </c>
      <c r="D110" s="12"/>
      <c r="E110" s="12">
        <v>2</v>
      </c>
      <c r="F110" s="12" t="s">
        <v>29</v>
      </c>
      <c r="G110" s="12">
        <v>3201</v>
      </c>
      <c r="H110" s="12" t="s">
        <v>608</v>
      </c>
      <c r="I110" s="12" t="s">
        <v>609</v>
      </c>
      <c r="J110" s="12">
        <v>234</v>
      </c>
      <c r="K110" s="12" t="s">
        <v>453</v>
      </c>
      <c r="L110" s="12">
        <v>342</v>
      </c>
      <c r="M110" s="12"/>
      <c r="N110" s="12" t="s">
        <v>454</v>
      </c>
      <c r="O110" s="57">
        <v>45685.59375</v>
      </c>
      <c r="P110" s="58">
        <v>45757</v>
      </c>
      <c r="Q110" s="12"/>
      <c r="R110" s="58">
        <v>45747</v>
      </c>
      <c r="S110" s="12"/>
      <c r="T110" s="75">
        <v>-5806.9</v>
      </c>
      <c r="U110" s="12" t="s">
        <v>34</v>
      </c>
      <c r="V110" s="12" t="s">
        <v>987</v>
      </c>
      <c r="W110" s="12" t="s">
        <v>35</v>
      </c>
      <c r="X110" s="12" t="s">
        <v>36</v>
      </c>
      <c r="Y110" s="12"/>
      <c r="Z110" s="12"/>
      <c r="AA110" s="12" t="s">
        <v>675</v>
      </c>
      <c r="AB110" s="12"/>
      <c r="AC110" s="12">
        <v>7119</v>
      </c>
      <c r="AD110" s="12">
        <v>7119</v>
      </c>
    </row>
    <row r="111" spans="1:30" x14ac:dyDescent="0.2">
      <c r="A111" s="83" t="s">
        <v>501</v>
      </c>
      <c r="B111" s="76">
        <v>638873</v>
      </c>
      <c r="C111" s="12">
        <v>123182</v>
      </c>
      <c r="D111" s="12"/>
      <c r="E111" s="12">
        <v>2</v>
      </c>
      <c r="F111" s="12" t="s">
        <v>29</v>
      </c>
      <c r="G111" s="12">
        <v>3201</v>
      </c>
      <c r="H111" s="12" t="s">
        <v>608</v>
      </c>
      <c r="I111" s="12" t="s">
        <v>609</v>
      </c>
      <c r="J111" s="12">
        <v>234</v>
      </c>
      <c r="K111" s="12" t="s">
        <v>453</v>
      </c>
      <c r="L111" s="12">
        <v>342</v>
      </c>
      <c r="M111" s="12"/>
      <c r="N111" s="12" t="s">
        <v>454</v>
      </c>
      <c r="O111" s="57">
        <v>45685.59375</v>
      </c>
      <c r="P111" s="58">
        <v>45757</v>
      </c>
      <c r="Q111" s="12"/>
      <c r="R111" s="58">
        <v>45747</v>
      </c>
      <c r="S111" s="12"/>
      <c r="T111" s="75">
        <v>464.55</v>
      </c>
      <c r="U111" s="12" t="s">
        <v>39</v>
      </c>
      <c r="V111" s="12" t="s">
        <v>40</v>
      </c>
      <c r="W111" s="12" t="s">
        <v>41</v>
      </c>
      <c r="X111" s="12" t="s">
        <v>42</v>
      </c>
      <c r="Y111" s="12"/>
      <c r="Z111" s="12"/>
      <c r="AA111" s="12" t="s">
        <v>675</v>
      </c>
      <c r="AB111" s="12"/>
      <c r="AC111" s="12">
        <v>7119</v>
      </c>
      <c r="AD111" s="12">
        <v>7119</v>
      </c>
    </row>
    <row r="112" spans="1:30" x14ac:dyDescent="0.2">
      <c r="A112" s="83" t="s">
        <v>501</v>
      </c>
      <c r="B112" s="76">
        <v>638905</v>
      </c>
      <c r="C112" s="12">
        <v>123182</v>
      </c>
      <c r="D112" s="12"/>
      <c r="E112" s="12">
        <v>2</v>
      </c>
      <c r="F112" s="12" t="s">
        <v>29</v>
      </c>
      <c r="G112" s="12">
        <v>3201</v>
      </c>
      <c r="H112" s="12" t="s">
        <v>608</v>
      </c>
      <c r="I112" s="12" t="s">
        <v>609</v>
      </c>
      <c r="J112" s="12">
        <v>234</v>
      </c>
      <c r="K112" s="12" t="s">
        <v>453</v>
      </c>
      <c r="L112" s="12">
        <v>342</v>
      </c>
      <c r="M112" s="12"/>
      <c r="N112" s="12" t="s">
        <v>454</v>
      </c>
      <c r="O112" s="57">
        <v>45685.59375</v>
      </c>
      <c r="P112" s="58">
        <v>45757</v>
      </c>
      <c r="Q112" s="12"/>
      <c r="R112" s="58">
        <v>45747</v>
      </c>
      <c r="S112" s="12"/>
      <c r="T112" s="75">
        <v>700.9</v>
      </c>
      <c r="U112" s="12" t="s">
        <v>39</v>
      </c>
      <c r="V112" s="12" t="s">
        <v>46</v>
      </c>
      <c r="W112" s="12" t="s">
        <v>47</v>
      </c>
      <c r="X112" s="12" t="s">
        <v>48</v>
      </c>
      <c r="Y112" s="12"/>
      <c r="Z112" s="12"/>
      <c r="AA112" s="12" t="s">
        <v>675</v>
      </c>
      <c r="AB112" s="12"/>
      <c r="AC112" s="12">
        <v>7119</v>
      </c>
      <c r="AD112" s="12">
        <v>7119</v>
      </c>
    </row>
    <row r="113" spans="1:30" x14ac:dyDescent="0.2">
      <c r="A113" s="83" t="s">
        <v>499</v>
      </c>
      <c r="B113" s="76">
        <v>639465</v>
      </c>
      <c r="C113" s="12">
        <v>123303</v>
      </c>
      <c r="D113" s="12"/>
      <c r="E113" s="12">
        <v>2</v>
      </c>
      <c r="F113" s="12" t="s">
        <v>29</v>
      </c>
      <c r="G113" s="12">
        <v>3201</v>
      </c>
      <c r="H113" s="12" t="s">
        <v>608</v>
      </c>
      <c r="I113" s="12" t="s">
        <v>609</v>
      </c>
      <c r="J113" s="12">
        <v>58</v>
      </c>
      <c r="K113" s="12" t="s">
        <v>678</v>
      </c>
      <c r="L113" s="12">
        <v>444</v>
      </c>
      <c r="M113" s="12"/>
      <c r="N113" s="12" t="s">
        <v>679</v>
      </c>
      <c r="O113" s="57">
        <v>45688.424305555556</v>
      </c>
      <c r="P113" s="58">
        <v>45757</v>
      </c>
      <c r="Q113" s="12"/>
      <c r="R113" s="58">
        <v>45747</v>
      </c>
      <c r="S113" s="12"/>
      <c r="T113" s="75">
        <v>-650</v>
      </c>
      <c r="U113" s="12" t="s">
        <v>34</v>
      </c>
      <c r="V113" s="12" t="s">
        <v>970</v>
      </c>
      <c r="W113" s="12" t="s">
        <v>35</v>
      </c>
      <c r="X113" s="12" t="s">
        <v>36</v>
      </c>
      <c r="Y113" s="12"/>
      <c r="Z113" s="12"/>
      <c r="AA113" s="12" t="s">
        <v>618</v>
      </c>
      <c r="AB113" s="12"/>
      <c r="AC113" s="12">
        <v>7119</v>
      </c>
      <c r="AD113" s="12">
        <v>7119</v>
      </c>
    </row>
    <row r="114" spans="1:30" x14ac:dyDescent="0.2">
      <c r="A114" s="83" t="s">
        <v>499</v>
      </c>
      <c r="B114" s="76">
        <v>639491</v>
      </c>
      <c r="C114" s="12">
        <v>123303</v>
      </c>
      <c r="D114" s="12"/>
      <c r="E114" s="12">
        <v>2</v>
      </c>
      <c r="F114" s="12" t="s">
        <v>29</v>
      </c>
      <c r="G114" s="12">
        <v>3201</v>
      </c>
      <c r="H114" s="12" t="s">
        <v>608</v>
      </c>
      <c r="I114" s="12" t="s">
        <v>609</v>
      </c>
      <c r="J114" s="12">
        <v>58</v>
      </c>
      <c r="K114" s="12" t="s">
        <v>678</v>
      </c>
      <c r="L114" s="12">
        <v>444</v>
      </c>
      <c r="M114" s="12"/>
      <c r="N114" s="12" t="s">
        <v>679</v>
      </c>
      <c r="O114" s="57">
        <v>45688.424305555556</v>
      </c>
      <c r="P114" s="58">
        <v>45757</v>
      </c>
      <c r="Q114" s="12"/>
      <c r="R114" s="58">
        <v>45747</v>
      </c>
      <c r="S114" s="12"/>
      <c r="T114" s="75">
        <v>52</v>
      </c>
      <c r="U114" s="12" t="s">
        <v>39</v>
      </c>
      <c r="V114" s="12" t="s">
        <v>40</v>
      </c>
      <c r="W114" s="12" t="s">
        <v>41</v>
      </c>
      <c r="X114" s="12" t="s">
        <v>42</v>
      </c>
      <c r="Y114" s="12"/>
      <c r="Z114" s="12"/>
      <c r="AA114" s="12" t="s">
        <v>618</v>
      </c>
      <c r="AB114" s="12"/>
      <c r="AC114" s="12">
        <v>7119</v>
      </c>
      <c r="AD114" s="12">
        <v>7119</v>
      </c>
    </row>
    <row r="115" spans="1:30" x14ac:dyDescent="0.2">
      <c r="A115" s="83" t="s">
        <v>500</v>
      </c>
      <c r="B115" s="76">
        <v>640901</v>
      </c>
      <c r="C115" s="12">
        <v>123598</v>
      </c>
      <c r="D115" s="12"/>
      <c r="E115" s="12">
        <v>2</v>
      </c>
      <c r="F115" s="12" t="s">
        <v>29</v>
      </c>
      <c r="G115" s="12">
        <v>3201</v>
      </c>
      <c r="H115" s="12" t="s">
        <v>608</v>
      </c>
      <c r="I115" s="12" t="s">
        <v>609</v>
      </c>
      <c r="J115" s="12">
        <v>207</v>
      </c>
      <c r="K115" s="12" t="s">
        <v>271</v>
      </c>
      <c r="L115" s="12">
        <v>174</v>
      </c>
      <c r="M115" s="12" t="s">
        <v>272</v>
      </c>
      <c r="N115" s="12" t="s">
        <v>666</v>
      </c>
      <c r="O115" s="57">
        <v>45717</v>
      </c>
      <c r="P115" s="58">
        <v>45757</v>
      </c>
      <c r="Q115" s="12"/>
      <c r="R115" s="58">
        <v>45747</v>
      </c>
      <c r="S115" s="12"/>
      <c r="T115" s="75">
        <v>-498.58</v>
      </c>
      <c r="U115" s="12" t="s">
        <v>34</v>
      </c>
      <c r="V115" s="12" t="s">
        <v>970</v>
      </c>
      <c r="W115" s="12" t="s">
        <v>35</v>
      </c>
      <c r="X115" s="12" t="s">
        <v>36</v>
      </c>
      <c r="Y115" s="12"/>
      <c r="Z115" s="12"/>
      <c r="AA115" s="12" t="s">
        <v>866</v>
      </c>
      <c r="AB115" s="12"/>
      <c r="AC115" s="12">
        <v>7119</v>
      </c>
      <c r="AD115" s="12">
        <v>7119</v>
      </c>
    </row>
    <row r="116" spans="1:30" x14ac:dyDescent="0.2">
      <c r="A116" s="83" t="s">
        <v>500</v>
      </c>
      <c r="B116" s="76">
        <v>640930</v>
      </c>
      <c r="C116" s="12">
        <v>123598</v>
      </c>
      <c r="D116" s="12"/>
      <c r="E116" s="12">
        <v>2</v>
      </c>
      <c r="F116" s="12" t="s">
        <v>29</v>
      </c>
      <c r="G116" s="12">
        <v>3201</v>
      </c>
      <c r="H116" s="12" t="s">
        <v>608</v>
      </c>
      <c r="I116" s="12" t="s">
        <v>609</v>
      </c>
      <c r="J116" s="12">
        <v>207</v>
      </c>
      <c r="K116" s="12" t="s">
        <v>271</v>
      </c>
      <c r="L116" s="12">
        <v>174</v>
      </c>
      <c r="M116" s="12" t="s">
        <v>272</v>
      </c>
      <c r="N116" s="12" t="s">
        <v>666</v>
      </c>
      <c r="O116" s="57">
        <v>45717</v>
      </c>
      <c r="P116" s="58">
        <v>45757</v>
      </c>
      <c r="Q116" s="12"/>
      <c r="R116" s="58">
        <v>45747</v>
      </c>
      <c r="S116" s="12"/>
      <c r="T116" s="75">
        <v>39.89</v>
      </c>
      <c r="U116" s="12" t="s">
        <v>39</v>
      </c>
      <c r="V116" s="12" t="s">
        <v>40</v>
      </c>
      <c r="W116" s="12" t="s">
        <v>41</v>
      </c>
      <c r="X116" s="12" t="s">
        <v>42</v>
      </c>
      <c r="Y116" s="12"/>
      <c r="Z116" s="12"/>
      <c r="AA116" s="12" t="s">
        <v>866</v>
      </c>
      <c r="AB116" s="12"/>
      <c r="AC116" s="12">
        <v>7119</v>
      </c>
      <c r="AD116" s="12">
        <v>7119</v>
      </c>
    </row>
    <row r="117" spans="1:30" x14ac:dyDescent="0.2">
      <c r="A117" s="83" t="s">
        <v>499</v>
      </c>
      <c r="B117" s="76">
        <v>641402</v>
      </c>
      <c r="C117" s="12">
        <v>123684</v>
      </c>
      <c r="D117" s="12"/>
      <c r="E117" s="12">
        <v>2</v>
      </c>
      <c r="F117" s="12" t="s">
        <v>29</v>
      </c>
      <c r="G117" s="12">
        <v>3201</v>
      </c>
      <c r="H117" s="12" t="s">
        <v>608</v>
      </c>
      <c r="I117" s="12" t="s">
        <v>609</v>
      </c>
      <c r="J117" s="12">
        <v>36</v>
      </c>
      <c r="K117" s="12" t="s">
        <v>319</v>
      </c>
      <c r="L117" s="12">
        <v>359</v>
      </c>
      <c r="M117" s="12"/>
      <c r="N117" s="12" t="s">
        <v>627</v>
      </c>
      <c r="O117" s="57">
        <v>45689</v>
      </c>
      <c r="P117" s="58">
        <v>45757</v>
      </c>
      <c r="Q117" s="12"/>
      <c r="R117" s="58">
        <v>45747</v>
      </c>
      <c r="S117" s="12"/>
      <c r="T117" s="75">
        <v>-587.12</v>
      </c>
      <c r="U117" s="12" t="s">
        <v>34</v>
      </c>
      <c r="V117" s="12" t="s">
        <v>970</v>
      </c>
      <c r="W117" s="12" t="s">
        <v>35</v>
      </c>
      <c r="X117" s="12" t="s">
        <v>36</v>
      </c>
      <c r="Y117" s="12"/>
      <c r="Z117" s="12"/>
      <c r="AA117" s="12" t="s">
        <v>869</v>
      </c>
      <c r="AB117" s="12"/>
      <c r="AC117" s="12">
        <v>7119</v>
      </c>
      <c r="AD117" s="12">
        <v>7119</v>
      </c>
    </row>
    <row r="118" spans="1:30" x14ac:dyDescent="0.2">
      <c r="A118" s="83" t="s">
        <v>499</v>
      </c>
      <c r="B118" s="76">
        <v>641443</v>
      </c>
      <c r="C118" s="12">
        <v>123684</v>
      </c>
      <c r="D118" s="12"/>
      <c r="E118" s="12">
        <v>2</v>
      </c>
      <c r="F118" s="12" t="s">
        <v>29</v>
      </c>
      <c r="G118" s="12">
        <v>3201</v>
      </c>
      <c r="H118" s="12" t="s">
        <v>608</v>
      </c>
      <c r="I118" s="12" t="s">
        <v>609</v>
      </c>
      <c r="J118" s="12">
        <v>36</v>
      </c>
      <c r="K118" s="12" t="s">
        <v>319</v>
      </c>
      <c r="L118" s="12">
        <v>359</v>
      </c>
      <c r="M118" s="12"/>
      <c r="N118" s="12" t="s">
        <v>627</v>
      </c>
      <c r="O118" s="57">
        <v>45689</v>
      </c>
      <c r="P118" s="58">
        <v>45757</v>
      </c>
      <c r="Q118" s="12"/>
      <c r="R118" s="58">
        <v>45747</v>
      </c>
      <c r="S118" s="12"/>
      <c r="T118" s="75">
        <v>46.97</v>
      </c>
      <c r="U118" s="12" t="s">
        <v>39</v>
      </c>
      <c r="V118" s="12" t="s">
        <v>40</v>
      </c>
      <c r="W118" s="12" t="s">
        <v>41</v>
      </c>
      <c r="X118" s="12" t="s">
        <v>42</v>
      </c>
      <c r="Y118" s="12"/>
      <c r="Z118" s="12"/>
      <c r="AA118" s="12" t="s">
        <v>869</v>
      </c>
      <c r="AB118" s="12"/>
      <c r="AC118" s="12">
        <v>7119</v>
      </c>
      <c r="AD118" s="12">
        <v>7119</v>
      </c>
    </row>
    <row r="119" spans="1:30" x14ac:dyDescent="0.2">
      <c r="A119" s="83" t="s">
        <v>499</v>
      </c>
      <c r="B119" s="76">
        <v>641502</v>
      </c>
      <c r="C119" s="12">
        <v>123703</v>
      </c>
      <c r="D119" s="12"/>
      <c r="E119" s="12">
        <v>2</v>
      </c>
      <c r="F119" s="12" t="s">
        <v>29</v>
      </c>
      <c r="G119" s="12">
        <v>3201</v>
      </c>
      <c r="H119" s="12" t="s">
        <v>608</v>
      </c>
      <c r="I119" s="12" t="s">
        <v>609</v>
      </c>
      <c r="J119" s="12">
        <v>93</v>
      </c>
      <c r="K119" s="12" t="s">
        <v>220</v>
      </c>
      <c r="L119" s="12">
        <v>362</v>
      </c>
      <c r="M119" s="12"/>
      <c r="N119" s="12" t="s">
        <v>625</v>
      </c>
      <c r="O119" s="57">
        <v>45689</v>
      </c>
      <c r="P119" s="58">
        <v>45757</v>
      </c>
      <c r="Q119" s="12"/>
      <c r="R119" s="58">
        <v>45747</v>
      </c>
      <c r="S119" s="12"/>
      <c r="T119" s="75">
        <v>-170.8</v>
      </c>
      <c r="U119" s="12" t="s">
        <v>34</v>
      </c>
      <c r="V119" s="12" t="s">
        <v>970</v>
      </c>
      <c r="W119" s="12" t="s">
        <v>35</v>
      </c>
      <c r="X119" s="12" t="s">
        <v>36</v>
      </c>
      <c r="Y119" s="12"/>
      <c r="Z119" s="12"/>
      <c r="AA119" s="12" t="s">
        <v>861</v>
      </c>
      <c r="AB119" s="12"/>
      <c r="AC119" s="12">
        <v>7119</v>
      </c>
      <c r="AD119" s="12">
        <v>7119</v>
      </c>
    </row>
    <row r="120" spans="1:30" x14ac:dyDescent="0.2">
      <c r="A120" s="83" t="s">
        <v>499</v>
      </c>
      <c r="B120" s="76">
        <v>641537</v>
      </c>
      <c r="C120" s="12">
        <v>123703</v>
      </c>
      <c r="D120" s="12"/>
      <c r="E120" s="12">
        <v>2</v>
      </c>
      <c r="F120" s="12" t="s">
        <v>29</v>
      </c>
      <c r="G120" s="12">
        <v>3201</v>
      </c>
      <c r="H120" s="12" t="s">
        <v>608</v>
      </c>
      <c r="I120" s="12" t="s">
        <v>609</v>
      </c>
      <c r="J120" s="12">
        <v>93</v>
      </c>
      <c r="K120" s="12" t="s">
        <v>220</v>
      </c>
      <c r="L120" s="12">
        <v>362</v>
      </c>
      <c r="M120" s="12"/>
      <c r="N120" s="12" t="s">
        <v>625</v>
      </c>
      <c r="O120" s="57">
        <v>45689</v>
      </c>
      <c r="P120" s="58">
        <v>45757</v>
      </c>
      <c r="Q120" s="12"/>
      <c r="R120" s="58">
        <v>45747</v>
      </c>
      <c r="S120" s="12"/>
      <c r="T120" s="75">
        <v>13.66</v>
      </c>
      <c r="U120" s="12" t="s">
        <v>39</v>
      </c>
      <c r="V120" s="12" t="s">
        <v>40</v>
      </c>
      <c r="W120" s="12" t="s">
        <v>41</v>
      </c>
      <c r="X120" s="12" t="s">
        <v>42</v>
      </c>
      <c r="Y120" s="12"/>
      <c r="Z120" s="12"/>
      <c r="AA120" s="12" t="s">
        <v>861</v>
      </c>
      <c r="AB120" s="12"/>
      <c r="AC120" s="12">
        <v>7119</v>
      </c>
      <c r="AD120" s="12">
        <v>7119</v>
      </c>
    </row>
    <row r="121" spans="1:30" x14ac:dyDescent="0.2">
      <c r="A121" s="83" t="s">
        <v>501</v>
      </c>
      <c r="B121" s="76">
        <v>641643</v>
      </c>
      <c r="C121" s="12">
        <v>123738</v>
      </c>
      <c r="D121" s="12"/>
      <c r="E121" s="12">
        <v>2</v>
      </c>
      <c r="F121" s="12" t="s">
        <v>29</v>
      </c>
      <c r="G121" s="12">
        <v>3201</v>
      </c>
      <c r="H121" s="12" t="s">
        <v>608</v>
      </c>
      <c r="I121" s="12" t="s">
        <v>609</v>
      </c>
      <c r="J121" s="12">
        <v>358</v>
      </c>
      <c r="K121" s="12" t="s">
        <v>223</v>
      </c>
      <c r="L121" s="12">
        <v>84</v>
      </c>
      <c r="M121" s="12" t="s">
        <v>224</v>
      </c>
      <c r="N121" s="12" t="s">
        <v>619</v>
      </c>
      <c r="O121" s="57">
        <v>45658</v>
      </c>
      <c r="P121" s="58">
        <v>45757</v>
      </c>
      <c r="Q121" s="12"/>
      <c r="R121" s="58">
        <v>45747</v>
      </c>
      <c r="S121" s="12"/>
      <c r="T121" s="75">
        <v>-11430.38</v>
      </c>
      <c r="U121" s="12" t="s">
        <v>34</v>
      </c>
      <c r="V121" s="12" t="s">
        <v>970</v>
      </c>
      <c r="W121" s="12" t="s">
        <v>35</v>
      </c>
      <c r="X121" s="12" t="s">
        <v>36</v>
      </c>
      <c r="Y121" s="12"/>
      <c r="Z121" s="12"/>
      <c r="AA121" s="12" t="s">
        <v>863</v>
      </c>
      <c r="AB121" s="12"/>
      <c r="AC121" s="12">
        <v>7119</v>
      </c>
      <c r="AD121" s="12">
        <v>7119</v>
      </c>
    </row>
    <row r="122" spans="1:30" x14ac:dyDescent="0.2">
      <c r="A122" s="83" t="s">
        <v>501</v>
      </c>
      <c r="B122" s="76">
        <v>641688</v>
      </c>
      <c r="C122" s="12">
        <v>123738</v>
      </c>
      <c r="D122" s="12"/>
      <c r="E122" s="12">
        <v>2</v>
      </c>
      <c r="F122" s="12" t="s">
        <v>29</v>
      </c>
      <c r="G122" s="12">
        <v>3201</v>
      </c>
      <c r="H122" s="12" t="s">
        <v>608</v>
      </c>
      <c r="I122" s="12" t="s">
        <v>609</v>
      </c>
      <c r="J122" s="12">
        <v>358</v>
      </c>
      <c r="K122" s="12" t="s">
        <v>223</v>
      </c>
      <c r="L122" s="12">
        <v>84</v>
      </c>
      <c r="M122" s="12" t="s">
        <v>224</v>
      </c>
      <c r="N122" s="12" t="s">
        <v>619</v>
      </c>
      <c r="O122" s="57">
        <v>45658</v>
      </c>
      <c r="P122" s="58">
        <v>45757</v>
      </c>
      <c r="Q122" s="12"/>
      <c r="R122" s="58">
        <v>45747</v>
      </c>
      <c r="S122" s="12"/>
      <c r="T122" s="75">
        <v>914.43</v>
      </c>
      <c r="U122" s="12" t="s">
        <v>39</v>
      </c>
      <c r="V122" s="12" t="s">
        <v>40</v>
      </c>
      <c r="W122" s="12" t="s">
        <v>41</v>
      </c>
      <c r="X122" s="12" t="s">
        <v>42</v>
      </c>
      <c r="Y122" s="12"/>
      <c r="Z122" s="12"/>
      <c r="AA122" s="12" t="s">
        <v>863</v>
      </c>
      <c r="AB122" s="12"/>
      <c r="AC122" s="12">
        <v>7119</v>
      </c>
      <c r="AD122" s="12">
        <v>7119</v>
      </c>
    </row>
    <row r="123" spans="1:30" x14ac:dyDescent="0.2">
      <c r="A123" s="83" t="s">
        <v>501</v>
      </c>
      <c r="B123" s="76">
        <v>641732</v>
      </c>
      <c r="C123" s="12">
        <v>123738</v>
      </c>
      <c r="D123" s="12"/>
      <c r="E123" s="12">
        <v>2</v>
      </c>
      <c r="F123" s="12" t="s">
        <v>29</v>
      </c>
      <c r="G123" s="12">
        <v>3201</v>
      </c>
      <c r="H123" s="12" t="s">
        <v>608</v>
      </c>
      <c r="I123" s="12" t="s">
        <v>609</v>
      </c>
      <c r="J123" s="12">
        <v>358</v>
      </c>
      <c r="K123" s="12" t="s">
        <v>223</v>
      </c>
      <c r="L123" s="12">
        <v>84</v>
      </c>
      <c r="M123" s="12" t="s">
        <v>224</v>
      </c>
      <c r="N123" s="12" t="s">
        <v>619</v>
      </c>
      <c r="O123" s="57">
        <v>45658</v>
      </c>
      <c r="P123" s="58">
        <v>45757</v>
      </c>
      <c r="Q123" s="12"/>
      <c r="R123" s="58">
        <v>45747</v>
      </c>
      <c r="S123" s="12"/>
      <c r="T123" s="75">
        <v>2247.35</v>
      </c>
      <c r="U123" s="12" t="s">
        <v>39</v>
      </c>
      <c r="V123" s="12" t="s">
        <v>46</v>
      </c>
      <c r="W123" s="12" t="s">
        <v>47</v>
      </c>
      <c r="X123" s="12" t="s">
        <v>48</v>
      </c>
      <c r="Y123" s="12"/>
      <c r="Z123" s="12"/>
      <c r="AA123" s="12" t="s">
        <v>863</v>
      </c>
      <c r="AB123" s="12"/>
      <c r="AC123" s="12">
        <v>7119</v>
      </c>
      <c r="AD123" s="12">
        <v>7119</v>
      </c>
    </row>
    <row r="124" spans="1:30" x14ac:dyDescent="0.2">
      <c r="A124" s="83" t="s">
        <v>499</v>
      </c>
      <c r="B124" s="76">
        <v>642498</v>
      </c>
      <c r="C124" s="12">
        <v>123890</v>
      </c>
      <c r="D124" s="12"/>
      <c r="E124" s="12">
        <v>2</v>
      </c>
      <c r="F124" s="12" t="s">
        <v>29</v>
      </c>
      <c r="G124" s="12">
        <v>3201</v>
      </c>
      <c r="H124" s="12" t="s">
        <v>608</v>
      </c>
      <c r="I124" s="12" t="s">
        <v>609</v>
      </c>
      <c r="J124" s="12">
        <v>88</v>
      </c>
      <c r="K124" s="12" t="s">
        <v>421</v>
      </c>
      <c r="L124" s="12">
        <v>179</v>
      </c>
      <c r="M124" s="12" t="s">
        <v>422</v>
      </c>
      <c r="N124" s="12" t="s">
        <v>936</v>
      </c>
      <c r="O124" s="57">
        <v>45717</v>
      </c>
      <c r="P124" s="58">
        <v>45757</v>
      </c>
      <c r="Q124" s="12"/>
      <c r="R124" s="12"/>
      <c r="S124" s="12"/>
      <c r="T124" s="75">
        <v>-332.39</v>
      </c>
      <c r="U124" s="12" t="s">
        <v>34</v>
      </c>
      <c r="V124" s="12" t="s">
        <v>970</v>
      </c>
      <c r="W124" s="12" t="s">
        <v>35</v>
      </c>
      <c r="X124" s="12" t="s">
        <v>36</v>
      </c>
      <c r="Y124" s="12"/>
      <c r="Z124" s="12"/>
      <c r="AA124" s="12" t="s">
        <v>875</v>
      </c>
      <c r="AB124" s="12"/>
      <c r="AC124" s="12">
        <v>7119</v>
      </c>
      <c r="AD124" s="12">
        <v>7119</v>
      </c>
    </row>
    <row r="125" spans="1:30" x14ac:dyDescent="0.2">
      <c r="A125" s="83" t="s">
        <v>499</v>
      </c>
      <c r="B125" s="76">
        <v>642523</v>
      </c>
      <c r="C125" s="12">
        <v>123890</v>
      </c>
      <c r="D125" s="12"/>
      <c r="E125" s="12">
        <v>2</v>
      </c>
      <c r="F125" s="12" t="s">
        <v>29</v>
      </c>
      <c r="G125" s="12">
        <v>3201</v>
      </c>
      <c r="H125" s="12" t="s">
        <v>608</v>
      </c>
      <c r="I125" s="12" t="s">
        <v>609</v>
      </c>
      <c r="J125" s="12">
        <v>88</v>
      </c>
      <c r="K125" s="12" t="s">
        <v>421</v>
      </c>
      <c r="L125" s="12">
        <v>179</v>
      </c>
      <c r="M125" s="12" t="s">
        <v>422</v>
      </c>
      <c r="N125" s="12" t="s">
        <v>936</v>
      </c>
      <c r="O125" s="57">
        <v>45717</v>
      </c>
      <c r="P125" s="58">
        <v>45757</v>
      </c>
      <c r="Q125" s="12"/>
      <c r="R125" s="12"/>
      <c r="S125" s="12"/>
      <c r="T125" s="75">
        <v>26.59</v>
      </c>
      <c r="U125" s="12" t="s">
        <v>39</v>
      </c>
      <c r="V125" s="12" t="s">
        <v>40</v>
      </c>
      <c r="W125" s="12" t="s">
        <v>41</v>
      </c>
      <c r="X125" s="12" t="s">
        <v>42</v>
      </c>
      <c r="Y125" s="12"/>
      <c r="Z125" s="12"/>
      <c r="AA125" s="12" t="s">
        <v>875</v>
      </c>
      <c r="AB125" s="12"/>
      <c r="AC125" s="12">
        <v>7119</v>
      </c>
      <c r="AD125" s="12">
        <v>7119</v>
      </c>
    </row>
    <row r="126" spans="1:30" x14ac:dyDescent="0.2">
      <c r="A126" s="83" t="s">
        <v>499</v>
      </c>
      <c r="B126" s="76">
        <v>642608</v>
      </c>
      <c r="C126" s="12">
        <v>123916</v>
      </c>
      <c r="D126" s="12"/>
      <c r="E126" s="12">
        <v>2</v>
      </c>
      <c r="F126" s="12" t="s">
        <v>29</v>
      </c>
      <c r="G126" s="12">
        <v>3201</v>
      </c>
      <c r="H126" s="12" t="s">
        <v>608</v>
      </c>
      <c r="I126" s="12" t="s">
        <v>609</v>
      </c>
      <c r="J126" s="12">
        <v>65</v>
      </c>
      <c r="K126" s="12" t="s">
        <v>217</v>
      </c>
      <c r="L126" s="12">
        <v>227</v>
      </c>
      <c r="M126" s="12" t="s">
        <v>218</v>
      </c>
      <c r="N126" s="12" t="s">
        <v>646</v>
      </c>
      <c r="O126" s="57">
        <v>45689</v>
      </c>
      <c r="P126" s="58">
        <v>45757</v>
      </c>
      <c r="Q126" s="12"/>
      <c r="R126" s="58">
        <v>45747</v>
      </c>
      <c r="S126" s="12"/>
      <c r="T126" s="75">
        <v>-640.5</v>
      </c>
      <c r="U126" s="12" t="s">
        <v>34</v>
      </c>
      <c r="V126" s="12" t="s">
        <v>970</v>
      </c>
      <c r="W126" s="12" t="s">
        <v>35</v>
      </c>
      <c r="X126" s="12" t="s">
        <v>36</v>
      </c>
      <c r="Y126" s="12"/>
      <c r="Z126" s="12"/>
      <c r="AA126" s="12" t="s">
        <v>862</v>
      </c>
      <c r="AB126" s="12"/>
      <c r="AC126" s="12">
        <v>7119</v>
      </c>
      <c r="AD126" s="12">
        <v>7119</v>
      </c>
    </row>
    <row r="127" spans="1:30" x14ac:dyDescent="0.2">
      <c r="A127" s="83" t="s">
        <v>499</v>
      </c>
      <c r="B127" s="76">
        <v>642640</v>
      </c>
      <c r="C127" s="12">
        <v>123916</v>
      </c>
      <c r="D127" s="12"/>
      <c r="E127" s="12">
        <v>2</v>
      </c>
      <c r="F127" s="12" t="s">
        <v>29</v>
      </c>
      <c r="G127" s="12">
        <v>3201</v>
      </c>
      <c r="H127" s="12" t="s">
        <v>608</v>
      </c>
      <c r="I127" s="12" t="s">
        <v>609</v>
      </c>
      <c r="J127" s="12">
        <v>65</v>
      </c>
      <c r="K127" s="12" t="s">
        <v>217</v>
      </c>
      <c r="L127" s="12">
        <v>227</v>
      </c>
      <c r="M127" s="12" t="s">
        <v>218</v>
      </c>
      <c r="N127" s="12" t="s">
        <v>646</v>
      </c>
      <c r="O127" s="57">
        <v>45689</v>
      </c>
      <c r="P127" s="58">
        <v>45757</v>
      </c>
      <c r="Q127" s="12"/>
      <c r="R127" s="58">
        <v>45747</v>
      </c>
      <c r="S127" s="12"/>
      <c r="T127" s="75">
        <v>51.24</v>
      </c>
      <c r="U127" s="12" t="s">
        <v>39</v>
      </c>
      <c r="V127" s="12" t="s">
        <v>40</v>
      </c>
      <c r="W127" s="12" t="s">
        <v>41</v>
      </c>
      <c r="X127" s="12" t="s">
        <v>42</v>
      </c>
      <c r="Y127" s="12"/>
      <c r="Z127" s="12"/>
      <c r="AA127" s="12" t="s">
        <v>862</v>
      </c>
      <c r="AB127" s="12"/>
      <c r="AC127" s="12">
        <v>7119</v>
      </c>
      <c r="AD127" s="12">
        <v>7119</v>
      </c>
    </row>
    <row r="128" spans="1:30" x14ac:dyDescent="0.2">
      <c r="A128" s="83" t="s">
        <v>499</v>
      </c>
      <c r="B128" s="76">
        <v>645172</v>
      </c>
      <c r="C128" s="12">
        <v>124436</v>
      </c>
      <c r="D128" s="12"/>
      <c r="E128" s="12">
        <v>2</v>
      </c>
      <c r="F128" s="12" t="s">
        <v>29</v>
      </c>
      <c r="G128" s="12">
        <v>3201</v>
      </c>
      <c r="H128" s="12" t="s">
        <v>608</v>
      </c>
      <c r="I128" s="12" t="s">
        <v>609</v>
      </c>
      <c r="J128" s="12">
        <v>90</v>
      </c>
      <c r="K128" s="12" t="s">
        <v>109</v>
      </c>
      <c r="L128" s="12">
        <v>309</v>
      </c>
      <c r="M128" s="12"/>
      <c r="N128" s="12" t="s">
        <v>988</v>
      </c>
      <c r="O128" s="57">
        <v>45694.414583333331</v>
      </c>
      <c r="P128" s="58">
        <v>45757</v>
      </c>
      <c r="Q128" s="12"/>
      <c r="R128" s="58">
        <v>45754</v>
      </c>
      <c r="S128" s="12"/>
      <c r="T128" s="75">
        <v>-420</v>
      </c>
      <c r="U128" s="12" t="s">
        <v>34</v>
      </c>
      <c r="V128" s="12" t="s">
        <v>970</v>
      </c>
      <c r="W128" s="12" t="s">
        <v>35</v>
      </c>
      <c r="X128" s="12" t="s">
        <v>36</v>
      </c>
      <c r="Y128" s="12"/>
      <c r="Z128" s="12"/>
      <c r="AA128" s="12" t="s">
        <v>791</v>
      </c>
      <c r="AB128" s="12"/>
      <c r="AC128" s="12">
        <v>7119</v>
      </c>
      <c r="AD128" s="12">
        <v>7119</v>
      </c>
    </row>
    <row r="129" spans="1:30" x14ac:dyDescent="0.2">
      <c r="A129" s="83" t="s">
        <v>499</v>
      </c>
      <c r="B129" s="76">
        <v>645199</v>
      </c>
      <c r="C129" s="12">
        <v>124436</v>
      </c>
      <c r="D129" s="12"/>
      <c r="E129" s="12">
        <v>2</v>
      </c>
      <c r="F129" s="12" t="s">
        <v>29</v>
      </c>
      <c r="G129" s="12">
        <v>3201</v>
      </c>
      <c r="H129" s="12" t="s">
        <v>608</v>
      </c>
      <c r="I129" s="12" t="s">
        <v>609</v>
      </c>
      <c r="J129" s="12">
        <v>90</v>
      </c>
      <c r="K129" s="12" t="s">
        <v>109</v>
      </c>
      <c r="L129" s="12">
        <v>309</v>
      </c>
      <c r="M129" s="12"/>
      <c r="N129" s="12" t="s">
        <v>988</v>
      </c>
      <c r="O129" s="57">
        <v>45694.414583333331</v>
      </c>
      <c r="P129" s="58">
        <v>45757</v>
      </c>
      <c r="Q129" s="12"/>
      <c r="R129" s="58">
        <v>45754</v>
      </c>
      <c r="S129" s="12"/>
      <c r="T129" s="75">
        <v>33.6</v>
      </c>
      <c r="U129" s="12" t="s">
        <v>39</v>
      </c>
      <c r="V129" s="12" t="s">
        <v>40</v>
      </c>
      <c r="W129" s="12" t="s">
        <v>41</v>
      </c>
      <c r="X129" s="12" t="s">
        <v>42</v>
      </c>
      <c r="Y129" s="12"/>
      <c r="Z129" s="12"/>
      <c r="AA129" s="12" t="s">
        <v>791</v>
      </c>
      <c r="AB129" s="12"/>
      <c r="AC129" s="12">
        <v>7119</v>
      </c>
      <c r="AD129" s="12">
        <v>7119</v>
      </c>
    </row>
    <row r="130" spans="1:30" x14ac:dyDescent="0.2">
      <c r="A130" s="83" t="s">
        <v>499</v>
      </c>
      <c r="B130" s="76">
        <v>645351</v>
      </c>
      <c r="C130" s="12">
        <v>124460</v>
      </c>
      <c r="D130" s="12"/>
      <c r="E130" s="12">
        <v>2</v>
      </c>
      <c r="F130" s="12" t="s">
        <v>29</v>
      </c>
      <c r="G130" s="12">
        <v>3201</v>
      </c>
      <c r="H130" s="12" t="s">
        <v>608</v>
      </c>
      <c r="I130" s="12" t="s">
        <v>609</v>
      </c>
      <c r="J130" s="12">
        <v>91</v>
      </c>
      <c r="K130" s="12" t="s">
        <v>211</v>
      </c>
      <c r="L130" s="12">
        <v>9</v>
      </c>
      <c r="M130" s="12" t="s">
        <v>212</v>
      </c>
      <c r="N130" s="12" t="s">
        <v>937</v>
      </c>
      <c r="O130" s="57">
        <v>45694.709722222222</v>
      </c>
      <c r="P130" s="58">
        <v>45757</v>
      </c>
      <c r="Q130" s="12"/>
      <c r="R130" s="58">
        <v>45752</v>
      </c>
      <c r="S130" s="12"/>
      <c r="T130" s="75">
        <v>-420</v>
      </c>
      <c r="U130" s="12" t="s">
        <v>34</v>
      </c>
      <c r="V130" s="12" t="s">
        <v>970</v>
      </c>
      <c r="W130" s="12" t="s">
        <v>35</v>
      </c>
      <c r="X130" s="12" t="s">
        <v>36</v>
      </c>
      <c r="Y130" s="12"/>
      <c r="Z130" s="12"/>
      <c r="AA130" s="12" t="s">
        <v>791</v>
      </c>
      <c r="AB130" s="12"/>
      <c r="AC130" s="12">
        <v>7119</v>
      </c>
      <c r="AD130" s="12">
        <v>7119</v>
      </c>
    </row>
    <row r="131" spans="1:30" x14ac:dyDescent="0.2">
      <c r="A131" s="83" t="s">
        <v>499</v>
      </c>
      <c r="B131" s="76">
        <v>645384</v>
      </c>
      <c r="C131" s="12">
        <v>124460</v>
      </c>
      <c r="D131" s="12"/>
      <c r="E131" s="12">
        <v>2</v>
      </c>
      <c r="F131" s="12" t="s">
        <v>29</v>
      </c>
      <c r="G131" s="12">
        <v>3201</v>
      </c>
      <c r="H131" s="12" t="s">
        <v>608</v>
      </c>
      <c r="I131" s="12" t="s">
        <v>609</v>
      </c>
      <c r="J131" s="12">
        <v>91</v>
      </c>
      <c r="K131" s="12" t="s">
        <v>211</v>
      </c>
      <c r="L131" s="12">
        <v>9</v>
      </c>
      <c r="M131" s="12" t="s">
        <v>212</v>
      </c>
      <c r="N131" s="12" t="s">
        <v>937</v>
      </c>
      <c r="O131" s="57">
        <v>45694.709722222222</v>
      </c>
      <c r="P131" s="58">
        <v>45757</v>
      </c>
      <c r="Q131" s="12"/>
      <c r="R131" s="58">
        <v>45752</v>
      </c>
      <c r="S131" s="12"/>
      <c r="T131" s="75">
        <v>33.6</v>
      </c>
      <c r="U131" s="12" t="s">
        <v>39</v>
      </c>
      <c r="V131" s="12" t="s">
        <v>40</v>
      </c>
      <c r="W131" s="12" t="s">
        <v>41</v>
      </c>
      <c r="X131" s="12" t="s">
        <v>42</v>
      </c>
      <c r="Y131" s="12"/>
      <c r="Z131" s="12"/>
      <c r="AA131" s="12" t="s">
        <v>791</v>
      </c>
      <c r="AB131" s="12"/>
      <c r="AC131" s="12">
        <v>7119</v>
      </c>
      <c r="AD131" s="12">
        <v>7119</v>
      </c>
    </row>
    <row r="132" spans="1:30" x14ac:dyDescent="0.2">
      <c r="A132" s="83" t="s">
        <v>499</v>
      </c>
      <c r="B132" s="76">
        <v>645610</v>
      </c>
      <c r="C132" s="12">
        <v>124515</v>
      </c>
      <c r="D132" s="12"/>
      <c r="E132" s="12">
        <v>2</v>
      </c>
      <c r="F132" s="12" t="s">
        <v>29</v>
      </c>
      <c r="G132" s="12">
        <v>3201</v>
      </c>
      <c r="H132" s="12" t="s">
        <v>608</v>
      </c>
      <c r="I132" s="12" t="s">
        <v>609</v>
      </c>
      <c r="J132" s="12">
        <v>76</v>
      </c>
      <c r="K132" s="12" t="s">
        <v>351</v>
      </c>
      <c r="L132" s="12">
        <v>447</v>
      </c>
      <c r="M132" s="12"/>
      <c r="N132" s="12" t="s">
        <v>825</v>
      </c>
      <c r="O132" s="57">
        <v>45694.720138888886</v>
      </c>
      <c r="P132" s="58">
        <v>45757</v>
      </c>
      <c r="Q132" s="12"/>
      <c r="R132" s="58">
        <v>45748</v>
      </c>
      <c r="S132" s="12"/>
      <c r="T132" s="75">
        <v>-1400</v>
      </c>
      <c r="U132" s="12" t="s">
        <v>34</v>
      </c>
      <c r="V132" s="12" t="s">
        <v>970</v>
      </c>
      <c r="W132" s="12" t="s">
        <v>35</v>
      </c>
      <c r="X132" s="12" t="s">
        <v>36</v>
      </c>
      <c r="Y132" s="12"/>
      <c r="Z132" s="12"/>
      <c r="AA132" s="12" t="s">
        <v>790</v>
      </c>
      <c r="AB132" s="12"/>
      <c r="AC132" s="12">
        <v>7119</v>
      </c>
      <c r="AD132" s="12">
        <v>7119</v>
      </c>
    </row>
    <row r="133" spans="1:30" x14ac:dyDescent="0.2">
      <c r="A133" s="83" t="s">
        <v>499</v>
      </c>
      <c r="B133" s="76">
        <v>645644</v>
      </c>
      <c r="C133" s="12">
        <v>124515</v>
      </c>
      <c r="D133" s="12"/>
      <c r="E133" s="12">
        <v>2</v>
      </c>
      <c r="F133" s="12" t="s">
        <v>29</v>
      </c>
      <c r="G133" s="12">
        <v>3201</v>
      </c>
      <c r="H133" s="12" t="s">
        <v>608</v>
      </c>
      <c r="I133" s="12" t="s">
        <v>609</v>
      </c>
      <c r="J133" s="12">
        <v>76</v>
      </c>
      <c r="K133" s="12" t="s">
        <v>351</v>
      </c>
      <c r="L133" s="12">
        <v>447</v>
      </c>
      <c r="M133" s="12"/>
      <c r="N133" s="12" t="s">
        <v>825</v>
      </c>
      <c r="O133" s="57">
        <v>45694.720138888886</v>
      </c>
      <c r="P133" s="58">
        <v>45757</v>
      </c>
      <c r="Q133" s="12"/>
      <c r="R133" s="58">
        <v>45748</v>
      </c>
      <c r="S133" s="12"/>
      <c r="T133" s="75">
        <v>112</v>
      </c>
      <c r="U133" s="12" t="s">
        <v>39</v>
      </c>
      <c r="V133" s="12" t="s">
        <v>40</v>
      </c>
      <c r="W133" s="12" t="s">
        <v>41</v>
      </c>
      <c r="X133" s="12" t="s">
        <v>42</v>
      </c>
      <c r="Y133" s="12"/>
      <c r="Z133" s="12"/>
      <c r="AA133" s="12" t="s">
        <v>790</v>
      </c>
      <c r="AB133" s="12"/>
      <c r="AC133" s="12">
        <v>7119</v>
      </c>
      <c r="AD133" s="12">
        <v>7119</v>
      </c>
    </row>
    <row r="134" spans="1:30" x14ac:dyDescent="0.2">
      <c r="A134" s="83" t="s">
        <v>499</v>
      </c>
      <c r="B134" s="76">
        <v>645812</v>
      </c>
      <c r="C134" s="12">
        <v>124564</v>
      </c>
      <c r="D134" s="12"/>
      <c r="E134" s="12">
        <v>2</v>
      </c>
      <c r="F134" s="12" t="s">
        <v>29</v>
      </c>
      <c r="G134" s="12">
        <v>3201</v>
      </c>
      <c r="H134" s="12" t="s">
        <v>608</v>
      </c>
      <c r="I134" s="12" t="s">
        <v>609</v>
      </c>
      <c r="J134" s="12">
        <v>92</v>
      </c>
      <c r="K134" s="12" t="s">
        <v>357</v>
      </c>
      <c r="L134" s="12">
        <v>448</v>
      </c>
      <c r="M134" s="12"/>
      <c r="N134" s="12" t="s">
        <v>824</v>
      </c>
      <c r="O134" s="57">
        <v>45694.727083333331</v>
      </c>
      <c r="P134" s="58">
        <v>45757</v>
      </c>
      <c r="Q134" s="12"/>
      <c r="R134" s="58">
        <v>45748</v>
      </c>
      <c r="S134" s="12"/>
      <c r="T134" s="75">
        <v>-395</v>
      </c>
      <c r="U134" s="12" t="s">
        <v>34</v>
      </c>
      <c r="V134" s="12" t="s">
        <v>970</v>
      </c>
      <c r="W134" s="12" t="s">
        <v>35</v>
      </c>
      <c r="X134" s="12" t="s">
        <v>36</v>
      </c>
      <c r="Y134" s="12"/>
      <c r="Z134" s="12"/>
      <c r="AA134" s="12" t="s">
        <v>870</v>
      </c>
      <c r="AB134" s="12"/>
      <c r="AC134" s="12">
        <v>7119</v>
      </c>
      <c r="AD134" s="12">
        <v>7119</v>
      </c>
    </row>
    <row r="135" spans="1:30" x14ac:dyDescent="0.2">
      <c r="A135" s="83" t="s">
        <v>499</v>
      </c>
      <c r="B135" s="76">
        <v>645835</v>
      </c>
      <c r="C135" s="12">
        <v>124564</v>
      </c>
      <c r="D135" s="12"/>
      <c r="E135" s="12">
        <v>2</v>
      </c>
      <c r="F135" s="12" t="s">
        <v>29</v>
      </c>
      <c r="G135" s="12">
        <v>3201</v>
      </c>
      <c r="H135" s="12" t="s">
        <v>608</v>
      </c>
      <c r="I135" s="12" t="s">
        <v>609</v>
      </c>
      <c r="J135" s="12">
        <v>92</v>
      </c>
      <c r="K135" s="12" t="s">
        <v>357</v>
      </c>
      <c r="L135" s="12">
        <v>448</v>
      </c>
      <c r="M135" s="12"/>
      <c r="N135" s="12" t="s">
        <v>824</v>
      </c>
      <c r="O135" s="57">
        <v>45694.727083333331</v>
      </c>
      <c r="P135" s="58">
        <v>45757</v>
      </c>
      <c r="Q135" s="12"/>
      <c r="R135" s="58">
        <v>45748</v>
      </c>
      <c r="S135" s="12"/>
      <c r="T135" s="75">
        <v>31.6</v>
      </c>
      <c r="U135" s="12" t="s">
        <v>39</v>
      </c>
      <c r="V135" s="12" t="s">
        <v>40</v>
      </c>
      <c r="W135" s="12" t="s">
        <v>41</v>
      </c>
      <c r="X135" s="12" t="s">
        <v>42</v>
      </c>
      <c r="Y135" s="12"/>
      <c r="Z135" s="12"/>
      <c r="AA135" s="12" t="s">
        <v>870</v>
      </c>
      <c r="AB135" s="12"/>
      <c r="AC135" s="12">
        <v>7119</v>
      </c>
      <c r="AD135" s="12">
        <v>7119</v>
      </c>
    </row>
    <row r="136" spans="1:30" x14ac:dyDescent="0.2">
      <c r="A136" s="83" t="s">
        <v>499</v>
      </c>
      <c r="B136" s="76">
        <v>646943</v>
      </c>
      <c r="C136" s="12">
        <v>124709</v>
      </c>
      <c r="D136" s="12"/>
      <c r="E136" s="12">
        <v>2</v>
      </c>
      <c r="F136" s="12" t="s">
        <v>29</v>
      </c>
      <c r="G136" s="12">
        <v>3201</v>
      </c>
      <c r="H136" s="12" t="s">
        <v>608</v>
      </c>
      <c r="I136" s="12" t="s">
        <v>609</v>
      </c>
      <c r="J136" s="12">
        <v>39</v>
      </c>
      <c r="K136" s="12" t="s">
        <v>476</v>
      </c>
      <c r="L136" s="12">
        <v>449</v>
      </c>
      <c r="M136" s="12"/>
      <c r="N136" s="12" t="s">
        <v>989</v>
      </c>
      <c r="O136" s="57">
        <v>45696.456250000003</v>
      </c>
      <c r="P136" s="58">
        <v>45757</v>
      </c>
      <c r="Q136" s="12"/>
      <c r="R136" s="12"/>
      <c r="S136" s="12"/>
      <c r="T136" s="75">
        <v>-1200</v>
      </c>
      <c r="U136" s="12" t="s">
        <v>34</v>
      </c>
      <c r="V136" s="12" t="s">
        <v>970</v>
      </c>
      <c r="W136" s="12" t="s">
        <v>35</v>
      </c>
      <c r="X136" s="12" t="s">
        <v>36</v>
      </c>
      <c r="Y136" s="12"/>
      <c r="Z136" s="12"/>
      <c r="AA136" s="12"/>
      <c r="AB136" s="12"/>
      <c r="AC136" s="12">
        <v>7119</v>
      </c>
      <c r="AD136" s="12">
        <v>7119</v>
      </c>
    </row>
    <row r="137" spans="1:30" x14ac:dyDescent="0.2">
      <c r="A137" s="83" t="s">
        <v>499</v>
      </c>
      <c r="B137" s="76">
        <v>646967</v>
      </c>
      <c r="C137" s="12">
        <v>124709</v>
      </c>
      <c r="D137" s="12"/>
      <c r="E137" s="12">
        <v>2</v>
      </c>
      <c r="F137" s="12" t="s">
        <v>29</v>
      </c>
      <c r="G137" s="12">
        <v>3201</v>
      </c>
      <c r="H137" s="12" t="s">
        <v>608</v>
      </c>
      <c r="I137" s="12" t="s">
        <v>609</v>
      </c>
      <c r="J137" s="12">
        <v>39</v>
      </c>
      <c r="K137" s="12" t="s">
        <v>476</v>
      </c>
      <c r="L137" s="12">
        <v>449</v>
      </c>
      <c r="M137" s="12"/>
      <c r="N137" s="12" t="s">
        <v>989</v>
      </c>
      <c r="O137" s="57">
        <v>45696.456250000003</v>
      </c>
      <c r="P137" s="58">
        <v>45757</v>
      </c>
      <c r="Q137" s="12"/>
      <c r="R137" s="12"/>
      <c r="S137" s="12"/>
      <c r="T137" s="75">
        <v>1104</v>
      </c>
      <c r="U137" s="12" t="s">
        <v>39</v>
      </c>
      <c r="V137" s="12" t="s">
        <v>470</v>
      </c>
      <c r="W137" s="12" t="s">
        <v>471</v>
      </c>
      <c r="X137" s="12" t="s">
        <v>472</v>
      </c>
      <c r="Y137" s="12"/>
      <c r="Z137" s="12"/>
      <c r="AA137" s="12"/>
      <c r="AB137" s="12"/>
      <c r="AC137" s="12">
        <v>7119</v>
      </c>
      <c r="AD137" s="12">
        <v>7119</v>
      </c>
    </row>
    <row r="138" spans="1:30" x14ac:dyDescent="0.2">
      <c r="A138" s="83" t="s">
        <v>499</v>
      </c>
      <c r="B138" s="76">
        <v>646968</v>
      </c>
      <c r="C138" s="12">
        <v>124709</v>
      </c>
      <c r="D138" s="12"/>
      <c r="E138" s="12">
        <v>2</v>
      </c>
      <c r="F138" s="12" t="s">
        <v>29</v>
      </c>
      <c r="G138" s="12">
        <v>3201</v>
      </c>
      <c r="H138" s="12" t="s">
        <v>608</v>
      </c>
      <c r="I138" s="12" t="s">
        <v>609</v>
      </c>
      <c r="J138" s="12">
        <v>39</v>
      </c>
      <c r="K138" s="12" t="s">
        <v>476</v>
      </c>
      <c r="L138" s="12">
        <v>449</v>
      </c>
      <c r="M138" s="12"/>
      <c r="N138" s="12" t="s">
        <v>989</v>
      </c>
      <c r="O138" s="57">
        <v>45696.456250000003</v>
      </c>
      <c r="P138" s="58">
        <v>45757</v>
      </c>
      <c r="Q138" s="12"/>
      <c r="R138" s="12"/>
      <c r="S138" s="12"/>
      <c r="T138" s="75">
        <v>96</v>
      </c>
      <c r="U138" s="12" t="s">
        <v>39</v>
      </c>
      <c r="V138" s="12" t="s">
        <v>40</v>
      </c>
      <c r="W138" s="12" t="s">
        <v>41</v>
      </c>
      <c r="X138" s="12" t="s">
        <v>42</v>
      </c>
      <c r="Y138" s="12"/>
      <c r="Z138" s="12"/>
      <c r="AA138" s="12"/>
      <c r="AB138" s="12"/>
      <c r="AC138" s="12">
        <v>7119</v>
      </c>
      <c r="AD138" s="12">
        <v>7119</v>
      </c>
    </row>
    <row r="139" spans="1:30" x14ac:dyDescent="0.2">
      <c r="A139" s="83" t="s">
        <v>501</v>
      </c>
      <c r="B139" s="76">
        <v>648197</v>
      </c>
      <c r="C139" s="12">
        <v>125249</v>
      </c>
      <c r="D139" s="12"/>
      <c r="E139" s="12">
        <v>2</v>
      </c>
      <c r="F139" s="12" t="s">
        <v>29</v>
      </c>
      <c r="G139" s="12">
        <v>3201</v>
      </c>
      <c r="H139" s="12" t="s">
        <v>608</v>
      </c>
      <c r="I139" s="12" t="s">
        <v>609</v>
      </c>
      <c r="J139" s="12">
        <v>352</v>
      </c>
      <c r="K139" s="12" t="s">
        <v>881</v>
      </c>
      <c r="L139" s="12">
        <v>442</v>
      </c>
      <c r="M139" s="12"/>
      <c r="N139" s="12" t="s">
        <v>939</v>
      </c>
      <c r="O139" s="57">
        <v>45698.676388888889</v>
      </c>
      <c r="P139" s="58">
        <v>45757</v>
      </c>
      <c r="Q139" s="12"/>
      <c r="R139" s="58">
        <v>45748</v>
      </c>
      <c r="S139" s="12"/>
      <c r="T139" s="75">
        <v>5000</v>
      </c>
      <c r="U139" s="12" t="s">
        <v>39</v>
      </c>
      <c r="V139" s="12" t="s">
        <v>884</v>
      </c>
      <c r="W139" s="12" t="s">
        <v>54</v>
      </c>
      <c r="X139" s="12" t="s">
        <v>55</v>
      </c>
      <c r="Y139" s="12"/>
      <c r="Z139" s="12"/>
      <c r="AA139" s="12" t="s">
        <v>990</v>
      </c>
      <c r="AB139" s="12"/>
      <c r="AC139" s="12">
        <v>7119</v>
      </c>
      <c r="AD139" s="12">
        <v>7119</v>
      </c>
    </row>
    <row r="140" spans="1:30" x14ac:dyDescent="0.2">
      <c r="A140" s="83" t="s">
        <v>501</v>
      </c>
      <c r="B140" s="76">
        <v>648198</v>
      </c>
      <c r="C140" s="12">
        <v>125249</v>
      </c>
      <c r="D140" s="12"/>
      <c r="E140" s="12">
        <v>2</v>
      </c>
      <c r="F140" s="12" t="s">
        <v>29</v>
      </c>
      <c r="G140" s="12">
        <v>3201</v>
      </c>
      <c r="H140" s="12" t="s">
        <v>608</v>
      </c>
      <c r="I140" s="12" t="s">
        <v>609</v>
      </c>
      <c r="J140" s="12">
        <v>352</v>
      </c>
      <c r="K140" s="12" t="s">
        <v>881</v>
      </c>
      <c r="L140" s="12">
        <v>442</v>
      </c>
      <c r="M140" s="12"/>
      <c r="N140" s="12" t="s">
        <v>939</v>
      </c>
      <c r="O140" s="57">
        <v>45698.676388888889</v>
      </c>
      <c r="P140" s="58">
        <v>45757</v>
      </c>
      <c r="Q140" s="12"/>
      <c r="R140" s="58">
        <v>45748</v>
      </c>
      <c r="S140" s="12"/>
      <c r="T140" s="75">
        <v>-400</v>
      </c>
      <c r="U140" s="12" t="s">
        <v>39</v>
      </c>
      <c r="V140" s="12" t="s">
        <v>56</v>
      </c>
      <c r="W140" s="12" t="s">
        <v>41</v>
      </c>
      <c r="X140" s="12" t="s">
        <v>42</v>
      </c>
      <c r="Y140" s="12"/>
      <c r="Z140" s="12"/>
      <c r="AA140" s="12" t="s">
        <v>990</v>
      </c>
      <c r="AB140" s="12"/>
      <c r="AC140" s="12">
        <v>7119</v>
      </c>
      <c r="AD140" s="12">
        <v>7119</v>
      </c>
    </row>
    <row r="141" spans="1:30" x14ac:dyDescent="0.2">
      <c r="A141" s="83" t="s">
        <v>501</v>
      </c>
      <c r="B141" s="76">
        <v>648052</v>
      </c>
      <c r="C141" s="12">
        <v>125249</v>
      </c>
      <c r="D141" s="12"/>
      <c r="E141" s="12">
        <v>2</v>
      </c>
      <c r="F141" s="12" t="s">
        <v>29</v>
      </c>
      <c r="G141" s="12">
        <v>3201</v>
      </c>
      <c r="H141" s="12" t="s">
        <v>608</v>
      </c>
      <c r="I141" s="12" t="s">
        <v>609</v>
      </c>
      <c r="J141" s="12">
        <v>352</v>
      </c>
      <c r="K141" s="12" t="s">
        <v>881</v>
      </c>
      <c r="L141" s="12">
        <v>442</v>
      </c>
      <c r="M141" s="12"/>
      <c r="N141" s="12" t="s">
        <v>939</v>
      </c>
      <c r="O141" s="57">
        <v>45698.676388888889</v>
      </c>
      <c r="P141" s="58">
        <v>45757</v>
      </c>
      <c r="Q141" s="12"/>
      <c r="R141" s="58">
        <v>45748</v>
      </c>
      <c r="S141" s="12"/>
      <c r="T141" s="75">
        <v>-5000</v>
      </c>
      <c r="U141" s="12" t="s">
        <v>34</v>
      </c>
      <c r="V141" s="12" t="s">
        <v>970</v>
      </c>
      <c r="W141" s="12" t="s">
        <v>35</v>
      </c>
      <c r="X141" s="12" t="s">
        <v>36</v>
      </c>
      <c r="Y141" s="12"/>
      <c r="Z141" s="12"/>
      <c r="AA141" s="12" t="s">
        <v>990</v>
      </c>
      <c r="AB141" s="12"/>
      <c r="AC141" s="12">
        <v>7119</v>
      </c>
      <c r="AD141" s="12">
        <v>7119</v>
      </c>
    </row>
    <row r="142" spans="1:30" x14ac:dyDescent="0.2">
      <c r="A142" s="83" t="s">
        <v>501</v>
      </c>
      <c r="B142" s="76">
        <v>648094</v>
      </c>
      <c r="C142" s="12">
        <v>125249</v>
      </c>
      <c r="D142" s="12"/>
      <c r="E142" s="12">
        <v>2</v>
      </c>
      <c r="F142" s="12" t="s">
        <v>29</v>
      </c>
      <c r="G142" s="12">
        <v>3201</v>
      </c>
      <c r="H142" s="12" t="s">
        <v>608</v>
      </c>
      <c r="I142" s="12" t="s">
        <v>609</v>
      </c>
      <c r="J142" s="12">
        <v>352</v>
      </c>
      <c r="K142" s="12" t="s">
        <v>881</v>
      </c>
      <c r="L142" s="12">
        <v>442</v>
      </c>
      <c r="M142" s="12"/>
      <c r="N142" s="12" t="s">
        <v>939</v>
      </c>
      <c r="O142" s="57">
        <v>45698.676388888889</v>
      </c>
      <c r="P142" s="58">
        <v>45757</v>
      </c>
      <c r="Q142" s="12"/>
      <c r="R142" s="58">
        <v>45748</v>
      </c>
      <c r="S142" s="12"/>
      <c r="T142" s="75">
        <v>4600</v>
      </c>
      <c r="U142" s="12" t="s">
        <v>39</v>
      </c>
      <c r="V142" s="12" t="s">
        <v>470</v>
      </c>
      <c r="W142" s="12" t="s">
        <v>471</v>
      </c>
      <c r="X142" s="12" t="s">
        <v>472</v>
      </c>
      <c r="Y142" s="12"/>
      <c r="Z142" s="12"/>
      <c r="AA142" s="12" t="s">
        <v>990</v>
      </c>
      <c r="AB142" s="12"/>
      <c r="AC142" s="12">
        <v>7119</v>
      </c>
      <c r="AD142" s="12">
        <v>7119</v>
      </c>
    </row>
    <row r="143" spans="1:30" x14ac:dyDescent="0.2">
      <c r="A143" s="83" t="s">
        <v>501</v>
      </c>
      <c r="B143" s="76">
        <v>648095</v>
      </c>
      <c r="C143" s="12">
        <v>125249</v>
      </c>
      <c r="D143" s="12"/>
      <c r="E143" s="12">
        <v>2</v>
      </c>
      <c r="F143" s="12" t="s">
        <v>29</v>
      </c>
      <c r="G143" s="12">
        <v>3201</v>
      </c>
      <c r="H143" s="12" t="s">
        <v>608</v>
      </c>
      <c r="I143" s="12" t="s">
        <v>609</v>
      </c>
      <c r="J143" s="12">
        <v>352</v>
      </c>
      <c r="K143" s="12" t="s">
        <v>881</v>
      </c>
      <c r="L143" s="12">
        <v>442</v>
      </c>
      <c r="M143" s="12"/>
      <c r="N143" s="12" t="s">
        <v>939</v>
      </c>
      <c r="O143" s="57">
        <v>45698.676388888889</v>
      </c>
      <c r="P143" s="58">
        <v>45757</v>
      </c>
      <c r="Q143" s="12"/>
      <c r="R143" s="58">
        <v>45748</v>
      </c>
      <c r="S143" s="12"/>
      <c r="T143" s="75">
        <v>400</v>
      </c>
      <c r="U143" s="12" t="s">
        <v>39</v>
      </c>
      <c r="V143" s="12" t="s">
        <v>40</v>
      </c>
      <c r="W143" s="12" t="s">
        <v>41</v>
      </c>
      <c r="X143" s="12" t="s">
        <v>42</v>
      </c>
      <c r="Y143" s="12"/>
      <c r="Z143" s="12"/>
      <c r="AA143" s="12" t="s">
        <v>990</v>
      </c>
      <c r="AB143" s="12"/>
      <c r="AC143" s="12">
        <v>7119</v>
      </c>
      <c r="AD143" s="12">
        <v>7119</v>
      </c>
    </row>
    <row r="144" spans="1:30" x14ac:dyDescent="0.2">
      <c r="A144" s="83" t="s">
        <v>501</v>
      </c>
      <c r="B144" s="76">
        <v>648128</v>
      </c>
      <c r="C144" s="12">
        <v>125249</v>
      </c>
      <c r="D144" s="12"/>
      <c r="E144" s="12">
        <v>2</v>
      </c>
      <c r="F144" s="12" t="s">
        <v>29</v>
      </c>
      <c r="G144" s="12">
        <v>3201</v>
      </c>
      <c r="H144" s="12" t="s">
        <v>608</v>
      </c>
      <c r="I144" s="12" t="s">
        <v>609</v>
      </c>
      <c r="J144" s="12">
        <v>352</v>
      </c>
      <c r="K144" s="12" t="s">
        <v>881</v>
      </c>
      <c r="L144" s="12">
        <v>442</v>
      </c>
      <c r="M144" s="12"/>
      <c r="N144" s="12" t="s">
        <v>939</v>
      </c>
      <c r="O144" s="57">
        <v>45698.676388888889</v>
      </c>
      <c r="P144" s="58">
        <v>45757</v>
      </c>
      <c r="Q144" s="12"/>
      <c r="R144" s="58">
        <v>45748</v>
      </c>
      <c r="S144" s="12"/>
      <c r="T144" s="75">
        <v>479</v>
      </c>
      <c r="U144" s="12" t="s">
        <v>39</v>
      </c>
      <c r="V144" s="12" t="s">
        <v>46</v>
      </c>
      <c r="W144" s="12" t="s">
        <v>47</v>
      </c>
      <c r="X144" s="12" t="s">
        <v>48</v>
      </c>
      <c r="Y144" s="12"/>
      <c r="Z144" s="12"/>
      <c r="AA144" s="12" t="s">
        <v>990</v>
      </c>
      <c r="AB144" s="12"/>
      <c r="AC144" s="12">
        <v>7119</v>
      </c>
      <c r="AD144" s="12">
        <v>7119</v>
      </c>
    </row>
    <row r="145" spans="1:30" x14ac:dyDescent="0.2">
      <c r="A145" s="83" t="s">
        <v>501</v>
      </c>
      <c r="B145" s="76">
        <v>648846</v>
      </c>
      <c r="C145" s="12">
        <v>125363</v>
      </c>
      <c r="D145" s="12"/>
      <c r="E145" s="12">
        <v>2</v>
      </c>
      <c r="F145" s="12" t="s">
        <v>29</v>
      </c>
      <c r="G145" s="12">
        <v>3201</v>
      </c>
      <c r="H145" s="12" t="s">
        <v>608</v>
      </c>
      <c r="I145" s="12" t="s">
        <v>609</v>
      </c>
      <c r="J145" s="12">
        <v>238</v>
      </c>
      <c r="K145" s="12" t="s">
        <v>298</v>
      </c>
      <c r="L145" s="12">
        <v>120</v>
      </c>
      <c r="M145" s="12" t="s">
        <v>299</v>
      </c>
      <c r="N145" s="12" t="s">
        <v>867</v>
      </c>
      <c r="O145" s="57">
        <v>45717</v>
      </c>
      <c r="P145" s="58">
        <v>45757</v>
      </c>
      <c r="Q145" s="12"/>
      <c r="R145" s="58">
        <v>45749</v>
      </c>
      <c r="S145" s="12"/>
      <c r="T145" s="75">
        <v>-932.7</v>
      </c>
      <c r="U145" s="12" t="s">
        <v>34</v>
      </c>
      <c r="V145" s="12" t="s">
        <v>970</v>
      </c>
      <c r="W145" s="12" t="s">
        <v>35</v>
      </c>
      <c r="X145" s="12" t="s">
        <v>36</v>
      </c>
      <c r="Y145" s="12"/>
      <c r="Z145" s="12"/>
      <c r="AA145" s="12" t="s">
        <v>868</v>
      </c>
      <c r="AB145" s="12"/>
      <c r="AC145" s="12">
        <v>7119</v>
      </c>
      <c r="AD145" s="12">
        <v>7119</v>
      </c>
    </row>
    <row r="146" spans="1:30" x14ac:dyDescent="0.2">
      <c r="A146" s="83" t="s">
        <v>501</v>
      </c>
      <c r="B146" s="76">
        <v>648873</v>
      </c>
      <c r="C146" s="12">
        <v>125363</v>
      </c>
      <c r="D146" s="12"/>
      <c r="E146" s="12">
        <v>2</v>
      </c>
      <c r="F146" s="12" t="s">
        <v>29</v>
      </c>
      <c r="G146" s="12">
        <v>3201</v>
      </c>
      <c r="H146" s="12" t="s">
        <v>608</v>
      </c>
      <c r="I146" s="12" t="s">
        <v>609</v>
      </c>
      <c r="J146" s="12">
        <v>238</v>
      </c>
      <c r="K146" s="12" t="s">
        <v>298</v>
      </c>
      <c r="L146" s="12">
        <v>120</v>
      </c>
      <c r="M146" s="12" t="s">
        <v>299</v>
      </c>
      <c r="N146" s="12" t="s">
        <v>867</v>
      </c>
      <c r="O146" s="57">
        <v>45717</v>
      </c>
      <c r="P146" s="58">
        <v>45757</v>
      </c>
      <c r="Q146" s="12"/>
      <c r="R146" s="58">
        <v>45749</v>
      </c>
      <c r="S146" s="12"/>
      <c r="T146" s="75">
        <v>74.62</v>
      </c>
      <c r="U146" s="12" t="s">
        <v>39</v>
      </c>
      <c r="V146" s="12" t="s">
        <v>40</v>
      </c>
      <c r="W146" s="12" t="s">
        <v>41</v>
      </c>
      <c r="X146" s="12" t="s">
        <v>42</v>
      </c>
      <c r="Y146" s="12"/>
      <c r="Z146" s="12"/>
      <c r="AA146" s="12" t="s">
        <v>868</v>
      </c>
      <c r="AB146" s="12"/>
      <c r="AC146" s="12">
        <v>7119</v>
      </c>
      <c r="AD146" s="12">
        <v>7119</v>
      </c>
    </row>
    <row r="147" spans="1:30" x14ac:dyDescent="0.2">
      <c r="A147" s="83" t="s">
        <v>501</v>
      </c>
      <c r="B147" s="76">
        <v>650928</v>
      </c>
      <c r="C147" s="12">
        <v>125705</v>
      </c>
      <c r="D147" s="12"/>
      <c r="E147" s="12">
        <v>2</v>
      </c>
      <c r="F147" s="12" t="s">
        <v>29</v>
      </c>
      <c r="G147" s="12">
        <v>3201</v>
      </c>
      <c r="H147" s="12" t="s">
        <v>608</v>
      </c>
      <c r="I147" s="12" t="s">
        <v>609</v>
      </c>
      <c r="J147" s="12">
        <v>239</v>
      </c>
      <c r="K147" s="12" t="s">
        <v>188</v>
      </c>
      <c r="L147" s="12">
        <v>31</v>
      </c>
      <c r="M147" s="12" t="s">
        <v>189</v>
      </c>
      <c r="N147" s="12" t="s">
        <v>991</v>
      </c>
      <c r="O147" s="57">
        <v>45701.345138888886</v>
      </c>
      <c r="P147" s="58">
        <v>45757</v>
      </c>
      <c r="Q147" s="12"/>
      <c r="R147" s="58">
        <v>45754</v>
      </c>
      <c r="S147" s="12"/>
      <c r="T147" s="75">
        <v>81.599999999999994</v>
      </c>
      <c r="U147" s="12" t="s">
        <v>39</v>
      </c>
      <c r="V147" s="12" t="s">
        <v>40</v>
      </c>
      <c r="W147" s="12" t="s">
        <v>41</v>
      </c>
      <c r="X147" s="12" t="s">
        <v>42</v>
      </c>
      <c r="Y147" s="12"/>
      <c r="Z147" s="12"/>
      <c r="AA147" s="12" t="s">
        <v>859</v>
      </c>
      <c r="AB147" s="12"/>
      <c r="AC147" s="12">
        <v>7119</v>
      </c>
      <c r="AD147" s="12">
        <v>7119</v>
      </c>
    </row>
    <row r="148" spans="1:30" x14ac:dyDescent="0.2">
      <c r="A148" s="83" t="s">
        <v>501</v>
      </c>
      <c r="B148" s="76">
        <v>650902</v>
      </c>
      <c r="C148" s="12">
        <v>125705</v>
      </c>
      <c r="D148" s="12"/>
      <c r="E148" s="12">
        <v>2</v>
      </c>
      <c r="F148" s="12" t="s">
        <v>29</v>
      </c>
      <c r="G148" s="12">
        <v>3201</v>
      </c>
      <c r="H148" s="12" t="s">
        <v>608</v>
      </c>
      <c r="I148" s="12" t="s">
        <v>609</v>
      </c>
      <c r="J148" s="12">
        <v>239</v>
      </c>
      <c r="K148" s="12" t="s">
        <v>188</v>
      </c>
      <c r="L148" s="12">
        <v>31</v>
      </c>
      <c r="M148" s="12" t="s">
        <v>189</v>
      </c>
      <c r="N148" s="12" t="s">
        <v>991</v>
      </c>
      <c r="O148" s="57">
        <v>45701.345138888886</v>
      </c>
      <c r="P148" s="58">
        <v>45757</v>
      </c>
      <c r="Q148" s="12"/>
      <c r="R148" s="58">
        <v>45754</v>
      </c>
      <c r="S148" s="12"/>
      <c r="T148" s="75">
        <v>-1020</v>
      </c>
      <c r="U148" s="12" t="s">
        <v>34</v>
      </c>
      <c r="V148" s="12" t="s">
        <v>970</v>
      </c>
      <c r="W148" s="12" t="s">
        <v>35</v>
      </c>
      <c r="X148" s="12" t="s">
        <v>36</v>
      </c>
      <c r="Y148" s="12"/>
      <c r="Z148" s="12"/>
      <c r="AA148" s="12" t="s">
        <v>859</v>
      </c>
      <c r="AB148" s="12"/>
      <c r="AC148" s="12">
        <v>7119</v>
      </c>
      <c r="AD148" s="12">
        <v>7119</v>
      </c>
    </row>
    <row r="149" spans="1:30" x14ac:dyDescent="0.2">
      <c r="A149" s="83" t="s">
        <v>499</v>
      </c>
      <c r="B149" s="76">
        <v>663021</v>
      </c>
      <c r="C149" s="12">
        <v>127937</v>
      </c>
      <c r="D149" s="12"/>
      <c r="E149" s="12">
        <v>2</v>
      </c>
      <c r="F149" s="12" t="s">
        <v>29</v>
      </c>
      <c r="G149" s="12">
        <v>3201</v>
      </c>
      <c r="H149" s="12" t="s">
        <v>608</v>
      </c>
      <c r="I149" s="12" t="s">
        <v>609</v>
      </c>
      <c r="J149" s="12">
        <v>62</v>
      </c>
      <c r="K149" s="12" t="s">
        <v>877</v>
      </c>
      <c r="L149" s="12">
        <v>456</v>
      </c>
      <c r="M149" s="12"/>
      <c r="N149" s="12" t="s">
        <v>992</v>
      </c>
      <c r="O149" s="57">
        <v>45715.388194444444</v>
      </c>
      <c r="P149" s="58">
        <v>45757</v>
      </c>
      <c r="Q149" s="12"/>
      <c r="R149" s="58">
        <v>45747</v>
      </c>
      <c r="S149" s="12"/>
      <c r="T149" s="75">
        <v>-1250</v>
      </c>
      <c r="U149" s="12" t="s">
        <v>34</v>
      </c>
      <c r="V149" s="12" t="s">
        <v>970</v>
      </c>
      <c r="W149" s="12" t="s">
        <v>35</v>
      </c>
      <c r="X149" s="12" t="s">
        <v>36</v>
      </c>
      <c r="Y149" s="12"/>
      <c r="Z149" s="12"/>
      <c r="AA149" s="12"/>
      <c r="AB149" s="12"/>
      <c r="AC149" s="12">
        <v>7119</v>
      </c>
      <c r="AD149" s="12">
        <v>7119</v>
      </c>
    </row>
    <row r="150" spans="1:30" x14ac:dyDescent="0.2">
      <c r="A150" s="83" t="s">
        <v>499</v>
      </c>
      <c r="B150" s="76">
        <v>663046</v>
      </c>
      <c r="C150" s="12">
        <v>127937</v>
      </c>
      <c r="D150" s="12"/>
      <c r="E150" s="12">
        <v>2</v>
      </c>
      <c r="F150" s="12" t="s">
        <v>29</v>
      </c>
      <c r="G150" s="12">
        <v>3201</v>
      </c>
      <c r="H150" s="12" t="s">
        <v>608</v>
      </c>
      <c r="I150" s="12" t="s">
        <v>609</v>
      </c>
      <c r="J150" s="12">
        <v>62</v>
      </c>
      <c r="K150" s="12" t="s">
        <v>877</v>
      </c>
      <c r="L150" s="12">
        <v>456</v>
      </c>
      <c r="M150" s="12"/>
      <c r="N150" s="12" t="s">
        <v>992</v>
      </c>
      <c r="O150" s="57">
        <v>45715.388194444444</v>
      </c>
      <c r="P150" s="58">
        <v>45757</v>
      </c>
      <c r="Q150" s="12"/>
      <c r="R150" s="58">
        <v>45747</v>
      </c>
      <c r="S150" s="12"/>
      <c r="T150" s="75">
        <v>1150</v>
      </c>
      <c r="U150" s="12" t="s">
        <v>39</v>
      </c>
      <c r="V150" s="12" t="s">
        <v>470</v>
      </c>
      <c r="W150" s="12" t="s">
        <v>471</v>
      </c>
      <c r="X150" s="12" t="s">
        <v>472</v>
      </c>
      <c r="Y150" s="12"/>
      <c r="Z150" s="12"/>
      <c r="AA150" s="12"/>
      <c r="AB150" s="12"/>
      <c r="AC150" s="12">
        <v>7119</v>
      </c>
      <c r="AD150" s="12">
        <v>7119</v>
      </c>
    </row>
    <row r="151" spans="1:30" x14ac:dyDescent="0.2">
      <c r="A151" s="83" t="s">
        <v>499</v>
      </c>
      <c r="B151" s="76">
        <v>663047</v>
      </c>
      <c r="C151" s="12">
        <v>127937</v>
      </c>
      <c r="D151" s="12"/>
      <c r="E151" s="12">
        <v>2</v>
      </c>
      <c r="F151" s="12" t="s">
        <v>29</v>
      </c>
      <c r="G151" s="12">
        <v>3201</v>
      </c>
      <c r="H151" s="12" t="s">
        <v>608</v>
      </c>
      <c r="I151" s="12" t="s">
        <v>609</v>
      </c>
      <c r="J151" s="12">
        <v>62</v>
      </c>
      <c r="K151" s="12" t="s">
        <v>877</v>
      </c>
      <c r="L151" s="12">
        <v>456</v>
      </c>
      <c r="M151" s="12"/>
      <c r="N151" s="12" t="s">
        <v>992</v>
      </c>
      <c r="O151" s="57">
        <v>45715.388194444444</v>
      </c>
      <c r="P151" s="58">
        <v>45757</v>
      </c>
      <c r="Q151" s="12"/>
      <c r="R151" s="58">
        <v>45747</v>
      </c>
      <c r="S151" s="12"/>
      <c r="T151" s="75">
        <v>100</v>
      </c>
      <c r="U151" s="12" t="s">
        <v>39</v>
      </c>
      <c r="V151" s="12" t="s">
        <v>40</v>
      </c>
      <c r="W151" s="12" t="s">
        <v>41</v>
      </c>
      <c r="X151" s="12" t="s">
        <v>42</v>
      </c>
      <c r="Y151" s="12"/>
      <c r="Z151" s="12"/>
      <c r="AA151" s="12"/>
      <c r="AB151" s="12"/>
      <c r="AC151" s="12">
        <v>7119</v>
      </c>
      <c r="AD151" s="12">
        <v>7119</v>
      </c>
    </row>
    <row r="152" spans="1:30" x14ac:dyDescent="0.2">
      <c r="A152" s="83" t="s">
        <v>499</v>
      </c>
      <c r="B152" s="76">
        <v>663172</v>
      </c>
      <c r="C152" s="12">
        <v>127972</v>
      </c>
      <c r="D152" s="12"/>
      <c r="E152" s="12">
        <v>2</v>
      </c>
      <c r="F152" s="12" t="s">
        <v>29</v>
      </c>
      <c r="G152" s="12">
        <v>3201</v>
      </c>
      <c r="H152" s="12" t="s">
        <v>608</v>
      </c>
      <c r="I152" s="12" t="s">
        <v>609</v>
      </c>
      <c r="J152" s="12">
        <v>89</v>
      </c>
      <c r="K152" s="12" t="s">
        <v>252</v>
      </c>
      <c r="L152" s="12">
        <v>459</v>
      </c>
      <c r="M152" s="12"/>
      <c r="N152" s="12" t="s">
        <v>940</v>
      </c>
      <c r="O152" s="57">
        <v>45715.707638888889</v>
      </c>
      <c r="P152" s="58">
        <v>45757</v>
      </c>
      <c r="Q152" s="12"/>
      <c r="R152" s="58">
        <v>45754</v>
      </c>
      <c r="S152" s="12"/>
      <c r="T152" s="75">
        <v>-500</v>
      </c>
      <c r="U152" s="12" t="s">
        <v>34</v>
      </c>
      <c r="V152" s="12" t="s">
        <v>970</v>
      </c>
      <c r="W152" s="12" t="s">
        <v>35</v>
      </c>
      <c r="X152" s="12" t="s">
        <v>36</v>
      </c>
      <c r="Y152" s="12"/>
      <c r="Z152" s="12"/>
      <c r="AA152" s="12" t="s">
        <v>864</v>
      </c>
      <c r="AB152" s="12"/>
      <c r="AC152" s="12">
        <v>7119</v>
      </c>
      <c r="AD152" s="12">
        <v>7119</v>
      </c>
    </row>
    <row r="153" spans="1:30" x14ac:dyDescent="0.2">
      <c r="A153" s="83" t="s">
        <v>499</v>
      </c>
      <c r="B153" s="76">
        <v>663195</v>
      </c>
      <c r="C153" s="12">
        <v>127972</v>
      </c>
      <c r="D153" s="12"/>
      <c r="E153" s="12">
        <v>2</v>
      </c>
      <c r="F153" s="12" t="s">
        <v>29</v>
      </c>
      <c r="G153" s="12">
        <v>3201</v>
      </c>
      <c r="H153" s="12" t="s">
        <v>608</v>
      </c>
      <c r="I153" s="12" t="s">
        <v>609</v>
      </c>
      <c r="J153" s="12">
        <v>89</v>
      </c>
      <c r="K153" s="12" t="s">
        <v>252</v>
      </c>
      <c r="L153" s="12">
        <v>459</v>
      </c>
      <c r="M153" s="12"/>
      <c r="N153" s="12" t="s">
        <v>940</v>
      </c>
      <c r="O153" s="57">
        <v>45715.707638888889</v>
      </c>
      <c r="P153" s="58">
        <v>45757</v>
      </c>
      <c r="Q153" s="12"/>
      <c r="R153" s="58">
        <v>45754</v>
      </c>
      <c r="S153" s="12"/>
      <c r="T153" s="75">
        <v>40</v>
      </c>
      <c r="U153" s="12" t="s">
        <v>39</v>
      </c>
      <c r="V153" s="12" t="s">
        <v>40</v>
      </c>
      <c r="W153" s="12" t="s">
        <v>41</v>
      </c>
      <c r="X153" s="12" t="s">
        <v>42</v>
      </c>
      <c r="Y153" s="12"/>
      <c r="Z153" s="12"/>
      <c r="AA153" s="12" t="s">
        <v>864</v>
      </c>
      <c r="AB153" s="12"/>
      <c r="AC153" s="12">
        <v>7119</v>
      </c>
      <c r="AD153" s="12">
        <v>7119</v>
      </c>
    </row>
    <row r="154" spans="1:30" x14ac:dyDescent="0.2">
      <c r="A154" s="83" t="s">
        <v>499</v>
      </c>
      <c r="B154" s="76">
        <v>663220</v>
      </c>
      <c r="C154" s="12">
        <v>127984</v>
      </c>
      <c r="D154" s="12"/>
      <c r="E154" s="12">
        <v>2</v>
      </c>
      <c r="F154" s="12" t="s">
        <v>29</v>
      </c>
      <c r="G154" s="12">
        <v>3201</v>
      </c>
      <c r="H154" s="12" t="s">
        <v>608</v>
      </c>
      <c r="I154" s="12" t="s">
        <v>609</v>
      </c>
      <c r="J154" s="12">
        <v>77</v>
      </c>
      <c r="K154" s="12" t="s">
        <v>255</v>
      </c>
      <c r="L154" s="12">
        <v>458</v>
      </c>
      <c r="M154" s="12"/>
      <c r="N154" s="12" t="s">
        <v>941</v>
      </c>
      <c r="O154" s="57">
        <v>45715.713888888888</v>
      </c>
      <c r="P154" s="58">
        <v>45757</v>
      </c>
      <c r="Q154" s="12"/>
      <c r="R154" s="58">
        <v>45754</v>
      </c>
      <c r="S154" s="12"/>
      <c r="T154" s="75">
        <v>-2400</v>
      </c>
      <c r="U154" s="12" t="s">
        <v>34</v>
      </c>
      <c r="V154" s="12" t="s">
        <v>970</v>
      </c>
      <c r="W154" s="12" t="s">
        <v>35</v>
      </c>
      <c r="X154" s="12" t="s">
        <v>36</v>
      </c>
      <c r="Y154" s="12"/>
      <c r="Z154" s="12"/>
      <c r="AA154" s="12" t="s">
        <v>865</v>
      </c>
      <c r="AB154" s="12"/>
      <c r="AC154" s="12">
        <v>7119</v>
      </c>
      <c r="AD154" s="12">
        <v>7119</v>
      </c>
    </row>
    <row r="155" spans="1:30" x14ac:dyDescent="0.2">
      <c r="A155" s="83" t="s">
        <v>499</v>
      </c>
      <c r="B155" s="76">
        <v>663243</v>
      </c>
      <c r="C155" s="12">
        <v>127984</v>
      </c>
      <c r="D155" s="12"/>
      <c r="E155" s="12">
        <v>2</v>
      </c>
      <c r="F155" s="12" t="s">
        <v>29</v>
      </c>
      <c r="G155" s="12">
        <v>3201</v>
      </c>
      <c r="H155" s="12" t="s">
        <v>608</v>
      </c>
      <c r="I155" s="12" t="s">
        <v>609</v>
      </c>
      <c r="J155" s="12">
        <v>77</v>
      </c>
      <c r="K155" s="12" t="s">
        <v>255</v>
      </c>
      <c r="L155" s="12">
        <v>458</v>
      </c>
      <c r="M155" s="12"/>
      <c r="N155" s="12" t="s">
        <v>941</v>
      </c>
      <c r="O155" s="57">
        <v>45715.713888888888</v>
      </c>
      <c r="P155" s="58">
        <v>45757</v>
      </c>
      <c r="Q155" s="12"/>
      <c r="R155" s="58">
        <v>45754</v>
      </c>
      <c r="S155" s="12"/>
      <c r="T155" s="75">
        <v>192</v>
      </c>
      <c r="U155" s="12" t="s">
        <v>39</v>
      </c>
      <c r="V155" s="12" t="s">
        <v>40</v>
      </c>
      <c r="W155" s="12" t="s">
        <v>41</v>
      </c>
      <c r="X155" s="12" t="s">
        <v>42</v>
      </c>
      <c r="Y155" s="12"/>
      <c r="Z155" s="12"/>
      <c r="AA155" s="12" t="s">
        <v>865</v>
      </c>
      <c r="AB155" s="12"/>
      <c r="AC155" s="12">
        <v>7119</v>
      </c>
      <c r="AD155" s="12">
        <v>7119</v>
      </c>
    </row>
    <row r="156" spans="1:30" x14ac:dyDescent="0.2">
      <c r="A156" s="83" t="s">
        <v>499</v>
      </c>
      <c r="B156" s="76">
        <v>666111</v>
      </c>
      <c r="C156" s="12">
        <v>128267</v>
      </c>
      <c r="D156" s="12"/>
      <c r="E156" s="12">
        <v>2</v>
      </c>
      <c r="F156" s="12" t="s">
        <v>29</v>
      </c>
      <c r="G156" s="12">
        <v>3201</v>
      </c>
      <c r="H156" s="12" t="s">
        <v>608</v>
      </c>
      <c r="I156" s="12" t="s">
        <v>609</v>
      </c>
      <c r="J156" s="12">
        <v>48</v>
      </c>
      <c r="K156" s="12" t="s">
        <v>181</v>
      </c>
      <c r="L156" s="12">
        <v>1</v>
      </c>
      <c r="M156" s="12" t="s">
        <v>182</v>
      </c>
      <c r="N156" s="12" t="s">
        <v>183</v>
      </c>
      <c r="O156" s="57">
        <v>45722.439583333333</v>
      </c>
      <c r="P156" s="58">
        <v>45757</v>
      </c>
      <c r="Q156" s="12"/>
      <c r="R156" s="58">
        <v>45751</v>
      </c>
      <c r="S156" s="12"/>
      <c r="T156" s="75">
        <v>-719.54</v>
      </c>
      <c r="U156" s="12" t="s">
        <v>34</v>
      </c>
      <c r="V156" s="12" t="s">
        <v>970</v>
      </c>
      <c r="W156" s="12" t="s">
        <v>35</v>
      </c>
      <c r="X156" s="12" t="s">
        <v>36</v>
      </c>
      <c r="Y156" s="12"/>
      <c r="Z156" s="12"/>
      <c r="AA156" s="12" t="s">
        <v>650</v>
      </c>
      <c r="AB156" s="12"/>
      <c r="AC156" s="12">
        <v>7119</v>
      </c>
      <c r="AD156" s="12">
        <v>7119</v>
      </c>
    </row>
    <row r="157" spans="1:30" x14ac:dyDescent="0.2">
      <c r="A157" s="83" t="s">
        <v>499</v>
      </c>
      <c r="B157" s="76">
        <v>666137</v>
      </c>
      <c r="C157" s="12">
        <v>128267</v>
      </c>
      <c r="D157" s="12"/>
      <c r="E157" s="12">
        <v>2</v>
      </c>
      <c r="F157" s="12" t="s">
        <v>29</v>
      </c>
      <c r="G157" s="12">
        <v>3201</v>
      </c>
      <c r="H157" s="12" t="s">
        <v>608</v>
      </c>
      <c r="I157" s="12" t="s">
        <v>609</v>
      </c>
      <c r="J157" s="12">
        <v>48</v>
      </c>
      <c r="K157" s="12" t="s">
        <v>181</v>
      </c>
      <c r="L157" s="12">
        <v>1</v>
      </c>
      <c r="M157" s="12" t="s">
        <v>182</v>
      </c>
      <c r="N157" s="12" t="s">
        <v>183</v>
      </c>
      <c r="O157" s="57">
        <v>45722.439583333333</v>
      </c>
      <c r="P157" s="58">
        <v>45757</v>
      </c>
      <c r="Q157" s="12"/>
      <c r="R157" s="58">
        <v>45751</v>
      </c>
      <c r="S157" s="12"/>
      <c r="T157" s="75">
        <v>57.56</v>
      </c>
      <c r="U157" s="12" t="s">
        <v>39</v>
      </c>
      <c r="V157" s="12" t="s">
        <v>40</v>
      </c>
      <c r="W157" s="12" t="s">
        <v>41</v>
      </c>
      <c r="X157" s="12" t="s">
        <v>42</v>
      </c>
      <c r="Y157" s="12"/>
      <c r="Z157" s="12"/>
      <c r="AA157" s="12" t="s">
        <v>650</v>
      </c>
      <c r="AB157" s="12"/>
      <c r="AC157" s="12">
        <v>7119</v>
      </c>
      <c r="AD157" s="12">
        <v>7119</v>
      </c>
    </row>
    <row r="158" spans="1:30" x14ac:dyDescent="0.2">
      <c r="A158" s="83" t="s">
        <v>499</v>
      </c>
      <c r="B158" s="76">
        <v>666644</v>
      </c>
      <c r="C158" s="12">
        <v>128375</v>
      </c>
      <c r="D158" s="12"/>
      <c r="E158" s="12">
        <v>2</v>
      </c>
      <c r="F158" s="12" t="s">
        <v>29</v>
      </c>
      <c r="G158" s="12">
        <v>3201</v>
      </c>
      <c r="H158" s="12" t="s">
        <v>608</v>
      </c>
      <c r="I158" s="12" t="s">
        <v>609</v>
      </c>
      <c r="J158" s="12">
        <v>47</v>
      </c>
      <c r="K158" s="12" t="s">
        <v>83</v>
      </c>
      <c r="L158" s="12">
        <v>4</v>
      </c>
      <c r="M158" s="12" t="s">
        <v>84</v>
      </c>
      <c r="N158" s="12" t="s">
        <v>993</v>
      </c>
      <c r="O158" s="57">
        <v>45748</v>
      </c>
      <c r="P158" s="58">
        <v>45757</v>
      </c>
      <c r="Q158" s="12"/>
      <c r="R158" s="58">
        <v>45749</v>
      </c>
      <c r="S158" s="12"/>
      <c r="T158" s="75">
        <v>-1435.47</v>
      </c>
      <c r="U158" s="12" t="s">
        <v>34</v>
      </c>
      <c r="V158" s="12" t="s">
        <v>970</v>
      </c>
      <c r="W158" s="12" t="s">
        <v>35</v>
      </c>
      <c r="X158" s="12" t="s">
        <v>36</v>
      </c>
      <c r="Y158" s="12"/>
      <c r="Z158" s="12"/>
      <c r="AA158" s="12" t="s">
        <v>994</v>
      </c>
      <c r="AB158" s="12"/>
      <c r="AC158" s="12">
        <v>7119</v>
      </c>
      <c r="AD158" s="12">
        <v>7119</v>
      </c>
    </row>
    <row r="159" spans="1:30" x14ac:dyDescent="0.2">
      <c r="A159" s="83" t="s">
        <v>499</v>
      </c>
      <c r="B159" s="76">
        <v>666646</v>
      </c>
      <c r="C159" s="12">
        <v>128375</v>
      </c>
      <c r="D159" s="12"/>
      <c r="E159" s="12">
        <v>2</v>
      </c>
      <c r="F159" s="12" t="s">
        <v>29</v>
      </c>
      <c r="G159" s="12">
        <v>3201</v>
      </c>
      <c r="H159" s="12" t="s">
        <v>608</v>
      </c>
      <c r="I159" s="12" t="s">
        <v>609</v>
      </c>
      <c r="J159" s="12">
        <v>47</v>
      </c>
      <c r="K159" s="12" t="s">
        <v>83</v>
      </c>
      <c r="L159" s="12">
        <v>4</v>
      </c>
      <c r="M159" s="12" t="s">
        <v>84</v>
      </c>
      <c r="N159" s="12" t="s">
        <v>993</v>
      </c>
      <c r="O159" s="57">
        <v>45748</v>
      </c>
      <c r="P159" s="58">
        <v>45757</v>
      </c>
      <c r="Q159" s="12"/>
      <c r="R159" s="58">
        <v>45749</v>
      </c>
      <c r="S159" s="12"/>
      <c r="T159" s="75">
        <v>419.04</v>
      </c>
      <c r="U159" s="12" t="s">
        <v>39</v>
      </c>
      <c r="V159" s="12" t="s">
        <v>154</v>
      </c>
      <c r="W159" s="12" t="s">
        <v>54</v>
      </c>
      <c r="X159" s="12" t="s">
        <v>55</v>
      </c>
      <c r="Y159" s="12"/>
      <c r="Z159" s="12"/>
      <c r="AA159" s="12" t="s">
        <v>994</v>
      </c>
      <c r="AB159" s="12"/>
      <c r="AC159" s="12">
        <v>7119</v>
      </c>
      <c r="AD159" s="12">
        <v>7119</v>
      </c>
    </row>
    <row r="160" spans="1:30" x14ac:dyDescent="0.2">
      <c r="A160" s="83" t="s">
        <v>499</v>
      </c>
      <c r="B160" s="76">
        <v>666685</v>
      </c>
      <c r="C160" s="12">
        <v>128375</v>
      </c>
      <c r="D160" s="12"/>
      <c r="E160" s="12">
        <v>2</v>
      </c>
      <c r="F160" s="12" t="s">
        <v>29</v>
      </c>
      <c r="G160" s="12">
        <v>3201</v>
      </c>
      <c r="H160" s="12" t="s">
        <v>608</v>
      </c>
      <c r="I160" s="12" t="s">
        <v>609</v>
      </c>
      <c r="J160" s="12">
        <v>47</v>
      </c>
      <c r="K160" s="12" t="s">
        <v>83</v>
      </c>
      <c r="L160" s="12">
        <v>4</v>
      </c>
      <c r="M160" s="12" t="s">
        <v>84</v>
      </c>
      <c r="N160" s="12" t="s">
        <v>993</v>
      </c>
      <c r="O160" s="57">
        <v>45748</v>
      </c>
      <c r="P160" s="58">
        <v>45757</v>
      </c>
      <c r="Q160" s="12"/>
      <c r="R160" s="58">
        <v>45749</v>
      </c>
      <c r="S160" s="12"/>
      <c r="T160" s="75">
        <v>114.84</v>
      </c>
      <c r="U160" s="12" t="s">
        <v>39</v>
      </c>
      <c r="V160" s="12" t="s">
        <v>40</v>
      </c>
      <c r="W160" s="12" t="s">
        <v>41</v>
      </c>
      <c r="X160" s="12" t="s">
        <v>42</v>
      </c>
      <c r="Y160" s="12"/>
      <c r="Z160" s="12"/>
      <c r="AA160" s="12" t="s">
        <v>994</v>
      </c>
      <c r="AB160" s="12"/>
      <c r="AC160" s="12">
        <v>7119</v>
      </c>
      <c r="AD160" s="12">
        <v>7119</v>
      </c>
    </row>
    <row r="161" spans="1:30" x14ac:dyDescent="0.2">
      <c r="A161" s="83" t="s">
        <v>499</v>
      </c>
      <c r="B161" s="76">
        <v>666688</v>
      </c>
      <c r="C161" s="12">
        <v>128375</v>
      </c>
      <c r="D161" s="12"/>
      <c r="E161" s="12">
        <v>2</v>
      </c>
      <c r="F161" s="12" t="s">
        <v>29</v>
      </c>
      <c r="G161" s="12">
        <v>3201</v>
      </c>
      <c r="H161" s="12" t="s">
        <v>608</v>
      </c>
      <c r="I161" s="12" t="s">
        <v>609</v>
      </c>
      <c r="J161" s="12">
        <v>47</v>
      </c>
      <c r="K161" s="12" t="s">
        <v>83</v>
      </c>
      <c r="L161" s="12">
        <v>4</v>
      </c>
      <c r="M161" s="12" t="s">
        <v>84</v>
      </c>
      <c r="N161" s="12" t="s">
        <v>993</v>
      </c>
      <c r="O161" s="57">
        <v>45748</v>
      </c>
      <c r="P161" s="58">
        <v>45757</v>
      </c>
      <c r="Q161" s="12"/>
      <c r="R161" s="58">
        <v>45749</v>
      </c>
      <c r="S161" s="12"/>
      <c r="T161" s="75">
        <v>-33.520000000000003</v>
      </c>
      <c r="U161" s="12" t="s">
        <v>39</v>
      </c>
      <c r="V161" s="12" t="s">
        <v>56</v>
      </c>
      <c r="W161" s="12" t="s">
        <v>41</v>
      </c>
      <c r="X161" s="12" t="s">
        <v>42</v>
      </c>
      <c r="Y161" s="12"/>
      <c r="Z161" s="12"/>
      <c r="AA161" s="12" t="s">
        <v>994</v>
      </c>
      <c r="AB161" s="12"/>
      <c r="AC161" s="12">
        <v>7119</v>
      </c>
      <c r="AD161" s="12">
        <v>7119</v>
      </c>
    </row>
    <row r="162" spans="1:30" x14ac:dyDescent="0.2">
      <c r="A162" s="83" t="s">
        <v>501</v>
      </c>
      <c r="B162" s="76">
        <v>666884</v>
      </c>
      <c r="C162" s="12">
        <v>128411</v>
      </c>
      <c r="D162" s="12"/>
      <c r="E162" s="12">
        <v>2</v>
      </c>
      <c r="F162" s="12" t="s">
        <v>29</v>
      </c>
      <c r="G162" s="12">
        <v>3201</v>
      </c>
      <c r="H162" s="12" t="s">
        <v>608</v>
      </c>
      <c r="I162" s="12" t="s">
        <v>609</v>
      </c>
      <c r="J162" s="12">
        <v>236</v>
      </c>
      <c r="K162" s="12" t="s">
        <v>417</v>
      </c>
      <c r="L162" s="12">
        <v>83</v>
      </c>
      <c r="M162" s="12" t="s">
        <v>418</v>
      </c>
      <c r="N162" s="12" t="s">
        <v>995</v>
      </c>
      <c r="O162" s="57">
        <v>45748</v>
      </c>
      <c r="P162" s="58">
        <v>45757</v>
      </c>
      <c r="Q162" s="12"/>
      <c r="R162" s="58">
        <v>45750</v>
      </c>
      <c r="S162" s="12"/>
      <c r="T162" s="75">
        <v>79.38</v>
      </c>
      <c r="U162" s="12" t="s">
        <v>39</v>
      </c>
      <c r="V162" s="12" t="s">
        <v>40</v>
      </c>
      <c r="W162" s="12" t="s">
        <v>41</v>
      </c>
      <c r="X162" s="12" t="s">
        <v>42</v>
      </c>
      <c r="Y162" s="12"/>
      <c r="Z162" s="12"/>
      <c r="AA162" s="12" t="s">
        <v>996</v>
      </c>
      <c r="AB162" s="12"/>
      <c r="AC162" s="12">
        <v>7119</v>
      </c>
      <c r="AD162" s="12">
        <v>7119</v>
      </c>
    </row>
    <row r="163" spans="1:30" x14ac:dyDescent="0.2">
      <c r="A163" s="83" t="s">
        <v>501</v>
      </c>
      <c r="B163" s="76">
        <v>666860</v>
      </c>
      <c r="C163" s="12">
        <v>128411</v>
      </c>
      <c r="D163" s="12"/>
      <c r="E163" s="12">
        <v>2</v>
      </c>
      <c r="F163" s="12" t="s">
        <v>29</v>
      </c>
      <c r="G163" s="12">
        <v>3201</v>
      </c>
      <c r="H163" s="12" t="s">
        <v>608</v>
      </c>
      <c r="I163" s="12" t="s">
        <v>609</v>
      </c>
      <c r="J163" s="12">
        <v>236</v>
      </c>
      <c r="K163" s="12" t="s">
        <v>417</v>
      </c>
      <c r="L163" s="12">
        <v>83</v>
      </c>
      <c r="M163" s="12" t="s">
        <v>418</v>
      </c>
      <c r="N163" s="12" t="s">
        <v>995</v>
      </c>
      <c r="O163" s="57">
        <v>45748</v>
      </c>
      <c r="P163" s="58">
        <v>45757</v>
      </c>
      <c r="Q163" s="12"/>
      <c r="R163" s="58">
        <v>45750</v>
      </c>
      <c r="S163" s="12"/>
      <c r="T163" s="75">
        <v>-992.28</v>
      </c>
      <c r="U163" s="12" t="s">
        <v>34</v>
      </c>
      <c r="V163" s="12" t="s">
        <v>970</v>
      </c>
      <c r="W163" s="12" t="s">
        <v>35</v>
      </c>
      <c r="X163" s="12" t="s">
        <v>36</v>
      </c>
      <c r="Y163" s="12"/>
      <c r="Z163" s="12"/>
      <c r="AA163" s="12" t="s">
        <v>996</v>
      </c>
      <c r="AB163" s="12"/>
      <c r="AC163" s="12">
        <v>7119</v>
      </c>
      <c r="AD163" s="12">
        <v>7119</v>
      </c>
    </row>
    <row r="164" spans="1:30" x14ac:dyDescent="0.2">
      <c r="A164" s="83" t="s">
        <v>499</v>
      </c>
      <c r="B164" s="76">
        <v>666913</v>
      </c>
      <c r="C164" s="12">
        <v>128423</v>
      </c>
      <c r="D164" s="12"/>
      <c r="E164" s="12">
        <v>2</v>
      </c>
      <c r="F164" s="12" t="s">
        <v>29</v>
      </c>
      <c r="G164" s="12">
        <v>3201</v>
      </c>
      <c r="H164" s="12" t="s">
        <v>608</v>
      </c>
      <c r="I164" s="12" t="s">
        <v>609</v>
      </c>
      <c r="J164" s="12">
        <v>60</v>
      </c>
      <c r="K164" s="12" t="s">
        <v>96</v>
      </c>
      <c r="L164" s="12">
        <v>183</v>
      </c>
      <c r="M164" s="12" t="s">
        <v>97</v>
      </c>
      <c r="N164" s="12" t="s">
        <v>997</v>
      </c>
      <c r="O164" s="57">
        <v>45717</v>
      </c>
      <c r="P164" s="58">
        <v>45757</v>
      </c>
      <c r="Q164" s="12"/>
      <c r="R164" s="58">
        <v>45744</v>
      </c>
      <c r="S164" s="12"/>
      <c r="T164" s="75">
        <v>-607.51</v>
      </c>
      <c r="U164" s="12" t="s">
        <v>34</v>
      </c>
      <c r="V164" s="12" t="s">
        <v>970</v>
      </c>
      <c r="W164" s="12" t="s">
        <v>35</v>
      </c>
      <c r="X164" s="12" t="s">
        <v>36</v>
      </c>
      <c r="Y164" s="12"/>
      <c r="Z164" s="12"/>
      <c r="AA164" s="12" t="s">
        <v>998</v>
      </c>
      <c r="AB164" s="12"/>
      <c r="AC164" s="12">
        <v>7119</v>
      </c>
      <c r="AD164" s="12">
        <v>7119</v>
      </c>
    </row>
    <row r="165" spans="1:30" x14ac:dyDescent="0.2">
      <c r="A165" s="83" t="s">
        <v>499</v>
      </c>
      <c r="B165" s="76">
        <v>666942</v>
      </c>
      <c r="C165" s="12">
        <v>128423</v>
      </c>
      <c r="D165" s="12"/>
      <c r="E165" s="12">
        <v>2</v>
      </c>
      <c r="F165" s="12" t="s">
        <v>29</v>
      </c>
      <c r="G165" s="12">
        <v>3201</v>
      </c>
      <c r="H165" s="12" t="s">
        <v>608</v>
      </c>
      <c r="I165" s="12" t="s">
        <v>609</v>
      </c>
      <c r="J165" s="12">
        <v>60</v>
      </c>
      <c r="K165" s="12" t="s">
        <v>96</v>
      </c>
      <c r="L165" s="12">
        <v>183</v>
      </c>
      <c r="M165" s="12" t="s">
        <v>97</v>
      </c>
      <c r="N165" s="12" t="s">
        <v>997</v>
      </c>
      <c r="O165" s="57">
        <v>45717</v>
      </c>
      <c r="P165" s="58">
        <v>45757</v>
      </c>
      <c r="Q165" s="12"/>
      <c r="R165" s="58">
        <v>45744</v>
      </c>
      <c r="S165" s="12"/>
      <c r="T165" s="75">
        <v>48.6</v>
      </c>
      <c r="U165" s="12" t="s">
        <v>39</v>
      </c>
      <c r="V165" s="12" t="s">
        <v>40</v>
      </c>
      <c r="W165" s="12" t="s">
        <v>41</v>
      </c>
      <c r="X165" s="12" t="s">
        <v>42</v>
      </c>
      <c r="Y165" s="12"/>
      <c r="Z165" s="12"/>
      <c r="AA165" s="12" t="s">
        <v>998</v>
      </c>
      <c r="AB165" s="12"/>
      <c r="AC165" s="12">
        <v>7119</v>
      </c>
      <c r="AD165" s="12">
        <v>7119</v>
      </c>
    </row>
    <row r="166" spans="1:30" x14ac:dyDescent="0.2">
      <c r="A166" s="83" t="s">
        <v>499</v>
      </c>
      <c r="B166" s="76">
        <v>667242</v>
      </c>
      <c r="C166" s="12">
        <v>128465</v>
      </c>
      <c r="D166" s="12"/>
      <c r="E166" s="12">
        <v>2</v>
      </c>
      <c r="F166" s="12" t="s">
        <v>29</v>
      </c>
      <c r="G166" s="12">
        <v>3201</v>
      </c>
      <c r="H166" s="12" t="s">
        <v>608</v>
      </c>
      <c r="I166" s="12" t="s">
        <v>609</v>
      </c>
      <c r="J166" s="12">
        <v>95</v>
      </c>
      <c r="K166" s="12" t="s">
        <v>287</v>
      </c>
      <c r="L166" s="12">
        <v>306</v>
      </c>
      <c r="M166" s="12"/>
      <c r="N166" s="12" t="s">
        <v>999</v>
      </c>
      <c r="O166" s="57">
        <v>45748</v>
      </c>
      <c r="P166" s="58">
        <v>45757</v>
      </c>
      <c r="Q166" s="12"/>
      <c r="R166" s="58">
        <v>45751</v>
      </c>
      <c r="S166" s="12"/>
      <c r="T166" s="75">
        <v>-419.91</v>
      </c>
      <c r="U166" s="12" t="s">
        <v>34</v>
      </c>
      <c r="V166" s="12" t="s">
        <v>970</v>
      </c>
      <c r="W166" s="12" t="s">
        <v>35</v>
      </c>
      <c r="X166" s="12" t="s">
        <v>36</v>
      </c>
      <c r="Y166" s="12"/>
      <c r="Z166" s="12"/>
      <c r="AA166" s="12" t="s">
        <v>1000</v>
      </c>
      <c r="AB166" s="12"/>
      <c r="AC166" s="12">
        <v>7119</v>
      </c>
      <c r="AD166" s="12">
        <v>7119</v>
      </c>
    </row>
    <row r="167" spans="1:30" x14ac:dyDescent="0.2">
      <c r="A167" s="83" t="s">
        <v>499</v>
      </c>
      <c r="B167" s="76">
        <v>667265</v>
      </c>
      <c r="C167" s="12">
        <v>128465</v>
      </c>
      <c r="D167" s="12"/>
      <c r="E167" s="12">
        <v>2</v>
      </c>
      <c r="F167" s="12" t="s">
        <v>29</v>
      </c>
      <c r="G167" s="12">
        <v>3201</v>
      </c>
      <c r="H167" s="12" t="s">
        <v>608</v>
      </c>
      <c r="I167" s="12" t="s">
        <v>609</v>
      </c>
      <c r="J167" s="12">
        <v>95</v>
      </c>
      <c r="K167" s="12" t="s">
        <v>287</v>
      </c>
      <c r="L167" s="12">
        <v>306</v>
      </c>
      <c r="M167" s="12"/>
      <c r="N167" s="12" t="s">
        <v>999</v>
      </c>
      <c r="O167" s="57">
        <v>45748</v>
      </c>
      <c r="P167" s="58">
        <v>45757</v>
      </c>
      <c r="Q167" s="12"/>
      <c r="R167" s="58">
        <v>45751</v>
      </c>
      <c r="S167" s="12"/>
      <c r="T167" s="75">
        <v>33.590000000000003</v>
      </c>
      <c r="U167" s="12" t="s">
        <v>39</v>
      </c>
      <c r="V167" s="12" t="s">
        <v>40</v>
      </c>
      <c r="W167" s="12" t="s">
        <v>41</v>
      </c>
      <c r="X167" s="12" t="s">
        <v>42</v>
      </c>
      <c r="Y167" s="12"/>
      <c r="Z167" s="12"/>
      <c r="AA167" s="12" t="s">
        <v>1000</v>
      </c>
      <c r="AB167" s="12"/>
      <c r="AC167" s="12">
        <v>7119</v>
      </c>
      <c r="AD167" s="12">
        <v>7119</v>
      </c>
    </row>
    <row r="168" spans="1:30" x14ac:dyDescent="0.2">
      <c r="A168" s="83" t="s">
        <v>500</v>
      </c>
      <c r="B168" s="76">
        <v>675055</v>
      </c>
      <c r="C168" s="12">
        <v>130039</v>
      </c>
      <c r="D168" s="12"/>
      <c r="E168" s="12">
        <v>2</v>
      </c>
      <c r="F168" s="12" t="s">
        <v>29</v>
      </c>
      <c r="G168" s="12">
        <v>3201</v>
      </c>
      <c r="H168" s="12" t="s">
        <v>608</v>
      </c>
      <c r="I168" s="12" t="s">
        <v>609</v>
      </c>
      <c r="J168" s="12">
        <v>210</v>
      </c>
      <c r="K168" s="12" t="s">
        <v>886</v>
      </c>
      <c r="L168" s="12">
        <v>70</v>
      </c>
      <c r="M168" s="12" t="s">
        <v>465</v>
      </c>
      <c r="N168" s="12" t="s">
        <v>1001</v>
      </c>
      <c r="O168" s="57">
        <v>45730</v>
      </c>
      <c r="P168" s="58">
        <v>45757</v>
      </c>
      <c r="Q168" s="12"/>
      <c r="R168" s="58">
        <v>45730</v>
      </c>
      <c r="S168" s="12"/>
      <c r="T168" s="75">
        <v>-288.52999999999997</v>
      </c>
      <c r="U168" s="12" t="s">
        <v>34</v>
      </c>
      <c r="V168" s="12" t="s">
        <v>1002</v>
      </c>
      <c r="W168" s="12" t="s">
        <v>35</v>
      </c>
      <c r="X168" s="12" t="s">
        <v>36</v>
      </c>
      <c r="Y168" s="12"/>
      <c r="Z168" s="12"/>
      <c r="AA168" s="12" t="s">
        <v>1003</v>
      </c>
      <c r="AB168" s="12"/>
      <c r="AC168" s="12">
        <v>7119</v>
      </c>
      <c r="AD168" s="12">
        <v>7119</v>
      </c>
    </row>
    <row r="169" spans="1:30" x14ac:dyDescent="0.2">
      <c r="A169" s="83" t="s">
        <v>500</v>
      </c>
      <c r="B169" s="76">
        <v>675056</v>
      </c>
      <c r="C169" s="12">
        <v>130039</v>
      </c>
      <c r="D169" s="12"/>
      <c r="E169" s="12">
        <v>2</v>
      </c>
      <c r="F169" s="12" t="s">
        <v>29</v>
      </c>
      <c r="G169" s="12">
        <v>3201</v>
      </c>
      <c r="H169" s="12" t="s">
        <v>608</v>
      </c>
      <c r="I169" s="12" t="s">
        <v>609</v>
      </c>
      <c r="J169" s="12">
        <v>210</v>
      </c>
      <c r="K169" s="12" t="s">
        <v>886</v>
      </c>
      <c r="L169" s="12">
        <v>70</v>
      </c>
      <c r="M169" s="12" t="s">
        <v>465</v>
      </c>
      <c r="N169" s="12" t="s">
        <v>1001</v>
      </c>
      <c r="O169" s="57">
        <v>45730</v>
      </c>
      <c r="P169" s="58">
        <v>45757</v>
      </c>
      <c r="Q169" s="12"/>
      <c r="R169" s="58">
        <v>45730</v>
      </c>
      <c r="S169" s="12"/>
      <c r="T169" s="75">
        <v>23.08</v>
      </c>
      <c r="U169" s="12" t="s">
        <v>39</v>
      </c>
      <c r="V169" s="12" t="s">
        <v>40</v>
      </c>
      <c r="W169" s="12" t="s">
        <v>41</v>
      </c>
      <c r="X169" s="12" t="s">
        <v>42</v>
      </c>
      <c r="Y169" s="12"/>
      <c r="Z169" s="12"/>
      <c r="AA169" s="12" t="s">
        <v>1003</v>
      </c>
      <c r="AB169" s="12"/>
      <c r="AC169" s="12">
        <v>7119</v>
      </c>
      <c r="AD169" s="12">
        <v>7119</v>
      </c>
    </row>
    <row r="170" spans="1:30" x14ac:dyDescent="0.2">
      <c r="A170" s="83" t="s">
        <v>501</v>
      </c>
      <c r="B170" s="76">
        <v>676012</v>
      </c>
      <c r="C170" s="12">
        <v>130186</v>
      </c>
      <c r="D170" s="12"/>
      <c r="E170" s="12">
        <v>2</v>
      </c>
      <c r="F170" s="12" t="s">
        <v>29</v>
      </c>
      <c r="G170" s="12">
        <v>3201</v>
      </c>
      <c r="H170" s="12" t="s">
        <v>608</v>
      </c>
      <c r="I170" s="12" t="s">
        <v>609</v>
      </c>
      <c r="J170" s="12">
        <v>232</v>
      </c>
      <c r="K170" s="12" t="s">
        <v>408</v>
      </c>
      <c r="L170" s="12">
        <v>356</v>
      </c>
      <c r="M170" s="12"/>
      <c r="N170" s="12" t="s">
        <v>668</v>
      </c>
      <c r="O170" s="57">
        <v>45733.54791666667</v>
      </c>
      <c r="P170" s="58">
        <v>45757</v>
      </c>
      <c r="Q170" s="12"/>
      <c r="R170" s="58">
        <v>45747</v>
      </c>
      <c r="S170" s="12"/>
      <c r="T170" s="75">
        <v>-639.24</v>
      </c>
      <c r="U170" s="12" t="s">
        <v>34</v>
      </c>
      <c r="V170" s="12" t="s">
        <v>970</v>
      </c>
      <c r="W170" s="12" t="s">
        <v>35</v>
      </c>
      <c r="X170" s="12" t="s">
        <v>36</v>
      </c>
      <c r="Y170" s="12"/>
      <c r="Z170" s="12"/>
      <c r="AA170" s="12" t="s">
        <v>872</v>
      </c>
      <c r="AB170" s="12"/>
      <c r="AC170" s="12">
        <v>7119</v>
      </c>
      <c r="AD170" s="12">
        <v>7119</v>
      </c>
    </row>
    <row r="171" spans="1:30" x14ac:dyDescent="0.2">
      <c r="A171" s="83" t="s">
        <v>501</v>
      </c>
      <c r="B171" s="76">
        <v>676037</v>
      </c>
      <c r="C171" s="12">
        <v>130186</v>
      </c>
      <c r="D171" s="12"/>
      <c r="E171" s="12">
        <v>2</v>
      </c>
      <c r="F171" s="12" t="s">
        <v>29</v>
      </c>
      <c r="G171" s="12">
        <v>3201</v>
      </c>
      <c r="H171" s="12" t="s">
        <v>608</v>
      </c>
      <c r="I171" s="12" t="s">
        <v>609</v>
      </c>
      <c r="J171" s="12">
        <v>232</v>
      </c>
      <c r="K171" s="12" t="s">
        <v>408</v>
      </c>
      <c r="L171" s="12">
        <v>356</v>
      </c>
      <c r="M171" s="12"/>
      <c r="N171" s="12" t="s">
        <v>668</v>
      </c>
      <c r="O171" s="57">
        <v>45733.54791666667</v>
      </c>
      <c r="P171" s="58">
        <v>45757</v>
      </c>
      <c r="Q171" s="12"/>
      <c r="R171" s="58">
        <v>45747</v>
      </c>
      <c r="S171" s="12"/>
      <c r="T171" s="75">
        <v>51.14</v>
      </c>
      <c r="U171" s="12" t="s">
        <v>39</v>
      </c>
      <c r="V171" s="12" t="s">
        <v>40</v>
      </c>
      <c r="W171" s="12" t="s">
        <v>41</v>
      </c>
      <c r="X171" s="12" t="s">
        <v>42</v>
      </c>
      <c r="Y171" s="12"/>
      <c r="Z171" s="12"/>
      <c r="AA171" s="12" t="s">
        <v>872</v>
      </c>
      <c r="AB171" s="12"/>
      <c r="AC171" s="12">
        <v>7119</v>
      </c>
      <c r="AD171" s="12">
        <v>7119</v>
      </c>
    </row>
    <row r="172" spans="1:30" x14ac:dyDescent="0.2">
      <c r="A172" s="83" t="s">
        <v>499</v>
      </c>
      <c r="B172" s="76">
        <v>677479</v>
      </c>
      <c r="C172" s="12">
        <v>130874</v>
      </c>
      <c r="D172" s="12"/>
      <c r="E172" s="12">
        <v>2</v>
      </c>
      <c r="F172" s="12" t="s">
        <v>29</v>
      </c>
      <c r="G172" s="12">
        <v>3201</v>
      </c>
      <c r="H172" s="12" t="s">
        <v>608</v>
      </c>
      <c r="I172" s="12" t="s">
        <v>609</v>
      </c>
      <c r="J172" s="12">
        <v>66</v>
      </c>
      <c r="K172" s="12" t="s">
        <v>1004</v>
      </c>
      <c r="L172" s="12">
        <v>464</v>
      </c>
      <c r="M172" s="12"/>
      <c r="N172" s="12" t="s">
        <v>1005</v>
      </c>
      <c r="O172" s="57">
        <v>45737.515277777777</v>
      </c>
      <c r="P172" s="58">
        <v>45757</v>
      </c>
      <c r="Q172" s="12"/>
      <c r="R172" s="58">
        <v>45750</v>
      </c>
      <c r="S172" s="12"/>
      <c r="T172" s="75">
        <v>-373.33</v>
      </c>
      <c r="U172" s="12" t="s">
        <v>34</v>
      </c>
      <c r="V172" s="12" t="s">
        <v>1006</v>
      </c>
      <c r="W172" s="12" t="s">
        <v>35</v>
      </c>
      <c r="X172" s="12" t="s">
        <v>36</v>
      </c>
      <c r="Y172" s="12"/>
      <c r="Z172" s="12"/>
      <c r="AA172" s="12" t="s">
        <v>1007</v>
      </c>
      <c r="AB172" s="12"/>
      <c r="AC172" s="12">
        <v>7119</v>
      </c>
      <c r="AD172" s="12">
        <v>7119</v>
      </c>
    </row>
    <row r="173" spans="1:30" x14ac:dyDescent="0.2">
      <c r="A173" s="83" t="s">
        <v>499</v>
      </c>
      <c r="B173" s="76">
        <v>677520</v>
      </c>
      <c r="C173" s="12">
        <v>130874</v>
      </c>
      <c r="D173" s="12"/>
      <c r="E173" s="12">
        <v>2</v>
      </c>
      <c r="F173" s="12" t="s">
        <v>29</v>
      </c>
      <c r="G173" s="12">
        <v>3201</v>
      </c>
      <c r="H173" s="12" t="s">
        <v>608</v>
      </c>
      <c r="I173" s="12" t="s">
        <v>609</v>
      </c>
      <c r="J173" s="12">
        <v>66</v>
      </c>
      <c r="K173" s="12" t="s">
        <v>1004</v>
      </c>
      <c r="L173" s="12">
        <v>464</v>
      </c>
      <c r="M173" s="12"/>
      <c r="N173" s="12" t="s">
        <v>1005</v>
      </c>
      <c r="O173" s="57">
        <v>45737.515277777777</v>
      </c>
      <c r="P173" s="58">
        <v>45757</v>
      </c>
      <c r="Q173" s="12"/>
      <c r="R173" s="58">
        <v>45750</v>
      </c>
      <c r="S173" s="12"/>
      <c r="T173" s="75">
        <v>29.87</v>
      </c>
      <c r="U173" s="12" t="s">
        <v>39</v>
      </c>
      <c r="V173" s="12" t="s">
        <v>40</v>
      </c>
      <c r="W173" s="12" t="s">
        <v>41</v>
      </c>
      <c r="X173" s="12" t="s">
        <v>42</v>
      </c>
      <c r="Y173" s="12"/>
      <c r="Z173" s="12"/>
      <c r="AA173" s="12" t="s">
        <v>1007</v>
      </c>
      <c r="AB173" s="12"/>
      <c r="AC173" s="12">
        <v>7119</v>
      </c>
      <c r="AD173" s="12">
        <v>7119</v>
      </c>
    </row>
    <row r="174" spans="1:30" x14ac:dyDescent="0.2">
      <c r="A174" s="83" t="s">
        <v>499</v>
      </c>
      <c r="B174" s="76">
        <v>677523</v>
      </c>
      <c r="C174" s="12">
        <v>130874</v>
      </c>
      <c r="D174" s="12"/>
      <c r="E174" s="12">
        <v>2</v>
      </c>
      <c r="F174" s="12" t="s">
        <v>29</v>
      </c>
      <c r="G174" s="12">
        <v>3201</v>
      </c>
      <c r="H174" s="12" t="s">
        <v>608</v>
      </c>
      <c r="I174" s="12" t="s">
        <v>609</v>
      </c>
      <c r="J174" s="12">
        <v>66</v>
      </c>
      <c r="K174" s="12" t="s">
        <v>1004</v>
      </c>
      <c r="L174" s="12">
        <v>464</v>
      </c>
      <c r="M174" s="12"/>
      <c r="N174" s="12" t="s">
        <v>1005</v>
      </c>
      <c r="O174" s="57">
        <v>45737.515277777777</v>
      </c>
      <c r="P174" s="58">
        <v>45757</v>
      </c>
      <c r="Q174" s="12"/>
      <c r="R174" s="58">
        <v>45750</v>
      </c>
      <c r="S174" s="12"/>
      <c r="T174" s="75">
        <v>-242.42</v>
      </c>
      <c r="U174" s="12" t="s">
        <v>34</v>
      </c>
      <c r="V174" s="12" t="s">
        <v>202</v>
      </c>
      <c r="W174" s="12" t="s">
        <v>202</v>
      </c>
      <c r="X174" s="12" t="s">
        <v>474</v>
      </c>
      <c r="Y174" s="12"/>
      <c r="Z174" s="12"/>
      <c r="AA174" s="12" t="s">
        <v>1007</v>
      </c>
      <c r="AB174" s="12"/>
      <c r="AC174" s="12">
        <v>7119</v>
      </c>
      <c r="AD174" s="12">
        <v>7119</v>
      </c>
    </row>
    <row r="175" spans="1:30" x14ac:dyDescent="0.2">
      <c r="A175" s="83" t="s">
        <v>499</v>
      </c>
      <c r="B175" s="76">
        <v>677524</v>
      </c>
      <c r="C175" s="12">
        <v>130874</v>
      </c>
      <c r="D175" s="12"/>
      <c r="E175" s="12">
        <v>2</v>
      </c>
      <c r="F175" s="12" t="s">
        <v>29</v>
      </c>
      <c r="G175" s="12">
        <v>3201</v>
      </c>
      <c r="H175" s="12" t="s">
        <v>608</v>
      </c>
      <c r="I175" s="12" t="s">
        <v>609</v>
      </c>
      <c r="J175" s="12">
        <v>66</v>
      </c>
      <c r="K175" s="12" t="s">
        <v>1004</v>
      </c>
      <c r="L175" s="12">
        <v>464</v>
      </c>
      <c r="M175" s="12"/>
      <c r="N175" s="12" t="s">
        <v>1005</v>
      </c>
      <c r="O175" s="57">
        <v>45737.515277777777</v>
      </c>
      <c r="P175" s="58">
        <v>45757</v>
      </c>
      <c r="Q175" s="12"/>
      <c r="R175" s="58">
        <v>45750</v>
      </c>
      <c r="S175" s="12"/>
      <c r="T175" s="75">
        <v>-43.21</v>
      </c>
      <c r="U175" s="12" t="s">
        <v>34</v>
      </c>
      <c r="V175" s="12" t="s">
        <v>138</v>
      </c>
      <c r="W175" s="12" t="s">
        <v>138</v>
      </c>
      <c r="X175" s="12" t="s">
        <v>139</v>
      </c>
      <c r="Y175" s="12"/>
      <c r="Z175" s="12"/>
      <c r="AA175" s="12" t="s">
        <v>1007</v>
      </c>
      <c r="AB175" s="12"/>
      <c r="AC175" s="12">
        <v>7119</v>
      </c>
      <c r="AD175" s="12">
        <v>7119</v>
      </c>
    </row>
    <row r="176" spans="1:30" x14ac:dyDescent="0.2">
      <c r="A176" s="83" t="s">
        <v>501</v>
      </c>
      <c r="B176" s="76">
        <v>677802</v>
      </c>
      <c r="C176" s="12">
        <v>130907</v>
      </c>
      <c r="D176" s="12"/>
      <c r="E176" s="12">
        <v>2</v>
      </c>
      <c r="F176" s="12" t="s">
        <v>29</v>
      </c>
      <c r="G176" s="12">
        <v>3201</v>
      </c>
      <c r="H176" s="12" t="s">
        <v>608</v>
      </c>
      <c r="I176" s="12" t="s">
        <v>609</v>
      </c>
      <c r="J176" s="12">
        <v>551</v>
      </c>
      <c r="K176" s="12" t="s">
        <v>1008</v>
      </c>
      <c r="L176" s="12">
        <v>446</v>
      </c>
      <c r="M176" s="12"/>
      <c r="N176" s="12" t="s">
        <v>1009</v>
      </c>
      <c r="O176" s="57">
        <v>45740.421527777777</v>
      </c>
      <c r="P176" s="58">
        <v>45757</v>
      </c>
      <c r="Q176" s="12"/>
      <c r="R176" s="58">
        <v>45747</v>
      </c>
      <c r="S176" s="12"/>
      <c r="T176" s="75">
        <v>-600</v>
      </c>
      <c r="U176" s="12" t="s">
        <v>34</v>
      </c>
      <c r="V176" s="12" t="s">
        <v>970</v>
      </c>
      <c r="W176" s="12" t="s">
        <v>35</v>
      </c>
      <c r="X176" s="12" t="s">
        <v>36</v>
      </c>
      <c r="Y176" s="12"/>
      <c r="Z176" s="12"/>
      <c r="AA176" s="12" t="s">
        <v>621</v>
      </c>
      <c r="AB176" s="12"/>
      <c r="AC176" s="12">
        <v>7119</v>
      </c>
      <c r="AD176" s="12">
        <v>7119</v>
      </c>
    </row>
    <row r="177" spans="1:30" x14ac:dyDescent="0.2">
      <c r="A177" s="83" t="s">
        <v>501</v>
      </c>
      <c r="B177" s="76">
        <v>677827</v>
      </c>
      <c r="C177" s="12">
        <v>130907</v>
      </c>
      <c r="D177" s="12"/>
      <c r="E177" s="12">
        <v>2</v>
      </c>
      <c r="F177" s="12" t="s">
        <v>29</v>
      </c>
      <c r="G177" s="12">
        <v>3201</v>
      </c>
      <c r="H177" s="12" t="s">
        <v>608</v>
      </c>
      <c r="I177" s="12" t="s">
        <v>609</v>
      </c>
      <c r="J177" s="12">
        <v>551</v>
      </c>
      <c r="K177" s="12" t="s">
        <v>1008</v>
      </c>
      <c r="L177" s="12">
        <v>446</v>
      </c>
      <c r="M177" s="12"/>
      <c r="N177" s="12" t="s">
        <v>1009</v>
      </c>
      <c r="O177" s="57">
        <v>45740.421527777777</v>
      </c>
      <c r="P177" s="58">
        <v>45757</v>
      </c>
      <c r="Q177" s="12"/>
      <c r="R177" s="58">
        <v>45747</v>
      </c>
      <c r="S177" s="12"/>
      <c r="T177" s="75">
        <v>48</v>
      </c>
      <c r="U177" s="12" t="s">
        <v>39</v>
      </c>
      <c r="V177" s="12" t="s">
        <v>40</v>
      </c>
      <c r="W177" s="12" t="s">
        <v>41</v>
      </c>
      <c r="X177" s="12" t="s">
        <v>42</v>
      </c>
      <c r="Y177" s="12"/>
      <c r="Z177" s="12"/>
      <c r="AA177" s="12" t="s">
        <v>621</v>
      </c>
      <c r="AB177" s="12"/>
      <c r="AC177" s="12">
        <v>7119</v>
      </c>
      <c r="AD177" s="12">
        <v>7119</v>
      </c>
    </row>
    <row r="178" spans="1:30" x14ac:dyDescent="0.2">
      <c r="A178" s="83" t="s">
        <v>499</v>
      </c>
      <c r="B178" s="76">
        <v>678332</v>
      </c>
      <c r="C178" s="12">
        <v>131079</v>
      </c>
      <c r="D178" s="12"/>
      <c r="E178" s="12">
        <v>2</v>
      </c>
      <c r="F178" s="12" t="s">
        <v>29</v>
      </c>
      <c r="G178" s="12">
        <v>3201</v>
      </c>
      <c r="H178" s="12" t="s">
        <v>608</v>
      </c>
      <c r="I178" s="12" t="s">
        <v>609</v>
      </c>
      <c r="J178" s="12">
        <v>38</v>
      </c>
      <c r="K178" s="12" t="s">
        <v>1010</v>
      </c>
      <c r="L178" s="12">
        <v>455</v>
      </c>
      <c r="M178" s="12"/>
      <c r="N178" s="12" t="s">
        <v>1011</v>
      </c>
      <c r="O178" s="57">
        <v>45743.550694444442</v>
      </c>
      <c r="P178" s="58">
        <v>45757</v>
      </c>
      <c r="Q178" s="12"/>
      <c r="R178" s="58">
        <v>45754</v>
      </c>
      <c r="S178" s="12"/>
      <c r="T178" s="75">
        <v>-208.33</v>
      </c>
      <c r="U178" s="12" t="s">
        <v>34</v>
      </c>
      <c r="V178" s="12" t="s">
        <v>1012</v>
      </c>
      <c r="W178" s="12" t="s">
        <v>35</v>
      </c>
      <c r="X178" s="12" t="s">
        <v>36</v>
      </c>
      <c r="Y178" s="12"/>
      <c r="Z178" s="12"/>
      <c r="AA178" s="12" t="s">
        <v>1013</v>
      </c>
      <c r="AB178" s="12"/>
      <c r="AC178" s="12">
        <v>7119</v>
      </c>
      <c r="AD178" s="12">
        <v>7119</v>
      </c>
    </row>
    <row r="179" spans="1:30" x14ac:dyDescent="0.2">
      <c r="A179" s="83" t="s">
        <v>499</v>
      </c>
      <c r="B179" s="76">
        <v>678355</v>
      </c>
      <c r="C179" s="12">
        <v>131079</v>
      </c>
      <c r="D179" s="12"/>
      <c r="E179" s="12">
        <v>2</v>
      </c>
      <c r="F179" s="12" t="s">
        <v>29</v>
      </c>
      <c r="G179" s="12">
        <v>3201</v>
      </c>
      <c r="H179" s="12" t="s">
        <v>608</v>
      </c>
      <c r="I179" s="12" t="s">
        <v>609</v>
      </c>
      <c r="J179" s="12">
        <v>38</v>
      </c>
      <c r="K179" s="12" t="s">
        <v>1010</v>
      </c>
      <c r="L179" s="12">
        <v>455</v>
      </c>
      <c r="M179" s="12"/>
      <c r="N179" s="12" t="s">
        <v>1011</v>
      </c>
      <c r="O179" s="57">
        <v>45743.550694444442</v>
      </c>
      <c r="P179" s="58">
        <v>45757</v>
      </c>
      <c r="Q179" s="12"/>
      <c r="R179" s="58">
        <v>45754</v>
      </c>
      <c r="S179" s="12"/>
      <c r="T179" s="75">
        <v>16.670000000000002</v>
      </c>
      <c r="U179" s="12" t="s">
        <v>39</v>
      </c>
      <c r="V179" s="12" t="s">
        <v>40</v>
      </c>
      <c r="W179" s="12" t="s">
        <v>41</v>
      </c>
      <c r="X179" s="12" t="s">
        <v>42</v>
      </c>
      <c r="Y179" s="12"/>
      <c r="Z179" s="12"/>
      <c r="AA179" s="12" t="s">
        <v>1013</v>
      </c>
      <c r="AB179" s="12"/>
      <c r="AC179" s="12">
        <v>7119</v>
      </c>
      <c r="AD179" s="12">
        <v>7119</v>
      </c>
    </row>
    <row r="180" spans="1:30" x14ac:dyDescent="0.2">
      <c r="A180" s="83" t="s">
        <v>499</v>
      </c>
      <c r="B180" s="76">
        <v>678530</v>
      </c>
      <c r="C180" s="12">
        <v>131079</v>
      </c>
      <c r="D180" s="12"/>
      <c r="E180" s="12">
        <v>3</v>
      </c>
      <c r="F180" s="12" t="s">
        <v>849</v>
      </c>
      <c r="G180" s="12">
        <v>3201</v>
      </c>
      <c r="H180" s="12" t="s">
        <v>608</v>
      </c>
      <c r="I180" s="12" t="s">
        <v>609</v>
      </c>
      <c r="J180" s="12">
        <v>38</v>
      </c>
      <c r="K180" s="12" t="s">
        <v>1010</v>
      </c>
      <c r="L180" s="12">
        <v>455</v>
      </c>
      <c r="M180" s="12"/>
      <c r="N180" s="12" t="s">
        <v>1014</v>
      </c>
      <c r="O180" s="57">
        <v>45743.550694444442</v>
      </c>
      <c r="P180" s="58">
        <v>45752</v>
      </c>
      <c r="Q180" s="12"/>
      <c r="R180" s="58">
        <v>45754</v>
      </c>
      <c r="S180" s="12"/>
      <c r="T180" s="75">
        <v>-93.84</v>
      </c>
      <c r="U180" s="12" t="s">
        <v>34</v>
      </c>
      <c r="V180" s="12" t="s">
        <v>1015</v>
      </c>
      <c r="W180" s="12" t="s">
        <v>202</v>
      </c>
      <c r="X180" s="12" t="s">
        <v>474</v>
      </c>
      <c r="Y180" s="12"/>
      <c r="Z180" s="12"/>
      <c r="AA180" s="12"/>
      <c r="AB180" s="12"/>
      <c r="AC180" s="12">
        <v>7119</v>
      </c>
      <c r="AD180" s="12">
        <v>7119</v>
      </c>
    </row>
    <row r="181" spans="1:30" x14ac:dyDescent="0.2">
      <c r="A181" s="83" t="s">
        <v>499</v>
      </c>
      <c r="B181" s="76">
        <v>678532</v>
      </c>
      <c r="C181" s="12">
        <v>131114</v>
      </c>
      <c r="D181" s="12"/>
      <c r="E181" s="12">
        <v>3</v>
      </c>
      <c r="F181" s="12" t="s">
        <v>849</v>
      </c>
      <c r="G181" s="12">
        <v>3201</v>
      </c>
      <c r="H181" s="12" t="s">
        <v>608</v>
      </c>
      <c r="I181" s="12" t="s">
        <v>609</v>
      </c>
      <c r="J181" s="12">
        <v>38</v>
      </c>
      <c r="K181" s="12" t="s">
        <v>1010</v>
      </c>
      <c r="L181" s="12">
        <v>455</v>
      </c>
      <c r="M181" s="12"/>
      <c r="N181" s="12" t="s">
        <v>1014</v>
      </c>
      <c r="O181" s="57">
        <v>45744.387499999997</v>
      </c>
      <c r="P181" s="58">
        <v>45752</v>
      </c>
      <c r="Q181" s="12"/>
      <c r="R181" s="58">
        <v>45754</v>
      </c>
      <c r="S181" s="12"/>
      <c r="T181" s="75">
        <v>-16.46</v>
      </c>
      <c r="U181" s="12" t="s">
        <v>34</v>
      </c>
      <c r="V181" s="12" t="s">
        <v>1016</v>
      </c>
      <c r="W181" s="12" t="s">
        <v>138</v>
      </c>
      <c r="X181" s="12" t="s">
        <v>139</v>
      </c>
      <c r="Y181" s="12"/>
      <c r="Z181" s="12"/>
      <c r="AA181" s="12" t="s">
        <v>1017</v>
      </c>
      <c r="AB181" s="12"/>
      <c r="AC181" s="12">
        <v>7119</v>
      </c>
      <c r="AD181" s="12">
        <v>7119</v>
      </c>
    </row>
    <row r="182" spans="1:30" x14ac:dyDescent="0.2">
      <c r="A182" s="83" t="s">
        <v>498</v>
      </c>
      <c r="B182" s="76">
        <v>603569</v>
      </c>
      <c r="C182" s="12">
        <v>117384</v>
      </c>
      <c r="D182" s="12"/>
      <c r="E182" s="12">
        <v>2</v>
      </c>
      <c r="F182" s="12" t="s">
        <v>29</v>
      </c>
      <c r="G182" s="12">
        <v>7720</v>
      </c>
      <c r="H182" s="12" t="s">
        <v>685</v>
      </c>
      <c r="I182" s="12" t="s">
        <v>686</v>
      </c>
      <c r="J182" s="12">
        <v>399</v>
      </c>
      <c r="K182" s="12" t="s">
        <v>389</v>
      </c>
      <c r="L182" s="12">
        <v>287</v>
      </c>
      <c r="M182" s="12" t="s">
        <v>390</v>
      </c>
      <c r="N182" s="12" t="s">
        <v>696</v>
      </c>
      <c r="O182" s="57">
        <v>45670.449305555558</v>
      </c>
      <c r="P182" s="58">
        <v>45757</v>
      </c>
      <c r="Q182" s="12"/>
      <c r="R182" s="58">
        <v>45751</v>
      </c>
      <c r="S182" s="12"/>
      <c r="T182" s="75">
        <v>-482.92</v>
      </c>
      <c r="U182" s="12" t="s">
        <v>34</v>
      </c>
      <c r="V182" s="12" t="s">
        <v>970</v>
      </c>
      <c r="W182" s="12" t="s">
        <v>35</v>
      </c>
      <c r="X182" s="12" t="s">
        <v>36</v>
      </c>
      <c r="Y182" s="12"/>
      <c r="Z182" s="12"/>
      <c r="AA182" s="12" t="s">
        <v>697</v>
      </c>
      <c r="AB182" s="12"/>
      <c r="AC182" s="12">
        <v>7119</v>
      </c>
      <c r="AD182" s="12">
        <v>7119</v>
      </c>
    </row>
    <row r="183" spans="1:30" x14ac:dyDescent="0.2">
      <c r="A183" s="83" t="s">
        <v>498</v>
      </c>
      <c r="B183" s="76">
        <v>603594</v>
      </c>
      <c r="C183" s="12">
        <v>117384</v>
      </c>
      <c r="D183" s="12"/>
      <c r="E183" s="12">
        <v>2</v>
      </c>
      <c r="F183" s="12" t="s">
        <v>29</v>
      </c>
      <c r="G183" s="12">
        <v>7720</v>
      </c>
      <c r="H183" s="12" t="s">
        <v>685</v>
      </c>
      <c r="I183" s="12" t="s">
        <v>686</v>
      </c>
      <c r="J183" s="12">
        <v>399</v>
      </c>
      <c r="K183" s="12" t="s">
        <v>389</v>
      </c>
      <c r="L183" s="12">
        <v>287</v>
      </c>
      <c r="M183" s="12" t="s">
        <v>390</v>
      </c>
      <c r="N183" s="12" t="s">
        <v>696</v>
      </c>
      <c r="O183" s="57">
        <v>45670.449305555558</v>
      </c>
      <c r="P183" s="58">
        <v>45757</v>
      </c>
      <c r="Q183" s="12"/>
      <c r="R183" s="58">
        <v>45751</v>
      </c>
      <c r="S183" s="12"/>
      <c r="T183" s="75">
        <v>38.630000000000003</v>
      </c>
      <c r="U183" s="12" t="s">
        <v>39</v>
      </c>
      <c r="V183" s="12" t="s">
        <v>40</v>
      </c>
      <c r="W183" s="12" t="s">
        <v>41</v>
      </c>
      <c r="X183" s="12" t="s">
        <v>42</v>
      </c>
      <c r="Y183" s="12"/>
      <c r="Z183" s="12"/>
      <c r="AA183" s="12" t="s">
        <v>697</v>
      </c>
      <c r="AB183" s="12"/>
      <c r="AC183" s="12">
        <v>7119</v>
      </c>
      <c r="AD183" s="12">
        <v>7119</v>
      </c>
    </row>
    <row r="184" spans="1:30" x14ac:dyDescent="0.2">
      <c r="A184" s="83" t="s">
        <v>498</v>
      </c>
      <c r="B184" s="76">
        <v>603919</v>
      </c>
      <c r="C184" s="12">
        <v>117447</v>
      </c>
      <c r="D184" s="12"/>
      <c r="E184" s="12">
        <v>2</v>
      </c>
      <c r="F184" s="12" t="s">
        <v>29</v>
      </c>
      <c r="G184" s="12">
        <v>7720</v>
      </c>
      <c r="H184" s="12" t="s">
        <v>685</v>
      </c>
      <c r="I184" s="12" t="s">
        <v>686</v>
      </c>
      <c r="J184" s="12">
        <v>403</v>
      </c>
      <c r="K184" s="12" t="s">
        <v>487</v>
      </c>
      <c r="L184" s="12">
        <v>419</v>
      </c>
      <c r="M184" s="12"/>
      <c r="N184" s="12" t="s">
        <v>915</v>
      </c>
      <c r="O184" s="57">
        <v>45670.459722222222</v>
      </c>
      <c r="P184" s="58">
        <v>45757</v>
      </c>
      <c r="Q184" s="12"/>
      <c r="R184" s="12"/>
      <c r="S184" s="12"/>
      <c r="T184" s="75">
        <v>-320</v>
      </c>
      <c r="U184" s="12" t="s">
        <v>34</v>
      </c>
      <c r="V184" s="12" t="s">
        <v>970</v>
      </c>
      <c r="W184" s="12" t="s">
        <v>35</v>
      </c>
      <c r="X184" s="12" t="s">
        <v>36</v>
      </c>
      <c r="Y184" s="12"/>
      <c r="Z184" s="12"/>
      <c r="AA184" s="12" t="s">
        <v>699</v>
      </c>
      <c r="AB184" s="12"/>
      <c r="AC184" s="12">
        <v>7119</v>
      </c>
      <c r="AD184" s="12">
        <v>7119</v>
      </c>
    </row>
    <row r="185" spans="1:30" x14ac:dyDescent="0.2">
      <c r="A185" s="83" t="s">
        <v>498</v>
      </c>
      <c r="B185" s="76">
        <v>603946</v>
      </c>
      <c r="C185" s="12">
        <v>117447</v>
      </c>
      <c r="D185" s="12"/>
      <c r="E185" s="12">
        <v>2</v>
      </c>
      <c r="F185" s="12" t="s">
        <v>29</v>
      </c>
      <c r="G185" s="12">
        <v>7720</v>
      </c>
      <c r="H185" s="12" t="s">
        <v>685</v>
      </c>
      <c r="I185" s="12" t="s">
        <v>686</v>
      </c>
      <c r="J185" s="12">
        <v>403</v>
      </c>
      <c r="K185" s="12" t="s">
        <v>487</v>
      </c>
      <c r="L185" s="12">
        <v>419</v>
      </c>
      <c r="M185" s="12"/>
      <c r="N185" s="12" t="s">
        <v>915</v>
      </c>
      <c r="O185" s="57">
        <v>45670.459722222222</v>
      </c>
      <c r="P185" s="58">
        <v>45757</v>
      </c>
      <c r="Q185" s="12"/>
      <c r="R185" s="12"/>
      <c r="S185" s="12"/>
      <c r="T185" s="75">
        <v>25.6</v>
      </c>
      <c r="U185" s="12" t="s">
        <v>39</v>
      </c>
      <c r="V185" s="12" t="s">
        <v>40</v>
      </c>
      <c r="W185" s="12" t="s">
        <v>41</v>
      </c>
      <c r="X185" s="12" t="s">
        <v>42</v>
      </c>
      <c r="Y185" s="12"/>
      <c r="Z185" s="12"/>
      <c r="AA185" s="12" t="s">
        <v>699</v>
      </c>
      <c r="AB185" s="12"/>
      <c r="AC185" s="12">
        <v>7119</v>
      </c>
      <c r="AD185" s="12">
        <v>7119</v>
      </c>
    </row>
    <row r="186" spans="1:30" x14ac:dyDescent="0.2">
      <c r="A186" s="83" t="s">
        <v>497</v>
      </c>
      <c r="B186" s="76">
        <v>604063</v>
      </c>
      <c r="C186" s="12">
        <v>117477</v>
      </c>
      <c r="D186" s="12"/>
      <c r="E186" s="12">
        <v>2</v>
      </c>
      <c r="F186" s="12" t="s">
        <v>29</v>
      </c>
      <c r="G186" s="12">
        <v>7720</v>
      </c>
      <c r="H186" s="12" t="s">
        <v>685</v>
      </c>
      <c r="I186" s="12" t="s">
        <v>686</v>
      </c>
      <c r="J186" s="12">
        <v>195</v>
      </c>
      <c r="K186" s="12" t="s">
        <v>275</v>
      </c>
      <c r="L186" s="12">
        <v>130</v>
      </c>
      <c r="M186" s="12" t="s">
        <v>276</v>
      </c>
      <c r="N186" s="12" t="s">
        <v>1018</v>
      </c>
      <c r="O186" s="57">
        <v>45670.527777777781</v>
      </c>
      <c r="P186" s="58">
        <v>45757</v>
      </c>
      <c r="Q186" s="12"/>
      <c r="R186" s="58">
        <v>45754</v>
      </c>
      <c r="S186" s="12"/>
      <c r="T186" s="75">
        <v>-459.86</v>
      </c>
      <c r="U186" s="12" t="s">
        <v>34</v>
      </c>
      <c r="V186" s="12" t="s">
        <v>970</v>
      </c>
      <c r="W186" s="12" t="s">
        <v>35</v>
      </c>
      <c r="X186" s="12" t="s">
        <v>36</v>
      </c>
      <c r="Y186" s="12"/>
      <c r="Z186" s="12"/>
      <c r="AA186" s="12" t="s">
        <v>701</v>
      </c>
      <c r="AB186" s="12"/>
      <c r="AC186" s="12">
        <v>7119</v>
      </c>
      <c r="AD186" s="12">
        <v>7119</v>
      </c>
    </row>
    <row r="187" spans="1:30" x14ac:dyDescent="0.2">
      <c r="A187" s="83" t="s">
        <v>497</v>
      </c>
      <c r="B187" s="76">
        <v>604088</v>
      </c>
      <c r="C187" s="12">
        <v>117477</v>
      </c>
      <c r="D187" s="12"/>
      <c r="E187" s="12">
        <v>2</v>
      </c>
      <c r="F187" s="12" t="s">
        <v>29</v>
      </c>
      <c r="G187" s="12">
        <v>7720</v>
      </c>
      <c r="H187" s="12" t="s">
        <v>685</v>
      </c>
      <c r="I187" s="12" t="s">
        <v>686</v>
      </c>
      <c r="J187" s="12">
        <v>195</v>
      </c>
      <c r="K187" s="12" t="s">
        <v>275</v>
      </c>
      <c r="L187" s="12">
        <v>130</v>
      </c>
      <c r="M187" s="12" t="s">
        <v>276</v>
      </c>
      <c r="N187" s="12" t="s">
        <v>1018</v>
      </c>
      <c r="O187" s="57">
        <v>45670.527777777781</v>
      </c>
      <c r="P187" s="58">
        <v>45757</v>
      </c>
      <c r="Q187" s="12"/>
      <c r="R187" s="58">
        <v>45754</v>
      </c>
      <c r="S187" s="12"/>
      <c r="T187" s="75">
        <v>36.79</v>
      </c>
      <c r="U187" s="12" t="s">
        <v>39</v>
      </c>
      <c r="V187" s="12" t="s">
        <v>40</v>
      </c>
      <c r="W187" s="12" t="s">
        <v>41</v>
      </c>
      <c r="X187" s="12" t="s">
        <v>42</v>
      </c>
      <c r="Y187" s="12"/>
      <c r="Z187" s="12"/>
      <c r="AA187" s="12" t="s">
        <v>701</v>
      </c>
      <c r="AB187" s="12"/>
      <c r="AC187" s="12">
        <v>7119</v>
      </c>
      <c r="AD187" s="12">
        <v>7119</v>
      </c>
    </row>
    <row r="188" spans="1:30" x14ac:dyDescent="0.2">
      <c r="A188" s="83" t="s">
        <v>497</v>
      </c>
      <c r="B188" s="76">
        <v>604127</v>
      </c>
      <c r="C188" s="12">
        <v>117489</v>
      </c>
      <c r="D188" s="12"/>
      <c r="E188" s="12">
        <v>2</v>
      </c>
      <c r="F188" s="12" t="s">
        <v>29</v>
      </c>
      <c r="G188" s="12">
        <v>7720</v>
      </c>
      <c r="H188" s="12" t="s">
        <v>685</v>
      </c>
      <c r="I188" s="12" t="s">
        <v>686</v>
      </c>
      <c r="J188" s="12">
        <v>203</v>
      </c>
      <c r="K188" s="12" t="s">
        <v>322</v>
      </c>
      <c r="L188" s="12">
        <v>310</v>
      </c>
      <c r="M188" s="12"/>
      <c r="N188" s="12" t="s">
        <v>904</v>
      </c>
      <c r="O188" s="57">
        <v>45670.529166666667</v>
      </c>
      <c r="P188" s="58">
        <v>45757</v>
      </c>
      <c r="Q188" s="12"/>
      <c r="R188" s="12"/>
      <c r="S188" s="12"/>
      <c r="T188" s="75">
        <v>-357.05</v>
      </c>
      <c r="U188" s="12" t="s">
        <v>34</v>
      </c>
      <c r="V188" s="12" t="s">
        <v>970</v>
      </c>
      <c r="W188" s="12" t="s">
        <v>35</v>
      </c>
      <c r="X188" s="12" t="s">
        <v>36</v>
      </c>
      <c r="Y188" s="12"/>
      <c r="Z188" s="12"/>
      <c r="AA188" s="12" t="s">
        <v>703</v>
      </c>
      <c r="AB188" s="12"/>
      <c r="AC188" s="12">
        <v>7119</v>
      </c>
      <c r="AD188" s="12">
        <v>7119</v>
      </c>
    </row>
    <row r="189" spans="1:30" x14ac:dyDescent="0.2">
      <c r="A189" s="83" t="s">
        <v>497</v>
      </c>
      <c r="B189" s="76">
        <v>604153</v>
      </c>
      <c r="C189" s="12">
        <v>117489</v>
      </c>
      <c r="D189" s="12"/>
      <c r="E189" s="12">
        <v>2</v>
      </c>
      <c r="F189" s="12" t="s">
        <v>29</v>
      </c>
      <c r="G189" s="12">
        <v>7720</v>
      </c>
      <c r="H189" s="12" t="s">
        <v>685</v>
      </c>
      <c r="I189" s="12" t="s">
        <v>686</v>
      </c>
      <c r="J189" s="12">
        <v>203</v>
      </c>
      <c r="K189" s="12" t="s">
        <v>322</v>
      </c>
      <c r="L189" s="12">
        <v>310</v>
      </c>
      <c r="M189" s="12"/>
      <c r="N189" s="12" t="s">
        <v>904</v>
      </c>
      <c r="O189" s="57">
        <v>45670.529166666667</v>
      </c>
      <c r="P189" s="58">
        <v>45757</v>
      </c>
      <c r="Q189" s="12"/>
      <c r="R189" s="12"/>
      <c r="S189" s="12"/>
      <c r="T189" s="75">
        <v>28.56</v>
      </c>
      <c r="U189" s="12" t="s">
        <v>39</v>
      </c>
      <c r="V189" s="12" t="s">
        <v>40</v>
      </c>
      <c r="W189" s="12" t="s">
        <v>41</v>
      </c>
      <c r="X189" s="12" t="s">
        <v>42</v>
      </c>
      <c r="Y189" s="12"/>
      <c r="Z189" s="12"/>
      <c r="AA189" s="12" t="s">
        <v>703</v>
      </c>
      <c r="AB189" s="12"/>
      <c r="AC189" s="12">
        <v>7119</v>
      </c>
      <c r="AD189" s="12">
        <v>7119</v>
      </c>
    </row>
    <row r="190" spans="1:30" x14ac:dyDescent="0.2">
      <c r="A190" s="83" t="s">
        <v>497</v>
      </c>
      <c r="B190" s="76">
        <v>604201</v>
      </c>
      <c r="C190" s="12">
        <v>117502</v>
      </c>
      <c r="D190" s="12"/>
      <c r="E190" s="12">
        <v>2</v>
      </c>
      <c r="F190" s="12" t="s">
        <v>29</v>
      </c>
      <c r="G190" s="12">
        <v>7720</v>
      </c>
      <c r="H190" s="12" t="s">
        <v>685</v>
      </c>
      <c r="I190" s="12" t="s">
        <v>686</v>
      </c>
      <c r="J190" s="12">
        <v>201</v>
      </c>
      <c r="K190" s="12" t="s">
        <v>320</v>
      </c>
      <c r="L190" s="12">
        <v>245</v>
      </c>
      <c r="M190" s="12" t="s">
        <v>321</v>
      </c>
      <c r="N190" s="12" t="s">
        <v>905</v>
      </c>
      <c r="O190" s="57">
        <v>45670.538888888892</v>
      </c>
      <c r="P190" s="58">
        <v>45757</v>
      </c>
      <c r="Q190" s="12"/>
      <c r="R190" s="12"/>
      <c r="S190" s="12"/>
      <c r="T190" s="75">
        <v>-400</v>
      </c>
      <c r="U190" s="12" t="s">
        <v>34</v>
      </c>
      <c r="V190" s="12" t="s">
        <v>970</v>
      </c>
      <c r="W190" s="12" t="s">
        <v>35</v>
      </c>
      <c r="X190" s="12" t="s">
        <v>36</v>
      </c>
      <c r="Y190" s="12"/>
      <c r="Z190" s="12"/>
      <c r="AA190" s="12" t="s">
        <v>705</v>
      </c>
      <c r="AB190" s="12"/>
      <c r="AC190" s="12">
        <v>7119</v>
      </c>
      <c r="AD190" s="12">
        <v>7119</v>
      </c>
    </row>
    <row r="191" spans="1:30" x14ac:dyDescent="0.2">
      <c r="A191" s="83" t="s">
        <v>497</v>
      </c>
      <c r="B191" s="76">
        <v>604228</v>
      </c>
      <c r="C191" s="12">
        <v>117502</v>
      </c>
      <c r="D191" s="12"/>
      <c r="E191" s="12">
        <v>2</v>
      </c>
      <c r="F191" s="12" t="s">
        <v>29</v>
      </c>
      <c r="G191" s="12">
        <v>7720</v>
      </c>
      <c r="H191" s="12" t="s">
        <v>685</v>
      </c>
      <c r="I191" s="12" t="s">
        <v>686</v>
      </c>
      <c r="J191" s="12">
        <v>201</v>
      </c>
      <c r="K191" s="12" t="s">
        <v>320</v>
      </c>
      <c r="L191" s="12">
        <v>245</v>
      </c>
      <c r="M191" s="12" t="s">
        <v>321</v>
      </c>
      <c r="N191" s="12" t="s">
        <v>905</v>
      </c>
      <c r="O191" s="57">
        <v>45670.538888888892</v>
      </c>
      <c r="P191" s="58">
        <v>45757</v>
      </c>
      <c r="Q191" s="12"/>
      <c r="R191" s="12"/>
      <c r="S191" s="12"/>
      <c r="T191" s="75">
        <v>32</v>
      </c>
      <c r="U191" s="12" t="s">
        <v>39</v>
      </c>
      <c r="V191" s="12" t="s">
        <v>40</v>
      </c>
      <c r="W191" s="12" t="s">
        <v>41</v>
      </c>
      <c r="X191" s="12" t="s">
        <v>42</v>
      </c>
      <c r="Y191" s="12"/>
      <c r="Z191" s="12"/>
      <c r="AA191" s="12" t="s">
        <v>705</v>
      </c>
      <c r="AB191" s="12"/>
      <c r="AC191" s="12">
        <v>7119</v>
      </c>
      <c r="AD191" s="12">
        <v>7119</v>
      </c>
    </row>
    <row r="192" spans="1:30" x14ac:dyDescent="0.2">
      <c r="A192" s="83" t="s">
        <v>497</v>
      </c>
      <c r="B192" s="76">
        <v>604587</v>
      </c>
      <c r="C192" s="12">
        <v>117617</v>
      </c>
      <c r="D192" s="12"/>
      <c r="E192" s="12">
        <v>2</v>
      </c>
      <c r="F192" s="12" t="s">
        <v>29</v>
      </c>
      <c r="G192" s="12">
        <v>7720</v>
      </c>
      <c r="H192" s="12" t="s">
        <v>685</v>
      </c>
      <c r="I192" s="12" t="s">
        <v>686</v>
      </c>
      <c r="J192" s="12">
        <v>193</v>
      </c>
      <c r="K192" s="12" t="s">
        <v>161</v>
      </c>
      <c r="L192" s="12">
        <v>17</v>
      </c>
      <c r="M192" s="12" t="s">
        <v>162</v>
      </c>
      <c r="N192" s="12" t="s">
        <v>1019</v>
      </c>
      <c r="O192" s="57">
        <v>45670.671527777777</v>
      </c>
      <c r="P192" s="58">
        <v>45757</v>
      </c>
      <c r="Q192" s="12"/>
      <c r="R192" s="58">
        <v>45754</v>
      </c>
      <c r="S192" s="12"/>
      <c r="T192" s="75">
        <v>-963.21</v>
      </c>
      <c r="U192" s="12" t="s">
        <v>34</v>
      </c>
      <c r="V192" s="12" t="s">
        <v>970</v>
      </c>
      <c r="W192" s="12" t="s">
        <v>35</v>
      </c>
      <c r="X192" s="12" t="s">
        <v>36</v>
      </c>
      <c r="Y192" s="12"/>
      <c r="Z192" s="12"/>
      <c r="AA192" s="12" t="s">
        <v>709</v>
      </c>
      <c r="AB192" s="12"/>
      <c r="AC192" s="12">
        <v>7119</v>
      </c>
      <c r="AD192" s="12">
        <v>7119</v>
      </c>
    </row>
    <row r="193" spans="1:30" x14ac:dyDescent="0.2">
      <c r="A193" s="83" t="s">
        <v>497</v>
      </c>
      <c r="B193" s="76">
        <v>604589</v>
      </c>
      <c r="C193" s="12">
        <v>117617</v>
      </c>
      <c r="D193" s="12"/>
      <c r="E193" s="12">
        <v>2</v>
      </c>
      <c r="F193" s="12" t="s">
        <v>29</v>
      </c>
      <c r="G193" s="12">
        <v>7720</v>
      </c>
      <c r="H193" s="12" t="s">
        <v>685</v>
      </c>
      <c r="I193" s="12" t="s">
        <v>686</v>
      </c>
      <c r="J193" s="12">
        <v>193</v>
      </c>
      <c r="K193" s="12" t="s">
        <v>161</v>
      </c>
      <c r="L193" s="12">
        <v>17</v>
      </c>
      <c r="M193" s="12" t="s">
        <v>162</v>
      </c>
      <c r="N193" s="12" t="s">
        <v>1019</v>
      </c>
      <c r="O193" s="57">
        <v>45670.671527777777</v>
      </c>
      <c r="P193" s="58">
        <v>45757</v>
      </c>
      <c r="Q193" s="12"/>
      <c r="R193" s="58">
        <v>45754</v>
      </c>
      <c r="S193" s="12"/>
      <c r="T193" s="75">
        <v>127.86</v>
      </c>
      <c r="U193" s="12" t="s">
        <v>39</v>
      </c>
      <c r="V193" s="12" t="s">
        <v>482</v>
      </c>
      <c r="W193" s="12" t="s">
        <v>54</v>
      </c>
      <c r="X193" s="12" t="s">
        <v>55</v>
      </c>
      <c r="Y193" s="12"/>
      <c r="Z193" s="12"/>
      <c r="AA193" s="12" t="s">
        <v>709</v>
      </c>
      <c r="AB193" s="12"/>
      <c r="AC193" s="12">
        <v>7119</v>
      </c>
      <c r="AD193" s="12">
        <v>7119</v>
      </c>
    </row>
    <row r="194" spans="1:30" x14ac:dyDescent="0.2">
      <c r="A194" s="83" t="s">
        <v>497</v>
      </c>
      <c r="B194" s="76">
        <v>604622</v>
      </c>
      <c r="C194" s="12">
        <v>117617</v>
      </c>
      <c r="D194" s="12"/>
      <c r="E194" s="12">
        <v>2</v>
      </c>
      <c r="F194" s="12" t="s">
        <v>29</v>
      </c>
      <c r="G194" s="12">
        <v>7720</v>
      </c>
      <c r="H194" s="12" t="s">
        <v>685</v>
      </c>
      <c r="I194" s="12" t="s">
        <v>686</v>
      </c>
      <c r="J194" s="12">
        <v>193</v>
      </c>
      <c r="K194" s="12" t="s">
        <v>161</v>
      </c>
      <c r="L194" s="12">
        <v>17</v>
      </c>
      <c r="M194" s="12" t="s">
        <v>162</v>
      </c>
      <c r="N194" s="12" t="s">
        <v>1019</v>
      </c>
      <c r="O194" s="57">
        <v>45670.671527777777</v>
      </c>
      <c r="P194" s="58">
        <v>45757</v>
      </c>
      <c r="Q194" s="12"/>
      <c r="R194" s="58">
        <v>45754</v>
      </c>
      <c r="S194" s="12"/>
      <c r="T194" s="75">
        <v>77.06</v>
      </c>
      <c r="U194" s="12" t="s">
        <v>39</v>
      </c>
      <c r="V194" s="12" t="s">
        <v>40</v>
      </c>
      <c r="W194" s="12" t="s">
        <v>41</v>
      </c>
      <c r="X194" s="12" t="s">
        <v>42</v>
      </c>
      <c r="Y194" s="12"/>
      <c r="Z194" s="12"/>
      <c r="AA194" s="12" t="s">
        <v>709</v>
      </c>
      <c r="AB194" s="12"/>
      <c r="AC194" s="12">
        <v>7119</v>
      </c>
      <c r="AD194" s="12">
        <v>7119</v>
      </c>
    </row>
    <row r="195" spans="1:30" x14ac:dyDescent="0.2">
      <c r="A195" s="83" t="s">
        <v>497</v>
      </c>
      <c r="B195" s="76">
        <v>604625</v>
      </c>
      <c r="C195" s="12">
        <v>117617</v>
      </c>
      <c r="D195" s="12"/>
      <c r="E195" s="12">
        <v>2</v>
      </c>
      <c r="F195" s="12" t="s">
        <v>29</v>
      </c>
      <c r="G195" s="12">
        <v>7720</v>
      </c>
      <c r="H195" s="12" t="s">
        <v>685</v>
      </c>
      <c r="I195" s="12" t="s">
        <v>686</v>
      </c>
      <c r="J195" s="12">
        <v>193</v>
      </c>
      <c r="K195" s="12" t="s">
        <v>161</v>
      </c>
      <c r="L195" s="12">
        <v>17</v>
      </c>
      <c r="M195" s="12" t="s">
        <v>162</v>
      </c>
      <c r="N195" s="12" t="s">
        <v>1019</v>
      </c>
      <c r="O195" s="57">
        <v>45670.671527777777</v>
      </c>
      <c r="P195" s="58">
        <v>45757</v>
      </c>
      <c r="Q195" s="12"/>
      <c r="R195" s="58">
        <v>45754</v>
      </c>
      <c r="S195" s="12"/>
      <c r="T195" s="75">
        <v>-10.23</v>
      </c>
      <c r="U195" s="12" t="s">
        <v>39</v>
      </c>
      <c r="V195" s="12" t="s">
        <v>56</v>
      </c>
      <c r="W195" s="12" t="s">
        <v>41</v>
      </c>
      <c r="X195" s="12" t="s">
        <v>42</v>
      </c>
      <c r="Y195" s="12"/>
      <c r="Z195" s="12"/>
      <c r="AA195" s="12" t="s">
        <v>709</v>
      </c>
      <c r="AB195" s="12"/>
      <c r="AC195" s="12">
        <v>7119</v>
      </c>
      <c r="AD195" s="12">
        <v>7119</v>
      </c>
    </row>
    <row r="196" spans="1:30" x14ac:dyDescent="0.2">
      <c r="A196" s="83" t="s">
        <v>501</v>
      </c>
      <c r="B196" s="76">
        <v>605514</v>
      </c>
      <c r="C196" s="12">
        <v>117793</v>
      </c>
      <c r="D196" s="12"/>
      <c r="E196" s="12">
        <v>2</v>
      </c>
      <c r="F196" s="12" t="s">
        <v>29</v>
      </c>
      <c r="G196" s="12">
        <v>7720</v>
      </c>
      <c r="H196" s="12" t="s">
        <v>685</v>
      </c>
      <c r="I196" s="12" t="s">
        <v>686</v>
      </c>
      <c r="J196" s="12">
        <v>216</v>
      </c>
      <c r="K196" s="12" t="s">
        <v>430</v>
      </c>
      <c r="L196" s="12">
        <v>432</v>
      </c>
      <c r="M196" s="12"/>
      <c r="N196" s="12" t="s">
        <v>732</v>
      </c>
      <c r="O196" s="57">
        <v>45670.701388888891</v>
      </c>
      <c r="P196" s="58">
        <v>45757</v>
      </c>
      <c r="Q196" s="12"/>
      <c r="R196" s="58">
        <v>45747</v>
      </c>
      <c r="S196" s="12"/>
      <c r="T196" s="75">
        <v>-1600</v>
      </c>
      <c r="U196" s="12" t="s">
        <v>34</v>
      </c>
      <c r="V196" s="12" t="s">
        <v>970</v>
      </c>
      <c r="W196" s="12" t="s">
        <v>35</v>
      </c>
      <c r="X196" s="12" t="s">
        <v>36</v>
      </c>
      <c r="Y196" s="12"/>
      <c r="Z196" s="12"/>
      <c r="AA196" s="12" t="s">
        <v>892</v>
      </c>
      <c r="AB196" s="12"/>
      <c r="AC196" s="12">
        <v>7119</v>
      </c>
      <c r="AD196" s="12">
        <v>7119</v>
      </c>
    </row>
    <row r="197" spans="1:30" x14ac:dyDescent="0.2">
      <c r="A197" s="83" t="s">
        <v>501</v>
      </c>
      <c r="B197" s="76">
        <v>605540</v>
      </c>
      <c r="C197" s="12">
        <v>117793</v>
      </c>
      <c r="D197" s="12"/>
      <c r="E197" s="12">
        <v>2</v>
      </c>
      <c r="F197" s="12" t="s">
        <v>29</v>
      </c>
      <c r="G197" s="12">
        <v>7720</v>
      </c>
      <c r="H197" s="12" t="s">
        <v>685</v>
      </c>
      <c r="I197" s="12" t="s">
        <v>686</v>
      </c>
      <c r="J197" s="12">
        <v>216</v>
      </c>
      <c r="K197" s="12" t="s">
        <v>430</v>
      </c>
      <c r="L197" s="12">
        <v>432</v>
      </c>
      <c r="M197" s="12"/>
      <c r="N197" s="12" t="s">
        <v>732</v>
      </c>
      <c r="O197" s="57">
        <v>45670.701388888891</v>
      </c>
      <c r="P197" s="58">
        <v>45757</v>
      </c>
      <c r="Q197" s="12"/>
      <c r="R197" s="58">
        <v>45747</v>
      </c>
      <c r="S197" s="12"/>
      <c r="T197" s="75">
        <v>128</v>
      </c>
      <c r="U197" s="12" t="s">
        <v>39</v>
      </c>
      <c r="V197" s="12" t="s">
        <v>40</v>
      </c>
      <c r="W197" s="12" t="s">
        <v>41</v>
      </c>
      <c r="X197" s="12" t="s">
        <v>42</v>
      </c>
      <c r="Y197" s="12"/>
      <c r="Z197" s="12"/>
      <c r="AA197" s="12" t="s">
        <v>892</v>
      </c>
      <c r="AB197" s="12"/>
      <c r="AC197" s="12">
        <v>7119</v>
      </c>
      <c r="AD197" s="12">
        <v>7119</v>
      </c>
    </row>
    <row r="198" spans="1:30" x14ac:dyDescent="0.2">
      <c r="A198" s="83" t="s">
        <v>501</v>
      </c>
      <c r="B198" s="76">
        <v>605567</v>
      </c>
      <c r="C198" s="12">
        <v>117806</v>
      </c>
      <c r="D198" s="12"/>
      <c r="E198" s="12">
        <v>2</v>
      </c>
      <c r="F198" s="12" t="s">
        <v>29</v>
      </c>
      <c r="G198" s="12">
        <v>7720</v>
      </c>
      <c r="H198" s="12" t="s">
        <v>685</v>
      </c>
      <c r="I198" s="12" t="s">
        <v>686</v>
      </c>
      <c r="J198" s="12">
        <v>217</v>
      </c>
      <c r="K198" s="12" t="s">
        <v>473</v>
      </c>
      <c r="L198" s="12">
        <v>420</v>
      </c>
      <c r="M198" s="12"/>
      <c r="N198" s="12" t="s">
        <v>895</v>
      </c>
      <c r="O198" s="57">
        <v>45670.70208333333</v>
      </c>
      <c r="P198" s="58">
        <v>45757</v>
      </c>
      <c r="Q198" s="12"/>
      <c r="R198" s="12"/>
      <c r="S198" s="12"/>
      <c r="T198" s="75">
        <v>-1300</v>
      </c>
      <c r="U198" s="12" t="s">
        <v>34</v>
      </c>
      <c r="V198" s="12" t="s">
        <v>970</v>
      </c>
      <c r="W198" s="12" t="s">
        <v>35</v>
      </c>
      <c r="X198" s="12" t="s">
        <v>36</v>
      </c>
      <c r="Y198" s="12"/>
      <c r="Z198" s="12"/>
      <c r="AA198" s="12" t="s">
        <v>734</v>
      </c>
      <c r="AB198" s="12"/>
      <c r="AC198" s="12">
        <v>7119</v>
      </c>
      <c r="AD198" s="12">
        <v>7119</v>
      </c>
    </row>
    <row r="199" spans="1:30" x14ac:dyDescent="0.2">
      <c r="A199" s="83" t="s">
        <v>501</v>
      </c>
      <c r="B199" s="76">
        <v>605594</v>
      </c>
      <c r="C199" s="12">
        <v>117806</v>
      </c>
      <c r="D199" s="12"/>
      <c r="E199" s="12">
        <v>2</v>
      </c>
      <c r="F199" s="12" t="s">
        <v>29</v>
      </c>
      <c r="G199" s="12">
        <v>7720</v>
      </c>
      <c r="H199" s="12" t="s">
        <v>685</v>
      </c>
      <c r="I199" s="12" t="s">
        <v>686</v>
      </c>
      <c r="J199" s="12">
        <v>217</v>
      </c>
      <c r="K199" s="12" t="s">
        <v>473</v>
      </c>
      <c r="L199" s="12">
        <v>420</v>
      </c>
      <c r="M199" s="12"/>
      <c r="N199" s="12" t="s">
        <v>895</v>
      </c>
      <c r="O199" s="57">
        <v>45670.70208333333</v>
      </c>
      <c r="P199" s="58">
        <v>45757</v>
      </c>
      <c r="Q199" s="12"/>
      <c r="R199" s="12"/>
      <c r="S199" s="12"/>
      <c r="T199" s="75">
        <v>104</v>
      </c>
      <c r="U199" s="12" t="s">
        <v>39</v>
      </c>
      <c r="V199" s="12" t="s">
        <v>40</v>
      </c>
      <c r="W199" s="12" t="s">
        <v>41</v>
      </c>
      <c r="X199" s="12" t="s">
        <v>42</v>
      </c>
      <c r="Y199" s="12"/>
      <c r="Z199" s="12"/>
      <c r="AA199" s="12" t="s">
        <v>734</v>
      </c>
      <c r="AB199" s="12"/>
      <c r="AC199" s="12">
        <v>7119</v>
      </c>
      <c r="AD199" s="12">
        <v>7119</v>
      </c>
    </row>
    <row r="200" spans="1:30" x14ac:dyDescent="0.2">
      <c r="A200" s="83" t="s">
        <v>497</v>
      </c>
      <c r="B200" s="76">
        <v>607117</v>
      </c>
      <c r="C200" s="12">
        <v>118093</v>
      </c>
      <c r="D200" s="12"/>
      <c r="E200" s="12">
        <v>2</v>
      </c>
      <c r="F200" s="12" t="s">
        <v>29</v>
      </c>
      <c r="G200" s="12">
        <v>7720</v>
      </c>
      <c r="H200" s="12" t="s">
        <v>685</v>
      </c>
      <c r="I200" s="12" t="s">
        <v>686</v>
      </c>
      <c r="J200" s="12">
        <v>198</v>
      </c>
      <c r="K200" s="12" t="s">
        <v>171</v>
      </c>
      <c r="L200" s="12">
        <v>293</v>
      </c>
      <c r="M200" s="12" t="s">
        <v>172</v>
      </c>
      <c r="N200" s="12" t="s">
        <v>748</v>
      </c>
      <c r="O200" s="57">
        <v>45670.723611111112</v>
      </c>
      <c r="P200" s="58">
        <v>45757</v>
      </c>
      <c r="Q200" s="12"/>
      <c r="R200" s="58">
        <v>45747</v>
      </c>
      <c r="S200" s="12"/>
      <c r="T200" s="75">
        <v>-682.66</v>
      </c>
      <c r="U200" s="12" t="s">
        <v>34</v>
      </c>
      <c r="V200" s="12" t="s">
        <v>970</v>
      </c>
      <c r="W200" s="12" t="s">
        <v>35</v>
      </c>
      <c r="X200" s="12" t="s">
        <v>36</v>
      </c>
      <c r="Y200" s="12"/>
      <c r="Z200" s="12"/>
      <c r="AA200" s="12" t="s">
        <v>749</v>
      </c>
      <c r="AB200" s="12"/>
      <c r="AC200" s="12">
        <v>7119</v>
      </c>
      <c r="AD200" s="12">
        <v>7119</v>
      </c>
    </row>
    <row r="201" spans="1:30" x14ac:dyDescent="0.2">
      <c r="A201" s="83" t="s">
        <v>497</v>
      </c>
      <c r="B201" s="76">
        <v>607144</v>
      </c>
      <c r="C201" s="12">
        <v>118093</v>
      </c>
      <c r="D201" s="12"/>
      <c r="E201" s="12">
        <v>2</v>
      </c>
      <c r="F201" s="12" t="s">
        <v>29</v>
      </c>
      <c r="G201" s="12">
        <v>7720</v>
      </c>
      <c r="H201" s="12" t="s">
        <v>685</v>
      </c>
      <c r="I201" s="12" t="s">
        <v>686</v>
      </c>
      <c r="J201" s="12">
        <v>198</v>
      </c>
      <c r="K201" s="12" t="s">
        <v>171</v>
      </c>
      <c r="L201" s="12">
        <v>293</v>
      </c>
      <c r="M201" s="12" t="s">
        <v>172</v>
      </c>
      <c r="N201" s="12" t="s">
        <v>748</v>
      </c>
      <c r="O201" s="57">
        <v>45670.723611111112</v>
      </c>
      <c r="P201" s="58">
        <v>45757</v>
      </c>
      <c r="Q201" s="12"/>
      <c r="R201" s="58">
        <v>45747</v>
      </c>
      <c r="S201" s="12"/>
      <c r="T201" s="75">
        <v>54.61</v>
      </c>
      <c r="U201" s="12" t="s">
        <v>39</v>
      </c>
      <c r="V201" s="12" t="s">
        <v>40</v>
      </c>
      <c r="W201" s="12" t="s">
        <v>41</v>
      </c>
      <c r="X201" s="12" t="s">
        <v>42</v>
      </c>
      <c r="Y201" s="12"/>
      <c r="Z201" s="12"/>
      <c r="AA201" s="12" t="s">
        <v>749</v>
      </c>
      <c r="AB201" s="12"/>
      <c r="AC201" s="12">
        <v>7119</v>
      </c>
      <c r="AD201" s="12">
        <v>7119</v>
      </c>
    </row>
    <row r="202" spans="1:30" x14ac:dyDescent="0.2">
      <c r="A202" s="83" t="s">
        <v>497</v>
      </c>
      <c r="B202" s="76">
        <v>607190</v>
      </c>
      <c r="C202" s="12">
        <v>118106</v>
      </c>
      <c r="D202" s="12"/>
      <c r="E202" s="12">
        <v>2</v>
      </c>
      <c r="F202" s="12" t="s">
        <v>29</v>
      </c>
      <c r="G202" s="12">
        <v>7720</v>
      </c>
      <c r="H202" s="12" t="s">
        <v>685</v>
      </c>
      <c r="I202" s="12" t="s">
        <v>686</v>
      </c>
      <c r="J202" s="12">
        <v>192</v>
      </c>
      <c r="K202" s="12" t="s">
        <v>194</v>
      </c>
      <c r="L202" s="12">
        <v>18</v>
      </c>
      <c r="M202" s="12" t="s">
        <v>195</v>
      </c>
      <c r="N202" s="12" t="s">
        <v>750</v>
      </c>
      <c r="O202" s="57">
        <v>45670.725694444445</v>
      </c>
      <c r="P202" s="58">
        <v>45757</v>
      </c>
      <c r="Q202" s="12"/>
      <c r="R202" s="58">
        <v>45747</v>
      </c>
      <c r="S202" s="12"/>
      <c r="T202" s="75">
        <v>-963.21</v>
      </c>
      <c r="U202" s="12" t="s">
        <v>34</v>
      </c>
      <c r="V202" s="12" t="s">
        <v>970</v>
      </c>
      <c r="W202" s="12" t="s">
        <v>35</v>
      </c>
      <c r="X202" s="12" t="s">
        <v>36</v>
      </c>
      <c r="Y202" s="12"/>
      <c r="Z202" s="12"/>
      <c r="AA202" s="12" t="s">
        <v>751</v>
      </c>
      <c r="AB202" s="12"/>
      <c r="AC202" s="12">
        <v>7119</v>
      </c>
      <c r="AD202" s="12">
        <v>7119</v>
      </c>
    </row>
    <row r="203" spans="1:30" x14ac:dyDescent="0.2">
      <c r="A203" s="83" t="s">
        <v>497</v>
      </c>
      <c r="B203" s="76">
        <v>607192</v>
      </c>
      <c r="C203" s="12">
        <v>118106</v>
      </c>
      <c r="D203" s="12"/>
      <c r="E203" s="12">
        <v>2</v>
      </c>
      <c r="F203" s="12" t="s">
        <v>29</v>
      </c>
      <c r="G203" s="12">
        <v>7720</v>
      </c>
      <c r="H203" s="12" t="s">
        <v>685</v>
      </c>
      <c r="I203" s="12" t="s">
        <v>686</v>
      </c>
      <c r="J203" s="12">
        <v>192</v>
      </c>
      <c r="K203" s="12" t="s">
        <v>194</v>
      </c>
      <c r="L203" s="12">
        <v>18</v>
      </c>
      <c r="M203" s="12" t="s">
        <v>195</v>
      </c>
      <c r="N203" s="12" t="s">
        <v>750</v>
      </c>
      <c r="O203" s="57">
        <v>45670.725694444445</v>
      </c>
      <c r="P203" s="58">
        <v>45757</v>
      </c>
      <c r="Q203" s="12"/>
      <c r="R203" s="58">
        <v>45747</v>
      </c>
      <c r="S203" s="12"/>
      <c r="T203" s="75">
        <v>370.6</v>
      </c>
      <c r="U203" s="12" t="s">
        <v>39</v>
      </c>
      <c r="V203" s="12" t="s">
        <v>91</v>
      </c>
      <c r="W203" s="12" t="s">
        <v>54</v>
      </c>
      <c r="X203" s="12" t="s">
        <v>55</v>
      </c>
      <c r="Y203" s="12"/>
      <c r="Z203" s="12"/>
      <c r="AA203" s="12" t="s">
        <v>751</v>
      </c>
      <c r="AB203" s="12"/>
      <c r="AC203" s="12">
        <v>7119</v>
      </c>
      <c r="AD203" s="12">
        <v>7119</v>
      </c>
    </row>
    <row r="204" spans="1:30" x14ac:dyDescent="0.2">
      <c r="A204" s="83" t="s">
        <v>497</v>
      </c>
      <c r="B204" s="76">
        <v>607227</v>
      </c>
      <c r="C204" s="12">
        <v>118106</v>
      </c>
      <c r="D204" s="12"/>
      <c r="E204" s="12">
        <v>2</v>
      </c>
      <c r="F204" s="12" t="s">
        <v>29</v>
      </c>
      <c r="G204" s="12">
        <v>7720</v>
      </c>
      <c r="H204" s="12" t="s">
        <v>685</v>
      </c>
      <c r="I204" s="12" t="s">
        <v>686</v>
      </c>
      <c r="J204" s="12">
        <v>192</v>
      </c>
      <c r="K204" s="12" t="s">
        <v>194</v>
      </c>
      <c r="L204" s="12">
        <v>18</v>
      </c>
      <c r="M204" s="12" t="s">
        <v>195</v>
      </c>
      <c r="N204" s="12" t="s">
        <v>750</v>
      </c>
      <c r="O204" s="57">
        <v>45670.725694444445</v>
      </c>
      <c r="P204" s="58">
        <v>45757</v>
      </c>
      <c r="Q204" s="12"/>
      <c r="R204" s="58">
        <v>45747</v>
      </c>
      <c r="S204" s="12"/>
      <c r="T204" s="75">
        <v>77.06</v>
      </c>
      <c r="U204" s="12" t="s">
        <v>39</v>
      </c>
      <c r="V204" s="12" t="s">
        <v>40</v>
      </c>
      <c r="W204" s="12" t="s">
        <v>41</v>
      </c>
      <c r="X204" s="12" t="s">
        <v>42</v>
      </c>
      <c r="Y204" s="12"/>
      <c r="Z204" s="12"/>
      <c r="AA204" s="12" t="s">
        <v>751</v>
      </c>
      <c r="AB204" s="12"/>
      <c r="AC204" s="12">
        <v>7119</v>
      </c>
      <c r="AD204" s="12">
        <v>7119</v>
      </c>
    </row>
    <row r="205" spans="1:30" x14ac:dyDescent="0.2">
      <c r="A205" s="83" t="s">
        <v>497</v>
      </c>
      <c r="B205" s="76">
        <v>607230</v>
      </c>
      <c r="C205" s="12">
        <v>118106</v>
      </c>
      <c r="D205" s="12"/>
      <c r="E205" s="12">
        <v>2</v>
      </c>
      <c r="F205" s="12" t="s">
        <v>29</v>
      </c>
      <c r="G205" s="12">
        <v>7720</v>
      </c>
      <c r="H205" s="12" t="s">
        <v>685</v>
      </c>
      <c r="I205" s="12" t="s">
        <v>686</v>
      </c>
      <c r="J205" s="12">
        <v>192</v>
      </c>
      <c r="K205" s="12" t="s">
        <v>194</v>
      </c>
      <c r="L205" s="12">
        <v>18</v>
      </c>
      <c r="M205" s="12" t="s">
        <v>195</v>
      </c>
      <c r="N205" s="12" t="s">
        <v>750</v>
      </c>
      <c r="O205" s="57">
        <v>45670.725694444445</v>
      </c>
      <c r="P205" s="58">
        <v>45757</v>
      </c>
      <c r="Q205" s="12"/>
      <c r="R205" s="58">
        <v>45747</v>
      </c>
      <c r="S205" s="12"/>
      <c r="T205" s="75">
        <v>-29.65</v>
      </c>
      <c r="U205" s="12" t="s">
        <v>39</v>
      </c>
      <c r="V205" s="12" t="s">
        <v>56</v>
      </c>
      <c r="W205" s="12" t="s">
        <v>41</v>
      </c>
      <c r="X205" s="12" t="s">
        <v>42</v>
      </c>
      <c r="Y205" s="12"/>
      <c r="Z205" s="12"/>
      <c r="AA205" s="12" t="s">
        <v>751</v>
      </c>
      <c r="AB205" s="12"/>
      <c r="AC205" s="12">
        <v>7119</v>
      </c>
      <c r="AD205" s="12">
        <v>7119</v>
      </c>
    </row>
    <row r="206" spans="1:30" x14ac:dyDescent="0.2">
      <c r="A206" s="83" t="s">
        <v>497</v>
      </c>
      <c r="B206" s="76">
        <v>607271</v>
      </c>
      <c r="C206" s="12">
        <v>118118</v>
      </c>
      <c r="D206" s="12"/>
      <c r="E206" s="12">
        <v>2</v>
      </c>
      <c r="F206" s="12" t="s">
        <v>29</v>
      </c>
      <c r="G206" s="12">
        <v>7720</v>
      </c>
      <c r="H206" s="12" t="s">
        <v>685</v>
      </c>
      <c r="I206" s="12" t="s">
        <v>686</v>
      </c>
      <c r="J206" s="12">
        <v>199</v>
      </c>
      <c r="K206" s="12" t="s">
        <v>336</v>
      </c>
      <c r="L206" s="12">
        <v>51</v>
      </c>
      <c r="M206" s="12" t="s">
        <v>337</v>
      </c>
      <c r="N206" s="12" t="s">
        <v>752</v>
      </c>
      <c r="O206" s="57">
        <v>45670.727083333331</v>
      </c>
      <c r="P206" s="58">
        <v>45757</v>
      </c>
      <c r="Q206" s="12"/>
      <c r="R206" s="58">
        <v>45747</v>
      </c>
      <c r="S206" s="12"/>
      <c r="T206" s="75">
        <v>-760.22</v>
      </c>
      <c r="U206" s="12" t="s">
        <v>34</v>
      </c>
      <c r="V206" s="12" t="s">
        <v>970</v>
      </c>
      <c r="W206" s="12" t="s">
        <v>35</v>
      </c>
      <c r="X206" s="12" t="s">
        <v>36</v>
      </c>
      <c r="Y206" s="12"/>
      <c r="Z206" s="12"/>
      <c r="AA206" s="12" t="s">
        <v>753</v>
      </c>
      <c r="AB206" s="12"/>
      <c r="AC206" s="12">
        <v>7119</v>
      </c>
      <c r="AD206" s="12">
        <v>7119</v>
      </c>
    </row>
    <row r="207" spans="1:30" x14ac:dyDescent="0.2">
      <c r="A207" s="83" t="s">
        <v>497</v>
      </c>
      <c r="B207" s="76">
        <v>607273</v>
      </c>
      <c r="C207" s="12">
        <v>118118</v>
      </c>
      <c r="D207" s="12"/>
      <c r="E207" s="12">
        <v>2</v>
      </c>
      <c r="F207" s="12" t="s">
        <v>29</v>
      </c>
      <c r="G207" s="12">
        <v>7720</v>
      </c>
      <c r="H207" s="12" t="s">
        <v>685</v>
      </c>
      <c r="I207" s="12" t="s">
        <v>686</v>
      </c>
      <c r="J207" s="12">
        <v>199</v>
      </c>
      <c r="K207" s="12" t="s">
        <v>336</v>
      </c>
      <c r="L207" s="12">
        <v>51</v>
      </c>
      <c r="M207" s="12" t="s">
        <v>337</v>
      </c>
      <c r="N207" s="12" t="s">
        <v>752</v>
      </c>
      <c r="O207" s="57">
        <v>45670.727083333331</v>
      </c>
      <c r="P207" s="58">
        <v>45757</v>
      </c>
      <c r="Q207" s="12"/>
      <c r="R207" s="58">
        <v>45747</v>
      </c>
      <c r="S207" s="12"/>
      <c r="T207" s="75">
        <v>130</v>
      </c>
      <c r="U207" s="12" t="s">
        <v>39</v>
      </c>
      <c r="V207" s="12" t="s">
        <v>1020</v>
      </c>
      <c r="W207" s="12" t="s">
        <v>54</v>
      </c>
      <c r="X207" s="12" t="s">
        <v>55</v>
      </c>
      <c r="Y207" s="12"/>
      <c r="Z207" s="12"/>
      <c r="AA207" s="12" t="s">
        <v>753</v>
      </c>
      <c r="AB207" s="12"/>
      <c r="AC207" s="12">
        <v>7119</v>
      </c>
      <c r="AD207" s="12">
        <v>7119</v>
      </c>
    </row>
    <row r="208" spans="1:30" x14ac:dyDescent="0.2">
      <c r="A208" s="83" t="s">
        <v>497</v>
      </c>
      <c r="B208" s="76">
        <v>607314</v>
      </c>
      <c r="C208" s="12">
        <v>118118</v>
      </c>
      <c r="D208" s="12"/>
      <c r="E208" s="12">
        <v>2</v>
      </c>
      <c r="F208" s="12" t="s">
        <v>29</v>
      </c>
      <c r="G208" s="12">
        <v>7720</v>
      </c>
      <c r="H208" s="12" t="s">
        <v>685</v>
      </c>
      <c r="I208" s="12" t="s">
        <v>686</v>
      </c>
      <c r="J208" s="12">
        <v>199</v>
      </c>
      <c r="K208" s="12" t="s">
        <v>336</v>
      </c>
      <c r="L208" s="12">
        <v>51</v>
      </c>
      <c r="M208" s="12" t="s">
        <v>337</v>
      </c>
      <c r="N208" s="12" t="s">
        <v>752</v>
      </c>
      <c r="O208" s="57">
        <v>45670.727083333331</v>
      </c>
      <c r="P208" s="58">
        <v>45757</v>
      </c>
      <c r="Q208" s="12"/>
      <c r="R208" s="58">
        <v>45747</v>
      </c>
      <c r="S208" s="12"/>
      <c r="T208" s="75">
        <v>60.82</v>
      </c>
      <c r="U208" s="12" t="s">
        <v>39</v>
      </c>
      <c r="V208" s="12" t="s">
        <v>40</v>
      </c>
      <c r="W208" s="12" t="s">
        <v>41</v>
      </c>
      <c r="X208" s="12" t="s">
        <v>42</v>
      </c>
      <c r="Y208" s="12"/>
      <c r="Z208" s="12"/>
      <c r="AA208" s="12" t="s">
        <v>753</v>
      </c>
      <c r="AB208" s="12"/>
      <c r="AC208" s="12">
        <v>7119</v>
      </c>
      <c r="AD208" s="12">
        <v>7119</v>
      </c>
    </row>
    <row r="209" spans="1:30" x14ac:dyDescent="0.2">
      <c r="A209" s="83" t="s">
        <v>497</v>
      </c>
      <c r="B209" s="76">
        <v>607316</v>
      </c>
      <c r="C209" s="12">
        <v>118118</v>
      </c>
      <c r="D209" s="12"/>
      <c r="E209" s="12">
        <v>2</v>
      </c>
      <c r="F209" s="12" t="s">
        <v>29</v>
      </c>
      <c r="G209" s="12">
        <v>7720</v>
      </c>
      <c r="H209" s="12" t="s">
        <v>685</v>
      </c>
      <c r="I209" s="12" t="s">
        <v>686</v>
      </c>
      <c r="J209" s="12">
        <v>199</v>
      </c>
      <c r="K209" s="12" t="s">
        <v>336</v>
      </c>
      <c r="L209" s="12">
        <v>51</v>
      </c>
      <c r="M209" s="12" t="s">
        <v>337</v>
      </c>
      <c r="N209" s="12" t="s">
        <v>752</v>
      </c>
      <c r="O209" s="57">
        <v>45670.727083333331</v>
      </c>
      <c r="P209" s="58">
        <v>45757</v>
      </c>
      <c r="Q209" s="12"/>
      <c r="R209" s="58">
        <v>45747</v>
      </c>
      <c r="S209" s="12"/>
      <c r="T209" s="75">
        <v>-10.4</v>
      </c>
      <c r="U209" s="12" t="s">
        <v>39</v>
      </c>
      <c r="V209" s="12" t="s">
        <v>56</v>
      </c>
      <c r="W209" s="12" t="s">
        <v>41</v>
      </c>
      <c r="X209" s="12" t="s">
        <v>42</v>
      </c>
      <c r="Y209" s="12"/>
      <c r="Z209" s="12"/>
      <c r="AA209" s="12" t="s">
        <v>753</v>
      </c>
      <c r="AB209" s="12"/>
      <c r="AC209" s="12">
        <v>7119</v>
      </c>
      <c r="AD209" s="12">
        <v>7119</v>
      </c>
    </row>
    <row r="210" spans="1:30" x14ac:dyDescent="0.2">
      <c r="A210" s="83" t="s">
        <v>501</v>
      </c>
      <c r="B210" s="76">
        <v>613852</v>
      </c>
      <c r="C210" s="12">
        <v>118982</v>
      </c>
      <c r="D210" s="12"/>
      <c r="E210" s="12">
        <v>2</v>
      </c>
      <c r="F210" s="12" t="s">
        <v>29</v>
      </c>
      <c r="G210" s="12">
        <v>7720</v>
      </c>
      <c r="H210" s="12" t="s">
        <v>685</v>
      </c>
      <c r="I210" s="12" t="s">
        <v>686</v>
      </c>
      <c r="J210" s="12">
        <v>218</v>
      </c>
      <c r="K210" s="12" t="s">
        <v>347</v>
      </c>
      <c r="L210" s="12">
        <v>126</v>
      </c>
      <c r="M210" s="12" t="s">
        <v>348</v>
      </c>
      <c r="N210" s="12" t="s">
        <v>1021</v>
      </c>
      <c r="O210" s="57">
        <v>45673.427777777775</v>
      </c>
      <c r="P210" s="58">
        <v>45757</v>
      </c>
      <c r="Q210" s="12"/>
      <c r="R210" s="58">
        <v>45748</v>
      </c>
      <c r="S210" s="12"/>
      <c r="T210" s="75">
        <v>-1034.68</v>
      </c>
      <c r="U210" s="12" t="s">
        <v>34</v>
      </c>
      <c r="V210" s="12" t="s">
        <v>970</v>
      </c>
      <c r="W210" s="12" t="s">
        <v>35</v>
      </c>
      <c r="X210" s="12" t="s">
        <v>36</v>
      </c>
      <c r="Y210" s="12"/>
      <c r="Z210" s="12"/>
      <c r="AA210" s="12" t="s">
        <v>763</v>
      </c>
      <c r="AB210" s="12"/>
      <c r="AC210" s="12">
        <v>7119</v>
      </c>
      <c r="AD210" s="12">
        <v>7119</v>
      </c>
    </row>
    <row r="211" spans="1:30" x14ac:dyDescent="0.2">
      <c r="A211" s="83" t="s">
        <v>501</v>
      </c>
      <c r="B211" s="76">
        <v>613877</v>
      </c>
      <c r="C211" s="12">
        <v>118982</v>
      </c>
      <c r="D211" s="12"/>
      <c r="E211" s="12">
        <v>2</v>
      </c>
      <c r="F211" s="12" t="s">
        <v>29</v>
      </c>
      <c r="G211" s="12">
        <v>7720</v>
      </c>
      <c r="H211" s="12" t="s">
        <v>685</v>
      </c>
      <c r="I211" s="12" t="s">
        <v>686</v>
      </c>
      <c r="J211" s="12">
        <v>218</v>
      </c>
      <c r="K211" s="12" t="s">
        <v>347</v>
      </c>
      <c r="L211" s="12">
        <v>126</v>
      </c>
      <c r="M211" s="12" t="s">
        <v>348</v>
      </c>
      <c r="N211" s="12" t="s">
        <v>1021</v>
      </c>
      <c r="O211" s="57">
        <v>45673.427777777775</v>
      </c>
      <c r="P211" s="58">
        <v>45757</v>
      </c>
      <c r="Q211" s="12"/>
      <c r="R211" s="58">
        <v>45748</v>
      </c>
      <c r="S211" s="12"/>
      <c r="T211" s="75">
        <v>82.77</v>
      </c>
      <c r="U211" s="12" t="s">
        <v>39</v>
      </c>
      <c r="V211" s="12" t="s">
        <v>40</v>
      </c>
      <c r="W211" s="12" t="s">
        <v>41</v>
      </c>
      <c r="X211" s="12" t="s">
        <v>42</v>
      </c>
      <c r="Y211" s="12"/>
      <c r="Z211" s="12"/>
      <c r="AA211" s="12" t="s">
        <v>763</v>
      </c>
      <c r="AB211" s="12"/>
      <c r="AC211" s="12">
        <v>7119</v>
      </c>
      <c r="AD211" s="12">
        <v>7119</v>
      </c>
    </row>
    <row r="212" spans="1:30" x14ac:dyDescent="0.2">
      <c r="A212" s="83" t="s">
        <v>501</v>
      </c>
      <c r="B212" s="76">
        <v>614262</v>
      </c>
      <c r="C212" s="12">
        <v>119049</v>
      </c>
      <c r="D212" s="12"/>
      <c r="E212" s="12">
        <v>2</v>
      </c>
      <c r="F212" s="12" t="s">
        <v>29</v>
      </c>
      <c r="G212" s="12">
        <v>7720</v>
      </c>
      <c r="H212" s="12" t="s">
        <v>685</v>
      </c>
      <c r="I212" s="12" t="s">
        <v>686</v>
      </c>
      <c r="J212" s="12">
        <v>219</v>
      </c>
      <c r="K212" s="12" t="s">
        <v>130</v>
      </c>
      <c r="L212" s="12">
        <v>141</v>
      </c>
      <c r="M212" s="12" t="s">
        <v>131</v>
      </c>
      <c r="N212" s="12" t="s">
        <v>132</v>
      </c>
      <c r="O212" s="57">
        <v>45673.431944444441</v>
      </c>
      <c r="P212" s="58">
        <v>45757</v>
      </c>
      <c r="Q212" s="12"/>
      <c r="R212" s="12"/>
      <c r="S212" s="12"/>
      <c r="T212" s="75">
        <v>-1149.17</v>
      </c>
      <c r="U212" s="12" t="s">
        <v>34</v>
      </c>
      <c r="V212" s="12" t="s">
        <v>970</v>
      </c>
      <c r="W212" s="12" t="s">
        <v>35</v>
      </c>
      <c r="X212" s="12" t="s">
        <v>36</v>
      </c>
      <c r="Y212" s="12"/>
      <c r="Z212" s="12"/>
      <c r="AA212" s="12" t="s">
        <v>764</v>
      </c>
      <c r="AB212" s="12"/>
      <c r="AC212" s="12">
        <v>7119</v>
      </c>
      <c r="AD212" s="12">
        <v>7119</v>
      </c>
    </row>
    <row r="213" spans="1:30" x14ac:dyDescent="0.2">
      <c r="A213" s="83" t="s">
        <v>501</v>
      </c>
      <c r="B213" s="76">
        <v>614289</v>
      </c>
      <c r="C213" s="12">
        <v>119049</v>
      </c>
      <c r="D213" s="12"/>
      <c r="E213" s="12">
        <v>2</v>
      </c>
      <c r="F213" s="12" t="s">
        <v>29</v>
      </c>
      <c r="G213" s="12">
        <v>7720</v>
      </c>
      <c r="H213" s="12" t="s">
        <v>685</v>
      </c>
      <c r="I213" s="12" t="s">
        <v>686</v>
      </c>
      <c r="J213" s="12">
        <v>219</v>
      </c>
      <c r="K213" s="12" t="s">
        <v>130</v>
      </c>
      <c r="L213" s="12">
        <v>141</v>
      </c>
      <c r="M213" s="12" t="s">
        <v>131</v>
      </c>
      <c r="N213" s="12" t="s">
        <v>132</v>
      </c>
      <c r="O213" s="57">
        <v>45673.431944444441</v>
      </c>
      <c r="P213" s="58">
        <v>45757</v>
      </c>
      <c r="Q213" s="12"/>
      <c r="R213" s="12"/>
      <c r="S213" s="12"/>
      <c r="T213" s="75">
        <v>91.93</v>
      </c>
      <c r="U213" s="12" t="s">
        <v>39</v>
      </c>
      <c r="V213" s="12" t="s">
        <v>40</v>
      </c>
      <c r="W213" s="12" t="s">
        <v>41</v>
      </c>
      <c r="X213" s="12" t="s">
        <v>42</v>
      </c>
      <c r="Y213" s="12"/>
      <c r="Z213" s="12"/>
      <c r="AA213" s="12" t="s">
        <v>764</v>
      </c>
      <c r="AB213" s="12"/>
      <c r="AC213" s="12">
        <v>7119</v>
      </c>
      <c r="AD213" s="12">
        <v>7119</v>
      </c>
    </row>
    <row r="214" spans="1:30" x14ac:dyDescent="0.2">
      <c r="A214" s="83" t="s">
        <v>501</v>
      </c>
      <c r="B214" s="76">
        <v>616091</v>
      </c>
      <c r="C214" s="12">
        <v>119305</v>
      </c>
      <c r="D214" s="12"/>
      <c r="E214" s="12">
        <v>2</v>
      </c>
      <c r="F214" s="12" t="s">
        <v>29</v>
      </c>
      <c r="G214" s="12">
        <v>7720</v>
      </c>
      <c r="H214" s="12" t="s">
        <v>685</v>
      </c>
      <c r="I214" s="12" t="s">
        <v>686</v>
      </c>
      <c r="J214" s="12">
        <v>383</v>
      </c>
      <c r="K214" s="12" t="s">
        <v>242</v>
      </c>
      <c r="L214" s="12">
        <v>313</v>
      </c>
      <c r="M214" s="12"/>
      <c r="N214" s="12" t="s">
        <v>1022</v>
      </c>
      <c r="O214" s="57">
        <v>45673.452777777777</v>
      </c>
      <c r="P214" s="58">
        <v>45757</v>
      </c>
      <c r="Q214" s="12"/>
      <c r="R214" s="58">
        <v>45754</v>
      </c>
      <c r="S214" s="12"/>
      <c r="T214" s="75">
        <v>-30906.51</v>
      </c>
      <c r="U214" s="12" t="s">
        <v>34</v>
      </c>
      <c r="V214" s="12" t="s">
        <v>970</v>
      </c>
      <c r="W214" s="12" t="s">
        <v>35</v>
      </c>
      <c r="X214" s="12" t="s">
        <v>36</v>
      </c>
      <c r="Y214" s="12"/>
      <c r="Z214" s="12"/>
      <c r="AA214" s="12" t="s">
        <v>766</v>
      </c>
      <c r="AB214" s="12"/>
      <c r="AC214" s="12">
        <v>7119</v>
      </c>
      <c r="AD214" s="12">
        <v>7119</v>
      </c>
    </row>
    <row r="215" spans="1:30" x14ac:dyDescent="0.2">
      <c r="A215" s="83" t="s">
        <v>501</v>
      </c>
      <c r="B215" s="76">
        <v>616114</v>
      </c>
      <c r="C215" s="12">
        <v>119305</v>
      </c>
      <c r="D215" s="12"/>
      <c r="E215" s="12">
        <v>2</v>
      </c>
      <c r="F215" s="12" t="s">
        <v>29</v>
      </c>
      <c r="G215" s="12">
        <v>7720</v>
      </c>
      <c r="H215" s="12" t="s">
        <v>685</v>
      </c>
      <c r="I215" s="12" t="s">
        <v>686</v>
      </c>
      <c r="J215" s="12">
        <v>383</v>
      </c>
      <c r="K215" s="12" t="s">
        <v>242</v>
      </c>
      <c r="L215" s="12">
        <v>313</v>
      </c>
      <c r="M215" s="12"/>
      <c r="N215" s="12" t="s">
        <v>1022</v>
      </c>
      <c r="O215" s="57">
        <v>45673.452777777777</v>
      </c>
      <c r="P215" s="58">
        <v>45757</v>
      </c>
      <c r="Q215" s="12"/>
      <c r="R215" s="58">
        <v>45754</v>
      </c>
      <c r="S215" s="12"/>
      <c r="T215" s="75">
        <v>2472.52</v>
      </c>
      <c r="U215" s="12" t="s">
        <v>39</v>
      </c>
      <c r="V215" s="12" t="s">
        <v>40</v>
      </c>
      <c r="W215" s="12" t="s">
        <v>41</v>
      </c>
      <c r="X215" s="12" t="s">
        <v>42</v>
      </c>
      <c r="Y215" s="12"/>
      <c r="Z215" s="12"/>
      <c r="AA215" s="12" t="s">
        <v>766</v>
      </c>
      <c r="AB215" s="12"/>
      <c r="AC215" s="12">
        <v>7119</v>
      </c>
      <c r="AD215" s="12">
        <v>7119</v>
      </c>
    </row>
    <row r="216" spans="1:30" x14ac:dyDescent="0.2">
      <c r="A216" s="83" t="s">
        <v>501</v>
      </c>
      <c r="B216" s="76">
        <v>616136</v>
      </c>
      <c r="C216" s="12">
        <v>119305</v>
      </c>
      <c r="D216" s="12"/>
      <c r="E216" s="12">
        <v>2</v>
      </c>
      <c r="F216" s="12" t="s">
        <v>29</v>
      </c>
      <c r="G216" s="12">
        <v>7720</v>
      </c>
      <c r="H216" s="12" t="s">
        <v>685</v>
      </c>
      <c r="I216" s="12" t="s">
        <v>686</v>
      </c>
      <c r="J216" s="12">
        <v>383</v>
      </c>
      <c r="K216" s="12" t="s">
        <v>242</v>
      </c>
      <c r="L216" s="12">
        <v>313</v>
      </c>
      <c r="M216" s="12"/>
      <c r="N216" s="12" t="s">
        <v>1022</v>
      </c>
      <c r="O216" s="57">
        <v>45673.452777777777</v>
      </c>
      <c r="P216" s="58">
        <v>45757</v>
      </c>
      <c r="Q216" s="12"/>
      <c r="R216" s="58">
        <v>45754</v>
      </c>
      <c r="S216" s="12"/>
      <c r="T216" s="75">
        <v>7603.29</v>
      </c>
      <c r="U216" s="12" t="s">
        <v>39</v>
      </c>
      <c r="V216" s="12" t="s">
        <v>46</v>
      </c>
      <c r="W216" s="12" t="s">
        <v>47</v>
      </c>
      <c r="X216" s="12" t="s">
        <v>48</v>
      </c>
      <c r="Y216" s="12"/>
      <c r="Z216" s="12"/>
      <c r="AA216" s="12" t="s">
        <v>766</v>
      </c>
      <c r="AB216" s="12"/>
      <c r="AC216" s="12">
        <v>7119</v>
      </c>
      <c r="AD216" s="12">
        <v>7119</v>
      </c>
    </row>
    <row r="217" spans="1:30" x14ac:dyDescent="0.2">
      <c r="A217" s="83" t="s">
        <v>501</v>
      </c>
      <c r="B217" s="76">
        <v>617046</v>
      </c>
      <c r="C217" s="12">
        <v>119452</v>
      </c>
      <c r="D217" s="12"/>
      <c r="E217" s="12">
        <v>2</v>
      </c>
      <c r="F217" s="12" t="s">
        <v>29</v>
      </c>
      <c r="G217" s="12">
        <v>7720</v>
      </c>
      <c r="H217" s="12" t="s">
        <v>685</v>
      </c>
      <c r="I217" s="12" t="s">
        <v>686</v>
      </c>
      <c r="J217" s="12">
        <v>335</v>
      </c>
      <c r="K217" s="12" t="s">
        <v>239</v>
      </c>
      <c r="L217" s="12">
        <v>283</v>
      </c>
      <c r="M217" s="12" t="s">
        <v>240</v>
      </c>
      <c r="N217" s="12" t="s">
        <v>1023</v>
      </c>
      <c r="O217" s="57">
        <v>45673.474305555559</v>
      </c>
      <c r="P217" s="58">
        <v>45757</v>
      </c>
      <c r="Q217" s="12"/>
      <c r="R217" s="58">
        <v>45754</v>
      </c>
      <c r="S217" s="12"/>
      <c r="T217" s="75">
        <v>-44154.16</v>
      </c>
      <c r="U217" s="12" t="s">
        <v>34</v>
      </c>
      <c r="V217" s="12" t="s">
        <v>970</v>
      </c>
      <c r="W217" s="12" t="s">
        <v>35</v>
      </c>
      <c r="X217" s="12" t="s">
        <v>36</v>
      </c>
      <c r="Y217" s="12"/>
      <c r="Z217" s="12"/>
      <c r="AA217" s="12" t="s">
        <v>767</v>
      </c>
      <c r="AB217" s="12"/>
      <c r="AC217" s="12">
        <v>7119</v>
      </c>
      <c r="AD217" s="12">
        <v>7119</v>
      </c>
    </row>
    <row r="218" spans="1:30" x14ac:dyDescent="0.2">
      <c r="A218" s="83" t="s">
        <v>501</v>
      </c>
      <c r="B218" s="76">
        <v>617069</v>
      </c>
      <c r="C218" s="12">
        <v>119452</v>
      </c>
      <c r="D218" s="12"/>
      <c r="E218" s="12">
        <v>2</v>
      </c>
      <c r="F218" s="12" t="s">
        <v>29</v>
      </c>
      <c r="G218" s="12">
        <v>7720</v>
      </c>
      <c r="H218" s="12" t="s">
        <v>685</v>
      </c>
      <c r="I218" s="12" t="s">
        <v>686</v>
      </c>
      <c r="J218" s="12">
        <v>335</v>
      </c>
      <c r="K218" s="12" t="s">
        <v>239</v>
      </c>
      <c r="L218" s="12">
        <v>283</v>
      </c>
      <c r="M218" s="12" t="s">
        <v>240</v>
      </c>
      <c r="N218" s="12" t="s">
        <v>1023</v>
      </c>
      <c r="O218" s="57">
        <v>45673.474305555559</v>
      </c>
      <c r="P218" s="58">
        <v>45757</v>
      </c>
      <c r="Q218" s="12"/>
      <c r="R218" s="58">
        <v>45754</v>
      </c>
      <c r="S218" s="12"/>
      <c r="T218" s="75">
        <v>3532.33</v>
      </c>
      <c r="U218" s="12" t="s">
        <v>39</v>
      </c>
      <c r="V218" s="12" t="s">
        <v>40</v>
      </c>
      <c r="W218" s="12" t="s">
        <v>41</v>
      </c>
      <c r="X218" s="12" t="s">
        <v>42</v>
      </c>
      <c r="Y218" s="12"/>
      <c r="Z218" s="12"/>
      <c r="AA218" s="12" t="s">
        <v>767</v>
      </c>
      <c r="AB218" s="12"/>
      <c r="AC218" s="12">
        <v>7119</v>
      </c>
      <c r="AD218" s="12">
        <v>7119</v>
      </c>
    </row>
    <row r="219" spans="1:30" x14ac:dyDescent="0.2">
      <c r="A219" s="83" t="s">
        <v>501</v>
      </c>
      <c r="B219" s="76">
        <v>617091</v>
      </c>
      <c r="C219" s="12">
        <v>119452</v>
      </c>
      <c r="D219" s="12"/>
      <c r="E219" s="12">
        <v>2</v>
      </c>
      <c r="F219" s="12" t="s">
        <v>29</v>
      </c>
      <c r="G219" s="12">
        <v>7720</v>
      </c>
      <c r="H219" s="12" t="s">
        <v>685</v>
      </c>
      <c r="I219" s="12" t="s">
        <v>686</v>
      </c>
      <c r="J219" s="12">
        <v>335</v>
      </c>
      <c r="K219" s="12" t="s">
        <v>239</v>
      </c>
      <c r="L219" s="12">
        <v>283</v>
      </c>
      <c r="M219" s="12" t="s">
        <v>240</v>
      </c>
      <c r="N219" s="12" t="s">
        <v>1023</v>
      </c>
      <c r="O219" s="57">
        <v>45673.474305555559</v>
      </c>
      <c r="P219" s="58">
        <v>45757</v>
      </c>
      <c r="Q219" s="12"/>
      <c r="R219" s="58">
        <v>45754</v>
      </c>
      <c r="S219" s="12"/>
      <c r="T219" s="75">
        <v>11246.39</v>
      </c>
      <c r="U219" s="12" t="s">
        <v>39</v>
      </c>
      <c r="V219" s="12" t="s">
        <v>46</v>
      </c>
      <c r="W219" s="12" t="s">
        <v>47</v>
      </c>
      <c r="X219" s="12" t="s">
        <v>48</v>
      </c>
      <c r="Y219" s="12"/>
      <c r="Z219" s="12"/>
      <c r="AA219" s="12" t="s">
        <v>767</v>
      </c>
      <c r="AB219" s="12"/>
      <c r="AC219" s="12">
        <v>7119</v>
      </c>
      <c r="AD219" s="12">
        <v>7119</v>
      </c>
    </row>
    <row r="220" spans="1:30" x14ac:dyDescent="0.2">
      <c r="A220" s="83" t="s">
        <v>501</v>
      </c>
      <c r="B220" s="76">
        <v>618462</v>
      </c>
      <c r="C220" s="12">
        <v>119549</v>
      </c>
      <c r="D220" s="12"/>
      <c r="E220" s="12">
        <v>2</v>
      </c>
      <c r="F220" s="12" t="s">
        <v>29</v>
      </c>
      <c r="G220" s="12">
        <v>7720</v>
      </c>
      <c r="H220" s="12" t="s">
        <v>685</v>
      </c>
      <c r="I220" s="12" t="s">
        <v>686</v>
      </c>
      <c r="J220" s="12">
        <v>104</v>
      </c>
      <c r="K220" s="12" t="s">
        <v>167</v>
      </c>
      <c r="L220" s="12">
        <v>92</v>
      </c>
      <c r="M220" s="12" t="s">
        <v>168</v>
      </c>
      <c r="N220" s="12" t="s">
        <v>1024</v>
      </c>
      <c r="O220" s="57">
        <v>45673.619444444441</v>
      </c>
      <c r="P220" s="58">
        <v>45757</v>
      </c>
      <c r="Q220" s="12"/>
      <c r="R220" s="58">
        <v>45754</v>
      </c>
      <c r="S220" s="12"/>
      <c r="T220" s="75">
        <v>-18722.830000000002</v>
      </c>
      <c r="U220" s="12" t="s">
        <v>34</v>
      </c>
      <c r="V220" s="12" t="s">
        <v>970</v>
      </c>
      <c r="W220" s="12" t="s">
        <v>35</v>
      </c>
      <c r="X220" s="12" t="s">
        <v>36</v>
      </c>
      <c r="Y220" s="12"/>
      <c r="Z220" s="12"/>
      <c r="AA220" s="12" t="s">
        <v>769</v>
      </c>
      <c r="AB220" s="12"/>
      <c r="AC220" s="12">
        <v>7119</v>
      </c>
      <c r="AD220" s="12">
        <v>7119</v>
      </c>
    </row>
    <row r="221" spans="1:30" x14ac:dyDescent="0.2">
      <c r="A221" s="83" t="s">
        <v>501</v>
      </c>
      <c r="B221" s="76">
        <v>618485</v>
      </c>
      <c r="C221" s="12">
        <v>119549</v>
      </c>
      <c r="D221" s="12"/>
      <c r="E221" s="12">
        <v>2</v>
      </c>
      <c r="F221" s="12" t="s">
        <v>29</v>
      </c>
      <c r="G221" s="12">
        <v>7720</v>
      </c>
      <c r="H221" s="12" t="s">
        <v>685</v>
      </c>
      <c r="I221" s="12" t="s">
        <v>686</v>
      </c>
      <c r="J221" s="12">
        <v>104</v>
      </c>
      <c r="K221" s="12" t="s">
        <v>167</v>
      </c>
      <c r="L221" s="12">
        <v>92</v>
      </c>
      <c r="M221" s="12" t="s">
        <v>168</v>
      </c>
      <c r="N221" s="12" t="s">
        <v>1024</v>
      </c>
      <c r="O221" s="57">
        <v>45673.619444444441</v>
      </c>
      <c r="P221" s="58">
        <v>45757</v>
      </c>
      <c r="Q221" s="12"/>
      <c r="R221" s="58">
        <v>45754</v>
      </c>
      <c r="S221" s="12"/>
      <c r="T221" s="75">
        <v>1497.83</v>
      </c>
      <c r="U221" s="12" t="s">
        <v>39</v>
      </c>
      <c r="V221" s="12" t="s">
        <v>40</v>
      </c>
      <c r="W221" s="12" t="s">
        <v>41</v>
      </c>
      <c r="X221" s="12" t="s">
        <v>42</v>
      </c>
      <c r="Y221" s="12"/>
      <c r="Z221" s="12"/>
      <c r="AA221" s="12" t="s">
        <v>769</v>
      </c>
      <c r="AB221" s="12"/>
      <c r="AC221" s="12">
        <v>7119</v>
      </c>
      <c r="AD221" s="12">
        <v>7119</v>
      </c>
    </row>
    <row r="222" spans="1:30" x14ac:dyDescent="0.2">
      <c r="A222" s="83" t="s">
        <v>501</v>
      </c>
      <c r="B222" s="76">
        <v>619345</v>
      </c>
      <c r="C222" s="12">
        <v>119685</v>
      </c>
      <c r="D222" s="12"/>
      <c r="E222" s="12">
        <v>2</v>
      </c>
      <c r="F222" s="12" t="s">
        <v>29</v>
      </c>
      <c r="G222" s="12">
        <v>7720</v>
      </c>
      <c r="H222" s="12" t="s">
        <v>685</v>
      </c>
      <c r="I222" s="12" t="s">
        <v>686</v>
      </c>
      <c r="J222" s="12">
        <v>143</v>
      </c>
      <c r="K222" s="12" t="s">
        <v>405</v>
      </c>
      <c r="L222" s="12">
        <v>108</v>
      </c>
      <c r="M222" s="12" t="s">
        <v>406</v>
      </c>
      <c r="N222" s="12" t="s">
        <v>1025</v>
      </c>
      <c r="O222" s="57">
        <v>45673.629166666666</v>
      </c>
      <c r="P222" s="58">
        <v>45757</v>
      </c>
      <c r="Q222" s="12"/>
      <c r="R222" s="58">
        <v>45754</v>
      </c>
      <c r="S222" s="12"/>
      <c r="T222" s="75">
        <v>-39625.58</v>
      </c>
      <c r="U222" s="12" t="s">
        <v>34</v>
      </c>
      <c r="V222" s="12" t="s">
        <v>970</v>
      </c>
      <c r="W222" s="12" t="s">
        <v>35</v>
      </c>
      <c r="X222" s="12" t="s">
        <v>36</v>
      </c>
      <c r="Y222" s="12"/>
      <c r="Z222" s="12"/>
      <c r="AA222" s="12" t="s">
        <v>770</v>
      </c>
      <c r="AB222" s="12"/>
      <c r="AC222" s="12">
        <v>7119</v>
      </c>
      <c r="AD222" s="12">
        <v>7119</v>
      </c>
    </row>
    <row r="223" spans="1:30" x14ac:dyDescent="0.2">
      <c r="A223" s="83" t="s">
        <v>501</v>
      </c>
      <c r="B223" s="76">
        <v>619368</v>
      </c>
      <c r="C223" s="12">
        <v>119685</v>
      </c>
      <c r="D223" s="12"/>
      <c r="E223" s="12">
        <v>2</v>
      </c>
      <c r="F223" s="12" t="s">
        <v>29</v>
      </c>
      <c r="G223" s="12">
        <v>7720</v>
      </c>
      <c r="H223" s="12" t="s">
        <v>685</v>
      </c>
      <c r="I223" s="12" t="s">
        <v>686</v>
      </c>
      <c r="J223" s="12">
        <v>143</v>
      </c>
      <c r="K223" s="12" t="s">
        <v>405</v>
      </c>
      <c r="L223" s="12">
        <v>108</v>
      </c>
      <c r="M223" s="12" t="s">
        <v>406</v>
      </c>
      <c r="N223" s="12" t="s">
        <v>1025</v>
      </c>
      <c r="O223" s="57">
        <v>45673.629166666666</v>
      </c>
      <c r="P223" s="58">
        <v>45757</v>
      </c>
      <c r="Q223" s="12"/>
      <c r="R223" s="58">
        <v>45754</v>
      </c>
      <c r="S223" s="12"/>
      <c r="T223" s="75">
        <v>3170.05</v>
      </c>
      <c r="U223" s="12" t="s">
        <v>39</v>
      </c>
      <c r="V223" s="12" t="s">
        <v>40</v>
      </c>
      <c r="W223" s="12" t="s">
        <v>41</v>
      </c>
      <c r="X223" s="12" t="s">
        <v>42</v>
      </c>
      <c r="Y223" s="12"/>
      <c r="Z223" s="12"/>
      <c r="AA223" s="12" t="s">
        <v>770</v>
      </c>
      <c r="AB223" s="12"/>
      <c r="AC223" s="12">
        <v>7119</v>
      </c>
      <c r="AD223" s="12">
        <v>7119</v>
      </c>
    </row>
    <row r="224" spans="1:30" x14ac:dyDescent="0.2">
      <c r="A224" s="83" t="s">
        <v>501</v>
      </c>
      <c r="B224" s="76">
        <v>619390</v>
      </c>
      <c r="C224" s="12">
        <v>119685</v>
      </c>
      <c r="D224" s="12"/>
      <c r="E224" s="12">
        <v>2</v>
      </c>
      <c r="F224" s="12" t="s">
        <v>29</v>
      </c>
      <c r="G224" s="12">
        <v>7720</v>
      </c>
      <c r="H224" s="12" t="s">
        <v>685</v>
      </c>
      <c r="I224" s="12" t="s">
        <v>686</v>
      </c>
      <c r="J224" s="12">
        <v>143</v>
      </c>
      <c r="K224" s="12" t="s">
        <v>405</v>
      </c>
      <c r="L224" s="12">
        <v>108</v>
      </c>
      <c r="M224" s="12" t="s">
        <v>406</v>
      </c>
      <c r="N224" s="12" t="s">
        <v>1025</v>
      </c>
      <c r="O224" s="57">
        <v>45673.629166666666</v>
      </c>
      <c r="P224" s="58">
        <v>45757</v>
      </c>
      <c r="Q224" s="12"/>
      <c r="R224" s="58">
        <v>45754</v>
      </c>
      <c r="S224" s="12"/>
      <c r="T224" s="75">
        <v>10001.030000000001</v>
      </c>
      <c r="U224" s="12" t="s">
        <v>39</v>
      </c>
      <c r="V224" s="12" t="s">
        <v>46</v>
      </c>
      <c r="W224" s="12" t="s">
        <v>47</v>
      </c>
      <c r="X224" s="12" t="s">
        <v>48</v>
      </c>
      <c r="Y224" s="12"/>
      <c r="Z224" s="12"/>
      <c r="AA224" s="12" t="s">
        <v>770</v>
      </c>
      <c r="AB224" s="12"/>
      <c r="AC224" s="12">
        <v>7119</v>
      </c>
      <c r="AD224" s="12">
        <v>7119</v>
      </c>
    </row>
    <row r="225" spans="1:30" x14ac:dyDescent="0.2">
      <c r="A225" s="83" t="s">
        <v>498</v>
      </c>
      <c r="B225" s="76">
        <v>620991</v>
      </c>
      <c r="C225" s="12">
        <v>119942</v>
      </c>
      <c r="D225" s="12"/>
      <c r="E225" s="12">
        <v>2</v>
      </c>
      <c r="F225" s="12" t="s">
        <v>29</v>
      </c>
      <c r="G225" s="12">
        <v>7720</v>
      </c>
      <c r="H225" s="12" t="s">
        <v>685</v>
      </c>
      <c r="I225" s="12" t="s">
        <v>686</v>
      </c>
      <c r="J225" s="12">
        <v>401</v>
      </c>
      <c r="K225" s="12" t="s">
        <v>260</v>
      </c>
      <c r="L225" s="12">
        <v>159</v>
      </c>
      <c r="M225" s="12" t="s">
        <v>261</v>
      </c>
      <c r="N225" s="12" t="s">
        <v>262</v>
      </c>
      <c r="O225" s="57">
        <v>45673.679861111108</v>
      </c>
      <c r="P225" s="58">
        <v>45757</v>
      </c>
      <c r="Q225" s="12"/>
      <c r="R225" s="58">
        <v>45747</v>
      </c>
      <c r="S225" s="12"/>
      <c r="T225" s="75">
        <v>-395.22</v>
      </c>
      <c r="U225" s="12" t="s">
        <v>34</v>
      </c>
      <c r="V225" s="12" t="s">
        <v>970</v>
      </c>
      <c r="W225" s="12" t="s">
        <v>35</v>
      </c>
      <c r="X225" s="12" t="s">
        <v>36</v>
      </c>
      <c r="Y225" s="12"/>
      <c r="Z225" s="12"/>
      <c r="AA225" s="12" t="s">
        <v>772</v>
      </c>
      <c r="AB225" s="12"/>
      <c r="AC225" s="12">
        <v>7119</v>
      </c>
      <c r="AD225" s="12">
        <v>7119</v>
      </c>
    </row>
    <row r="226" spans="1:30" x14ac:dyDescent="0.2">
      <c r="A226" s="83" t="s">
        <v>498</v>
      </c>
      <c r="B226" s="76">
        <v>621020</v>
      </c>
      <c r="C226" s="12">
        <v>119942</v>
      </c>
      <c r="D226" s="12"/>
      <c r="E226" s="12">
        <v>2</v>
      </c>
      <c r="F226" s="12" t="s">
        <v>29</v>
      </c>
      <c r="G226" s="12">
        <v>7720</v>
      </c>
      <c r="H226" s="12" t="s">
        <v>685</v>
      </c>
      <c r="I226" s="12" t="s">
        <v>686</v>
      </c>
      <c r="J226" s="12">
        <v>401</v>
      </c>
      <c r="K226" s="12" t="s">
        <v>260</v>
      </c>
      <c r="L226" s="12">
        <v>159</v>
      </c>
      <c r="M226" s="12" t="s">
        <v>261</v>
      </c>
      <c r="N226" s="12" t="s">
        <v>262</v>
      </c>
      <c r="O226" s="57">
        <v>45673.679861111108</v>
      </c>
      <c r="P226" s="58">
        <v>45757</v>
      </c>
      <c r="Q226" s="12"/>
      <c r="R226" s="58">
        <v>45747</v>
      </c>
      <c r="S226" s="12"/>
      <c r="T226" s="75">
        <v>31.62</v>
      </c>
      <c r="U226" s="12" t="s">
        <v>39</v>
      </c>
      <c r="V226" s="12" t="s">
        <v>40</v>
      </c>
      <c r="W226" s="12" t="s">
        <v>41</v>
      </c>
      <c r="X226" s="12" t="s">
        <v>42</v>
      </c>
      <c r="Y226" s="12"/>
      <c r="Z226" s="12"/>
      <c r="AA226" s="12" t="s">
        <v>772</v>
      </c>
      <c r="AB226" s="12"/>
      <c r="AC226" s="12">
        <v>7119</v>
      </c>
      <c r="AD226" s="12">
        <v>7119</v>
      </c>
    </row>
    <row r="227" spans="1:30" x14ac:dyDescent="0.2">
      <c r="A227" s="83" t="s">
        <v>498</v>
      </c>
      <c r="B227" s="76">
        <v>622224</v>
      </c>
      <c r="C227" s="12">
        <v>120193</v>
      </c>
      <c r="D227" s="12"/>
      <c r="E227" s="12">
        <v>2</v>
      </c>
      <c r="F227" s="12" t="s">
        <v>29</v>
      </c>
      <c r="G227" s="12">
        <v>7720</v>
      </c>
      <c r="H227" s="12" t="s">
        <v>685</v>
      </c>
      <c r="I227" s="12" t="s">
        <v>686</v>
      </c>
      <c r="J227" s="12">
        <v>412</v>
      </c>
      <c r="K227" s="12" t="s">
        <v>100</v>
      </c>
      <c r="L227" s="12">
        <v>39</v>
      </c>
      <c r="M227" s="12" t="s">
        <v>101</v>
      </c>
      <c r="N227" s="12" t="s">
        <v>889</v>
      </c>
      <c r="O227" s="57">
        <v>45673.715277777781</v>
      </c>
      <c r="P227" s="58">
        <v>45757</v>
      </c>
      <c r="Q227" s="12"/>
      <c r="R227" s="58">
        <v>45747</v>
      </c>
      <c r="S227" s="12"/>
      <c r="T227" s="75">
        <v>-516.78</v>
      </c>
      <c r="U227" s="12" t="s">
        <v>34</v>
      </c>
      <c r="V227" s="12" t="s">
        <v>970</v>
      </c>
      <c r="W227" s="12" t="s">
        <v>35</v>
      </c>
      <c r="X227" s="12" t="s">
        <v>36</v>
      </c>
      <c r="Y227" s="12"/>
      <c r="Z227" s="12"/>
      <c r="AA227" s="12" t="s">
        <v>773</v>
      </c>
      <c r="AB227" s="12"/>
      <c r="AC227" s="12">
        <v>7119</v>
      </c>
      <c r="AD227" s="12">
        <v>7119</v>
      </c>
    </row>
    <row r="228" spans="1:30" x14ac:dyDescent="0.2">
      <c r="A228" s="83" t="s">
        <v>498</v>
      </c>
      <c r="B228" s="76">
        <v>622226</v>
      </c>
      <c r="C228" s="12">
        <v>120193</v>
      </c>
      <c r="D228" s="12"/>
      <c r="E228" s="12">
        <v>2</v>
      </c>
      <c r="F228" s="12" t="s">
        <v>29</v>
      </c>
      <c r="G228" s="12">
        <v>7720</v>
      </c>
      <c r="H228" s="12" t="s">
        <v>685</v>
      </c>
      <c r="I228" s="12" t="s">
        <v>686</v>
      </c>
      <c r="J228" s="12">
        <v>412</v>
      </c>
      <c r="K228" s="12" t="s">
        <v>100</v>
      </c>
      <c r="L228" s="12">
        <v>39</v>
      </c>
      <c r="M228" s="12" t="s">
        <v>101</v>
      </c>
      <c r="N228" s="12" t="s">
        <v>889</v>
      </c>
      <c r="O228" s="57">
        <v>45673.715277777781</v>
      </c>
      <c r="P228" s="58">
        <v>45757</v>
      </c>
      <c r="Q228" s="12"/>
      <c r="R228" s="58">
        <v>45747</v>
      </c>
      <c r="S228" s="12"/>
      <c r="T228" s="75">
        <v>80</v>
      </c>
      <c r="U228" s="12" t="s">
        <v>39</v>
      </c>
      <c r="V228" s="12" t="s">
        <v>157</v>
      </c>
      <c r="W228" s="12" t="s">
        <v>54</v>
      </c>
      <c r="X228" s="12" t="s">
        <v>55</v>
      </c>
      <c r="Y228" s="12"/>
      <c r="Z228" s="12"/>
      <c r="AA228" s="12" t="s">
        <v>773</v>
      </c>
      <c r="AB228" s="12"/>
      <c r="AC228" s="12">
        <v>7119</v>
      </c>
      <c r="AD228" s="12">
        <v>7119</v>
      </c>
    </row>
    <row r="229" spans="1:30" x14ac:dyDescent="0.2">
      <c r="A229" s="83" t="s">
        <v>498</v>
      </c>
      <c r="B229" s="76">
        <v>622265</v>
      </c>
      <c r="C229" s="12">
        <v>120193</v>
      </c>
      <c r="D229" s="12"/>
      <c r="E229" s="12">
        <v>2</v>
      </c>
      <c r="F229" s="12" t="s">
        <v>29</v>
      </c>
      <c r="G229" s="12">
        <v>7720</v>
      </c>
      <c r="H229" s="12" t="s">
        <v>685</v>
      </c>
      <c r="I229" s="12" t="s">
        <v>686</v>
      </c>
      <c r="J229" s="12">
        <v>412</v>
      </c>
      <c r="K229" s="12" t="s">
        <v>100</v>
      </c>
      <c r="L229" s="12">
        <v>39</v>
      </c>
      <c r="M229" s="12" t="s">
        <v>101</v>
      </c>
      <c r="N229" s="12" t="s">
        <v>889</v>
      </c>
      <c r="O229" s="57">
        <v>45673.715277777781</v>
      </c>
      <c r="P229" s="58">
        <v>45757</v>
      </c>
      <c r="Q229" s="12"/>
      <c r="R229" s="58">
        <v>45747</v>
      </c>
      <c r="S229" s="12"/>
      <c r="T229" s="75">
        <v>41.34</v>
      </c>
      <c r="U229" s="12" t="s">
        <v>39</v>
      </c>
      <c r="V229" s="12" t="s">
        <v>40</v>
      </c>
      <c r="W229" s="12" t="s">
        <v>41</v>
      </c>
      <c r="X229" s="12" t="s">
        <v>42</v>
      </c>
      <c r="Y229" s="12"/>
      <c r="Z229" s="12"/>
      <c r="AA229" s="12" t="s">
        <v>773</v>
      </c>
      <c r="AB229" s="12"/>
      <c r="AC229" s="12">
        <v>7119</v>
      </c>
      <c r="AD229" s="12">
        <v>7119</v>
      </c>
    </row>
    <row r="230" spans="1:30" x14ac:dyDescent="0.2">
      <c r="A230" s="83" t="s">
        <v>498</v>
      </c>
      <c r="B230" s="76">
        <v>622268</v>
      </c>
      <c r="C230" s="12">
        <v>120193</v>
      </c>
      <c r="D230" s="12"/>
      <c r="E230" s="12">
        <v>2</v>
      </c>
      <c r="F230" s="12" t="s">
        <v>29</v>
      </c>
      <c r="G230" s="12">
        <v>7720</v>
      </c>
      <c r="H230" s="12" t="s">
        <v>685</v>
      </c>
      <c r="I230" s="12" t="s">
        <v>686</v>
      </c>
      <c r="J230" s="12">
        <v>412</v>
      </c>
      <c r="K230" s="12" t="s">
        <v>100</v>
      </c>
      <c r="L230" s="12">
        <v>39</v>
      </c>
      <c r="M230" s="12" t="s">
        <v>101</v>
      </c>
      <c r="N230" s="12" t="s">
        <v>889</v>
      </c>
      <c r="O230" s="57">
        <v>45673.715277777781</v>
      </c>
      <c r="P230" s="58">
        <v>45757</v>
      </c>
      <c r="Q230" s="12"/>
      <c r="R230" s="58">
        <v>45747</v>
      </c>
      <c r="S230" s="12"/>
      <c r="T230" s="75">
        <v>-6.4</v>
      </c>
      <c r="U230" s="12" t="s">
        <v>39</v>
      </c>
      <c r="V230" s="12" t="s">
        <v>56</v>
      </c>
      <c r="W230" s="12" t="s">
        <v>41</v>
      </c>
      <c r="X230" s="12" t="s">
        <v>42</v>
      </c>
      <c r="Y230" s="12"/>
      <c r="Z230" s="12"/>
      <c r="AA230" s="12" t="s">
        <v>773</v>
      </c>
      <c r="AB230" s="12"/>
      <c r="AC230" s="12">
        <v>7119</v>
      </c>
      <c r="AD230" s="12">
        <v>7119</v>
      </c>
    </row>
    <row r="231" spans="1:30" x14ac:dyDescent="0.2">
      <c r="A231" s="83" t="s">
        <v>498</v>
      </c>
      <c r="B231" s="76">
        <v>622569</v>
      </c>
      <c r="C231" s="12">
        <v>120237</v>
      </c>
      <c r="D231" s="12"/>
      <c r="E231" s="12">
        <v>2</v>
      </c>
      <c r="F231" s="12" t="s">
        <v>29</v>
      </c>
      <c r="G231" s="12">
        <v>7720</v>
      </c>
      <c r="H231" s="12" t="s">
        <v>685</v>
      </c>
      <c r="I231" s="12" t="s">
        <v>686</v>
      </c>
      <c r="J231" s="12">
        <v>395</v>
      </c>
      <c r="K231" s="12" t="s">
        <v>327</v>
      </c>
      <c r="L231" s="12">
        <v>112</v>
      </c>
      <c r="M231" s="12" t="s">
        <v>328</v>
      </c>
      <c r="N231" s="12" t="s">
        <v>329</v>
      </c>
      <c r="O231" s="57">
        <v>45673.728472222225</v>
      </c>
      <c r="P231" s="58">
        <v>45757</v>
      </c>
      <c r="Q231" s="12"/>
      <c r="R231" s="58">
        <v>45751</v>
      </c>
      <c r="S231" s="12"/>
      <c r="T231" s="75">
        <v>-342.28</v>
      </c>
      <c r="U231" s="12" t="s">
        <v>34</v>
      </c>
      <c r="V231" s="12" t="s">
        <v>970</v>
      </c>
      <c r="W231" s="12" t="s">
        <v>35</v>
      </c>
      <c r="X231" s="12" t="s">
        <v>36</v>
      </c>
      <c r="Y231" s="12"/>
      <c r="Z231" s="12"/>
      <c r="AA231" s="12" t="s">
        <v>774</v>
      </c>
      <c r="AB231" s="12"/>
      <c r="AC231" s="12">
        <v>7119</v>
      </c>
      <c r="AD231" s="12">
        <v>7119</v>
      </c>
    </row>
    <row r="232" spans="1:30" x14ac:dyDescent="0.2">
      <c r="A232" s="83" t="s">
        <v>498</v>
      </c>
      <c r="B232" s="76">
        <v>622594</v>
      </c>
      <c r="C232" s="12">
        <v>120237</v>
      </c>
      <c r="D232" s="12"/>
      <c r="E232" s="12">
        <v>2</v>
      </c>
      <c r="F232" s="12" t="s">
        <v>29</v>
      </c>
      <c r="G232" s="12">
        <v>7720</v>
      </c>
      <c r="H232" s="12" t="s">
        <v>685</v>
      </c>
      <c r="I232" s="12" t="s">
        <v>686</v>
      </c>
      <c r="J232" s="12">
        <v>395</v>
      </c>
      <c r="K232" s="12" t="s">
        <v>327</v>
      </c>
      <c r="L232" s="12">
        <v>112</v>
      </c>
      <c r="M232" s="12" t="s">
        <v>328</v>
      </c>
      <c r="N232" s="12" t="s">
        <v>329</v>
      </c>
      <c r="O232" s="57">
        <v>45673.728472222225</v>
      </c>
      <c r="P232" s="58">
        <v>45757</v>
      </c>
      <c r="Q232" s="12"/>
      <c r="R232" s="58">
        <v>45751</v>
      </c>
      <c r="S232" s="12"/>
      <c r="T232" s="75">
        <v>27.38</v>
      </c>
      <c r="U232" s="12" t="s">
        <v>39</v>
      </c>
      <c r="V232" s="12" t="s">
        <v>40</v>
      </c>
      <c r="W232" s="12" t="s">
        <v>41</v>
      </c>
      <c r="X232" s="12" t="s">
        <v>42</v>
      </c>
      <c r="Y232" s="12"/>
      <c r="Z232" s="12"/>
      <c r="AA232" s="12" t="s">
        <v>774</v>
      </c>
      <c r="AB232" s="12"/>
      <c r="AC232" s="12">
        <v>7119</v>
      </c>
      <c r="AD232" s="12">
        <v>7119</v>
      </c>
    </row>
    <row r="233" spans="1:30" x14ac:dyDescent="0.2">
      <c r="A233" s="83" t="s">
        <v>498</v>
      </c>
      <c r="B233" s="76">
        <v>622795</v>
      </c>
      <c r="C233" s="12">
        <v>120274</v>
      </c>
      <c r="D233" s="12"/>
      <c r="E233" s="12">
        <v>2</v>
      </c>
      <c r="F233" s="12" t="s">
        <v>29</v>
      </c>
      <c r="G233" s="12">
        <v>7720</v>
      </c>
      <c r="H233" s="12" t="s">
        <v>685</v>
      </c>
      <c r="I233" s="12" t="s">
        <v>686</v>
      </c>
      <c r="J233" s="12">
        <v>410</v>
      </c>
      <c r="K233" s="12" t="s">
        <v>367</v>
      </c>
      <c r="L233" s="12">
        <v>56</v>
      </c>
      <c r="M233" s="12" t="s">
        <v>368</v>
      </c>
      <c r="N233" s="12" t="s">
        <v>369</v>
      </c>
      <c r="O233" s="57">
        <v>45674.37777777778</v>
      </c>
      <c r="P233" s="58">
        <v>45757</v>
      </c>
      <c r="Q233" s="12"/>
      <c r="R233" s="58">
        <v>45747</v>
      </c>
      <c r="S233" s="12"/>
      <c r="T233" s="75">
        <v>-704.43</v>
      </c>
      <c r="U233" s="12" t="s">
        <v>34</v>
      </c>
      <c r="V233" s="12" t="s">
        <v>970</v>
      </c>
      <c r="W233" s="12" t="s">
        <v>35</v>
      </c>
      <c r="X233" s="12" t="s">
        <v>36</v>
      </c>
      <c r="Y233" s="12"/>
      <c r="Z233" s="12"/>
      <c r="AA233" s="12" t="s">
        <v>775</v>
      </c>
      <c r="AB233" s="12"/>
      <c r="AC233" s="12">
        <v>7119</v>
      </c>
      <c r="AD233" s="12">
        <v>7119</v>
      </c>
    </row>
    <row r="234" spans="1:30" x14ac:dyDescent="0.2">
      <c r="A234" s="83" t="s">
        <v>498</v>
      </c>
      <c r="B234" s="76">
        <v>622822</v>
      </c>
      <c r="C234" s="12">
        <v>120274</v>
      </c>
      <c r="D234" s="12"/>
      <c r="E234" s="12">
        <v>2</v>
      </c>
      <c r="F234" s="12" t="s">
        <v>29</v>
      </c>
      <c r="G234" s="12">
        <v>7720</v>
      </c>
      <c r="H234" s="12" t="s">
        <v>685</v>
      </c>
      <c r="I234" s="12" t="s">
        <v>686</v>
      </c>
      <c r="J234" s="12">
        <v>410</v>
      </c>
      <c r="K234" s="12" t="s">
        <v>367</v>
      </c>
      <c r="L234" s="12">
        <v>56</v>
      </c>
      <c r="M234" s="12" t="s">
        <v>368</v>
      </c>
      <c r="N234" s="12" t="s">
        <v>369</v>
      </c>
      <c r="O234" s="57">
        <v>45674.37777777778</v>
      </c>
      <c r="P234" s="58">
        <v>45757</v>
      </c>
      <c r="Q234" s="12"/>
      <c r="R234" s="58">
        <v>45747</v>
      </c>
      <c r="S234" s="12"/>
      <c r="T234" s="75">
        <v>56.35</v>
      </c>
      <c r="U234" s="12" t="s">
        <v>39</v>
      </c>
      <c r="V234" s="12" t="s">
        <v>40</v>
      </c>
      <c r="W234" s="12" t="s">
        <v>41</v>
      </c>
      <c r="X234" s="12" t="s">
        <v>42</v>
      </c>
      <c r="Y234" s="12"/>
      <c r="Z234" s="12"/>
      <c r="AA234" s="12" t="s">
        <v>775</v>
      </c>
      <c r="AB234" s="12"/>
      <c r="AC234" s="12">
        <v>7119</v>
      </c>
      <c r="AD234" s="12">
        <v>7119</v>
      </c>
    </row>
    <row r="235" spans="1:30" x14ac:dyDescent="0.2">
      <c r="A235" s="83" t="s">
        <v>498</v>
      </c>
      <c r="B235" s="76">
        <v>622994</v>
      </c>
      <c r="C235" s="12">
        <v>120299</v>
      </c>
      <c r="D235" s="12"/>
      <c r="E235" s="12">
        <v>2</v>
      </c>
      <c r="F235" s="12" t="s">
        <v>29</v>
      </c>
      <c r="G235" s="12">
        <v>7720</v>
      </c>
      <c r="H235" s="12" t="s">
        <v>685</v>
      </c>
      <c r="I235" s="12" t="s">
        <v>686</v>
      </c>
      <c r="J235" s="12">
        <v>397</v>
      </c>
      <c r="K235" s="12" t="s">
        <v>78</v>
      </c>
      <c r="L235" s="12">
        <v>66</v>
      </c>
      <c r="M235" s="12" t="s">
        <v>79</v>
      </c>
      <c r="N235" s="12" t="s">
        <v>827</v>
      </c>
      <c r="O235" s="57">
        <v>45674.400000000001</v>
      </c>
      <c r="P235" s="58">
        <v>45757</v>
      </c>
      <c r="Q235" s="12"/>
      <c r="R235" s="58">
        <v>45754</v>
      </c>
      <c r="S235" s="12"/>
      <c r="T235" s="75">
        <v>-400</v>
      </c>
      <c r="U235" s="12" t="s">
        <v>34</v>
      </c>
      <c r="V235" s="12" t="s">
        <v>970</v>
      </c>
      <c r="W235" s="12" t="s">
        <v>35</v>
      </c>
      <c r="X235" s="12" t="s">
        <v>36</v>
      </c>
      <c r="Y235" s="12"/>
      <c r="Z235" s="12"/>
      <c r="AA235" s="12" t="s">
        <v>758</v>
      </c>
      <c r="AB235" s="12"/>
      <c r="AC235" s="12">
        <v>7119</v>
      </c>
      <c r="AD235" s="12">
        <v>7119</v>
      </c>
    </row>
    <row r="236" spans="1:30" x14ac:dyDescent="0.2">
      <c r="A236" s="83" t="s">
        <v>498</v>
      </c>
      <c r="B236" s="76">
        <v>623019</v>
      </c>
      <c r="C236" s="12">
        <v>120299</v>
      </c>
      <c r="D236" s="12"/>
      <c r="E236" s="12">
        <v>2</v>
      </c>
      <c r="F236" s="12" t="s">
        <v>29</v>
      </c>
      <c r="G236" s="12">
        <v>7720</v>
      </c>
      <c r="H236" s="12" t="s">
        <v>685</v>
      </c>
      <c r="I236" s="12" t="s">
        <v>686</v>
      </c>
      <c r="J236" s="12">
        <v>397</v>
      </c>
      <c r="K236" s="12" t="s">
        <v>78</v>
      </c>
      <c r="L236" s="12">
        <v>66</v>
      </c>
      <c r="M236" s="12" t="s">
        <v>79</v>
      </c>
      <c r="N236" s="12" t="s">
        <v>827</v>
      </c>
      <c r="O236" s="57">
        <v>45674.400000000001</v>
      </c>
      <c r="P236" s="58">
        <v>45757</v>
      </c>
      <c r="Q236" s="12"/>
      <c r="R236" s="58">
        <v>45754</v>
      </c>
      <c r="S236" s="12"/>
      <c r="T236" s="75">
        <v>32</v>
      </c>
      <c r="U236" s="12" t="s">
        <v>39</v>
      </c>
      <c r="V236" s="12" t="s">
        <v>40</v>
      </c>
      <c r="W236" s="12" t="s">
        <v>41</v>
      </c>
      <c r="X236" s="12" t="s">
        <v>42</v>
      </c>
      <c r="Y236" s="12"/>
      <c r="Z236" s="12"/>
      <c r="AA236" s="12" t="s">
        <v>758</v>
      </c>
      <c r="AB236" s="12"/>
      <c r="AC236" s="12">
        <v>7119</v>
      </c>
      <c r="AD236" s="12">
        <v>7119</v>
      </c>
    </row>
    <row r="237" spans="1:30" x14ac:dyDescent="0.2">
      <c r="A237" s="83" t="s">
        <v>498</v>
      </c>
      <c r="B237" s="76">
        <v>623523</v>
      </c>
      <c r="C237" s="12">
        <v>120373</v>
      </c>
      <c r="D237" s="12"/>
      <c r="E237" s="12">
        <v>2</v>
      </c>
      <c r="F237" s="12" t="s">
        <v>29</v>
      </c>
      <c r="G237" s="12">
        <v>7720</v>
      </c>
      <c r="H237" s="12" t="s">
        <v>685</v>
      </c>
      <c r="I237" s="12" t="s">
        <v>686</v>
      </c>
      <c r="J237" s="12">
        <v>400</v>
      </c>
      <c r="K237" s="12" t="s">
        <v>155</v>
      </c>
      <c r="L237" s="12">
        <v>57</v>
      </c>
      <c r="M237" s="12" t="s">
        <v>156</v>
      </c>
      <c r="N237" s="12" t="s">
        <v>548</v>
      </c>
      <c r="O237" s="57">
        <v>45674.423611111109</v>
      </c>
      <c r="P237" s="58">
        <v>45757</v>
      </c>
      <c r="Q237" s="12"/>
      <c r="R237" s="58">
        <v>45743</v>
      </c>
      <c r="S237" s="12"/>
      <c r="T237" s="75">
        <v>-646.46</v>
      </c>
      <c r="U237" s="12" t="s">
        <v>34</v>
      </c>
      <c r="V237" s="12" t="s">
        <v>970</v>
      </c>
      <c r="W237" s="12" t="s">
        <v>35</v>
      </c>
      <c r="X237" s="12" t="s">
        <v>36</v>
      </c>
      <c r="Y237" s="12"/>
      <c r="Z237" s="12"/>
      <c r="AA237" s="12" t="s">
        <v>777</v>
      </c>
      <c r="AB237" s="12"/>
      <c r="AC237" s="12">
        <v>7119</v>
      </c>
      <c r="AD237" s="12">
        <v>7119</v>
      </c>
    </row>
    <row r="238" spans="1:30" x14ac:dyDescent="0.2">
      <c r="A238" s="83" t="s">
        <v>498</v>
      </c>
      <c r="B238" s="76">
        <v>623525</v>
      </c>
      <c r="C238" s="12">
        <v>120373</v>
      </c>
      <c r="D238" s="12"/>
      <c r="E238" s="12">
        <v>2</v>
      </c>
      <c r="F238" s="12" t="s">
        <v>29</v>
      </c>
      <c r="G238" s="12">
        <v>7720</v>
      </c>
      <c r="H238" s="12" t="s">
        <v>685</v>
      </c>
      <c r="I238" s="12" t="s">
        <v>686</v>
      </c>
      <c r="J238" s="12">
        <v>400</v>
      </c>
      <c r="K238" s="12" t="s">
        <v>155</v>
      </c>
      <c r="L238" s="12">
        <v>57</v>
      </c>
      <c r="M238" s="12" t="s">
        <v>156</v>
      </c>
      <c r="N238" s="12" t="s">
        <v>548</v>
      </c>
      <c r="O238" s="57">
        <v>45674.423611111109</v>
      </c>
      <c r="P238" s="58">
        <v>45757</v>
      </c>
      <c r="Q238" s="12"/>
      <c r="R238" s="58">
        <v>45743</v>
      </c>
      <c r="S238" s="12"/>
      <c r="T238" s="75">
        <v>90</v>
      </c>
      <c r="U238" s="12" t="s">
        <v>39</v>
      </c>
      <c r="V238" s="12" t="s">
        <v>384</v>
      </c>
      <c r="W238" s="12" t="s">
        <v>54</v>
      </c>
      <c r="X238" s="12" t="s">
        <v>55</v>
      </c>
      <c r="Y238" s="12"/>
      <c r="Z238" s="12"/>
      <c r="AA238" s="12" t="s">
        <v>777</v>
      </c>
      <c r="AB238" s="12"/>
      <c r="AC238" s="12">
        <v>7119</v>
      </c>
      <c r="AD238" s="12">
        <v>7119</v>
      </c>
    </row>
    <row r="239" spans="1:30" x14ac:dyDescent="0.2">
      <c r="A239" s="83" t="s">
        <v>498</v>
      </c>
      <c r="B239" s="76">
        <v>623560</v>
      </c>
      <c r="C239" s="12">
        <v>120373</v>
      </c>
      <c r="D239" s="12"/>
      <c r="E239" s="12">
        <v>2</v>
      </c>
      <c r="F239" s="12" t="s">
        <v>29</v>
      </c>
      <c r="G239" s="12">
        <v>7720</v>
      </c>
      <c r="H239" s="12" t="s">
        <v>685</v>
      </c>
      <c r="I239" s="12" t="s">
        <v>686</v>
      </c>
      <c r="J239" s="12">
        <v>400</v>
      </c>
      <c r="K239" s="12" t="s">
        <v>155</v>
      </c>
      <c r="L239" s="12">
        <v>57</v>
      </c>
      <c r="M239" s="12" t="s">
        <v>156</v>
      </c>
      <c r="N239" s="12" t="s">
        <v>548</v>
      </c>
      <c r="O239" s="57">
        <v>45674.423611111109</v>
      </c>
      <c r="P239" s="58">
        <v>45757</v>
      </c>
      <c r="Q239" s="12"/>
      <c r="R239" s="58">
        <v>45743</v>
      </c>
      <c r="S239" s="12"/>
      <c r="T239" s="75">
        <v>51.72</v>
      </c>
      <c r="U239" s="12" t="s">
        <v>39</v>
      </c>
      <c r="V239" s="12" t="s">
        <v>40</v>
      </c>
      <c r="W239" s="12" t="s">
        <v>41</v>
      </c>
      <c r="X239" s="12" t="s">
        <v>42</v>
      </c>
      <c r="Y239" s="12"/>
      <c r="Z239" s="12"/>
      <c r="AA239" s="12" t="s">
        <v>777</v>
      </c>
      <c r="AB239" s="12"/>
      <c r="AC239" s="12">
        <v>7119</v>
      </c>
      <c r="AD239" s="12">
        <v>7119</v>
      </c>
    </row>
    <row r="240" spans="1:30" x14ac:dyDescent="0.2">
      <c r="A240" s="83" t="s">
        <v>498</v>
      </c>
      <c r="B240" s="76">
        <v>623563</v>
      </c>
      <c r="C240" s="12">
        <v>120373</v>
      </c>
      <c r="D240" s="12"/>
      <c r="E240" s="12">
        <v>2</v>
      </c>
      <c r="F240" s="12" t="s">
        <v>29</v>
      </c>
      <c r="G240" s="12">
        <v>7720</v>
      </c>
      <c r="H240" s="12" t="s">
        <v>685</v>
      </c>
      <c r="I240" s="12" t="s">
        <v>686</v>
      </c>
      <c r="J240" s="12">
        <v>400</v>
      </c>
      <c r="K240" s="12" t="s">
        <v>155</v>
      </c>
      <c r="L240" s="12">
        <v>57</v>
      </c>
      <c r="M240" s="12" t="s">
        <v>156</v>
      </c>
      <c r="N240" s="12" t="s">
        <v>548</v>
      </c>
      <c r="O240" s="57">
        <v>45674.423611111109</v>
      </c>
      <c r="P240" s="58">
        <v>45757</v>
      </c>
      <c r="Q240" s="12"/>
      <c r="R240" s="58">
        <v>45743</v>
      </c>
      <c r="S240" s="12"/>
      <c r="T240" s="75">
        <v>-7.2</v>
      </c>
      <c r="U240" s="12" t="s">
        <v>39</v>
      </c>
      <c r="V240" s="12" t="s">
        <v>56</v>
      </c>
      <c r="W240" s="12" t="s">
        <v>41</v>
      </c>
      <c r="X240" s="12" t="s">
        <v>42</v>
      </c>
      <c r="Y240" s="12"/>
      <c r="Z240" s="12"/>
      <c r="AA240" s="12" t="s">
        <v>777</v>
      </c>
      <c r="AB240" s="12"/>
      <c r="AC240" s="12">
        <v>7119</v>
      </c>
      <c r="AD240" s="12">
        <v>7119</v>
      </c>
    </row>
    <row r="241" spans="1:30" x14ac:dyDescent="0.2">
      <c r="A241" s="83" t="s">
        <v>497</v>
      </c>
      <c r="B241" s="76">
        <v>628235</v>
      </c>
      <c r="C241" s="12">
        <v>121108</v>
      </c>
      <c r="D241" s="12"/>
      <c r="E241" s="12">
        <v>2</v>
      </c>
      <c r="F241" s="12" t="s">
        <v>29</v>
      </c>
      <c r="G241" s="12">
        <v>7720</v>
      </c>
      <c r="H241" s="12" t="s">
        <v>685</v>
      </c>
      <c r="I241" s="12" t="s">
        <v>686</v>
      </c>
      <c r="J241" s="12">
        <v>197</v>
      </c>
      <c r="K241" s="12" t="s">
        <v>446</v>
      </c>
      <c r="L241" s="12">
        <v>164</v>
      </c>
      <c r="M241" s="12" t="s">
        <v>447</v>
      </c>
      <c r="N241" s="12" t="s">
        <v>712</v>
      </c>
      <c r="O241" s="57">
        <v>45689</v>
      </c>
      <c r="P241" s="58">
        <v>45757</v>
      </c>
      <c r="Q241" s="12"/>
      <c r="R241" s="58">
        <v>45747</v>
      </c>
      <c r="S241" s="12"/>
      <c r="T241" s="75">
        <v>-402.21</v>
      </c>
      <c r="U241" s="12" t="s">
        <v>34</v>
      </c>
      <c r="V241" s="12" t="s">
        <v>970</v>
      </c>
      <c r="W241" s="12" t="s">
        <v>35</v>
      </c>
      <c r="X241" s="12" t="s">
        <v>36</v>
      </c>
      <c r="Y241" s="12"/>
      <c r="Z241" s="12"/>
      <c r="AA241" s="12" t="s">
        <v>930</v>
      </c>
      <c r="AB241" s="12"/>
      <c r="AC241" s="12">
        <v>7119</v>
      </c>
      <c r="AD241" s="12">
        <v>7119</v>
      </c>
    </row>
    <row r="242" spans="1:30" x14ac:dyDescent="0.2">
      <c r="A242" s="83" t="s">
        <v>497</v>
      </c>
      <c r="B242" s="76">
        <v>628260</v>
      </c>
      <c r="C242" s="12">
        <v>121108</v>
      </c>
      <c r="D242" s="12"/>
      <c r="E242" s="12">
        <v>2</v>
      </c>
      <c r="F242" s="12" t="s">
        <v>29</v>
      </c>
      <c r="G242" s="12">
        <v>7720</v>
      </c>
      <c r="H242" s="12" t="s">
        <v>685</v>
      </c>
      <c r="I242" s="12" t="s">
        <v>686</v>
      </c>
      <c r="J242" s="12">
        <v>197</v>
      </c>
      <c r="K242" s="12" t="s">
        <v>446</v>
      </c>
      <c r="L242" s="12">
        <v>164</v>
      </c>
      <c r="M242" s="12" t="s">
        <v>447</v>
      </c>
      <c r="N242" s="12" t="s">
        <v>712</v>
      </c>
      <c r="O242" s="57">
        <v>45689</v>
      </c>
      <c r="P242" s="58">
        <v>45757</v>
      </c>
      <c r="Q242" s="12"/>
      <c r="R242" s="58">
        <v>45747</v>
      </c>
      <c r="S242" s="12"/>
      <c r="T242" s="75">
        <v>32.18</v>
      </c>
      <c r="U242" s="12" t="s">
        <v>39</v>
      </c>
      <c r="V242" s="12" t="s">
        <v>40</v>
      </c>
      <c r="W242" s="12" t="s">
        <v>41</v>
      </c>
      <c r="X242" s="12" t="s">
        <v>42</v>
      </c>
      <c r="Y242" s="12"/>
      <c r="Z242" s="12"/>
      <c r="AA242" s="12" t="s">
        <v>930</v>
      </c>
      <c r="AB242" s="12"/>
      <c r="AC242" s="12">
        <v>7119</v>
      </c>
      <c r="AD242" s="12">
        <v>7119</v>
      </c>
    </row>
    <row r="243" spans="1:30" x14ac:dyDescent="0.2">
      <c r="A243" s="83" t="s">
        <v>497</v>
      </c>
      <c r="B243" s="76">
        <v>628299</v>
      </c>
      <c r="C243" s="12">
        <v>121120</v>
      </c>
      <c r="D243" s="12"/>
      <c r="E243" s="12">
        <v>2</v>
      </c>
      <c r="F243" s="12" t="s">
        <v>29</v>
      </c>
      <c r="G243" s="12">
        <v>7720</v>
      </c>
      <c r="H243" s="12" t="s">
        <v>685</v>
      </c>
      <c r="I243" s="12" t="s">
        <v>686</v>
      </c>
      <c r="J243" s="12">
        <v>187</v>
      </c>
      <c r="K243" s="12" t="s">
        <v>306</v>
      </c>
      <c r="L243" s="12">
        <v>167</v>
      </c>
      <c r="M243" s="12" t="s">
        <v>307</v>
      </c>
      <c r="N243" s="12" t="s">
        <v>714</v>
      </c>
      <c r="O243" s="57">
        <v>45689</v>
      </c>
      <c r="P243" s="58">
        <v>45757</v>
      </c>
      <c r="Q243" s="12"/>
      <c r="R243" s="58">
        <v>45754</v>
      </c>
      <c r="S243" s="12"/>
      <c r="T243" s="75">
        <v>-408.98</v>
      </c>
      <c r="U243" s="12" t="s">
        <v>34</v>
      </c>
      <c r="V243" s="12" t="s">
        <v>970</v>
      </c>
      <c r="W243" s="12" t="s">
        <v>35</v>
      </c>
      <c r="X243" s="12" t="s">
        <v>36</v>
      </c>
      <c r="Y243" s="12"/>
      <c r="Z243" s="12"/>
      <c r="AA243" s="12" t="s">
        <v>903</v>
      </c>
      <c r="AB243" s="12"/>
      <c r="AC243" s="12">
        <v>7119</v>
      </c>
      <c r="AD243" s="12">
        <v>7119</v>
      </c>
    </row>
    <row r="244" spans="1:30" x14ac:dyDescent="0.2">
      <c r="A244" s="83" t="s">
        <v>497</v>
      </c>
      <c r="B244" s="76">
        <v>628325</v>
      </c>
      <c r="C244" s="12">
        <v>121120</v>
      </c>
      <c r="D244" s="12"/>
      <c r="E244" s="12">
        <v>2</v>
      </c>
      <c r="F244" s="12" t="s">
        <v>29</v>
      </c>
      <c r="G244" s="12">
        <v>7720</v>
      </c>
      <c r="H244" s="12" t="s">
        <v>685</v>
      </c>
      <c r="I244" s="12" t="s">
        <v>686</v>
      </c>
      <c r="J244" s="12">
        <v>187</v>
      </c>
      <c r="K244" s="12" t="s">
        <v>306</v>
      </c>
      <c r="L244" s="12">
        <v>167</v>
      </c>
      <c r="M244" s="12" t="s">
        <v>307</v>
      </c>
      <c r="N244" s="12" t="s">
        <v>714</v>
      </c>
      <c r="O244" s="57">
        <v>45689</v>
      </c>
      <c r="P244" s="58">
        <v>45757</v>
      </c>
      <c r="Q244" s="12"/>
      <c r="R244" s="58">
        <v>45754</v>
      </c>
      <c r="S244" s="12"/>
      <c r="T244" s="75">
        <v>32.72</v>
      </c>
      <c r="U244" s="12" t="s">
        <v>39</v>
      </c>
      <c r="V244" s="12" t="s">
        <v>40</v>
      </c>
      <c r="W244" s="12" t="s">
        <v>41</v>
      </c>
      <c r="X244" s="12" t="s">
        <v>42</v>
      </c>
      <c r="Y244" s="12"/>
      <c r="Z244" s="12"/>
      <c r="AA244" s="12" t="s">
        <v>903</v>
      </c>
      <c r="AB244" s="12"/>
      <c r="AC244" s="12">
        <v>7119</v>
      </c>
      <c r="AD244" s="12">
        <v>7119</v>
      </c>
    </row>
    <row r="245" spans="1:30" x14ac:dyDescent="0.2">
      <c r="A245" s="83" t="s">
        <v>497</v>
      </c>
      <c r="B245" s="76">
        <v>628432</v>
      </c>
      <c r="C245" s="12">
        <v>121145</v>
      </c>
      <c r="D245" s="12"/>
      <c r="E245" s="12">
        <v>2</v>
      </c>
      <c r="F245" s="12" t="s">
        <v>29</v>
      </c>
      <c r="G245" s="12">
        <v>7720</v>
      </c>
      <c r="H245" s="12" t="s">
        <v>685</v>
      </c>
      <c r="I245" s="12" t="s">
        <v>686</v>
      </c>
      <c r="J245" s="12">
        <v>174</v>
      </c>
      <c r="K245" s="12" t="s">
        <v>333</v>
      </c>
      <c r="L245" s="12">
        <v>168</v>
      </c>
      <c r="M245" s="12" t="s">
        <v>334</v>
      </c>
      <c r="N245" s="12" t="s">
        <v>828</v>
      </c>
      <c r="O245" s="57">
        <v>45689</v>
      </c>
      <c r="P245" s="58">
        <v>45757</v>
      </c>
      <c r="Q245" s="12"/>
      <c r="R245" s="12"/>
      <c r="S245" s="12"/>
      <c r="T245" s="75">
        <v>-352.8</v>
      </c>
      <c r="U245" s="12" t="s">
        <v>34</v>
      </c>
      <c r="V245" s="12" t="s">
        <v>970</v>
      </c>
      <c r="W245" s="12" t="s">
        <v>35</v>
      </c>
      <c r="X245" s="12" t="s">
        <v>36</v>
      </c>
      <c r="Y245" s="12"/>
      <c r="Z245" s="12"/>
      <c r="AA245" s="12" t="s">
        <v>908</v>
      </c>
      <c r="AB245" s="12"/>
      <c r="AC245" s="12">
        <v>7119</v>
      </c>
      <c r="AD245" s="12">
        <v>7119</v>
      </c>
    </row>
    <row r="246" spans="1:30" x14ac:dyDescent="0.2">
      <c r="A246" s="83" t="s">
        <v>497</v>
      </c>
      <c r="B246" s="76">
        <v>628458</v>
      </c>
      <c r="C246" s="12">
        <v>121145</v>
      </c>
      <c r="D246" s="12"/>
      <c r="E246" s="12">
        <v>2</v>
      </c>
      <c r="F246" s="12" t="s">
        <v>29</v>
      </c>
      <c r="G246" s="12">
        <v>7720</v>
      </c>
      <c r="H246" s="12" t="s">
        <v>685</v>
      </c>
      <c r="I246" s="12" t="s">
        <v>686</v>
      </c>
      <c r="J246" s="12">
        <v>174</v>
      </c>
      <c r="K246" s="12" t="s">
        <v>333</v>
      </c>
      <c r="L246" s="12">
        <v>168</v>
      </c>
      <c r="M246" s="12" t="s">
        <v>334</v>
      </c>
      <c r="N246" s="12" t="s">
        <v>828</v>
      </c>
      <c r="O246" s="57">
        <v>45689</v>
      </c>
      <c r="P246" s="58">
        <v>45757</v>
      </c>
      <c r="Q246" s="12"/>
      <c r="R246" s="12"/>
      <c r="S246" s="12"/>
      <c r="T246" s="75">
        <v>28.22</v>
      </c>
      <c r="U246" s="12" t="s">
        <v>39</v>
      </c>
      <c r="V246" s="12" t="s">
        <v>40</v>
      </c>
      <c r="W246" s="12" t="s">
        <v>41</v>
      </c>
      <c r="X246" s="12" t="s">
        <v>42</v>
      </c>
      <c r="Y246" s="12"/>
      <c r="Z246" s="12"/>
      <c r="AA246" s="12" t="s">
        <v>908</v>
      </c>
      <c r="AB246" s="12"/>
      <c r="AC246" s="12">
        <v>7119</v>
      </c>
      <c r="AD246" s="12">
        <v>7119</v>
      </c>
    </row>
    <row r="247" spans="1:30" x14ac:dyDescent="0.2">
      <c r="A247" s="83" t="s">
        <v>497</v>
      </c>
      <c r="B247" s="76">
        <v>628497</v>
      </c>
      <c r="C247" s="12">
        <v>121157</v>
      </c>
      <c r="D247" s="12"/>
      <c r="E247" s="12">
        <v>2</v>
      </c>
      <c r="F247" s="12" t="s">
        <v>29</v>
      </c>
      <c r="G247" s="12">
        <v>7720</v>
      </c>
      <c r="H247" s="12" t="s">
        <v>685</v>
      </c>
      <c r="I247" s="12" t="s">
        <v>686</v>
      </c>
      <c r="J247" s="12">
        <v>194</v>
      </c>
      <c r="K247" s="12" t="s">
        <v>413</v>
      </c>
      <c r="L247" s="12">
        <v>173</v>
      </c>
      <c r="M247" s="12" t="s">
        <v>414</v>
      </c>
      <c r="N247" s="12" t="s">
        <v>706</v>
      </c>
      <c r="O247" s="57">
        <v>45689</v>
      </c>
      <c r="P247" s="58">
        <v>45757</v>
      </c>
      <c r="Q247" s="12"/>
      <c r="R247" s="58">
        <v>45750</v>
      </c>
      <c r="S247" s="12"/>
      <c r="T247" s="75">
        <v>-337.07</v>
      </c>
      <c r="U247" s="12" t="s">
        <v>34</v>
      </c>
      <c r="V247" s="12" t="s">
        <v>970</v>
      </c>
      <c r="W247" s="12" t="s">
        <v>35</v>
      </c>
      <c r="X247" s="12" t="s">
        <v>36</v>
      </c>
      <c r="Y247" s="12"/>
      <c r="Z247" s="12"/>
      <c r="AA247" s="12" t="s">
        <v>917</v>
      </c>
      <c r="AB247" s="12"/>
      <c r="AC247" s="12">
        <v>7119</v>
      </c>
      <c r="AD247" s="12">
        <v>7119</v>
      </c>
    </row>
    <row r="248" spans="1:30" x14ac:dyDescent="0.2">
      <c r="A248" s="83" t="s">
        <v>497</v>
      </c>
      <c r="B248" s="76">
        <v>628521</v>
      </c>
      <c r="C248" s="12">
        <v>121157</v>
      </c>
      <c r="D248" s="12"/>
      <c r="E248" s="12">
        <v>2</v>
      </c>
      <c r="F248" s="12" t="s">
        <v>29</v>
      </c>
      <c r="G248" s="12">
        <v>7720</v>
      </c>
      <c r="H248" s="12" t="s">
        <v>685</v>
      </c>
      <c r="I248" s="12" t="s">
        <v>686</v>
      </c>
      <c r="J248" s="12">
        <v>194</v>
      </c>
      <c r="K248" s="12" t="s">
        <v>413</v>
      </c>
      <c r="L248" s="12">
        <v>173</v>
      </c>
      <c r="M248" s="12" t="s">
        <v>414</v>
      </c>
      <c r="N248" s="12" t="s">
        <v>706</v>
      </c>
      <c r="O248" s="57">
        <v>45689</v>
      </c>
      <c r="P248" s="58">
        <v>45757</v>
      </c>
      <c r="Q248" s="12"/>
      <c r="R248" s="58">
        <v>45750</v>
      </c>
      <c r="S248" s="12"/>
      <c r="T248" s="75">
        <v>26.97</v>
      </c>
      <c r="U248" s="12" t="s">
        <v>39</v>
      </c>
      <c r="V248" s="12" t="s">
        <v>40</v>
      </c>
      <c r="W248" s="12" t="s">
        <v>41</v>
      </c>
      <c r="X248" s="12" t="s">
        <v>42</v>
      </c>
      <c r="Y248" s="12"/>
      <c r="Z248" s="12"/>
      <c r="AA248" s="12" t="s">
        <v>917</v>
      </c>
      <c r="AB248" s="12"/>
      <c r="AC248" s="12">
        <v>7119</v>
      </c>
      <c r="AD248" s="12">
        <v>7119</v>
      </c>
    </row>
    <row r="249" spans="1:30" x14ac:dyDescent="0.2">
      <c r="A249" s="83" t="s">
        <v>497</v>
      </c>
      <c r="B249" s="76">
        <v>628556</v>
      </c>
      <c r="C249" s="12">
        <v>121168</v>
      </c>
      <c r="D249" s="12"/>
      <c r="E249" s="12">
        <v>2</v>
      </c>
      <c r="F249" s="12" t="s">
        <v>29</v>
      </c>
      <c r="G249" s="12">
        <v>7720</v>
      </c>
      <c r="H249" s="12" t="s">
        <v>685</v>
      </c>
      <c r="I249" s="12" t="s">
        <v>686</v>
      </c>
      <c r="J249" s="12">
        <v>191</v>
      </c>
      <c r="K249" s="12" t="s">
        <v>302</v>
      </c>
      <c r="L249" s="12">
        <v>178</v>
      </c>
      <c r="M249" s="12" t="s">
        <v>303</v>
      </c>
      <c r="N249" s="12" t="s">
        <v>710</v>
      </c>
      <c r="O249" s="57">
        <v>45689</v>
      </c>
      <c r="P249" s="58">
        <v>45757</v>
      </c>
      <c r="Q249" s="12"/>
      <c r="R249" s="58">
        <v>45748</v>
      </c>
      <c r="S249" s="12"/>
      <c r="T249" s="75">
        <v>-319.62</v>
      </c>
      <c r="U249" s="12" t="s">
        <v>34</v>
      </c>
      <c r="V249" s="12" t="s">
        <v>970</v>
      </c>
      <c r="W249" s="12" t="s">
        <v>35</v>
      </c>
      <c r="X249" s="12" t="s">
        <v>36</v>
      </c>
      <c r="Y249" s="12"/>
      <c r="Z249" s="12"/>
      <c r="AA249" s="12" t="s">
        <v>902</v>
      </c>
      <c r="AB249" s="12"/>
      <c r="AC249" s="12">
        <v>7119</v>
      </c>
      <c r="AD249" s="12">
        <v>7119</v>
      </c>
    </row>
    <row r="250" spans="1:30" x14ac:dyDescent="0.2">
      <c r="A250" s="83" t="s">
        <v>497</v>
      </c>
      <c r="B250" s="76">
        <v>628582</v>
      </c>
      <c r="C250" s="12">
        <v>121168</v>
      </c>
      <c r="D250" s="12"/>
      <c r="E250" s="12">
        <v>2</v>
      </c>
      <c r="F250" s="12" t="s">
        <v>29</v>
      </c>
      <c r="G250" s="12">
        <v>7720</v>
      </c>
      <c r="H250" s="12" t="s">
        <v>685</v>
      </c>
      <c r="I250" s="12" t="s">
        <v>686</v>
      </c>
      <c r="J250" s="12">
        <v>191</v>
      </c>
      <c r="K250" s="12" t="s">
        <v>302</v>
      </c>
      <c r="L250" s="12">
        <v>178</v>
      </c>
      <c r="M250" s="12" t="s">
        <v>303</v>
      </c>
      <c r="N250" s="12" t="s">
        <v>710</v>
      </c>
      <c r="O250" s="57">
        <v>45689</v>
      </c>
      <c r="P250" s="58">
        <v>45757</v>
      </c>
      <c r="Q250" s="12"/>
      <c r="R250" s="58">
        <v>45748</v>
      </c>
      <c r="S250" s="12"/>
      <c r="T250" s="75">
        <v>25.57</v>
      </c>
      <c r="U250" s="12" t="s">
        <v>39</v>
      </c>
      <c r="V250" s="12" t="s">
        <v>40</v>
      </c>
      <c r="W250" s="12" t="s">
        <v>41</v>
      </c>
      <c r="X250" s="12" t="s">
        <v>42</v>
      </c>
      <c r="Y250" s="12"/>
      <c r="Z250" s="12"/>
      <c r="AA250" s="12" t="s">
        <v>902</v>
      </c>
      <c r="AB250" s="12"/>
      <c r="AC250" s="12">
        <v>7119</v>
      </c>
      <c r="AD250" s="12">
        <v>7119</v>
      </c>
    </row>
    <row r="251" spans="1:30" x14ac:dyDescent="0.2">
      <c r="A251" s="83" t="s">
        <v>498</v>
      </c>
      <c r="B251" s="76">
        <v>629943</v>
      </c>
      <c r="C251" s="12">
        <v>121416</v>
      </c>
      <c r="D251" s="12"/>
      <c r="E251" s="12">
        <v>2</v>
      </c>
      <c r="F251" s="12" t="s">
        <v>29</v>
      </c>
      <c r="G251" s="12">
        <v>7720</v>
      </c>
      <c r="H251" s="12" t="s">
        <v>685</v>
      </c>
      <c r="I251" s="12" t="s">
        <v>686</v>
      </c>
      <c r="J251" s="12">
        <v>396</v>
      </c>
      <c r="K251" s="12" t="s">
        <v>324</v>
      </c>
      <c r="L251" s="12">
        <v>315</v>
      </c>
      <c r="M251" s="12"/>
      <c r="N251" s="12" t="s">
        <v>325</v>
      </c>
      <c r="O251" s="57">
        <v>45680.572222222225</v>
      </c>
      <c r="P251" s="58">
        <v>45757</v>
      </c>
      <c r="Q251" s="12"/>
      <c r="R251" s="58">
        <v>45751</v>
      </c>
      <c r="S251" s="12"/>
      <c r="T251" s="75">
        <v>-417.07</v>
      </c>
      <c r="U251" s="12" t="s">
        <v>34</v>
      </c>
      <c r="V251" s="12" t="s">
        <v>1026</v>
      </c>
      <c r="W251" s="12" t="s">
        <v>35</v>
      </c>
      <c r="X251" s="12" t="s">
        <v>36</v>
      </c>
      <c r="Y251" s="12"/>
      <c r="Z251" s="12"/>
      <c r="AA251" s="12" t="s">
        <v>695</v>
      </c>
      <c r="AB251" s="12"/>
      <c r="AC251" s="12">
        <v>7119</v>
      </c>
      <c r="AD251" s="12">
        <v>7119</v>
      </c>
    </row>
    <row r="252" spans="1:30" x14ac:dyDescent="0.2">
      <c r="A252" s="83" t="s">
        <v>498</v>
      </c>
      <c r="B252" s="76">
        <v>629966</v>
      </c>
      <c r="C252" s="12">
        <v>121416</v>
      </c>
      <c r="D252" s="12"/>
      <c r="E252" s="12">
        <v>2</v>
      </c>
      <c r="F252" s="12" t="s">
        <v>29</v>
      </c>
      <c r="G252" s="12">
        <v>7720</v>
      </c>
      <c r="H252" s="12" t="s">
        <v>685</v>
      </c>
      <c r="I252" s="12" t="s">
        <v>686</v>
      </c>
      <c r="J252" s="12">
        <v>396</v>
      </c>
      <c r="K252" s="12" t="s">
        <v>324</v>
      </c>
      <c r="L252" s="12">
        <v>315</v>
      </c>
      <c r="M252" s="12"/>
      <c r="N252" s="12" t="s">
        <v>325</v>
      </c>
      <c r="O252" s="57">
        <v>45680.572222222225</v>
      </c>
      <c r="P252" s="58">
        <v>45757</v>
      </c>
      <c r="Q252" s="12"/>
      <c r="R252" s="58">
        <v>45751</v>
      </c>
      <c r="S252" s="12"/>
      <c r="T252" s="75">
        <v>33.369999999999997</v>
      </c>
      <c r="U252" s="12" t="s">
        <v>39</v>
      </c>
      <c r="V252" s="12" t="s">
        <v>40</v>
      </c>
      <c r="W252" s="12" t="s">
        <v>41</v>
      </c>
      <c r="X252" s="12" t="s">
        <v>42</v>
      </c>
      <c r="Y252" s="12"/>
      <c r="Z252" s="12"/>
      <c r="AA252" s="12" t="s">
        <v>695</v>
      </c>
      <c r="AB252" s="12"/>
      <c r="AC252" s="12">
        <v>7119</v>
      </c>
      <c r="AD252" s="12">
        <v>7119</v>
      </c>
    </row>
    <row r="253" spans="1:30" x14ac:dyDescent="0.2">
      <c r="A253" s="83" t="s">
        <v>498</v>
      </c>
      <c r="B253" s="76">
        <v>630008</v>
      </c>
      <c r="C253" s="12">
        <v>121429</v>
      </c>
      <c r="D253" s="12"/>
      <c r="E253" s="12">
        <v>2</v>
      </c>
      <c r="F253" s="12" t="s">
        <v>29</v>
      </c>
      <c r="G253" s="12">
        <v>7720</v>
      </c>
      <c r="H253" s="12" t="s">
        <v>685</v>
      </c>
      <c r="I253" s="12" t="s">
        <v>686</v>
      </c>
      <c r="J253" s="12">
        <v>406</v>
      </c>
      <c r="K253" s="12" t="s">
        <v>387</v>
      </c>
      <c r="L253" s="12">
        <v>335</v>
      </c>
      <c r="M253" s="12"/>
      <c r="N253" s="12" t="s">
        <v>388</v>
      </c>
      <c r="O253" s="57">
        <v>45680.606944444444</v>
      </c>
      <c r="P253" s="58">
        <v>45757</v>
      </c>
      <c r="Q253" s="12"/>
      <c r="R253" s="58">
        <v>45744</v>
      </c>
      <c r="S253" s="12"/>
      <c r="T253" s="75">
        <v>-475.11</v>
      </c>
      <c r="U253" s="12" t="s">
        <v>34</v>
      </c>
      <c r="V253" s="12" t="s">
        <v>970</v>
      </c>
      <c r="W253" s="12" t="s">
        <v>35</v>
      </c>
      <c r="X253" s="12" t="s">
        <v>36</v>
      </c>
      <c r="Y253" s="12"/>
      <c r="Z253" s="12"/>
      <c r="AA253" s="12" t="s">
        <v>693</v>
      </c>
      <c r="AB253" s="12"/>
      <c r="AC253" s="12">
        <v>7119</v>
      </c>
      <c r="AD253" s="12">
        <v>7119</v>
      </c>
    </row>
    <row r="254" spans="1:30" x14ac:dyDescent="0.2">
      <c r="A254" s="83" t="s">
        <v>498</v>
      </c>
      <c r="B254" s="76">
        <v>630034</v>
      </c>
      <c r="C254" s="12">
        <v>121429</v>
      </c>
      <c r="D254" s="12"/>
      <c r="E254" s="12">
        <v>2</v>
      </c>
      <c r="F254" s="12" t="s">
        <v>29</v>
      </c>
      <c r="G254" s="12">
        <v>7720</v>
      </c>
      <c r="H254" s="12" t="s">
        <v>685</v>
      </c>
      <c r="I254" s="12" t="s">
        <v>686</v>
      </c>
      <c r="J254" s="12">
        <v>406</v>
      </c>
      <c r="K254" s="12" t="s">
        <v>387</v>
      </c>
      <c r="L254" s="12">
        <v>335</v>
      </c>
      <c r="M254" s="12"/>
      <c r="N254" s="12" t="s">
        <v>388</v>
      </c>
      <c r="O254" s="57">
        <v>45680.606944444444</v>
      </c>
      <c r="P254" s="58">
        <v>45757</v>
      </c>
      <c r="Q254" s="12"/>
      <c r="R254" s="58">
        <v>45744</v>
      </c>
      <c r="S254" s="12"/>
      <c r="T254" s="75">
        <v>38.01</v>
      </c>
      <c r="U254" s="12" t="s">
        <v>39</v>
      </c>
      <c r="V254" s="12" t="s">
        <v>40</v>
      </c>
      <c r="W254" s="12" t="s">
        <v>41</v>
      </c>
      <c r="X254" s="12" t="s">
        <v>42</v>
      </c>
      <c r="Y254" s="12"/>
      <c r="Z254" s="12"/>
      <c r="AA254" s="12" t="s">
        <v>693</v>
      </c>
      <c r="AB254" s="12"/>
      <c r="AC254" s="12">
        <v>7119</v>
      </c>
      <c r="AD254" s="12">
        <v>7119</v>
      </c>
    </row>
    <row r="255" spans="1:30" x14ac:dyDescent="0.2">
      <c r="A255" s="83" t="s">
        <v>498</v>
      </c>
      <c r="B255" s="76">
        <v>630093</v>
      </c>
      <c r="C255" s="12">
        <v>121445</v>
      </c>
      <c r="D255" s="12"/>
      <c r="E255" s="12">
        <v>2</v>
      </c>
      <c r="F255" s="12" t="s">
        <v>29</v>
      </c>
      <c r="G255" s="12">
        <v>7720</v>
      </c>
      <c r="H255" s="12" t="s">
        <v>685</v>
      </c>
      <c r="I255" s="12" t="s">
        <v>686</v>
      </c>
      <c r="J255" s="12">
        <v>407</v>
      </c>
      <c r="K255" s="12" t="s">
        <v>294</v>
      </c>
      <c r="L255" s="12">
        <v>337</v>
      </c>
      <c r="M255" s="12"/>
      <c r="N255" s="12" t="s">
        <v>295</v>
      </c>
      <c r="O255" s="57">
        <v>45680.629861111112</v>
      </c>
      <c r="P255" s="58">
        <v>45757</v>
      </c>
      <c r="Q255" s="12"/>
      <c r="R255" s="58">
        <v>45748</v>
      </c>
      <c r="S255" s="12"/>
      <c r="T255" s="75">
        <v>-337.86</v>
      </c>
      <c r="U255" s="12" t="s">
        <v>34</v>
      </c>
      <c r="V255" s="12" t="s">
        <v>970</v>
      </c>
      <c r="W255" s="12" t="s">
        <v>35</v>
      </c>
      <c r="X255" s="12" t="s">
        <v>36</v>
      </c>
      <c r="Y255" s="12"/>
      <c r="Z255" s="12"/>
      <c r="AA255" s="12" t="s">
        <v>692</v>
      </c>
      <c r="AB255" s="12"/>
      <c r="AC255" s="12">
        <v>7119</v>
      </c>
      <c r="AD255" s="12">
        <v>7119</v>
      </c>
    </row>
    <row r="256" spans="1:30" x14ac:dyDescent="0.2">
      <c r="A256" s="83" t="s">
        <v>498</v>
      </c>
      <c r="B256" s="76">
        <v>630116</v>
      </c>
      <c r="C256" s="12">
        <v>121445</v>
      </c>
      <c r="D256" s="12"/>
      <c r="E256" s="12">
        <v>2</v>
      </c>
      <c r="F256" s="12" t="s">
        <v>29</v>
      </c>
      <c r="G256" s="12">
        <v>7720</v>
      </c>
      <c r="H256" s="12" t="s">
        <v>685</v>
      </c>
      <c r="I256" s="12" t="s">
        <v>686</v>
      </c>
      <c r="J256" s="12">
        <v>407</v>
      </c>
      <c r="K256" s="12" t="s">
        <v>294</v>
      </c>
      <c r="L256" s="12">
        <v>337</v>
      </c>
      <c r="M256" s="12"/>
      <c r="N256" s="12" t="s">
        <v>295</v>
      </c>
      <c r="O256" s="57">
        <v>45680.629861111112</v>
      </c>
      <c r="P256" s="58">
        <v>45757</v>
      </c>
      <c r="Q256" s="12"/>
      <c r="R256" s="58">
        <v>45748</v>
      </c>
      <c r="S256" s="12"/>
      <c r="T256" s="75">
        <v>27.03</v>
      </c>
      <c r="U256" s="12" t="s">
        <v>39</v>
      </c>
      <c r="V256" s="12" t="s">
        <v>40</v>
      </c>
      <c r="W256" s="12" t="s">
        <v>41</v>
      </c>
      <c r="X256" s="12" t="s">
        <v>42</v>
      </c>
      <c r="Y256" s="12"/>
      <c r="Z256" s="12"/>
      <c r="AA256" s="12" t="s">
        <v>692</v>
      </c>
      <c r="AB256" s="12"/>
      <c r="AC256" s="12">
        <v>7119</v>
      </c>
      <c r="AD256" s="12">
        <v>7119</v>
      </c>
    </row>
    <row r="257" spans="1:30" x14ac:dyDescent="0.2">
      <c r="A257" s="83" t="s">
        <v>498</v>
      </c>
      <c r="B257" s="76">
        <v>630251</v>
      </c>
      <c r="C257" s="12">
        <v>121475</v>
      </c>
      <c r="D257" s="12"/>
      <c r="E257" s="12">
        <v>2</v>
      </c>
      <c r="F257" s="12" t="s">
        <v>29</v>
      </c>
      <c r="G257" s="12">
        <v>7720</v>
      </c>
      <c r="H257" s="12" t="s">
        <v>685</v>
      </c>
      <c r="I257" s="12" t="s">
        <v>686</v>
      </c>
      <c r="J257" s="12">
        <v>405</v>
      </c>
      <c r="K257" s="12" t="s">
        <v>393</v>
      </c>
      <c r="L257" s="12">
        <v>336</v>
      </c>
      <c r="M257" s="12"/>
      <c r="N257" s="12" t="s">
        <v>1027</v>
      </c>
      <c r="O257" s="57">
        <v>45680.673611111109</v>
      </c>
      <c r="P257" s="58">
        <v>45757</v>
      </c>
      <c r="Q257" s="12"/>
      <c r="R257" s="12"/>
      <c r="S257" s="12"/>
      <c r="T257" s="75">
        <v>-584.82000000000005</v>
      </c>
      <c r="U257" s="12" t="s">
        <v>34</v>
      </c>
      <c r="V257" s="12" t="s">
        <v>970</v>
      </c>
      <c r="W257" s="12" t="s">
        <v>35</v>
      </c>
      <c r="X257" s="12" t="s">
        <v>36</v>
      </c>
      <c r="Y257" s="12"/>
      <c r="Z257" s="12"/>
      <c r="AA257" s="12" t="s">
        <v>916</v>
      </c>
      <c r="AB257" s="12"/>
      <c r="AC257" s="12">
        <v>7119</v>
      </c>
      <c r="AD257" s="12">
        <v>7119</v>
      </c>
    </row>
    <row r="258" spans="1:30" x14ac:dyDescent="0.2">
      <c r="A258" s="83" t="s">
        <v>498</v>
      </c>
      <c r="B258" s="76">
        <v>630274</v>
      </c>
      <c r="C258" s="12">
        <v>121475</v>
      </c>
      <c r="D258" s="12"/>
      <c r="E258" s="12">
        <v>2</v>
      </c>
      <c r="F258" s="12" t="s">
        <v>29</v>
      </c>
      <c r="G258" s="12">
        <v>7720</v>
      </c>
      <c r="H258" s="12" t="s">
        <v>685</v>
      </c>
      <c r="I258" s="12" t="s">
        <v>686</v>
      </c>
      <c r="J258" s="12">
        <v>405</v>
      </c>
      <c r="K258" s="12" t="s">
        <v>393</v>
      </c>
      <c r="L258" s="12">
        <v>336</v>
      </c>
      <c r="M258" s="12"/>
      <c r="N258" s="12" t="s">
        <v>1027</v>
      </c>
      <c r="O258" s="57">
        <v>45680.673611111109</v>
      </c>
      <c r="P258" s="58">
        <v>45757</v>
      </c>
      <c r="Q258" s="12"/>
      <c r="R258" s="12"/>
      <c r="S258" s="12"/>
      <c r="T258" s="75">
        <v>46.79</v>
      </c>
      <c r="U258" s="12" t="s">
        <v>39</v>
      </c>
      <c r="V258" s="12" t="s">
        <v>40</v>
      </c>
      <c r="W258" s="12" t="s">
        <v>41</v>
      </c>
      <c r="X258" s="12" t="s">
        <v>42</v>
      </c>
      <c r="Y258" s="12"/>
      <c r="Z258" s="12"/>
      <c r="AA258" s="12" t="s">
        <v>916</v>
      </c>
      <c r="AB258" s="12"/>
      <c r="AC258" s="12">
        <v>7119</v>
      </c>
      <c r="AD258" s="12">
        <v>7119</v>
      </c>
    </row>
    <row r="259" spans="1:30" x14ac:dyDescent="0.2">
      <c r="A259" s="83" t="s">
        <v>498</v>
      </c>
      <c r="B259" s="76">
        <v>630454</v>
      </c>
      <c r="C259" s="12">
        <v>121516</v>
      </c>
      <c r="D259" s="12"/>
      <c r="E259" s="12">
        <v>2</v>
      </c>
      <c r="F259" s="12" t="s">
        <v>29</v>
      </c>
      <c r="G259" s="12">
        <v>7720</v>
      </c>
      <c r="H259" s="12" t="s">
        <v>685</v>
      </c>
      <c r="I259" s="12" t="s">
        <v>686</v>
      </c>
      <c r="J259" s="12">
        <v>411</v>
      </c>
      <c r="K259" s="12" t="s">
        <v>312</v>
      </c>
      <c r="L259" s="12">
        <v>397</v>
      </c>
      <c r="M259" s="12"/>
      <c r="N259" s="12" t="s">
        <v>313</v>
      </c>
      <c r="O259" s="57">
        <v>45680.695138888892</v>
      </c>
      <c r="P259" s="58">
        <v>45757</v>
      </c>
      <c r="Q259" s="12"/>
      <c r="R259" s="58">
        <v>45750</v>
      </c>
      <c r="S259" s="12"/>
      <c r="T259" s="75">
        <v>-320</v>
      </c>
      <c r="U259" s="12" t="s">
        <v>34</v>
      </c>
      <c r="V259" s="12" t="s">
        <v>970</v>
      </c>
      <c r="W259" s="12" t="s">
        <v>35</v>
      </c>
      <c r="X259" s="12" t="s">
        <v>36</v>
      </c>
      <c r="Y259" s="12"/>
      <c r="Z259" s="12"/>
      <c r="AA259" s="12" t="s">
        <v>689</v>
      </c>
      <c r="AB259" s="12"/>
      <c r="AC259" s="12">
        <v>7119</v>
      </c>
      <c r="AD259" s="12">
        <v>7119</v>
      </c>
    </row>
    <row r="260" spans="1:30" x14ac:dyDescent="0.2">
      <c r="A260" s="83" t="s">
        <v>498</v>
      </c>
      <c r="B260" s="76">
        <v>630477</v>
      </c>
      <c r="C260" s="12">
        <v>121516</v>
      </c>
      <c r="D260" s="12"/>
      <c r="E260" s="12">
        <v>2</v>
      </c>
      <c r="F260" s="12" t="s">
        <v>29</v>
      </c>
      <c r="G260" s="12">
        <v>7720</v>
      </c>
      <c r="H260" s="12" t="s">
        <v>685</v>
      </c>
      <c r="I260" s="12" t="s">
        <v>686</v>
      </c>
      <c r="J260" s="12">
        <v>411</v>
      </c>
      <c r="K260" s="12" t="s">
        <v>312</v>
      </c>
      <c r="L260" s="12">
        <v>397</v>
      </c>
      <c r="M260" s="12"/>
      <c r="N260" s="12" t="s">
        <v>313</v>
      </c>
      <c r="O260" s="57">
        <v>45680.695138888892</v>
      </c>
      <c r="P260" s="58">
        <v>45757</v>
      </c>
      <c r="Q260" s="12"/>
      <c r="R260" s="58">
        <v>45750</v>
      </c>
      <c r="S260" s="12"/>
      <c r="T260" s="75">
        <v>25.6</v>
      </c>
      <c r="U260" s="12" t="s">
        <v>39</v>
      </c>
      <c r="V260" s="12" t="s">
        <v>40</v>
      </c>
      <c r="W260" s="12" t="s">
        <v>41</v>
      </c>
      <c r="X260" s="12" t="s">
        <v>42</v>
      </c>
      <c r="Y260" s="12"/>
      <c r="Z260" s="12"/>
      <c r="AA260" s="12" t="s">
        <v>689</v>
      </c>
      <c r="AB260" s="12"/>
      <c r="AC260" s="12">
        <v>7119</v>
      </c>
      <c r="AD260" s="12">
        <v>7119</v>
      </c>
    </row>
    <row r="261" spans="1:30" x14ac:dyDescent="0.2">
      <c r="A261" s="83" t="s">
        <v>498</v>
      </c>
      <c r="B261" s="76">
        <v>630709</v>
      </c>
      <c r="C261" s="12">
        <v>121569</v>
      </c>
      <c r="D261" s="12"/>
      <c r="E261" s="12">
        <v>2</v>
      </c>
      <c r="F261" s="12" t="s">
        <v>29</v>
      </c>
      <c r="G261" s="12">
        <v>7720</v>
      </c>
      <c r="H261" s="12" t="s">
        <v>685</v>
      </c>
      <c r="I261" s="12" t="s">
        <v>686</v>
      </c>
      <c r="J261" s="12">
        <v>409</v>
      </c>
      <c r="K261" s="12" t="s">
        <v>236</v>
      </c>
      <c r="L261" s="12">
        <v>191</v>
      </c>
      <c r="M261" s="12" t="s">
        <v>237</v>
      </c>
      <c r="N261" s="12" t="s">
        <v>899</v>
      </c>
      <c r="O261" s="57">
        <v>45680.726388888892</v>
      </c>
      <c r="P261" s="58">
        <v>45757</v>
      </c>
      <c r="Q261" s="12"/>
      <c r="R261" s="58">
        <v>45748</v>
      </c>
      <c r="S261" s="12"/>
      <c r="T261" s="75">
        <v>-373.2</v>
      </c>
      <c r="U261" s="12" t="s">
        <v>34</v>
      </c>
      <c r="V261" s="12" t="s">
        <v>970</v>
      </c>
      <c r="W261" s="12" t="s">
        <v>35</v>
      </c>
      <c r="X261" s="12" t="s">
        <v>36</v>
      </c>
      <c r="Y261" s="12"/>
      <c r="Z261" s="12"/>
      <c r="AA261" s="12" t="s">
        <v>688</v>
      </c>
      <c r="AB261" s="12"/>
      <c r="AC261" s="12">
        <v>7119</v>
      </c>
      <c r="AD261" s="12">
        <v>7119</v>
      </c>
    </row>
    <row r="262" spans="1:30" x14ac:dyDescent="0.2">
      <c r="A262" s="83" t="s">
        <v>498</v>
      </c>
      <c r="B262" s="76">
        <v>630733</v>
      </c>
      <c r="C262" s="12">
        <v>121569</v>
      </c>
      <c r="D262" s="12"/>
      <c r="E262" s="12">
        <v>2</v>
      </c>
      <c r="F262" s="12" t="s">
        <v>29</v>
      </c>
      <c r="G262" s="12">
        <v>7720</v>
      </c>
      <c r="H262" s="12" t="s">
        <v>685</v>
      </c>
      <c r="I262" s="12" t="s">
        <v>686</v>
      </c>
      <c r="J262" s="12">
        <v>409</v>
      </c>
      <c r="K262" s="12" t="s">
        <v>236</v>
      </c>
      <c r="L262" s="12">
        <v>191</v>
      </c>
      <c r="M262" s="12" t="s">
        <v>237</v>
      </c>
      <c r="N262" s="12" t="s">
        <v>899</v>
      </c>
      <c r="O262" s="57">
        <v>45680.726388888892</v>
      </c>
      <c r="P262" s="58">
        <v>45757</v>
      </c>
      <c r="Q262" s="12"/>
      <c r="R262" s="58">
        <v>45748</v>
      </c>
      <c r="S262" s="12"/>
      <c r="T262" s="75">
        <v>29.86</v>
      </c>
      <c r="U262" s="12" t="s">
        <v>39</v>
      </c>
      <c r="V262" s="12" t="s">
        <v>40</v>
      </c>
      <c r="W262" s="12" t="s">
        <v>41</v>
      </c>
      <c r="X262" s="12" t="s">
        <v>42</v>
      </c>
      <c r="Y262" s="12"/>
      <c r="Z262" s="12"/>
      <c r="AA262" s="12" t="s">
        <v>688</v>
      </c>
      <c r="AB262" s="12"/>
      <c r="AC262" s="12">
        <v>7119</v>
      </c>
      <c r="AD262" s="12">
        <v>7119</v>
      </c>
    </row>
    <row r="263" spans="1:30" x14ac:dyDescent="0.2">
      <c r="A263" s="83" t="s">
        <v>498</v>
      </c>
      <c r="B263" s="76">
        <v>630937</v>
      </c>
      <c r="C263" s="12">
        <v>121614</v>
      </c>
      <c r="D263" s="12"/>
      <c r="E263" s="12">
        <v>2</v>
      </c>
      <c r="F263" s="12" t="s">
        <v>29</v>
      </c>
      <c r="G263" s="12">
        <v>7720</v>
      </c>
      <c r="H263" s="12" t="s">
        <v>685</v>
      </c>
      <c r="I263" s="12" t="s">
        <v>686</v>
      </c>
      <c r="J263" s="12">
        <v>393</v>
      </c>
      <c r="K263" s="12" t="s">
        <v>198</v>
      </c>
      <c r="L263" s="12">
        <v>37</v>
      </c>
      <c r="M263" s="12" t="s">
        <v>199</v>
      </c>
      <c r="N263" s="12" t="s">
        <v>200</v>
      </c>
      <c r="O263" s="57">
        <v>45680.734027777777</v>
      </c>
      <c r="P263" s="58">
        <v>45757</v>
      </c>
      <c r="Q263" s="12"/>
      <c r="R263" s="58">
        <v>45747</v>
      </c>
      <c r="S263" s="12"/>
      <c r="T263" s="75">
        <v>-1034</v>
      </c>
      <c r="U263" s="12" t="s">
        <v>34</v>
      </c>
      <c r="V263" s="12" t="s">
        <v>970</v>
      </c>
      <c r="W263" s="12" t="s">
        <v>35</v>
      </c>
      <c r="X263" s="12" t="s">
        <v>36</v>
      </c>
      <c r="Y263" s="12"/>
      <c r="Z263" s="12"/>
      <c r="AA263" s="12" t="s">
        <v>687</v>
      </c>
      <c r="AB263" s="12"/>
      <c r="AC263" s="12">
        <v>7119</v>
      </c>
      <c r="AD263" s="12">
        <v>7119</v>
      </c>
    </row>
    <row r="264" spans="1:30" x14ac:dyDescent="0.2">
      <c r="A264" s="83" t="s">
        <v>498</v>
      </c>
      <c r="B264" s="76">
        <v>630959</v>
      </c>
      <c r="C264" s="12">
        <v>121614</v>
      </c>
      <c r="D264" s="12"/>
      <c r="E264" s="12">
        <v>2</v>
      </c>
      <c r="F264" s="12" t="s">
        <v>29</v>
      </c>
      <c r="G264" s="12">
        <v>7720</v>
      </c>
      <c r="H264" s="12" t="s">
        <v>685</v>
      </c>
      <c r="I264" s="12" t="s">
        <v>686</v>
      </c>
      <c r="J264" s="12">
        <v>393</v>
      </c>
      <c r="K264" s="12" t="s">
        <v>198</v>
      </c>
      <c r="L264" s="12">
        <v>37</v>
      </c>
      <c r="M264" s="12" t="s">
        <v>199</v>
      </c>
      <c r="N264" s="12" t="s">
        <v>200</v>
      </c>
      <c r="O264" s="57">
        <v>45680.734027777777</v>
      </c>
      <c r="P264" s="58">
        <v>45757</v>
      </c>
      <c r="Q264" s="12"/>
      <c r="R264" s="58">
        <v>45747</v>
      </c>
      <c r="S264" s="12"/>
      <c r="T264" s="75">
        <v>82.72</v>
      </c>
      <c r="U264" s="12" t="s">
        <v>39</v>
      </c>
      <c r="V264" s="12" t="s">
        <v>40</v>
      </c>
      <c r="W264" s="12" t="s">
        <v>41</v>
      </c>
      <c r="X264" s="12" t="s">
        <v>42</v>
      </c>
      <c r="Y264" s="12"/>
      <c r="Z264" s="12"/>
      <c r="AA264" s="12" t="s">
        <v>687</v>
      </c>
      <c r="AB264" s="12"/>
      <c r="AC264" s="12">
        <v>7119</v>
      </c>
      <c r="AD264" s="12">
        <v>7119</v>
      </c>
    </row>
    <row r="265" spans="1:30" x14ac:dyDescent="0.2">
      <c r="A265" s="83" t="s">
        <v>497</v>
      </c>
      <c r="B265" s="76">
        <v>632806</v>
      </c>
      <c r="C265" s="12">
        <v>122005</v>
      </c>
      <c r="D265" s="12"/>
      <c r="E265" s="12">
        <v>2</v>
      </c>
      <c r="F265" s="12" t="s">
        <v>29</v>
      </c>
      <c r="G265" s="12">
        <v>7720</v>
      </c>
      <c r="H265" s="12" t="s">
        <v>685</v>
      </c>
      <c r="I265" s="12" t="s">
        <v>686</v>
      </c>
      <c r="J265" s="12">
        <v>171</v>
      </c>
      <c r="K265" s="12" t="s">
        <v>191</v>
      </c>
      <c r="L265" s="12">
        <v>354</v>
      </c>
      <c r="M265" s="12"/>
      <c r="N265" s="12" t="s">
        <v>1028</v>
      </c>
      <c r="O265" s="57">
        <v>45681.728472222225</v>
      </c>
      <c r="P265" s="58">
        <v>45757</v>
      </c>
      <c r="Q265" s="12"/>
      <c r="R265" s="58">
        <v>45754</v>
      </c>
      <c r="S265" s="12"/>
      <c r="T265" s="75">
        <v>-585.97</v>
      </c>
      <c r="U265" s="12" t="s">
        <v>34</v>
      </c>
      <c r="V265" s="12" t="s">
        <v>970</v>
      </c>
      <c r="W265" s="12" t="s">
        <v>35</v>
      </c>
      <c r="X265" s="12" t="s">
        <v>36</v>
      </c>
      <c r="Y265" s="12"/>
      <c r="Z265" s="12"/>
      <c r="AA265" s="12" t="s">
        <v>782</v>
      </c>
      <c r="AB265" s="12"/>
      <c r="AC265" s="12">
        <v>7119</v>
      </c>
      <c r="AD265" s="12">
        <v>7119</v>
      </c>
    </row>
    <row r="266" spans="1:30" x14ac:dyDescent="0.2">
      <c r="A266" s="83" t="s">
        <v>497</v>
      </c>
      <c r="B266" s="76">
        <v>632829</v>
      </c>
      <c r="C266" s="12">
        <v>122005</v>
      </c>
      <c r="D266" s="12"/>
      <c r="E266" s="12">
        <v>2</v>
      </c>
      <c r="F266" s="12" t="s">
        <v>29</v>
      </c>
      <c r="G266" s="12">
        <v>7720</v>
      </c>
      <c r="H266" s="12" t="s">
        <v>685</v>
      </c>
      <c r="I266" s="12" t="s">
        <v>686</v>
      </c>
      <c r="J266" s="12">
        <v>171</v>
      </c>
      <c r="K266" s="12" t="s">
        <v>191</v>
      </c>
      <c r="L266" s="12">
        <v>354</v>
      </c>
      <c r="M266" s="12"/>
      <c r="N266" s="12" t="s">
        <v>1028</v>
      </c>
      <c r="O266" s="57">
        <v>45681.728472222225</v>
      </c>
      <c r="P266" s="58">
        <v>45757</v>
      </c>
      <c r="Q266" s="12"/>
      <c r="R266" s="58">
        <v>45754</v>
      </c>
      <c r="S266" s="12"/>
      <c r="T266" s="75">
        <v>46.88</v>
      </c>
      <c r="U266" s="12" t="s">
        <v>39</v>
      </c>
      <c r="V266" s="12" t="s">
        <v>40</v>
      </c>
      <c r="W266" s="12" t="s">
        <v>41</v>
      </c>
      <c r="X266" s="12" t="s">
        <v>42</v>
      </c>
      <c r="Y266" s="12"/>
      <c r="Z266" s="12"/>
      <c r="AA266" s="12" t="s">
        <v>782</v>
      </c>
      <c r="AB266" s="12"/>
      <c r="AC266" s="12">
        <v>7119</v>
      </c>
      <c r="AD266" s="12">
        <v>7119</v>
      </c>
    </row>
    <row r="267" spans="1:30" x14ac:dyDescent="0.2">
      <c r="A267" s="83" t="s">
        <v>497</v>
      </c>
      <c r="B267" s="76">
        <v>632925</v>
      </c>
      <c r="C267" s="12">
        <v>122028</v>
      </c>
      <c r="D267" s="12"/>
      <c r="E267" s="12">
        <v>2</v>
      </c>
      <c r="F267" s="12" t="s">
        <v>29</v>
      </c>
      <c r="G267" s="12">
        <v>7720</v>
      </c>
      <c r="H267" s="12" t="s">
        <v>685</v>
      </c>
      <c r="I267" s="12" t="s">
        <v>686</v>
      </c>
      <c r="J267" s="12">
        <v>178</v>
      </c>
      <c r="K267" s="12" t="s">
        <v>385</v>
      </c>
      <c r="L267" s="12">
        <v>358</v>
      </c>
      <c r="M267" s="12"/>
      <c r="N267" s="12" t="s">
        <v>760</v>
      </c>
      <c r="O267" s="57">
        <v>45681.730555555558</v>
      </c>
      <c r="P267" s="58">
        <v>45757</v>
      </c>
      <c r="Q267" s="12"/>
      <c r="R267" s="58">
        <v>45744</v>
      </c>
      <c r="S267" s="12"/>
      <c r="T267" s="75">
        <v>-426.16</v>
      </c>
      <c r="U267" s="12" t="s">
        <v>34</v>
      </c>
      <c r="V267" s="12" t="s">
        <v>970</v>
      </c>
      <c r="W267" s="12" t="s">
        <v>35</v>
      </c>
      <c r="X267" s="12" t="s">
        <v>36</v>
      </c>
      <c r="Y267" s="12"/>
      <c r="Z267" s="12"/>
      <c r="AA267" s="12" t="s">
        <v>914</v>
      </c>
      <c r="AB267" s="12"/>
      <c r="AC267" s="12">
        <v>7119</v>
      </c>
      <c r="AD267" s="12">
        <v>7119</v>
      </c>
    </row>
    <row r="268" spans="1:30" x14ac:dyDescent="0.2">
      <c r="A268" s="83" t="s">
        <v>497</v>
      </c>
      <c r="B268" s="76">
        <v>632950</v>
      </c>
      <c r="C268" s="12">
        <v>122028</v>
      </c>
      <c r="D268" s="12"/>
      <c r="E268" s="12">
        <v>2</v>
      </c>
      <c r="F268" s="12" t="s">
        <v>29</v>
      </c>
      <c r="G268" s="12">
        <v>7720</v>
      </c>
      <c r="H268" s="12" t="s">
        <v>685</v>
      </c>
      <c r="I268" s="12" t="s">
        <v>686</v>
      </c>
      <c r="J268" s="12">
        <v>178</v>
      </c>
      <c r="K268" s="12" t="s">
        <v>385</v>
      </c>
      <c r="L268" s="12">
        <v>358</v>
      </c>
      <c r="M268" s="12"/>
      <c r="N268" s="12" t="s">
        <v>760</v>
      </c>
      <c r="O268" s="57">
        <v>45681.730555555558</v>
      </c>
      <c r="P268" s="58">
        <v>45757</v>
      </c>
      <c r="Q268" s="12"/>
      <c r="R268" s="58">
        <v>45744</v>
      </c>
      <c r="S268" s="12"/>
      <c r="T268" s="75">
        <v>34.090000000000003</v>
      </c>
      <c r="U268" s="12" t="s">
        <v>39</v>
      </c>
      <c r="V268" s="12" t="s">
        <v>40</v>
      </c>
      <c r="W268" s="12" t="s">
        <v>41</v>
      </c>
      <c r="X268" s="12" t="s">
        <v>42</v>
      </c>
      <c r="Y268" s="12"/>
      <c r="Z268" s="12"/>
      <c r="AA268" s="12" t="s">
        <v>914</v>
      </c>
      <c r="AB268" s="12"/>
      <c r="AC268" s="12">
        <v>7119</v>
      </c>
      <c r="AD268" s="12">
        <v>7119</v>
      </c>
    </row>
    <row r="269" spans="1:30" x14ac:dyDescent="0.2">
      <c r="A269" s="83" t="s">
        <v>497</v>
      </c>
      <c r="B269" s="76">
        <v>633499</v>
      </c>
      <c r="C269" s="12">
        <v>122139</v>
      </c>
      <c r="D269" s="12"/>
      <c r="E269" s="12">
        <v>2</v>
      </c>
      <c r="F269" s="12" t="s">
        <v>29</v>
      </c>
      <c r="G269" s="12">
        <v>7720</v>
      </c>
      <c r="H269" s="12" t="s">
        <v>685</v>
      </c>
      <c r="I269" s="12" t="s">
        <v>686</v>
      </c>
      <c r="J269" s="12">
        <v>162</v>
      </c>
      <c r="K269" s="12" t="s">
        <v>203</v>
      </c>
      <c r="L269" s="12">
        <v>396</v>
      </c>
      <c r="M269" s="12"/>
      <c r="N269" s="12" t="s">
        <v>204</v>
      </c>
      <c r="O269" s="57">
        <v>45681.737500000003</v>
      </c>
      <c r="P269" s="58">
        <v>45757</v>
      </c>
      <c r="Q269" s="12"/>
      <c r="R269" s="58">
        <v>45748</v>
      </c>
      <c r="S269" s="12"/>
      <c r="T269" s="75">
        <v>-400</v>
      </c>
      <c r="U269" s="12" t="s">
        <v>34</v>
      </c>
      <c r="V269" s="12" t="s">
        <v>970</v>
      </c>
      <c r="W269" s="12" t="s">
        <v>35</v>
      </c>
      <c r="X269" s="12" t="s">
        <v>36</v>
      </c>
      <c r="Y269" s="12"/>
      <c r="Z269" s="12"/>
      <c r="AA269" s="12" t="s">
        <v>758</v>
      </c>
      <c r="AB269" s="12"/>
      <c r="AC269" s="12">
        <v>7119</v>
      </c>
      <c r="AD269" s="12">
        <v>7119</v>
      </c>
    </row>
    <row r="270" spans="1:30" x14ac:dyDescent="0.2">
      <c r="A270" s="83" t="s">
        <v>497</v>
      </c>
      <c r="B270" s="76">
        <v>633523</v>
      </c>
      <c r="C270" s="12">
        <v>122139</v>
      </c>
      <c r="D270" s="12"/>
      <c r="E270" s="12">
        <v>2</v>
      </c>
      <c r="F270" s="12" t="s">
        <v>29</v>
      </c>
      <c r="G270" s="12">
        <v>7720</v>
      </c>
      <c r="H270" s="12" t="s">
        <v>685</v>
      </c>
      <c r="I270" s="12" t="s">
        <v>686</v>
      </c>
      <c r="J270" s="12">
        <v>162</v>
      </c>
      <c r="K270" s="12" t="s">
        <v>203</v>
      </c>
      <c r="L270" s="12">
        <v>396</v>
      </c>
      <c r="M270" s="12"/>
      <c r="N270" s="12" t="s">
        <v>204</v>
      </c>
      <c r="O270" s="57">
        <v>45681.737500000003</v>
      </c>
      <c r="P270" s="58">
        <v>45757</v>
      </c>
      <c r="Q270" s="12"/>
      <c r="R270" s="58">
        <v>45748</v>
      </c>
      <c r="S270" s="12"/>
      <c r="T270" s="75">
        <v>32</v>
      </c>
      <c r="U270" s="12" t="s">
        <v>39</v>
      </c>
      <c r="V270" s="12" t="s">
        <v>40</v>
      </c>
      <c r="W270" s="12" t="s">
        <v>41</v>
      </c>
      <c r="X270" s="12" t="s">
        <v>42</v>
      </c>
      <c r="Y270" s="12"/>
      <c r="Z270" s="12"/>
      <c r="AA270" s="12" t="s">
        <v>758</v>
      </c>
      <c r="AB270" s="12"/>
      <c r="AC270" s="12">
        <v>7119</v>
      </c>
      <c r="AD270" s="12">
        <v>7119</v>
      </c>
    </row>
    <row r="271" spans="1:30" x14ac:dyDescent="0.2">
      <c r="A271" s="83" t="s">
        <v>497</v>
      </c>
      <c r="B271" s="76">
        <v>633561</v>
      </c>
      <c r="C271" s="12">
        <v>122152</v>
      </c>
      <c r="D271" s="12"/>
      <c r="E271" s="12">
        <v>2</v>
      </c>
      <c r="F271" s="12" t="s">
        <v>29</v>
      </c>
      <c r="G271" s="12">
        <v>7720</v>
      </c>
      <c r="H271" s="12" t="s">
        <v>685</v>
      </c>
      <c r="I271" s="12" t="s">
        <v>686</v>
      </c>
      <c r="J271" s="12">
        <v>161</v>
      </c>
      <c r="K271" s="12" t="s">
        <v>115</v>
      </c>
      <c r="L271" s="12">
        <v>398</v>
      </c>
      <c r="M271" s="12"/>
      <c r="N271" s="12" t="s">
        <v>756</v>
      </c>
      <c r="O271" s="57">
        <v>45681.739583333336</v>
      </c>
      <c r="P271" s="58">
        <v>45757</v>
      </c>
      <c r="Q271" s="12"/>
      <c r="R271" s="58">
        <v>45747</v>
      </c>
      <c r="S271" s="12"/>
      <c r="T271" s="75">
        <v>-350</v>
      </c>
      <c r="U271" s="12" t="s">
        <v>34</v>
      </c>
      <c r="V271" s="12" t="s">
        <v>970</v>
      </c>
      <c r="W271" s="12" t="s">
        <v>35</v>
      </c>
      <c r="X271" s="12" t="s">
        <v>36</v>
      </c>
      <c r="Y271" s="12"/>
      <c r="Z271" s="12"/>
      <c r="AA271" s="12" t="s">
        <v>757</v>
      </c>
      <c r="AB271" s="12"/>
      <c r="AC271" s="12">
        <v>7119</v>
      </c>
      <c r="AD271" s="12">
        <v>7119</v>
      </c>
    </row>
    <row r="272" spans="1:30" x14ac:dyDescent="0.2">
      <c r="A272" s="83" t="s">
        <v>497</v>
      </c>
      <c r="B272" s="76">
        <v>633586</v>
      </c>
      <c r="C272" s="12">
        <v>122152</v>
      </c>
      <c r="D272" s="12"/>
      <c r="E272" s="12">
        <v>2</v>
      </c>
      <c r="F272" s="12" t="s">
        <v>29</v>
      </c>
      <c r="G272" s="12">
        <v>7720</v>
      </c>
      <c r="H272" s="12" t="s">
        <v>685</v>
      </c>
      <c r="I272" s="12" t="s">
        <v>686</v>
      </c>
      <c r="J272" s="12">
        <v>161</v>
      </c>
      <c r="K272" s="12" t="s">
        <v>115</v>
      </c>
      <c r="L272" s="12">
        <v>398</v>
      </c>
      <c r="M272" s="12"/>
      <c r="N272" s="12" t="s">
        <v>756</v>
      </c>
      <c r="O272" s="57">
        <v>45681.739583333336</v>
      </c>
      <c r="P272" s="58">
        <v>45757</v>
      </c>
      <c r="Q272" s="12"/>
      <c r="R272" s="58">
        <v>45747</v>
      </c>
      <c r="S272" s="12"/>
      <c r="T272" s="75">
        <v>28</v>
      </c>
      <c r="U272" s="12" t="s">
        <v>39</v>
      </c>
      <c r="V272" s="12" t="s">
        <v>40</v>
      </c>
      <c r="W272" s="12" t="s">
        <v>41</v>
      </c>
      <c r="X272" s="12" t="s">
        <v>42</v>
      </c>
      <c r="Y272" s="12"/>
      <c r="Z272" s="12"/>
      <c r="AA272" s="12" t="s">
        <v>757</v>
      </c>
      <c r="AB272" s="12"/>
      <c r="AC272" s="12">
        <v>7119</v>
      </c>
      <c r="AD272" s="12">
        <v>7119</v>
      </c>
    </row>
    <row r="273" spans="1:30" x14ac:dyDescent="0.2">
      <c r="A273" s="83" t="s">
        <v>497</v>
      </c>
      <c r="B273" s="76">
        <v>633919</v>
      </c>
      <c r="C273" s="12">
        <v>122224</v>
      </c>
      <c r="D273" s="12"/>
      <c r="E273" s="12">
        <v>2</v>
      </c>
      <c r="F273" s="12" t="s">
        <v>29</v>
      </c>
      <c r="G273" s="12">
        <v>7720</v>
      </c>
      <c r="H273" s="12" t="s">
        <v>685</v>
      </c>
      <c r="I273" s="12" t="s">
        <v>686</v>
      </c>
      <c r="J273" s="12">
        <v>200</v>
      </c>
      <c r="K273" s="12" t="s">
        <v>401</v>
      </c>
      <c r="L273" s="12">
        <v>41</v>
      </c>
      <c r="M273" s="12" t="s">
        <v>402</v>
      </c>
      <c r="N273" s="12" t="s">
        <v>1029</v>
      </c>
      <c r="O273" s="57">
        <v>45681.75</v>
      </c>
      <c r="P273" s="58">
        <v>45757</v>
      </c>
      <c r="Q273" s="12"/>
      <c r="R273" s="58">
        <v>45754</v>
      </c>
      <c r="S273" s="12"/>
      <c r="T273" s="75">
        <v>-624.26</v>
      </c>
      <c r="U273" s="12" t="s">
        <v>34</v>
      </c>
      <c r="V273" s="12" t="s">
        <v>970</v>
      </c>
      <c r="W273" s="12" t="s">
        <v>35</v>
      </c>
      <c r="X273" s="12" t="s">
        <v>36</v>
      </c>
      <c r="Y273" s="12"/>
      <c r="Z273" s="12"/>
      <c r="AA273" s="12" t="s">
        <v>755</v>
      </c>
      <c r="AB273" s="12"/>
      <c r="AC273" s="12">
        <v>7119</v>
      </c>
      <c r="AD273" s="12">
        <v>7119</v>
      </c>
    </row>
    <row r="274" spans="1:30" x14ac:dyDescent="0.2">
      <c r="A274" s="83" t="s">
        <v>497</v>
      </c>
      <c r="B274" s="76">
        <v>633942</v>
      </c>
      <c r="C274" s="12">
        <v>122224</v>
      </c>
      <c r="D274" s="12"/>
      <c r="E274" s="12">
        <v>2</v>
      </c>
      <c r="F274" s="12" t="s">
        <v>29</v>
      </c>
      <c r="G274" s="12">
        <v>7720</v>
      </c>
      <c r="H274" s="12" t="s">
        <v>685</v>
      </c>
      <c r="I274" s="12" t="s">
        <v>686</v>
      </c>
      <c r="J274" s="12">
        <v>200</v>
      </c>
      <c r="K274" s="12" t="s">
        <v>401</v>
      </c>
      <c r="L274" s="12">
        <v>41</v>
      </c>
      <c r="M274" s="12" t="s">
        <v>402</v>
      </c>
      <c r="N274" s="12" t="s">
        <v>1029</v>
      </c>
      <c r="O274" s="57">
        <v>45681.75</v>
      </c>
      <c r="P274" s="58">
        <v>45757</v>
      </c>
      <c r="Q274" s="12"/>
      <c r="R274" s="58">
        <v>45754</v>
      </c>
      <c r="S274" s="12"/>
      <c r="T274" s="75">
        <v>49.94</v>
      </c>
      <c r="U274" s="12" t="s">
        <v>39</v>
      </c>
      <c r="V274" s="12" t="s">
        <v>40</v>
      </c>
      <c r="W274" s="12" t="s">
        <v>41</v>
      </c>
      <c r="X274" s="12" t="s">
        <v>42</v>
      </c>
      <c r="Y274" s="12"/>
      <c r="Z274" s="12"/>
      <c r="AA274" s="12" t="s">
        <v>755</v>
      </c>
      <c r="AB274" s="12"/>
      <c r="AC274" s="12">
        <v>7119</v>
      </c>
      <c r="AD274" s="12">
        <v>7119</v>
      </c>
    </row>
    <row r="275" spans="1:30" x14ac:dyDescent="0.2">
      <c r="A275" s="83" t="s">
        <v>497</v>
      </c>
      <c r="B275" s="76">
        <v>639357</v>
      </c>
      <c r="C275" s="12">
        <v>123284</v>
      </c>
      <c r="D275" s="12"/>
      <c r="E275" s="12">
        <v>2</v>
      </c>
      <c r="F275" s="12" t="s">
        <v>29</v>
      </c>
      <c r="G275" s="12">
        <v>7720</v>
      </c>
      <c r="H275" s="12" t="s">
        <v>685</v>
      </c>
      <c r="I275" s="12" t="s">
        <v>686</v>
      </c>
      <c r="J275" s="12">
        <v>179</v>
      </c>
      <c r="K275" s="12" t="s">
        <v>297</v>
      </c>
      <c r="L275" s="12">
        <v>351</v>
      </c>
      <c r="M275" s="12"/>
      <c r="N275" s="12" t="s">
        <v>780</v>
      </c>
      <c r="O275" s="57">
        <v>45687.47152777778</v>
      </c>
      <c r="P275" s="58">
        <v>45757</v>
      </c>
      <c r="Q275" s="12"/>
      <c r="R275" s="58">
        <v>45747</v>
      </c>
      <c r="S275" s="12"/>
      <c r="T275" s="75">
        <v>-585.97</v>
      </c>
      <c r="U275" s="12" t="s">
        <v>34</v>
      </c>
      <c r="V275" s="12" t="s">
        <v>1030</v>
      </c>
      <c r="W275" s="12" t="s">
        <v>35</v>
      </c>
      <c r="X275" s="12" t="s">
        <v>36</v>
      </c>
      <c r="Y275" s="12"/>
      <c r="Z275" s="12"/>
      <c r="AA275" s="12" t="s">
        <v>782</v>
      </c>
      <c r="AB275" s="12"/>
      <c r="AC275" s="12">
        <v>7119</v>
      </c>
      <c r="AD275" s="12">
        <v>7119</v>
      </c>
    </row>
    <row r="276" spans="1:30" x14ac:dyDescent="0.2">
      <c r="A276" s="83" t="s">
        <v>497</v>
      </c>
      <c r="B276" s="76">
        <v>639382</v>
      </c>
      <c r="C276" s="12">
        <v>123284</v>
      </c>
      <c r="D276" s="12"/>
      <c r="E276" s="12">
        <v>2</v>
      </c>
      <c r="F276" s="12" t="s">
        <v>29</v>
      </c>
      <c r="G276" s="12">
        <v>7720</v>
      </c>
      <c r="H276" s="12" t="s">
        <v>685</v>
      </c>
      <c r="I276" s="12" t="s">
        <v>686</v>
      </c>
      <c r="J276" s="12">
        <v>179</v>
      </c>
      <c r="K276" s="12" t="s">
        <v>297</v>
      </c>
      <c r="L276" s="12">
        <v>351</v>
      </c>
      <c r="M276" s="12"/>
      <c r="N276" s="12" t="s">
        <v>780</v>
      </c>
      <c r="O276" s="57">
        <v>45687.47152777778</v>
      </c>
      <c r="P276" s="58">
        <v>45757</v>
      </c>
      <c r="Q276" s="12"/>
      <c r="R276" s="58">
        <v>45747</v>
      </c>
      <c r="S276" s="12"/>
      <c r="T276" s="75">
        <v>46.88</v>
      </c>
      <c r="U276" s="12" t="s">
        <v>39</v>
      </c>
      <c r="V276" s="12" t="s">
        <v>40</v>
      </c>
      <c r="W276" s="12" t="s">
        <v>41</v>
      </c>
      <c r="X276" s="12" t="s">
        <v>42</v>
      </c>
      <c r="Y276" s="12"/>
      <c r="Z276" s="12"/>
      <c r="AA276" s="12" t="s">
        <v>782</v>
      </c>
      <c r="AB276" s="12"/>
      <c r="AC276" s="12">
        <v>7119</v>
      </c>
      <c r="AD276" s="12">
        <v>7119</v>
      </c>
    </row>
    <row r="277" spans="1:30" x14ac:dyDescent="0.2">
      <c r="A277" s="83" t="s">
        <v>497</v>
      </c>
      <c r="B277" s="76">
        <v>642106</v>
      </c>
      <c r="C277" s="12">
        <v>123830</v>
      </c>
      <c r="D277" s="12"/>
      <c r="E277" s="12">
        <v>2</v>
      </c>
      <c r="F277" s="12" t="s">
        <v>29</v>
      </c>
      <c r="G277" s="12">
        <v>7720</v>
      </c>
      <c r="H277" s="12" t="s">
        <v>685</v>
      </c>
      <c r="I277" s="12" t="s">
        <v>686</v>
      </c>
      <c r="J277" s="12">
        <v>181</v>
      </c>
      <c r="K277" s="12" t="s">
        <v>399</v>
      </c>
      <c r="L277" s="12">
        <v>388</v>
      </c>
      <c r="M277" s="12"/>
      <c r="N277" s="12" t="s">
        <v>1031</v>
      </c>
      <c r="O277" s="57">
        <v>45692.345833333333</v>
      </c>
      <c r="P277" s="58">
        <v>45757</v>
      </c>
      <c r="Q277" s="12"/>
      <c r="R277" s="58">
        <v>45751</v>
      </c>
      <c r="S277" s="12"/>
      <c r="T277" s="75">
        <v>-350</v>
      </c>
      <c r="U277" s="12" t="s">
        <v>34</v>
      </c>
      <c r="V277" s="12" t="s">
        <v>970</v>
      </c>
      <c r="W277" s="12" t="s">
        <v>35</v>
      </c>
      <c r="X277" s="12" t="s">
        <v>36</v>
      </c>
      <c r="Y277" s="12"/>
      <c r="Z277" s="12"/>
      <c r="AA277" s="12" t="s">
        <v>759</v>
      </c>
      <c r="AB277" s="12"/>
      <c r="AC277" s="12">
        <v>7119</v>
      </c>
      <c r="AD277" s="12">
        <v>7119</v>
      </c>
    </row>
    <row r="278" spans="1:30" x14ac:dyDescent="0.2">
      <c r="A278" s="83" t="s">
        <v>497</v>
      </c>
      <c r="B278" s="76">
        <v>642133</v>
      </c>
      <c r="C278" s="12">
        <v>123830</v>
      </c>
      <c r="D278" s="12"/>
      <c r="E278" s="12">
        <v>2</v>
      </c>
      <c r="F278" s="12" t="s">
        <v>29</v>
      </c>
      <c r="G278" s="12">
        <v>7720</v>
      </c>
      <c r="H278" s="12" t="s">
        <v>685</v>
      </c>
      <c r="I278" s="12" t="s">
        <v>686</v>
      </c>
      <c r="J278" s="12">
        <v>181</v>
      </c>
      <c r="K278" s="12" t="s">
        <v>399</v>
      </c>
      <c r="L278" s="12">
        <v>388</v>
      </c>
      <c r="M278" s="12"/>
      <c r="N278" s="12" t="s">
        <v>1031</v>
      </c>
      <c r="O278" s="57">
        <v>45692.345833333333</v>
      </c>
      <c r="P278" s="58">
        <v>45757</v>
      </c>
      <c r="Q278" s="12"/>
      <c r="R278" s="58">
        <v>45751</v>
      </c>
      <c r="S278" s="12"/>
      <c r="T278" s="75">
        <v>28</v>
      </c>
      <c r="U278" s="12" t="s">
        <v>39</v>
      </c>
      <c r="V278" s="12" t="s">
        <v>40</v>
      </c>
      <c r="W278" s="12" t="s">
        <v>41</v>
      </c>
      <c r="X278" s="12" t="s">
        <v>42</v>
      </c>
      <c r="Y278" s="12"/>
      <c r="Z278" s="12"/>
      <c r="AA278" s="12" t="s">
        <v>759</v>
      </c>
      <c r="AB278" s="12"/>
      <c r="AC278" s="12">
        <v>7119</v>
      </c>
      <c r="AD278" s="12">
        <v>7119</v>
      </c>
    </row>
    <row r="279" spans="1:30" x14ac:dyDescent="0.2">
      <c r="A279" s="83" t="s">
        <v>497</v>
      </c>
      <c r="B279" s="76">
        <v>643228</v>
      </c>
      <c r="C279" s="12">
        <v>124012</v>
      </c>
      <c r="D279" s="12"/>
      <c r="E279" s="12">
        <v>2</v>
      </c>
      <c r="F279" s="12" t="s">
        <v>29</v>
      </c>
      <c r="G279" s="12">
        <v>7720</v>
      </c>
      <c r="H279" s="12" t="s">
        <v>685</v>
      </c>
      <c r="I279" s="12" t="s">
        <v>686</v>
      </c>
      <c r="J279" s="12">
        <v>160</v>
      </c>
      <c r="K279" s="12" t="s">
        <v>233</v>
      </c>
      <c r="L279" s="12">
        <v>135</v>
      </c>
      <c r="M279" s="12" t="s">
        <v>234</v>
      </c>
      <c r="N279" s="12" t="s">
        <v>746</v>
      </c>
      <c r="O279" s="57">
        <v>45692.508333333331</v>
      </c>
      <c r="P279" s="58">
        <v>45757</v>
      </c>
      <c r="Q279" s="12"/>
      <c r="R279" s="58">
        <v>45737</v>
      </c>
      <c r="S279" s="12"/>
      <c r="T279" s="75">
        <v>-426.52</v>
      </c>
      <c r="U279" s="12" t="s">
        <v>34</v>
      </c>
      <c r="V279" s="12" t="s">
        <v>970</v>
      </c>
      <c r="W279" s="12" t="s">
        <v>35</v>
      </c>
      <c r="X279" s="12" t="s">
        <v>36</v>
      </c>
      <c r="Y279" s="12"/>
      <c r="Z279" s="12"/>
      <c r="AA279" s="12" t="s">
        <v>747</v>
      </c>
      <c r="AB279" s="12"/>
      <c r="AC279" s="12">
        <v>7119</v>
      </c>
      <c r="AD279" s="12">
        <v>7119</v>
      </c>
    </row>
    <row r="280" spans="1:30" x14ac:dyDescent="0.2">
      <c r="A280" s="83" t="s">
        <v>497</v>
      </c>
      <c r="B280" s="76">
        <v>643256</v>
      </c>
      <c r="C280" s="12">
        <v>124012</v>
      </c>
      <c r="D280" s="12"/>
      <c r="E280" s="12">
        <v>2</v>
      </c>
      <c r="F280" s="12" t="s">
        <v>29</v>
      </c>
      <c r="G280" s="12">
        <v>7720</v>
      </c>
      <c r="H280" s="12" t="s">
        <v>685</v>
      </c>
      <c r="I280" s="12" t="s">
        <v>686</v>
      </c>
      <c r="J280" s="12">
        <v>160</v>
      </c>
      <c r="K280" s="12" t="s">
        <v>233</v>
      </c>
      <c r="L280" s="12">
        <v>135</v>
      </c>
      <c r="M280" s="12" t="s">
        <v>234</v>
      </c>
      <c r="N280" s="12" t="s">
        <v>746</v>
      </c>
      <c r="O280" s="57">
        <v>45692.508333333331</v>
      </c>
      <c r="P280" s="58">
        <v>45757</v>
      </c>
      <c r="Q280" s="12"/>
      <c r="R280" s="58">
        <v>45737</v>
      </c>
      <c r="S280" s="12"/>
      <c r="T280" s="75">
        <v>34.119999999999997</v>
      </c>
      <c r="U280" s="12" t="s">
        <v>39</v>
      </c>
      <c r="V280" s="12" t="s">
        <v>40</v>
      </c>
      <c r="W280" s="12" t="s">
        <v>41</v>
      </c>
      <c r="X280" s="12" t="s">
        <v>42</v>
      </c>
      <c r="Y280" s="12"/>
      <c r="Z280" s="12"/>
      <c r="AA280" s="12" t="s">
        <v>747</v>
      </c>
      <c r="AB280" s="12"/>
      <c r="AC280" s="12">
        <v>7119</v>
      </c>
      <c r="AD280" s="12">
        <v>7119</v>
      </c>
    </row>
    <row r="281" spans="1:30" x14ac:dyDescent="0.2">
      <c r="A281" s="83" t="s">
        <v>497</v>
      </c>
      <c r="B281" s="76">
        <v>643361</v>
      </c>
      <c r="C281" s="12">
        <v>124037</v>
      </c>
      <c r="D281" s="12"/>
      <c r="E281" s="12">
        <v>2</v>
      </c>
      <c r="F281" s="12" t="s">
        <v>29</v>
      </c>
      <c r="G281" s="12">
        <v>7720</v>
      </c>
      <c r="H281" s="12" t="s">
        <v>685</v>
      </c>
      <c r="I281" s="12" t="s">
        <v>686</v>
      </c>
      <c r="J281" s="12">
        <v>165</v>
      </c>
      <c r="K281" s="12" t="s">
        <v>435</v>
      </c>
      <c r="L281" s="12">
        <v>55</v>
      </c>
      <c r="M281" s="12" t="s">
        <v>436</v>
      </c>
      <c r="N281" s="12" t="s">
        <v>744</v>
      </c>
      <c r="O281" s="57">
        <v>45692.509722222225</v>
      </c>
      <c r="P281" s="58">
        <v>45757</v>
      </c>
      <c r="Q281" s="12"/>
      <c r="R281" s="58">
        <v>45749</v>
      </c>
      <c r="S281" s="12"/>
      <c r="T281" s="75">
        <v>-517.16999999999996</v>
      </c>
      <c r="U281" s="12" t="s">
        <v>34</v>
      </c>
      <c r="V281" s="12" t="s">
        <v>970</v>
      </c>
      <c r="W281" s="12" t="s">
        <v>35</v>
      </c>
      <c r="X281" s="12" t="s">
        <v>36</v>
      </c>
      <c r="Y281" s="12"/>
      <c r="Z281" s="12"/>
      <c r="AA281" s="12" t="s">
        <v>745</v>
      </c>
      <c r="AB281" s="12"/>
      <c r="AC281" s="12">
        <v>7119</v>
      </c>
      <c r="AD281" s="12">
        <v>7119</v>
      </c>
    </row>
    <row r="282" spans="1:30" x14ac:dyDescent="0.2">
      <c r="A282" s="83" t="s">
        <v>497</v>
      </c>
      <c r="B282" s="76">
        <v>643386</v>
      </c>
      <c r="C282" s="12">
        <v>124037</v>
      </c>
      <c r="D282" s="12"/>
      <c r="E282" s="12">
        <v>2</v>
      </c>
      <c r="F282" s="12" t="s">
        <v>29</v>
      </c>
      <c r="G282" s="12">
        <v>7720</v>
      </c>
      <c r="H282" s="12" t="s">
        <v>685</v>
      </c>
      <c r="I282" s="12" t="s">
        <v>686</v>
      </c>
      <c r="J282" s="12">
        <v>165</v>
      </c>
      <c r="K282" s="12" t="s">
        <v>435</v>
      </c>
      <c r="L282" s="12">
        <v>55</v>
      </c>
      <c r="M282" s="12" t="s">
        <v>436</v>
      </c>
      <c r="N282" s="12" t="s">
        <v>744</v>
      </c>
      <c r="O282" s="57">
        <v>45692.509722222225</v>
      </c>
      <c r="P282" s="58">
        <v>45757</v>
      </c>
      <c r="Q282" s="12"/>
      <c r="R282" s="58">
        <v>45749</v>
      </c>
      <c r="S282" s="12"/>
      <c r="T282" s="75">
        <v>41.37</v>
      </c>
      <c r="U282" s="12" t="s">
        <v>39</v>
      </c>
      <c r="V282" s="12" t="s">
        <v>40</v>
      </c>
      <c r="W282" s="12" t="s">
        <v>41</v>
      </c>
      <c r="X282" s="12" t="s">
        <v>42</v>
      </c>
      <c r="Y282" s="12"/>
      <c r="Z282" s="12"/>
      <c r="AA282" s="12" t="s">
        <v>745</v>
      </c>
      <c r="AB282" s="12"/>
      <c r="AC282" s="12">
        <v>7119</v>
      </c>
      <c r="AD282" s="12">
        <v>7119</v>
      </c>
    </row>
    <row r="283" spans="1:30" x14ac:dyDescent="0.2">
      <c r="A283" s="83" t="s">
        <v>497</v>
      </c>
      <c r="B283" s="76">
        <v>643427</v>
      </c>
      <c r="C283" s="12">
        <v>124049</v>
      </c>
      <c r="D283" s="12"/>
      <c r="E283" s="12">
        <v>2</v>
      </c>
      <c r="F283" s="12" t="s">
        <v>29</v>
      </c>
      <c r="G283" s="12">
        <v>7720</v>
      </c>
      <c r="H283" s="12" t="s">
        <v>685</v>
      </c>
      <c r="I283" s="12" t="s">
        <v>686</v>
      </c>
      <c r="J283" s="12">
        <v>166</v>
      </c>
      <c r="K283" s="12" t="s">
        <v>207</v>
      </c>
      <c r="L283" s="12">
        <v>291</v>
      </c>
      <c r="M283" s="12" t="s">
        <v>208</v>
      </c>
      <c r="N283" s="12" t="s">
        <v>1032</v>
      </c>
      <c r="O283" s="57">
        <v>45692.513888888891</v>
      </c>
      <c r="P283" s="58">
        <v>45757</v>
      </c>
      <c r="Q283" s="12"/>
      <c r="R283" s="58">
        <v>45751</v>
      </c>
      <c r="S283" s="12"/>
      <c r="T283" s="75">
        <v>-633.41999999999996</v>
      </c>
      <c r="U283" s="12" t="s">
        <v>34</v>
      </c>
      <c r="V283" s="12" t="s">
        <v>970</v>
      </c>
      <c r="W283" s="12" t="s">
        <v>35</v>
      </c>
      <c r="X283" s="12" t="s">
        <v>36</v>
      </c>
      <c r="Y283" s="12"/>
      <c r="Z283" s="12"/>
      <c r="AA283" s="12" t="s">
        <v>742</v>
      </c>
      <c r="AB283" s="12"/>
      <c r="AC283" s="12">
        <v>7119</v>
      </c>
      <c r="AD283" s="12">
        <v>7119</v>
      </c>
    </row>
    <row r="284" spans="1:30" x14ac:dyDescent="0.2">
      <c r="A284" s="83" t="s">
        <v>497</v>
      </c>
      <c r="B284" s="76">
        <v>643429</v>
      </c>
      <c r="C284" s="12">
        <v>124049</v>
      </c>
      <c r="D284" s="12"/>
      <c r="E284" s="12">
        <v>2</v>
      </c>
      <c r="F284" s="12" t="s">
        <v>29</v>
      </c>
      <c r="G284" s="12">
        <v>7720</v>
      </c>
      <c r="H284" s="12" t="s">
        <v>685</v>
      </c>
      <c r="I284" s="12" t="s">
        <v>686</v>
      </c>
      <c r="J284" s="12">
        <v>166</v>
      </c>
      <c r="K284" s="12" t="s">
        <v>207</v>
      </c>
      <c r="L284" s="12">
        <v>291</v>
      </c>
      <c r="M284" s="12" t="s">
        <v>208</v>
      </c>
      <c r="N284" s="12" t="s">
        <v>1032</v>
      </c>
      <c r="O284" s="57">
        <v>45692.513888888891</v>
      </c>
      <c r="P284" s="58">
        <v>45757</v>
      </c>
      <c r="Q284" s="12"/>
      <c r="R284" s="58">
        <v>45751</v>
      </c>
      <c r="S284" s="12"/>
      <c r="T284" s="75">
        <v>153</v>
      </c>
      <c r="U284" s="12" t="s">
        <v>39</v>
      </c>
      <c r="V284" s="12" t="s">
        <v>1033</v>
      </c>
      <c r="W284" s="12" t="s">
        <v>54</v>
      </c>
      <c r="X284" s="12" t="s">
        <v>55</v>
      </c>
      <c r="Y284" s="12"/>
      <c r="Z284" s="12"/>
      <c r="AA284" s="12" t="s">
        <v>742</v>
      </c>
      <c r="AB284" s="12"/>
      <c r="AC284" s="12">
        <v>7119</v>
      </c>
      <c r="AD284" s="12">
        <v>7119</v>
      </c>
    </row>
    <row r="285" spans="1:30" x14ac:dyDescent="0.2">
      <c r="A285" s="83" t="s">
        <v>497</v>
      </c>
      <c r="B285" s="76">
        <v>643455</v>
      </c>
      <c r="C285" s="12">
        <v>124049</v>
      </c>
      <c r="D285" s="12"/>
      <c r="E285" s="12">
        <v>2</v>
      </c>
      <c r="F285" s="12" t="s">
        <v>29</v>
      </c>
      <c r="G285" s="12">
        <v>7720</v>
      </c>
      <c r="H285" s="12" t="s">
        <v>685</v>
      </c>
      <c r="I285" s="12" t="s">
        <v>686</v>
      </c>
      <c r="J285" s="12">
        <v>166</v>
      </c>
      <c r="K285" s="12" t="s">
        <v>207</v>
      </c>
      <c r="L285" s="12">
        <v>291</v>
      </c>
      <c r="M285" s="12" t="s">
        <v>208</v>
      </c>
      <c r="N285" s="12" t="s">
        <v>1032</v>
      </c>
      <c r="O285" s="57">
        <v>45692.513888888891</v>
      </c>
      <c r="P285" s="58">
        <v>45757</v>
      </c>
      <c r="Q285" s="12"/>
      <c r="R285" s="58">
        <v>45751</v>
      </c>
      <c r="S285" s="12"/>
      <c r="T285" s="75">
        <v>50.67</v>
      </c>
      <c r="U285" s="12" t="s">
        <v>39</v>
      </c>
      <c r="V285" s="12" t="s">
        <v>40</v>
      </c>
      <c r="W285" s="12" t="s">
        <v>41</v>
      </c>
      <c r="X285" s="12" t="s">
        <v>42</v>
      </c>
      <c r="Y285" s="12"/>
      <c r="Z285" s="12"/>
      <c r="AA285" s="12" t="s">
        <v>742</v>
      </c>
      <c r="AB285" s="12"/>
      <c r="AC285" s="12">
        <v>7119</v>
      </c>
      <c r="AD285" s="12">
        <v>7119</v>
      </c>
    </row>
    <row r="286" spans="1:30" x14ac:dyDescent="0.2">
      <c r="A286" s="83" t="s">
        <v>497</v>
      </c>
      <c r="B286" s="76">
        <v>643458</v>
      </c>
      <c r="C286" s="12">
        <v>124049</v>
      </c>
      <c r="D286" s="12"/>
      <c r="E286" s="12">
        <v>2</v>
      </c>
      <c r="F286" s="12" t="s">
        <v>29</v>
      </c>
      <c r="G286" s="12">
        <v>7720</v>
      </c>
      <c r="H286" s="12" t="s">
        <v>685</v>
      </c>
      <c r="I286" s="12" t="s">
        <v>686</v>
      </c>
      <c r="J286" s="12">
        <v>166</v>
      </c>
      <c r="K286" s="12" t="s">
        <v>207</v>
      </c>
      <c r="L286" s="12">
        <v>291</v>
      </c>
      <c r="M286" s="12" t="s">
        <v>208</v>
      </c>
      <c r="N286" s="12" t="s">
        <v>1032</v>
      </c>
      <c r="O286" s="57">
        <v>45692.513888888891</v>
      </c>
      <c r="P286" s="58">
        <v>45757</v>
      </c>
      <c r="Q286" s="12"/>
      <c r="R286" s="58">
        <v>45751</v>
      </c>
      <c r="S286" s="12"/>
      <c r="T286" s="75">
        <v>-12.24</v>
      </c>
      <c r="U286" s="12" t="s">
        <v>39</v>
      </c>
      <c r="V286" s="12" t="s">
        <v>56</v>
      </c>
      <c r="W286" s="12" t="s">
        <v>41</v>
      </c>
      <c r="X286" s="12" t="s">
        <v>42</v>
      </c>
      <c r="Y286" s="12"/>
      <c r="Z286" s="12"/>
      <c r="AA286" s="12" t="s">
        <v>742</v>
      </c>
      <c r="AB286" s="12"/>
      <c r="AC286" s="12">
        <v>7119</v>
      </c>
      <c r="AD286" s="12">
        <v>7119</v>
      </c>
    </row>
    <row r="287" spans="1:30" x14ac:dyDescent="0.2">
      <c r="A287" s="83" t="s">
        <v>497</v>
      </c>
      <c r="B287" s="76">
        <v>643497</v>
      </c>
      <c r="C287" s="12">
        <v>124062</v>
      </c>
      <c r="D287" s="12"/>
      <c r="E287" s="12">
        <v>2</v>
      </c>
      <c r="F287" s="12" t="s">
        <v>29</v>
      </c>
      <c r="G287" s="12">
        <v>7720</v>
      </c>
      <c r="H287" s="12" t="s">
        <v>685</v>
      </c>
      <c r="I287" s="12" t="s">
        <v>686</v>
      </c>
      <c r="J287" s="12">
        <v>167</v>
      </c>
      <c r="K287" s="12" t="s">
        <v>374</v>
      </c>
      <c r="L287" s="12">
        <v>63</v>
      </c>
      <c r="M287" s="12" t="s">
        <v>375</v>
      </c>
      <c r="N287" s="12" t="s">
        <v>739</v>
      </c>
      <c r="O287" s="57">
        <v>45692.527777777781</v>
      </c>
      <c r="P287" s="58">
        <v>45757</v>
      </c>
      <c r="Q287" s="12"/>
      <c r="R287" s="58">
        <v>45743</v>
      </c>
      <c r="S287" s="12"/>
      <c r="T287" s="75">
        <v>-651.39</v>
      </c>
      <c r="U287" s="12" t="s">
        <v>34</v>
      </c>
      <c r="V287" s="12" t="s">
        <v>970</v>
      </c>
      <c r="W287" s="12" t="s">
        <v>35</v>
      </c>
      <c r="X287" s="12" t="s">
        <v>36</v>
      </c>
      <c r="Y287" s="12"/>
      <c r="Z287" s="12"/>
      <c r="AA287" s="12" t="s">
        <v>912</v>
      </c>
      <c r="AB287" s="12"/>
      <c r="AC287" s="12">
        <v>7119</v>
      </c>
      <c r="AD287" s="12">
        <v>7119</v>
      </c>
    </row>
    <row r="288" spans="1:30" x14ac:dyDescent="0.2">
      <c r="A288" s="83" t="s">
        <v>497</v>
      </c>
      <c r="B288" s="76">
        <v>643523</v>
      </c>
      <c r="C288" s="12">
        <v>124062</v>
      </c>
      <c r="D288" s="12"/>
      <c r="E288" s="12">
        <v>2</v>
      </c>
      <c r="F288" s="12" t="s">
        <v>29</v>
      </c>
      <c r="G288" s="12">
        <v>7720</v>
      </c>
      <c r="H288" s="12" t="s">
        <v>685</v>
      </c>
      <c r="I288" s="12" t="s">
        <v>686</v>
      </c>
      <c r="J288" s="12">
        <v>167</v>
      </c>
      <c r="K288" s="12" t="s">
        <v>374</v>
      </c>
      <c r="L288" s="12">
        <v>63</v>
      </c>
      <c r="M288" s="12" t="s">
        <v>375</v>
      </c>
      <c r="N288" s="12" t="s">
        <v>739</v>
      </c>
      <c r="O288" s="57">
        <v>45692.527777777781</v>
      </c>
      <c r="P288" s="58">
        <v>45757</v>
      </c>
      <c r="Q288" s="12"/>
      <c r="R288" s="58">
        <v>45743</v>
      </c>
      <c r="S288" s="12"/>
      <c r="T288" s="75">
        <v>52.11</v>
      </c>
      <c r="U288" s="12" t="s">
        <v>39</v>
      </c>
      <c r="V288" s="12" t="s">
        <v>40</v>
      </c>
      <c r="W288" s="12" t="s">
        <v>41</v>
      </c>
      <c r="X288" s="12" t="s">
        <v>42</v>
      </c>
      <c r="Y288" s="12"/>
      <c r="Z288" s="12"/>
      <c r="AA288" s="12" t="s">
        <v>912</v>
      </c>
      <c r="AB288" s="12"/>
      <c r="AC288" s="12">
        <v>7119</v>
      </c>
      <c r="AD288" s="12">
        <v>7119</v>
      </c>
    </row>
    <row r="289" spans="1:30" x14ac:dyDescent="0.2">
      <c r="A289" s="83" t="s">
        <v>497</v>
      </c>
      <c r="B289" s="76">
        <v>643564</v>
      </c>
      <c r="C289" s="12">
        <v>124074</v>
      </c>
      <c r="D289" s="12"/>
      <c r="E289" s="12">
        <v>2</v>
      </c>
      <c r="F289" s="12" t="s">
        <v>29</v>
      </c>
      <c r="G289" s="12">
        <v>7720</v>
      </c>
      <c r="H289" s="12" t="s">
        <v>685</v>
      </c>
      <c r="I289" s="12" t="s">
        <v>686</v>
      </c>
      <c r="J289" s="12">
        <v>168</v>
      </c>
      <c r="K289" s="12" t="s">
        <v>431</v>
      </c>
      <c r="L289" s="12">
        <v>13</v>
      </c>
      <c r="M289" s="12" t="s">
        <v>432</v>
      </c>
      <c r="N289" s="12" t="s">
        <v>737</v>
      </c>
      <c r="O289" s="57">
        <v>45692.52847222222</v>
      </c>
      <c r="P289" s="58">
        <v>45757</v>
      </c>
      <c r="Q289" s="12"/>
      <c r="R289" s="58">
        <v>45742</v>
      </c>
      <c r="S289" s="12"/>
      <c r="T289" s="75">
        <v>-643.14</v>
      </c>
      <c r="U289" s="12" t="s">
        <v>34</v>
      </c>
      <c r="V289" s="12" t="s">
        <v>970</v>
      </c>
      <c r="W289" s="12" t="s">
        <v>35</v>
      </c>
      <c r="X289" s="12" t="s">
        <v>36</v>
      </c>
      <c r="Y289" s="12"/>
      <c r="Z289" s="12"/>
      <c r="AA289" s="12" t="s">
        <v>738</v>
      </c>
      <c r="AB289" s="12"/>
      <c r="AC289" s="12">
        <v>7119</v>
      </c>
      <c r="AD289" s="12">
        <v>7119</v>
      </c>
    </row>
    <row r="290" spans="1:30" x14ac:dyDescent="0.2">
      <c r="A290" s="83" t="s">
        <v>497</v>
      </c>
      <c r="B290" s="76">
        <v>643591</v>
      </c>
      <c r="C290" s="12">
        <v>124074</v>
      </c>
      <c r="D290" s="12"/>
      <c r="E290" s="12">
        <v>2</v>
      </c>
      <c r="F290" s="12" t="s">
        <v>29</v>
      </c>
      <c r="G290" s="12">
        <v>7720</v>
      </c>
      <c r="H290" s="12" t="s">
        <v>685</v>
      </c>
      <c r="I290" s="12" t="s">
        <v>686</v>
      </c>
      <c r="J290" s="12">
        <v>168</v>
      </c>
      <c r="K290" s="12" t="s">
        <v>431</v>
      </c>
      <c r="L290" s="12">
        <v>13</v>
      </c>
      <c r="M290" s="12" t="s">
        <v>432</v>
      </c>
      <c r="N290" s="12" t="s">
        <v>737</v>
      </c>
      <c r="O290" s="57">
        <v>45692.52847222222</v>
      </c>
      <c r="P290" s="58">
        <v>45757</v>
      </c>
      <c r="Q290" s="12"/>
      <c r="R290" s="58">
        <v>45742</v>
      </c>
      <c r="S290" s="12"/>
      <c r="T290" s="75">
        <v>51.45</v>
      </c>
      <c r="U290" s="12" t="s">
        <v>39</v>
      </c>
      <c r="V290" s="12" t="s">
        <v>40</v>
      </c>
      <c r="W290" s="12" t="s">
        <v>41</v>
      </c>
      <c r="X290" s="12" t="s">
        <v>42</v>
      </c>
      <c r="Y290" s="12"/>
      <c r="Z290" s="12"/>
      <c r="AA290" s="12" t="s">
        <v>738</v>
      </c>
      <c r="AB290" s="12"/>
      <c r="AC290" s="12">
        <v>7119</v>
      </c>
      <c r="AD290" s="12">
        <v>7119</v>
      </c>
    </row>
    <row r="291" spans="1:30" x14ac:dyDescent="0.2">
      <c r="A291" s="83" t="s">
        <v>497</v>
      </c>
      <c r="B291" s="76">
        <v>643634</v>
      </c>
      <c r="C291" s="12">
        <v>124087</v>
      </c>
      <c r="D291" s="12"/>
      <c r="E291" s="12">
        <v>2</v>
      </c>
      <c r="F291" s="12" t="s">
        <v>29</v>
      </c>
      <c r="G291" s="12">
        <v>7720</v>
      </c>
      <c r="H291" s="12" t="s">
        <v>685</v>
      </c>
      <c r="I291" s="12" t="s">
        <v>686</v>
      </c>
      <c r="J291" s="12">
        <v>172</v>
      </c>
      <c r="K291" s="12" t="s">
        <v>380</v>
      </c>
      <c r="L291" s="12">
        <v>96</v>
      </c>
      <c r="M291" s="12" t="s">
        <v>381</v>
      </c>
      <c r="N291" s="12" t="s">
        <v>1034</v>
      </c>
      <c r="O291" s="57">
        <v>45692.529861111114</v>
      </c>
      <c r="P291" s="58">
        <v>45757</v>
      </c>
      <c r="Q291" s="12"/>
      <c r="R291" s="58">
        <v>45754</v>
      </c>
      <c r="S291" s="12"/>
      <c r="T291" s="75">
        <v>-592.88</v>
      </c>
      <c r="U291" s="12" t="s">
        <v>34</v>
      </c>
      <c r="V291" s="12" t="s">
        <v>970</v>
      </c>
      <c r="W291" s="12" t="s">
        <v>35</v>
      </c>
      <c r="X291" s="12" t="s">
        <v>36</v>
      </c>
      <c r="Y291" s="12"/>
      <c r="Z291" s="12"/>
      <c r="AA291" s="12" t="s">
        <v>913</v>
      </c>
      <c r="AB291" s="12"/>
      <c r="AC291" s="12">
        <v>7119</v>
      </c>
      <c r="AD291" s="12">
        <v>7119</v>
      </c>
    </row>
    <row r="292" spans="1:30" x14ac:dyDescent="0.2">
      <c r="A292" s="83" t="s">
        <v>497</v>
      </c>
      <c r="B292" s="76">
        <v>643659</v>
      </c>
      <c r="C292" s="12">
        <v>124087</v>
      </c>
      <c r="D292" s="12"/>
      <c r="E292" s="12">
        <v>2</v>
      </c>
      <c r="F292" s="12" t="s">
        <v>29</v>
      </c>
      <c r="G292" s="12">
        <v>7720</v>
      </c>
      <c r="H292" s="12" t="s">
        <v>685</v>
      </c>
      <c r="I292" s="12" t="s">
        <v>686</v>
      </c>
      <c r="J292" s="12">
        <v>172</v>
      </c>
      <c r="K292" s="12" t="s">
        <v>380</v>
      </c>
      <c r="L292" s="12">
        <v>96</v>
      </c>
      <c r="M292" s="12" t="s">
        <v>381</v>
      </c>
      <c r="N292" s="12" t="s">
        <v>1034</v>
      </c>
      <c r="O292" s="57">
        <v>45692.529861111114</v>
      </c>
      <c r="P292" s="58">
        <v>45757</v>
      </c>
      <c r="Q292" s="12"/>
      <c r="R292" s="58">
        <v>45754</v>
      </c>
      <c r="S292" s="12"/>
      <c r="T292" s="75">
        <v>47.43</v>
      </c>
      <c r="U292" s="12" t="s">
        <v>39</v>
      </c>
      <c r="V292" s="12" t="s">
        <v>40</v>
      </c>
      <c r="W292" s="12" t="s">
        <v>41</v>
      </c>
      <c r="X292" s="12" t="s">
        <v>42</v>
      </c>
      <c r="Y292" s="12"/>
      <c r="Z292" s="12"/>
      <c r="AA292" s="12" t="s">
        <v>913</v>
      </c>
      <c r="AB292" s="12"/>
      <c r="AC292" s="12">
        <v>7119</v>
      </c>
      <c r="AD292" s="12">
        <v>7119</v>
      </c>
    </row>
    <row r="293" spans="1:30" x14ac:dyDescent="0.2">
      <c r="A293" s="83" t="s">
        <v>497</v>
      </c>
      <c r="B293" s="76">
        <v>643884</v>
      </c>
      <c r="C293" s="12">
        <v>124127</v>
      </c>
      <c r="D293" s="12"/>
      <c r="E293" s="12">
        <v>2</v>
      </c>
      <c r="F293" s="12" t="s">
        <v>29</v>
      </c>
      <c r="G293" s="12">
        <v>7720</v>
      </c>
      <c r="H293" s="12" t="s">
        <v>685</v>
      </c>
      <c r="I293" s="12" t="s">
        <v>686</v>
      </c>
      <c r="J293" s="12">
        <v>177</v>
      </c>
      <c r="K293" s="12" t="s">
        <v>87</v>
      </c>
      <c r="L293" s="12">
        <v>288</v>
      </c>
      <c r="M293" s="12" t="s">
        <v>88</v>
      </c>
      <c r="N293" s="12" t="s">
        <v>728</v>
      </c>
      <c r="O293" s="57">
        <v>45692.537499999999</v>
      </c>
      <c r="P293" s="58">
        <v>45757</v>
      </c>
      <c r="Q293" s="12"/>
      <c r="R293" s="58">
        <v>45744</v>
      </c>
      <c r="S293" s="12"/>
      <c r="T293" s="75">
        <v>-632.20000000000005</v>
      </c>
      <c r="U293" s="12" t="s">
        <v>34</v>
      </c>
      <c r="V293" s="12" t="s">
        <v>970</v>
      </c>
      <c r="W293" s="12" t="s">
        <v>35</v>
      </c>
      <c r="X293" s="12" t="s">
        <v>36</v>
      </c>
      <c r="Y293" s="12"/>
      <c r="Z293" s="12"/>
      <c r="AA293" s="12" t="s">
        <v>729</v>
      </c>
      <c r="AB293" s="12"/>
      <c r="AC293" s="12">
        <v>7119</v>
      </c>
      <c r="AD293" s="12">
        <v>7119</v>
      </c>
    </row>
    <row r="294" spans="1:30" x14ac:dyDescent="0.2">
      <c r="A294" s="83" t="s">
        <v>497</v>
      </c>
      <c r="B294" s="76">
        <v>643886</v>
      </c>
      <c r="C294" s="12">
        <v>124127</v>
      </c>
      <c r="D294" s="12"/>
      <c r="E294" s="12">
        <v>2</v>
      </c>
      <c r="F294" s="12" t="s">
        <v>29</v>
      </c>
      <c r="G294" s="12">
        <v>7720</v>
      </c>
      <c r="H294" s="12" t="s">
        <v>685</v>
      </c>
      <c r="I294" s="12" t="s">
        <v>686</v>
      </c>
      <c r="J294" s="12">
        <v>177</v>
      </c>
      <c r="K294" s="12" t="s">
        <v>87</v>
      </c>
      <c r="L294" s="12">
        <v>288</v>
      </c>
      <c r="M294" s="12" t="s">
        <v>88</v>
      </c>
      <c r="N294" s="12" t="s">
        <v>728</v>
      </c>
      <c r="O294" s="57">
        <v>45692.537499999999</v>
      </c>
      <c r="P294" s="58">
        <v>45757</v>
      </c>
      <c r="Q294" s="12"/>
      <c r="R294" s="58">
        <v>45744</v>
      </c>
      <c r="S294" s="12"/>
      <c r="T294" s="75">
        <v>82</v>
      </c>
      <c r="U294" s="12" t="s">
        <v>39</v>
      </c>
      <c r="V294" s="12" t="s">
        <v>86</v>
      </c>
      <c r="W294" s="12" t="s">
        <v>54</v>
      </c>
      <c r="X294" s="12" t="s">
        <v>55</v>
      </c>
      <c r="Y294" s="12"/>
      <c r="Z294" s="12"/>
      <c r="AA294" s="12" t="s">
        <v>729</v>
      </c>
      <c r="AB294" s="12"/>
      <c r="AC294" s="12">
        <v>7119</v>
      </c>
      <c r="AD294" s="12">
        <v>7119</v>
      </c>
    </row>
    <row r="295" spans="1:30" x14ac:dyDescent="0.2">
      <c r="A295" s="83" t="s">
        <v>497</v>
      </c>
      <c r="B295" s="76">
        <v>643912</v>
      </c>
      <c r="C295" s="12">
        <v>124127</v>
      </c>
      <c r="D295" s="12"/>
      <c r="E295" s="12">
        <v>2</v>
      </c>
      <c r="F295" s="12" t="s">
        <v>29</v>
      </c>
      <c r="G295" s="12">
        <v>7720</v>
      </c>
      <c r="H295" s="12" t="s">
        <v>685</v>
      </c>
      <c r="I295" s="12" t="s">
        <v>686</v>
      </c>
      <c r="J295" s="12">
        <v>177</v>
      </c>
      <c r="K295" s="12" t="s">
        <v>87</v>
      </c>
      <c r="L295" s="12">
        <v>288</v>
      </c>
      <c r="M295" s="12" t="s">
        <v>88</v>
      </c>
      <c r="N295" s="12" t="s">
        <v>728</v>
      </c>
      <c r="O295" s="57">
        <v>45692.537499999999</v>
      </c>
      <c r="P295" s="58">
        <v>45757</v>
      </c>
      <c r="Q295" s="12"/>
      <c r="R295" s="58">
        <v>45744</v>
      </c>
      <c r="S295" s="12"/>
      <c r="T295" s="75">
        <v>50.58</v>
      </c>
      <c r="U295" s="12" t="s">
        <v>39</v>
      </c>
      <c r="V295" s="12" t="s">
        <v>40</v>
      </c>
      <c r="W295" s="12" t="s">
        <v>41</v>
      </c>
      <c r="X295" s="12" t="s">
        <v>42</v>
      </c>
      <c r="Y295" s="12"/>
      <c r="Z295" s="12"/>
      <c r="AA295" s="12" t="s">
        <v>729</v>
      </c>
      <c r="AB295" s="12"/>
      <c r="AC295" s="12">
        <v>7119</v>
      </c>
      <c r="AD295" s="12">
        <v>7119</v>
      </c>
    </row>
    <row r="296" spans="1:30" x14ac:dyDescent="0.2">
      <c r="A296" s="83" t="s">
        <v>497</v>
      </c>
      <c r="B296" s="76">
        <v>643915</v>
      </c>
      <c r="C296" s="12">
        <v>124127</v>
      </c>
      <c r="D296" s="12"/>
      <c r="E296" s="12">
        <v>2</v>
      </c>
      <c r="F296" s="12" t="s">
        <v>29</v>
      </c>
      <c r="G296" s="12">
        <v>7720</v>
      </c>
      <c r="H296" s="12" t="s">
        <v>685</v>
      </c>
      <c r="I296" s="12" t="s">
        <v>686</v>
      </c>
      <c r="J296" s="12">
        <v>177</v>
      </c>
      <c r="K296" s="12" t="s">
        <v>87</v>
      </c>
      <c r="L296" s="12">
        <v>288</v>
      </c>
      <c r="M296" s="12" t="s">
        <v>88</v>
      </c>
      <c r="N296" s="12" t="s">
        <v>728</v>
      </c>
      <c r="O296" s="57">
        <v>45692.537499999999</v>
      </c>
      <c r="P296" s="58">
        <v>45757</v>
      </c>
      <c r="Q296" s="12"/>
      <c r="R296" s="58">
        <v>45744</v>
      </c>
      <c r="S296" s="12"/>
      <c r="T296" s="75">
        <v>-6.56</v>
      </c>
      <c r="U296" s="12" t="s">
        <v>39</v>
      </c>
      <c r="V296" s="12" t="s">
        <v>56</v>
      </c>
      <c r="W296" s="12" t="s">
        <v>41</v>
      </c>
      <c r="X296" s="12" t="s">
        <v>42</v>
      </c>
      <c r="Y296" s="12"/>
      <c r="Z296" s="12"/>
      <c r="AA296" s="12" t="s">
        <v>729</v>
      </c>
      <c r="AB296" s="12"/>
      <c r="AC296" s="12">
        <v>7119</v>
      </c>
      <c r="AD296" s="12">
        <v>7119</v>
      </c>
    </row>
    <row r="297" spans="1:30" x14ac:dyDescent="0.2">
      <c r="A297" s="83" t="s">
        <v>497</v>
      </c>
      <c r="B297" s="76">
        <v>643981</v>
      </c>
      <c r="C297" s="12">
        <v>124141</v>
      </c>
      <c r="D297" s="12"/>
      <c r="E297" s="12">
        <v>2</v>
      </c>
      <c r="F297" s="12" t="s">
        <v>29</v>
      </c>
      <c r="G297" s="12">
        <v>7720</v>
      </c>
      <c r="H297" s="12" t="s">
        <v>685</v>
      </c>
      <c r="I297" s="12" t="s">
        <v>686</v>
      </c>
      <c r="J297" s="12">
        <v>180</v>
      </c>
      <c r="K297" s="12" t="s">
        <v>363</v>
      </c>
      <c r="L297" s="12">
        <v>19</v>
      </c>
      <c r="M297" s="12" t="s">
        <v>364</v>
      </c>
      <c r="N297" s="12" t="s">
        <v>726</v>
      </c>
      <c r="O297" s="57">
        <v>45692.538888888892</v>
      </c>
      <c r="P297" s="58">
        <v>45757</v>
      </c>
      <c r="Q297" s="12"/>
      <c r="R297" s="58">
        <v>45748</v>
      </c>
      <c r="S297" s="12"/>
      <c r="T297" s="75">
        <v>-631.04999999999995</v>
      </c>
      <c r="U297" s="12" t="s">
        <v>34</v>
      </c>
      <c r="V297" s="12" t="s">
        <v>970</v>
      </c>
      <c r="W297" s="12" t="s">
        <v>35</v>
      </c>
      <c r="X297" s="12" t="s">
        <v>36</v>
      </c>
      <c r="Y297" s="12"/>
      <c r="Z297" s="12"/>
      <c r="AA297" s="12" t="s">
        <v>727</v>
      </c>
      <c r="AB297" s="12"/>
      <c r="AC297" s="12">
        <v>7119</v>
      </c>
      <c r="AD297" s="12">
        <v>7119</v>
      </c>
    </row>
    <row r="298" spans="1:30" x14ac:dyDescent="0.2">
      <c r="A298" s="83" t="s">
        <v>497</v>
      </c>
      <c r="B298" s="76">
        <v>644006</v>
      </c>
      <c r="C298" s="12">
        <v>124141</v>
      </c>
      <c r="D298" s="12"/>
      <c r="E298" s="12">
        <v>2</v>
      </c>
      <c r="F298" s="12" t="s">
        <v>29</v>
      </c>
      <c r="G298" s="12">
        <v>7720</v>
      </c>
      <c r="H298" s="12" t="s">
        <v>685</v>
      </c>
      <c r="I298" s="12" t="s">
        <v>686</v>
      </c>
      <c r="J298" s="12">
        <v>180</v>
      </c>
      <c r="K298" s="12" t="s">
        <v>363</v>
      </c>
      <c r="L298" s="12">
        <v>19</v>
      </c>
      <c r="M298" s="12" t="s">
        <v>364</v>
      </c>
      <c r="N298" s="12" t="s">
        <v>726</v>
      </c>
      <c r="O298" s="57">
        <v>45692.538888888892</v>
      </c>
      <c r="P298" s="58">
        <v>45757</v>
      </c>
      <c r="Q298" s="12"/>
      <c r="R298" s="58">
        <v>45748</v>
      </c>
      <c r="S298" s="12"/>
      <c r="T298" s="75">
        <v>50.48</v>
      </c>
      <c r="U298" s="12" t="s">
        <v>39</v>
      </c>
      <c r="V298" s="12" t="s">
        <v>40</v>
      </c>
      <c r="W298" s="12" t="s">
        <v>41</v>
      </c>
      <c r="X298" s="12" t="s">
        <v>42</v>
      </c>
      <c r="Y298" s="12"/>
      <c r="Z298" s="12"/>
      <c r="AA298" s="12" t="s">
        <v>727</v>
      </c>
      <c r="AB298" s="12"/>
      <c r="AC298" s="12">
        <v>7119</v>
      </c>
      <c r="AD298" s="12">
        <v>7119</v>
      </c>
    </row>
    <row r="299" spans="1:30" x14ac:dyDescent="0.2">
      <c r="A299" s="83" t="s">
        <v>497</v>
      </c>
      <c r="B299" s="76">
        <v>644105</v>
      </c>
      <c r="C299" s="12">
        <v>124165</v>
      </c>
      <c r="D299" s="12"/>
      <c r="E299" s="12">
        <v>2</v>
      </c>
      <c r="F299" s="12" t="s">
        <v>29</v>
      </c>
      <c r="G299" s="12">
        <v>7720</v>
      </c>
      <c r="H299" s="12" t="s">
        <v>685</v>
      </c>
      <c r="I299" s="12" t="s">
        <v>686</v>
      </c>
      <c r="J299" s="12">
        <v>183</v>
      </c>
      <c r="K299" s="12" t="s">
        <v>213</v>
      </c>
      <c r="L299" s="12">
        <v>289</v>
      </c>
      <c r="M299" s="12" t="s">
        <v>214</v>
      </c>
      <c r="N299" s="12" t="s">
        <v>1035</v>
      </c>
      <c r="O299" s="57">
        <v>45692.540972222225</v>
      </c>
      <c r="P299" s="58">
        <v>45757</v>
      </c>
      <c r="Q299" s="12"/>
      <c r="R299" s="58">
        <v>45754</v>
      </c>
      <c r="S299" s="12"/>
      <c r="T299" s="75">
        <v>-848.14</v>
      </c>
      <c r="U299" s="12" t="s">
        <v>34</v>
      </c>
      <c r="V299" s="12" t="s">
        <v>970</v>
      </c>
      <c r="W299" s="12" t="s">
        <v>35</v>
      </c>
      <c r="X299" s="12" t="s">
        <v>36</v>
      </c>
      <c r="Y299" s="12"/>
      <c r="Z299" s="12"/>
      <c r="AA299" s="12" t="s">
        <v>898</v>
      </c>
      <c r="AB299" s="12"/>
      <c r="AC299" s="12">
        <v>7119</v>
      </c>
      <c r="AD299" s="12">
        <v>7119</v>
      </c>
    </row>
    <row r="300" spans="1:30" x14ac:dyDescent="0.2">
      <c r="A300" s="83" t="s">
        <v>497</v>
      </c>
      <c r="B300" s="76">
        <v>644130</v>
      </c>
      <c r="C300" s="12">
        <v>124165</v>
      </c>
      <c r="D300" s="12"/>
      <c r="E300" s="12">
        <v>2</v>
      </c>
      <c r="F300" s="12" t="s">
        <v>29</v>
      </c>
      <c r="G300" s="12">
        <v>7720</v>
      </c>
      <c r="H300" s="12" t="s">
        <v>685</v>
      </c>
      <c r="I300" s="12" t="s">
        <v>686</v>
      </c>
      <c r="J300" s="12">
        <v>183</v>
      </c>
      <c r="K300" s="12" t="s">
        <v>213</v>
      </c>
      <c r="L300" s="12">
        <v>289</v>
      </c>
      <c r="M300" s="12" t="s">
        <v>214</v>
      </c>
      <c r="N300" s="12" t="s">
        <v>1035</v>
      </c>
      <c r="O300" s="57">
        <v>45692.540972222225</v>
      </c>
      <c r="P300" s="58">
        <v>45757</v>
      </c>
      <c r="Q300" s="12"/>
      <c r="R300" s="58">
        <v>45754</v>
      </c>
      <c r="S300" s="12"/>
      <c r="T300" s="75">
        <v>67.849999999999994</v>
      </c>
      <c r="U300" s="12" t="s">
        <v>39</v>
      </c>
      <c r="V300" s="12" t="s">
        <v>40</v>
      </c>
      <c r="W300" s="12" t="s">
        <v>41</v>
      </c>
      <c r="X300" s="12" t="s">
        <v>42</v>
      </c>
      <c r="Y300" s="12"/>
      <c r="Z300" s="12"/>
      <c r="AA300" s="12" t="s">
        <v>898</v>
      </c>
      <c r="AB300" s="12"/>
      <c r="AC300" s="12">
        <v>7119</v>
      </c>
      <c r="AD300" s="12">
        <v>7119</v>
      </c>
    </row>
    <row r="301" spans="1:30" x14ac:dyDescent="0.2">
      <c r="A301" s="83" t="s">
        <v>497</v>
      </c>
      <c r="B301" s="76">
        <v>644233</v>
      </c>
      <c r="C301" s="12">
        <v>124239</v>
      </c>
      <c r="D301" s="12"/>
      <c r="E301" s="12">
        <v>2</v>
      </c>
      <c r="F301" s="12" t="s">
        <v>29</v>
      </c>
      <c r="G301" s="12">
        <v>7720</v>
      </c>
      <c r="H301" s="12" t="s">
        <v>685</v>
      </c>
      <c r="I301" s="12" t="s">
        <v>686</v>
      </c>
      <c r="J301" s="12">
        <v>184</v>
      </c>
      <c r="K301" s="12" t="s">
        <v>57</v>
      </c>
      <c r="L301" s="12">
        <v>192</v>
      </c>
      <c r="M301" s="12" t="s">
        <v>58</v>
      </c>
      <c r="N301" s="12" t="s">
        <v>720</v>
      </c>
      <c r="O301" s="57">
        <v>45692.589583333334</v>
      </c>
      <c r="P301" s="58">
        <v>45757</v>
      </c>
      <c r="Q301" s="12"/>
      <c r="R301" s="58">
        <v>45754</v>
      </c>
      <c r="S301" s="12"/>
      <c r="T301" s="75">
        <v>-347.62</v>
      </c>
      <c r="U301" s="12" t="s">
        <v>34</v>
      </c>
      <c r="V301" s="12" t="s">
        <v>970</v>
      </c>
      <c r="W301" s="12" t="s">
        <v>35</v>
      </c>
      <c r="X301" s="12" t="s">
        <v>36</v>
      </c>
      <c r="Y301" s="12"/>
      <c r="Z301" s="12"/>
      <c r="AA301" s="12" t="s">
        <v>721</v>
      </c>
      <c r="AB301" s="12"/>
      <c r="AC301" s="12">
        <v>7119</v>
      </c>
      <c r="AD301" s="12">
        <v>7119</v>
      </c>
    </row>
    <row r="302" spans="1:30" x14ac:dyDescent="0.2">
      <c r="A302" s="83" t="s">
        <v>497</v>
      </c>
      <c r="B302" s="76">
        <v>644258</v>
      </c>
      <c r="C302" s="12">
        <v>124239</v>
      </c>
      <c r="D302" s="12"/>
      <c r="E302" s="12">
        <v>2</v>
      </c>
      <c r="F302" s="12" t="s">
        <v>29</v>
      </c>
      <c r="G302" s="12">
        <v>7720</v>
      </c>
      <c r="H302" s="12" t="s">
        <v>685</v>
      </c>
      <c r="I302" s="12" t="s">
        <v>686</v>
      </c>
      <c r="J302" s="12">
        <v>184</v>
      </c>
      <c r="K302" s="12" t="s">
        <v>57</v>
      </c>
      <c r="L302" s="12">
        <v>192</v>
      </c>
      <c r="M302" s="12" t="s">
        <v>58</v>
      </c>
      <c r="N302" s="12" t="s">
        <v>720</v>
      </c>
      <c r="O302" s="57">
        <v>45692.589583333334</v>
      </c>
      <c r="P302" s="58">
        <v>45757</v>
      </c>
      <c r="Q302" s="12"/>
      <c r="R302" s="58">
        <v>45754</v>
      </c>
      <c r="S302" s="12"/>
      <c r="T302" s="75">
        <v>27.81</v>
      </c>
      <c r="U302" s="12" t="s">
        <v>39</v>
      </c>
      <c r="V302" s="12" t="s">
        <v>40</v>
      </c>
      <c r="W302" s="12" t="s">
        <v>41</v>
      </c>
      <c r="X302" s="12" t="s">
        <v>42</v>
      </c>
      <c r="Y302" s="12"/>
      <c r="Z302" s="12"/>
      <c r="AA302" s="12" t="s">
        <v>721</v>
      </c>
      <c r="AB302" s="12"/>
      <c r="AC302" s="12">
        <v>7119</v>
      </c>
      <c r="AD302" s="12">
        <v>7119</v>
      </c>
    </row>
    <row r="303" spans="1:30" x14ac:dyDescent="0.2">
      <c r="A303" s="83" t="s">
        <v>497</v>
      </c>
      <c r="B303" s="76">
        <v>644369</v>
      </c>
      <c r="C303" s="12">
        <v>124264</v>
      </c>
      <c r="D303" s="12"/>
      <c r="E303" s="12">
        <v>2</v>
      </c>
      <c r="F303" s="12" t="s">
        <v>29</v>
      </c>
      <c r="G303" s="12">
        <v>7720</v>
      </c>
      <c r="H303" s="12" t="s">
        <v>685</v>
      </c>
      <c r="I303" s="12" t="s">
        <v>686</v>
      </c>
      <c r="J303" s="12">
        <v>185</v>
      </c>
      <c r="K303" s="12" t="s">
        <v>344</v>
      </c>
      <c r="L303" s="12">
        <v>73</v>
      </c>
      <c r="M303" s="12" t="s">
        <v>345</v>
      </c>
      <c r="N303" s="12" t="s">
        <v>1036</v>
      </c>
      <c r="O303" s="57">
        <v>45692.59097222222</v>
      </c>
      <c r="P303" s="58">
        <v>45757</v>
      </c>
      <c r="Q303" s="12"/>
      <c r="R303" s="58">
        <v>45748</v>
      </c>
      <c r="S303" s="12"/>
      <c r="T303" s="75">
        <v>-637.67999999999995</v>
      </c>
      <c r="U303" s="12" t="s">
        <v>34</v>
      </c>
      <c r="V303" s="12" t="s">
        <v>970</v>
      </c>
      <c r="W303" s="12" t="s">
        <v>35</v>
      </c>
      <c r="X303" s="12" t="s">
        <v>36</v>
      </c>
      <c r="Y303" s="12"/>
      <c r="Z303" s="12"/>
      <c r="AA303" s="12" t="s">
        <v>719</v>
      </c>
      <c r="AB303" s="12"/>
      <c r="AC303" s="12">
        <v>7119</v>
      </c>
      <c r="AD303" s="12">
        <v>7119</v>
      </c>
    </row>
    <row r="304" spans="1:30" x14ac:dyDescent="0.2">
      <c r="A304" s="83" t="s">
        <v>497</v>
      </c>
      <c r="B304" s="76">
        <v>644394</v>
      </c>
      <c r="C304" s="12">
        <v>124264</v>
      </c>
      <c r="D304" s="12"/>
      <c r="E304" s="12">
        <v>2</v>
      </c>
      <c r="F304" s="12" t="s">
        <v>29</v>
      </c>
      <c r="G304" s="12">
        <v>7720</v>
      </c>
      <c r="H304" s="12" t="s">
        <v>685</v>
      </c>
      <c r="I304" s="12" t="s">
        <v>686</v>
      </c>
      <c r="J304" s="12">
        <v>185</v>
      </c>
      <c r="K304" s="12" t="s">
        <v>344</v>
      </c>
      <c r="L304" s="12">
        <v>73</v>
      </c>
      <c r="M304" s="12" t="s">
        <v>345</v>
      </c>
      <c r="N304" s="12" t="s">
        <v>1036</v>
      </c>
      <c r="O304" s="57">
        <v>45692.59097222222</v>
      </c>
      <c r="P304" s="58">
        <v>45757</v>
      </c>
      <c r="Q304" s="12"/>
      <c r="R304" s="58">
        <v>45748</v>
      </c>
      <c r="S304" s="12"/>
      <c r="T304" s="75">
        <v>51.01</v>
      </c>
      <c r="U304" s="12" t="s">
        <v>39</v>
      </c>
      <c r="V304" s="12" t="s">
        <v>40</v>
      </c>
      <c r="W304" s="12" t="s">
        <v>41</v>
      </c>
      <c r="X304" s="12" t="s">
        <v>42</v>
      </c>
      <c r="Y304" s="12"/>
      <c r="Z304" s="12"/>
      <c r="AA304" s="12" t="s">
        <v>719</v>
      </c>
      <c r="AB304" s="12"/>
      <c r="AC304" s="12">
        <v>7119</v>
      </c>
      <c r="AD304" s="12">
        <v>7119</v>
      </c>
    </row>
    <row r="305" spans="1:30" x14ac:dyDescent="0.2">
      <c r="A305" s="83" t="s">
        <v>497</v>
      </c>
      <c r="B305" s="76">
        <v>644435</v>
      </c>
      <c r="C305" s="12">
        <v>124276</v>
      </c>
      <c r="D305" s="12"/>
      <c r="E305" s="12">
        <v>2</v>
      </c>
      <c r="F305" s="12" t="s">
        <v>29</v>
      </c>
      <c r="G305" s="12">
        <v>7720</v>
      </c>
      <c r="H305" s="12" t="s">
        <v>685</v>
      </c>
      <c r="I305" s="12" t="s">
        <v>686</v>
      </c>
      <c r="J305" s="12">
        <v>186</v>
      </c>
      <c r="K305" s="12" t="s">
        <v>140</v>
      </c>
      <c r="L305" s="12">
        <v>105</v>
      </c>
      <c r="M305" s="12" t="s">
        <v>141</v>
      </c>
      <c r="N305" s="12" t="s">
        <v>716</v>
      </c>
      <c r="O305" s="57">
        <v>45692.591666666667</v>
      </c>
      <c r="P305" s="58">
        <v>45757</v>
      </c>
      <c r="Q305" s="12"/>
      <c r="R305" s="58">
        <v>45749</v>
      </c>
      <c r="S305" s="12"/>
      <c r="T305" s="75">
        <v>-445.38</v>
      </c>
      <c r="U305" s="12" t="s">
        <v>34</v>
      </c>
      <c r="V305" s="12" t="s">
        <v>970</v>
      </c>
      <c r="W305" s="12" t="s">
        <v>35</v>
      </c>
      <c r="X305" s="12" t="s">
        <v>36</v>
      </c>
      <c r="Y305" s="12"/>
      <c r="Z305" s="12"/>
      <c r="AA305" s="12" t="s">
        <v>717</v>
      </c>
      <c r="AB305" s="12"/>
      <c r="AC305" s="12">
        <v>7119</v>
      </c>
      <c r="AD305" s="12">
        <v>7119</v>
      </c>
    </row>
    <row r="306" spans="1:30" x14ac:dyDescent="0.2">
      <c r="A306" s="83" t="s">
        <v>497</v>
      </c>
      <c r="B306" s="76">
        <v>644460</v>
      </c>
      <c r="C306" s="12">
        <v>124276</v>
      </c>
      <c r="D306" s="12"/>
      <c r="E306" s="12">
        <v>2</v>
      </c>
      <c r="F306" s="12" t="s">
        <v>29</v>
      </c>
      <c r="G306" s="12">
        <v>7720</v>
      </c>
      <c r="H306" s="12" t="s">
        <v>685</v>
      </c>
      <c r="I306" s="12" t="s">
        <v>686</v>
      </c>
      <c r="J306" s="12">
        <v>186</v>
      </c>
      <c r="K306" s="12" t="s">
        <v>140</v>
      </c>
      <c r="L306" s="12">
        <v>105</v>
      </c>
      <c r="M306" s="12" t="s">
        <v>141</v>
      </c>
      <c r="N306" s="12" t="s">
        <v>716</v>
      </c>
      <c r="O306" s="57">
        <v>45692.591666666667</v>
      </c>
      <c r="P306" s="58">
        <v>45757</v>
      </c>
      <c r="Q306" s="12"/>
      <c r="R306" s="58">
        <v>45749</v>
      </c>
      <c r="S306" s="12"/>
      <c r="T306" s="75">
        <v>35.630000000000003</v>
      </c>
      <c r="U306" s="12" t="s">
        <v>39</v>
      </c>
      <c r="V306" s="12" t="s">
        <v>40</v>
      </c>
      <c r="W306" s="12" t="s">
        <v>41</v>
      </c>
      <c r="X306" s="12" t="s">
        <v>42</v>
      </c>
      <c r="Y306" s="12"/>
      <c r="Z306" s="12"/>
      <c r="AA306" s="12" t="s">
        <v>717</v>
      </c>
      <c r="AB306" s="12"/>
      <c r="AC306" s="12">
        <v>7119</v>
      </c>
      <c r="AD306" s="12">
        <v>7119</v>
      </c>
    </row>
    <row r="307" spans="1:30" x14ac:dyDescent="0.2">
      <c r="A307" s="83" t="s">
        <v>497</v>
      </c>
      <c r="B307" s="76">
        <v>645096</v>
      </c>
      <c r="C307" s="12">
        <v>124421</v>
      </c>
      <c r="D307" s="12"/>
      <c r="E307" s="12">
        <v>2</v>
      </c>
      <c r="F307" s="12" t="s">
        <v>29</v>
      </c>
      <c r="G307" s="12">
        <v>7720</v>
      </c>
      <c r="H307" s="12" t="s">
        <v>685</v>
      </c>
      <c r="I307" s="12" t="s">
        <v>686</v>
      </c>
      <c r="J307" s="12">
        <v>164</v>
      </c>
      <c r="K307" s="12" t="s">
        <v>49</v>
      </c>
      <c r="L307" s="12">
        <v>290</v>
      </c>
      <c r="M307" s="12" t="s">
        <v>50</v>
      </c>
      <c r="N307" s="12" t="s">
        <v>830</v>
      </c>
      <c r="O307" s="57">
        <v>45694.411805555559</v>
      </c>
      <c r="P307" s="58">
        <v>45757</v>
      </c>
      <c r="Q307" s="12"/>
      <c r="R307" s="58">
        <v>45747</v>
      </c>
      <c r="S307" s="12"/>
      <c r="T307" s="75">
        <v>-510</v>
      </c>
      <c r="U307" s="12" t="s">
        <v>34</v>
      </c>
      <c r="V307" s="12" t="s">
        <v>970</v>
      </c>
      <c r="W307" s="12" t="s">
        <v>35</v>
      </c>
      <c r="X307" s="12" t="s">
        <v>36</v>
      </c>
      <c r="Y307" s="12"/>
      <c r="Z307" s="12"/>
      <c r="AA307" s="12" t="s">
        <v>793</v>
      </c>
      <c r="AB307" s="12"/>
      <c r="AC307" s="12">
        <v>7119</v>
      </c>
      <c r="AD307" s="12">
        <v>7119</v>
      </c>
    </row>
    <row r="308" spans="1:30" x14ac:dyDescent="0.2">
      <c r="A308" s="83" t="s">
        <v>497</v>
      </c>
      <c r="B308" s="76">
        <v>645125</v>
      </c>
      <c r="C308" s="12">
        <v>124421</v>
      </c>
      <c r="D308" s="12"/>
      <c r="E308" s="12">
        <v>2</v>
      </c>
      <c r="F308" s="12" t="s">
        <v>29</v>
      </c>
      <c r="G308" s="12">
        <v>7720</v>
      </c>
      <c r="H308" s="12" t="s">
        <v>685</v>
      </c>
      <c r="I308" s="12" t="s">
        <v>686</v>
      </c>
      <c r="J308" s="12">
        <v>164</v>
      </c>
      <c r="K308" s="12" t="s">
        <v>49</v>
      </c>
      <c r="L308" s="12">
        <v>290</v>
      </c>
      <c r="M308" s="12" t="s">
        <v>50</v>
      </c>
      <c r="N308" s="12" t="s">
        <v>830</v>
      </c>
      <c r="O308" s="57">
        <v>45694.411805555559</v>
      </c>
      <c r="P308" s="58">
        <v>45757</v>
      </c>
      <c r="Q308" s="12"/>
      <c r="R308" s="58">
        <v>45747</v>
      </c>
      <c r="S308" s="12"/>
      <c r="T308" s="75">
        <v>40.799999999999997</v>
      </c>
      <c r="U308" s="12" t="s">
        <v>39</v>
      </c>
      <c r="V308" s="12" t="s">
        <v>40</v>
      </c>
      <c r="W308" s="12" t="s">
        <v>41</v>
      </c>
      <c r="X308" s="12" t="s">
        <v>42</v>
      </c>
      <c r="Y308" s="12"/>
      <c r="Z308" s="12"/>
      <c r="AA308" s="12" t="s">
        <v>793</v>
      </c>
      <c r="AB308" s="12"/>
      <c r="AC308" s="12">
        <v>7119</v>
      </c>
      <c r="AD308" s="12">
        <v>7119</v>
      </c>
    </row>
    <row r="309" spans="1:30" x14ac:dyDescent="0.2">
      <c r="A309" s="83" t="s">
        <v>497</v>
      </c>
      <c r="B309" s="76">
        <v>648779</v>
      </c>
      <c r="C309" s="12">
        <v>125350</v>
      </c>
      <c r="D309" s="12"/>
      <c r="E309" s="12">
        <v>2</v>
      </c>
      <c r="F309" s="12" t="s">
        <v>29</v>
      </c>
      <c r="G309" s="12">
        <v>7720</v>
      </c>
      <c r="H309" s="12" t="s">
        <v>685</v>
      </c>
      <c r="I309" s="12" t="s">
        <v>686</v>
      </c>
      <c r="J309" s="12">
        <v>175</v>
      </c>
      <c r="K309" s="12" t="s">
        <v>31</v>
      </c>
      <c r="L309" s="12">
        <v>34</v>
      </c>
      <c r="M309" s="12" t="s">
        <v>32</v>
      </c>
      <c r="N309" s="12" t="s">
        <v>887</v>
      </c>
      <c r="O309" s="57">
        <v>45689</v>
      </c>
      <c r="P309" s="58">
        <v>45757</v>
      </c>
      <c r="Q309" s="12"/>
      <c r="R309" s="58">
        <v>45747</v>
      </c>
      <c r="S309" s="12"/>
      <c r="T309" s="75">
        <v>-562.28</v>
      </c>
      <c r="U309" s="12" t="s">
        <v>34</v>
      </c>
      <c r="V309" s="12" t="s">
        <v>970</v>
      </c>
      <c r="W309" s="12" t="s">
        <v>35</v>
      </c>
      <c r="X309" s="12" t="s">
        <v>36</v>
      </c>
      <c r="Y309" s="12"/>
      <c r="Z309" s="12"/>
      <c r="AA309" s="12" t="s">
        <v>888</v>
      </c>
      <c r="AB309" s="12"/>
      <c r="AC309" s="12">
        <v>7119</v>
      </c>
      <c r="AD309" s="12">
        <v>7119</v>
      </c>
    </row>
    <row r="310" spans="1:30" x14ac:dyDescent="0.2">
      <c r="A310" s="83" t="s">
        <v>497</v>
      </c>
      <c r="B310" s="76">
        <v>648806</v>
      </c>
      <c r="C310" s="12">
        <v>125350</v>
      </c>
      <c r="D310" s="12"/>
      <c r="E310" s="12">
        <v>2</v>
      </c>
      <c r="F310" s="12" t="s">
        <v>29</v>
      </c>
      <c r="G310" s="12">
        <v>7720</v>
      </c>
      <c r="H310" s="12" t="s">
        <v>685</v>
      </c>
      <c r="I310" s="12" t="s">
        <v>686</v>
      </c>
      <c r="J310" s="12">
        <v>175</v>
      </c>
      <c r="K310" s="12" t="s">
        <v>31</v>
      </c>
      <c r="L310" s="12">
        <v>34</v>
      </c>
      <c r="M310" s="12" t="s">
        <v>32</v>
      </c>
      <c r="N310" s="12" t="s">
        <v>887</v>
      </c>
      <c r="O310" s="57">
        <v>45689</v>
      </c>
      <c r="P310" s="58">
        <v>45757</v>
      </c>
      <c r="Q310" s="12"/>
      <c r="R310" s="58">
        <v>45747</v>
      </c>
      <c r="S310" s="12"/>
      <c r="T310" s="75">
        <v>44.98</v>
      </c>
      <c r="U310" s="12" t="s">
        <v>39</v>
      </c>
      <c r="V310" s="12" t="s">
        <v>40</v>
      </c>
      <c r="W310" s="12" t="s">
        <v>41</v>
      </c>
      <c r="X310" s="12" t="s">
        <v>42</v>
      </c>
      <c r="Y310" s="12"/>
      <c r="Z310" s="12"/>
      <c r="AA310" s="12" t="s">
        <v>888</v>
      </c>
      <c r="AB310" s="12"/>
      <c r="AC310" s="12">
        <v>7119</v>
      </c>
      <c r="AD310" s="12">
        <v>7119</v>
      </c>
    </row>
    <row r="311" spans="1:30" x14ac:dyDescent="0.2">
      <c r="A311" s="83" t="s">
        <v>497</v>
      </c>
      <c r="B311" s="76">
        <v>648902</v>
      </c>
      <c r="C311" s="12">
        <v>125376</v>
      </c>
      <c r="D311" s="12"/>
      <c r="E311" s="12">
        <v>2</v>
      </c>
      <c r="F311" s="12" t="s">
        <v>29</v>
      </c>
      <c r="G311" s="12">
        <v>7720</v>
      </c>
      <c r="H311" s="12" t="s">
        <v>685</v>
      </c>
      <c r="I311" s="12" t="s">
        <v>686</v>
      </c>
      <c r="J311" s="12">
        <v>182</v>
      </c>
      <c r="K311" s="12" t="s">
        <v>146</v>
      </c>
      <c r="L311" s="12">
        <v>181</v>
      </c>
      <c r="M311" s="12" t="s">
        <v>147</v>
      </c>
      <c r="N311" s="12" t="s">
        <v>893</v>
      </c>
      <c r="O311" s="57">
        <v>45717</v>
      </c>
      <c r="P311" s="58">
        <v>45757</v>
      </c>
      <c r="Q311" s="12"/>
      <c r="R311" s="58">
        <v>45754</v>
      </c>
      <c r="S311" s="12"/>
      <c r="T311" s="75">
        <v>-465.33</v>
      </c>
      <c r="U311" s="12" t="s">
        <v>34</v>
      </c>
      <c r="V311" s="12" t="s">
        <v>970</v>
      </c>
      <c r="W311" s="12" t="s">
        <v>35</v>
      </c>
      <c r="X311" s="12" t="s">
        <v>36</v>
      </c>
      <c r="Y311" s="12"/>
      <c r="Z311" s="12"/>
      <c r="AA311" s="12" t="s">
        <v>894</v>
      </c>
      <c r="AB311" s="12"/>
      <c r="AC311" s="12">
        <v>7119</v>
      </c>
      <c r="AD311" s="12">
        <v>7119</v>
      </c>
    </row>
    <row r="312" spans="1:30" x14ac:dyDescent="0.2">
      <c r="A312" s="83" t="s">
        <v>497</v>
      </c>
      <c r="B312" s="76">
        <v>648929</v>
      </c>
      <c r="C312" s="12">
        <v>125376</v>
      </c>
      <c r="D312" s="12"/>
      <c r="E312" s="12">
        <v>2</v>
      </c>
      <c r="F312" s="12" t="s">
        <v>29</v>
      </c>
      <c r="G312" s="12">
        <v>7720</v>
      </c>
      <c r="H312" s="12" t="s">
        <v>685</v>
      </c>
      <c r="I312" s="12" t="s">
        <v>686</v>
      </c>
      <c r="J312" s="12">
        <v>182</v>
      </c>
      <c r="K312" s="12" t="s">
        <v>146</v>
      </c>
      <c r="L312" s="12">
        <v>181</v>
      </c>
      <c r="M312" s="12" t="s">
        <v>147</v>
      </c>
      <c r="N312" s="12" t="s">
        <v>893</v>
      </c>
      <c r="O312" s="57">
        <v>45717</v>
      </c>
      <c r="P312" s="58">
        <v>45757</v>
      </c>
      <c r="Q312" s="12"/>
      <c r="R312" s="58">
        <v>45754</v>
      </c>
      <c r="S312" s="12"/>
      <c r="T312" s="75">
        <v>37.229999999999997</v>
      </c>
      <c r="U312" s="12" t="s">
        <v>39</v>
      </c>
      <c r="V312" s="12" t="s">
        <v>40</v>
      </c>
      <c r="W312" s="12" t="s">
        <v>41</v>
      </c>
      <c r="X312" s="12" t="s">
        <v>42</v>
      </c>
      <c r="Y312" s="12"/>
      <c r="Z312" s="12"/>
      <c r="AA312" s="12" t="s">
        <v>894</v>
      </c>
      <c r="AB312" s="12"/>
      <c r="AC312" s="12">
        <v>7119</v>
      </c>
      <c r="AD312" s="12">
        <v>7119</v>
      </c>
    </row>
    <row r="313" spans="1:30" x14ac:dyDescent="0.2">
      <c r="A313" s="83" t="s">
        <v>497</v>
      </c>
      <c r="B313" s="76">
        <v>655652</v>
      </c>
      <c r="C313" s="12">
        <v>126529</v>
      </c>
      <c r="D313" s="12"/>
      <c r="E313" s="12">
        <v>2</v>
      </c>
      <c r="F313" s="12" t="s">
        <v>29</v>
      </c>
      <c r="G313" s="12">
        <v>7720</v>
      </c>
      <c r="H313" s="12" t="s">
        <v>685</v>
      </c>
      <c r="I313" s="12" t="s">
        <v>686</v>
      </c>
      <c r="J313" s="12">
        <v>169</v>
      </c>
      <c r="K313" s="12" t="s">
        <v>918</v>
      </c>
      <c r="L313" s="12">
        <v>451</v>
      </c>
      <c r="M313" s="12"/>
      <c r="N313" s="12" t="s">
        <v>922</v>
      </c>
      <c r="O313" s="57">
        <v>45705.543055555558</v>
      </c>
      <c r="P313" s="58">
        <v>45757</v>
      </c>
      <c r="Q313" s="12"/>
      <c r="R313" s="58">
        <v>45748</v>
      </c>
      <c r="S313" s="12"/>
      <c r="T313" s="75">
        <v>-350</v>
      </c>
      <c r="U313" s="12" t="s">
        <v>34</v>
      </c>
      <c r="V313" s="12" t="s">
        <v>970</v>
      </c>
      <c r="W313" s="12" t="s">
        <v>35</v>
      </c>
      <c r="X313" s="12" t="s">
        <v>36</v>
      </c>
      <c r="Y313" s="12"/>
      <c r="Z313" s="12"/>
      <c r="AA313" s="12"/>
      <c r="AB313" s="12"/>
      <c r="AC313" s="12">
        <v>7119</v>
      </c>
      <c r="AD313" s="12">
        <v>7119</v>
      </c>
    </row>
    <row r="314" spans="1:30" x14ac:dyDescent="0.2">
      <c r="A314" s="83" t="s">
        <v>497</v>
      </c>
      <c r="B314" s="76">
        <v>655653</v>
      </c>
      <c r="C314" s="12">
        <v>126529</v>
      </c>
      <c r="D314" s="12"/>
      <c r="E314" s="12">
        <v>3</v>
      </c>
      <c r="F314" s="12" t="s">
        <v>849</v>
      </c>
      <c r="G314" s="12">
        <v>7720</v>
      </c>
      <c r="H314" s="12" t="s">
        <v>685</v>
      </c>
      <c r="I314" s="12" t="s">
        <v>686</v>
      </c>
      <c r="J314" s="12">
        <v>169</v>
      </c>
      <c r="K314" s="12" t="s">
        <v>918</v>
      </c>
      <c r="L314" s="12">
        <v>451</v>
      </c>
      <c r="M314" s="12"/>
      <c r="N314" s="12" t="s">
        <v>919</v>
      </c>
      <c r="O314" s="57">
        <v>45705.543055555558</v>
      </c>
      <c r="P314" s="58">
        <v>45754</v>
      </c>
      <c r="Q314" s="12"/>
      <c r="R314" s="58">
        <v>45748</v>
      </c>
      <c r="S314" s="12"/>
      <c r="T314" s="75">
        <v>-28.62</v>
      </c>
      <c r="U314" s="12" t="s">
        <v>34</v>
      </c>
      <c r="V314" s="12" t="s">
        <v>1037</v>
      </c>
      <c r="W314" s="12" t="s">
        <v>138</v>
      </c>
      <c r="X314" s="12" t="s">
        <v>139</v>
      </c>
      <c r="Y314" s="12"/>
      <c r="Z314" s="12"/>
      <c r="AA314" s="12" t="s">
        <v>921</v>
      </c>
      <c r="AB314" s="12"/>
      <c r="AC314" s="12">
        <v>7119</v>
      </c>
      <c r="AD314" s="12">
        <v>7119</v>
      </c>
    </row>
    <row r="315" spans="1:30" x14ac:dyDescent="0.2">
      <c r="A315" s="83" t="s">
        <v>497</v>
      </c>
      <c r="B315" s="76">
        <v>655681</v>
      </c>
      <c r="C315" s="12">
        <v>126529</v>
      </c>
      <c r="D315" s="12"/>
      <c r="E315" s="12">
        <v>2</v>
      </c>
      <c r="F315" s="12" t="s">
        <v>29</v>
      </c>
      <c r="G315" s="12">
        <v>7720</v>
      </c>
      <c r="H315" s="12" t="s">
        <v>685</v>
      </c>
      <c r="I315" s="12" t="s">
        <v>686</v>
      </c>
      <c r="J315" s="12">
        <v>169</v>
      </c>
      <c r="K315" s="12" t="s">
        <v>918</v>
      </c>
      <c r="L315" s="12">
        <v>451</v>
      </c>
      <c r="M315" s="12"/>
      <c r="N315" s="12" t="s">
        <v>922</v>
      </c>
      <c r="O315" s="57">
        <v>45705.543055555558</v>
      </c>
      <c r="P315" s="58">
        <v>45757</v>
      </c>
      <c r="Q315" s="12"/>
      <c r="R315" s="58">
        <v>45748</v>
      </c>
      <c r="S315" s="12"/>
      <c r="T315" s="75">
        <v>322</v>
      </c>
      <c r="U315" s="12" t="s">
        <v>39</v>
      </c>
      <c r="V315" s="12" t="s">
        <v>470</v>
      </c>
      <c r="W315" s="12" t="s">
        <v>471</v>
      </c>
      <c r="X315" s="12" t="s">
        <v>472</v>
      </c>
      <c r="Y315" s="12"/>
      <c r="Z315" s="12"/>
      <c r="AA315" s="12"/>
      <c r="AB315" s="12"/>
      <c r="AC315" s="12">
        <v>7119</v>
      </c>
      <c r="AD315" s="12">
        <v>7119</v>
      </c>
    </row>
    <row r="316" spans="1:30" x14ac:dyDescent="0.2">
      <c r="A316" s="83" t="s">
        <v>497</v>
      </c>
      <c r="B316" s="76">
        <v>655682</v>
      </c>
      <c r="C316" s="12">
        <v>126529</v>
      </c>
      <c r="D316" s="12"/>
      <c r="E316" s="12">
        <v>2</v>
      </c>
      <c r="F316" s="12" t="s">
        <v>29</v>
      </c>
      <c r="G316" s="12">
        <v>7720</v>
      </c>
      <c r="H316" s="12" t="s">
        <v>685</v>
      </c>
      <c r="I316" s="12" t="s">
        <v>686</v>
      </c>
      <c r="J316" s="12">
        <v>169</v>
      </c>
      <c r="K316" s="12" t="s">
        <v>918</v>
      </c>
      <c r="L316" s="12">
        <v>451</v>
      </c>
      <c r="M316" s="12"/>
      <c r="N316" s="12" t="s">
        <v>922</v>
      </c>
      <c r="O316" s="57">
        <v>45705.543055555558</v>
      </c>
      <c r="P316" s="58">
        <v>45757</v>
      </c>
      <c r="Q316" s="12"/>
      <c r="R316" s="58">
        <v>45748</v>
      </c>
      <c r="S316" s="12"/>
      <c r="T316" s="75">
        <v>28</v>
      </c>
      <c r="U316" s="12" t="s">
        <v>39</v>
      </c>
      <c r="V316" s="12" t="s">
        <v>40</v>
      </c>
      <c r="W316" s="12" t="s">
        <v>41</v>
      </c>
      <c r="X316" s="12" t="s">
        <v>42</v>
      </c>
      <c r="Y316" s="12"/>
      <c r="Z316" s="12"/>
      <c r="AA316" s="12"/>
      <c r="AB316" s="12"/>
      <c r="AC316" s="12">
        <v>7119</v>
      </c>
      <c r="AD316" s="12">
        <v>7119</v>
      </c>
    </row>
    <row r="317" spans="1:30" x14ac:dyDescent="0.2">
      <c r="A317" s="83" t="s">
        <v>497</v>
      </c>
      <c r="B317" s="76">
        <v>661106</v>
      </c>
      <c r="C317" s="12">
        <v>127508</v>
      </c>
      <c r="D317" s="12"/>
      <c r="E317" s="12">
        <v>2</v>
      </c>
      <c r="F317" s="12" t="s">
        <v>29</v>
      </c>
      <c r="G317" s="12">
        <v>7720</v>
      </c>
      <c r="H317" s="12" t="s">
        <v>685</v>
      </c>
      <c r="I317" s="12" t="s">
        <v>686</v>
      </c>
      <c r="J317" s="12">
        <v>547</v>
      </c>
      <c r="K317" s="12" t="s">
        <v>927</v>
      </c>
      <c r="L317" s="12">
        <v>441</v>
      </c>
      <c r="M317" s="12"/>
      <c r="N317" s="12" t="s">
        <v>928</v>
      </c>
      <c r="O317" s="57">
        <v>45709.581944444442</v>
      </c>
      <c r="P317" s="58">
        <v>45757</v>
      </c>
      <c r="Q317" s="12"/>
      <c r="R317" s="58">
        <v>45747</v>
      </c>
      <c r="S317" s="12"/>
      <c r="T317" s="75">
        <v>-6000</v>
      </c>
      <c r="U317" s="12" t="s">
        <v>34</v>
      </c>
      <c r="V317" s="12" t="s">
        <v>970</v>
      </c>
      <c r="W317" s="12" t="s">
        <v>35</v>
      </c>
      <c r="X317" s="12" t="s">
        <v>36</v>
      </c>
      <c r="Y317" s="12"/>
      <c r="Z317" s="12"/>
      <c r="AA317" s="12"/>
      <c r="AB317" s="12"/>
      <c r="AC317" s="12">
        <v>7119</v>
      </c>
      <c r="AD317" s="12">
        <v>7119</v>
      </c>
    </row>
    <row r="318" spans="1:30" x14ac:dyDescent="0.2">
      <c r="A318" s="83" t="s">
        <v>497</v>
      </c>
      <c r="B318" s="76">
        <v>661131</v>
      </c>
      <c r="C318" s="12">
        <v>127508</v>
      </c>
      <c r="D318" s="12"/>
      <c r="E318" s="12">
        <v>2</v>
      </c>
      <c r="F318" s="12" t="s">
        <v>29</v>
      </c>
      <c r="G318" s="12">
        <v>7720</v>
      </c>
      <c r="H318" s="12" t="s">
        <v>685</v>
      </c>
      <c r="I318" s="12" t="s">
        <v>686</v>
      </c>
      <c r="J318" s="12">
        <v>547</v>
      </c>
      <c r="K318" s="12" t="s">
        <v>927</v>
      </c>
      <c r="L318" s="12">
        <v>441</v>
      </c>
      <c r="M318" s="12"/>
      <c r="N318" s="12" t="s">
        <v>928</v>
      </c>
      <c r="O318" s="57">
        <v>45709.581944444442</v>
      </c>
      <c r="P318" s="58">
        <v>45757</v>
      </c>
      <c r="Q318" s="12"/>
      <c r="R318" s="58">
        <v>45747</v>
      </c>
      <c r="S318" s="12"/>
      <c r="T318" s="75">
        <v>5520</v>
      </c>
      <c r="U318" s="12" t="s">
        <v>39</v>
      </c>
      <c r="V318" s="12" t="s">
        <v>470</v>
      </c>
      <c r="W318" s="12" t="s">
        <v>471</v>
      </c>
      <c r="X318" s="12" t="s">
        <v>472</v>
      </c>
      <c r="Y318" s="12"/>
      <c r="Z318" s="12"/>
      <c r="AA318" s="12"/>
      <c r="AB318" s="12"/>
      <c r="AC318" s="12">
        <v>7119</v>
      </c>
      <c r="AD318" s="12">
        <v>7119</v>
      </c>
    </row>
    <row r="319" spans="1:30" x14ac:dyDescent="0.2">
      <c r="A319" s="83" t="s">
        <v>497</v>
      </c>
      <c r="B319" s="76">
        <v>661132</v>
      </c>
      <c r="C319" s="12">
        <v>127508</v>
      </c>
      <c r="D319" s="12"/>
      <c r="E319" s="12">
        <v>2</v>
      </c>
      <c r="F319" s="12" t="s">
        <v>29</v>
      </c>
      <c r="G319" s="12">
        <v>7720</v>
      </c>
      <c r="H319" s="12" t="s">
        <v>685</v>
      </c>
      <c r="I319" s="12" t="s">
        <v>686</v>
      </c>
      <c r="J319" s="12">
        <v>547</v>
      </c>
      <c r="K319" s="12" t="s">
        <v>927</v>
      </c>
      <c r="L319" s="12">
        <v>441</v>
      </c>
      <c r="M319" s="12"/>
      <c r="N319" s="12" t="s">
        <v>928</v>
      </c>
      <c r="O319" s="57">
        <v>45709.581944444442</v>
      </c>
      <c r="P319" s="58">
        <v>45757</v>
      </c>
      <c r="Q319" s="12"/>
      <c r="R319" s="58">
        <v>45747</v>
      </c>
      <c r="S319" s="12"/>
      <c r="T319" s="75">
        <v>480</v>
      </c>
      <c r="U319" s="12" t="s">
        <v>39</v>
      </c>
      <c r="V319" s="12" t="s">
        <v>40</v>
      </c>
      <c r="W319" s="12" t="s">
        <v>41</v>
      </c>
      <c r="X319" s="12" t="s">
        <v>42</v>
      </c>
      <c r="Y319" s="12"/>
      <c r="Z319" s="12"/>
      <c r="AA319" s="12"/>
      <c r="AB319" s="12"/>
      <c r="AC319" s="12">
        <v>7119</v>
      </c>
      <c r="AD319" s="12">
        <v>7119</v>
      </c>
    </row>
    <row r="320" spans="1:30" x14ac:dyDescent="0.2">
      <c r="A320" s="83" t="s">
        <v>497</v>
      </c>
      <c r="B320" s="76">
        <v>661157</v>
      </c>
      <c r="C320" s="12">
        <v>127508</v>
      </c>
      <c r="D320" s="12"/>
      <c r="E320" s="12">
        <v>2</v>
      </c>
      <c r="F320" s="12" t="s">
        <v>29</v>
      </c>
      <c r="G320" s="12">
        <v>7720</v>
      </c>
      <c r="H320" s="12" t="s">
        <v>685</v>
      </c>
      <c r="I320" s="12" t="s">
        <v>686</v>
      </c>
      <c r="J320" s="12">
        <v>547</v>
      </c>
      <c r="K320" s="12" t="s">
        <v>927</v>
      </c>
      <c r="L320" s="12">
        <v>441</v>
      </c>
      <c r="M320" s="12"/>
      <c r="N320" s="12" t="s">
        <v>928</v>
      </c>
      <c r="O320" s="57">
        <v>45709.581944444442</v>
      </c>
      <c r="P320" s="58">
        <v>45757</v>
      </c>
      <c r="Q320" s="12"/>
      <c r="R320" s="58">
        <v>45747</v>
      </c>
      <c r="S320" s="12"/>
      <c r="T320" s="75">
        <v>754</v>
      </c>
      <c r="U320" s="12" t="s">
        <v>39</v>
      </c>
      <c r="V320" s="12" t="s">
        <v>46</v>
      </c>
      <c r="W320" s="12" t="s">
        <v>47</v>
      </c>
      <c r="X320" s="12" t="s">
        <v>48</v>
      </c>
      <c r="Y320" s="12"/>
      <c r="Z320" s="12"/>
      <c r="AA320" s="12"/>
      <c r="AB320" s="12"/>
      <c r="AC320" s="12">
        <v>7119</v>
      </c>
      <c r="AD320" s="12">
        <v>7119</v>
      </c>
    </row>
    <row r="321" spans="1:30" x14ac:dyDescent="0.2">
      <c r="A321" s="83" t="s">
        <v>501</v>
      </c>
      <c r="B321" s="76">
        <v>665923</v>
      </c>
      <c r="C321" s="12">
        <v>128238</v>
      </c>
      <c r="D321" s="12"/>
      <c r="E321" s="12">
        <v>2</v>
      </c>
      <c r="F321" s="12" t="s">
        <v>29</v>
      </c>
      <c r="G321" s="12">
        <v>7720</v>
      </c>
      <c r="H321" s="12" t="s">
        <v>685</v>
      </c>
      <c r="I321" s="12" t="s">
        <v>686</v>
      </c>
      <c r="J321" s="12">
        <v>261</v>
      </c>
      <c r="K321" s="12" t="s">
        <v>370</v>
      </c>
      <c r="L321" s="12">
        <v>97</v>
      </c>
      <c r="M321" s="12" t="s">
        <v>371</v>
      </c>
      <c r="N321" s="12" t="s">
        <v>778</v>
      </c>
      <c r="O321" s="57">
        <v>45722.432638888888</v>
      </c>
      <c r="P321" s="58">
        <v>45757</v>
      </c>
      <c r="Q321" s="12"/>
      <c r="R321" s="58">
        <v>45750</v>
      </c>
      <c r="S321" s="12"/>
      <c r="T321" s="75">
        <v>-4097.16</v>
      </c>
      <c r="U321" s="12" t="s">
        <v>34</v>
      </c>
      <c r="V321" s="12" t="s">
        <v>970</v>
      </c>
      <c r="W321" s="12" t="s">
        <v>35</v>
      </c>
      <c r="X321" s="12" t="s">
        <v>36</v>
      </c>
      <c r="Y321" s="12"/>
      <c r="Z321" s="12"/>
      <c r="AA321" s="12" t="s">
        <v>1038</v>
      </c>
      <c r="AB321" s="12"/>
      <c r="AC321" s="12">
        <v>7119</v>
      </c>
      <c r="AD321" s="12">
        <v>7119</v>
      </c>
    </row>
    <row r="322" spans="1:30" x14ac:dyDescent="0.2">
      <c r="A322" s="83" t="s">
        <v>501</v>
      </c>
      <c r="B322" s="76">
        <v>665955</v>
      </c>
      <c r="C322" s="12">
        <v>128238</v>
      </c>
      <c r="D322" s="12"/>
      <c r="E322" s="12">
        <v>2</v>
      </c>
      <c r="F322" s="12" t="s">
        <v>29</v>
      </c>
      <c r="G322" s="12">
        <v>7720</v>
      </c>
      <c r="H322" s="12" t="s">
        <v>685</v>
      </c>
      <c r="I322" s="12" t="s">
        <v>686</v>
      </c>
      <c r="J322" s="12">
        <v>261</v>
      </c>
      <c r="K322" s="12" t="s">
        <v>370</v>
      </c>
      <c r="L322" s="12">
        <v>97</v>
      </c>
      <c r="M322" s="12" t="s">
        <v>371</v>
      </c>
      <c r="N322" s="12" t="s">
        <v>778</v>
      </c>
      <c r="O322" s="57">
        <v>45722.432638888888</v>
      </c>
      <c r="P322" s="58">
        <v>45757</v>
      </c>
      <c r="Q322" s="12"/>
      <c r="R322" s="58">
        <v>45750</v>
      </c>
      <c r="S322" s="12"/>
      <c r="T322" s="75">
        <v>327.77</v>
      </c>
      <c r="U322" s="12" t="s">
        <v>39</v>
      </c>
      <c r="V322" s="12" t="s">
        <v>40</v>
      </c>
      <c r="W322" s="12" t="s">
        <v>41</v>
      </c>
      <c r="X322" s="12" t="s">
        <v>42</v>
      </c>
      <c r="Y322" s="12"/>
      <c r="Z322" s="12"/>
      <c r="AA322" s="12" t="s">
        <v>1038</v>
      </c>
      <c r="AB322" s="12"/>
      <c r="AC322" s="12">
        <v>7119</v>
      </c>
      <c r="AD322" s="12">
        <v>7119</v>
      </c>
    </row>
    <row r="323" spans="1:30" x14ac:dyDescent="0.2">
      <c r="A323" s="83" t="s">
        <v>501</v>
      </c>
      <c r="B323" s="76">
        <v>665988</v>
      </c>
      <c r="C323" s="12">
        <v>128238</v>
      </c>
      <c r="D323" s="12"/>
      <c r="E323" s="12">
        <v>2</v>
      </c>
      <c r="F323" s="12" t="s">
        <v>29</v>
      </c>
      <c r="G323" s="12">
        <v>7720</v>
      </c>
      <c r="H323" s="12" t="s">
        <v>685</v>
      </c>
      <c r="I323" s="12" t="s">
        <v>686</v>
      </c>
      <c r="J323" s="12">
        <v>261</v>
      </c>
      <c r="K323" s="12" t="s">
        <v>370</v>
      </c>
      <c r="L323" s="12">
        <v>97</v>
      </c>
      <c r="M323" s="12" t="s">
        <v>371</v>
      </c>
      <c r="N323" s="12" t="s">
        <v>778</v>
      </c>
      <c r="O323" s="57">
        <v>45722.432638888888</v>
      </c>
      <c r="P323" s="58">
        <v>45757</v>
      </c>
      <c r="Q323" s="12"/>
      <c r="R323" s="58">
        <v>45750</v>
      </c>
      <c r="S323" s="12"/>
      <c r="T323" s="75">
        <v>259.08999999999997</v>
      </c>
      <c r="U323" s="12" t="s">
        <v>39</v>
      </c>
      <c r="V323" s="12" t="s">
        <v>180</v>
      </c>
      <c r="W323" s="12" t="s">
        <v>47</v>
      </c>
      <c r="X323" s="12" t="s">
        <v>48</v>
      </c>
      <c r="Y323" s="12"/>
      <c r="Z323" s="12"/>
      <c r="AA323" s="12" t="s">
        <v>1038</v>
      </c>
      <c r="AB323" s="12"/>
      <c r="AC323" s="12">
        <v>7119</v>
      </c>
      <c r="AD323" s="12">
        <v>7119</v>
      </c>
    </row>
    <row r="324" spans="1:30" x14ac:dyDescent="0.2">
      <c r="A324" s="83" t="s">
        <v>497</v>
      </c>
      <c r="B324" s="76">
        <v>666322</v>
      </c>
      <c r="C324" s="12">
        <v>128294</v>
      </c>
      <c r="D324" s="12"/>
      <c r="E324" s="12">
        <v>2</v>
      </c>
      <c r="F324" s="12" t="s">
        <v>29</v>
      </c>
      <c r="G324" s="12">
        <v>7720</v>
      </c>
      <c r="H324" s="12" t="s">
        <v>685</v>
      </c>
      <c r="I324" s="12" t="s">
        <v>686</v>
      </c>
      <c r="J324" s="12">
        <v>196</v>
      </c>
      <c r="K324" s="12" t="s">
        <v>1039</v>
      </c>
      <c r="L324" s="12">
        <v>461</v>
      </c>
      <c r="M324" s="12"/>
      <c r="N324" s="12" t="s">
        <v>1040</v>
      </c>
      <c r="O324" s="57">
        <v>45723.470138888886</v>
      </c>
      <c r="P324" s="58">
        <v>45757</v>
      </c>
      <c r="Q324" s="12"/>
      <c r="R324" s="58">
        <v>45742</v>
      </c>
      <c r="S324" s="12"/>
      <c r="T324" s="75">
        <v>-270</v>
      </c>
      <c r="U324" s="12" t="s">
        <v>34</v>
      </c>
      <c r="V324" s="12" t="s">
        <v>970</v>
      </c>
      <c r="W324" s="12" t="s">
        <v>35</v>
      </c>
      <c r="X324" s="12" t="s">
        <v>36</v>
      </c>
      <c r="Y324" s="12"/>
      <c r="Z324" s="12"/>
      <c r="AA324" s="12" t="s">
        <v>1041</v>
      </c>
      <c r="AB324" s="12"/>
      <c r="AC324" s="12">
        <v>7119</v>
      </c>
      <c r="AD324" s="12">
        <v>7119</v>
      </c>
    </row>
    <row r="325" spans="1:30" x14ac:dyDescent="0.2">
      <c r="A325" s="83" t="s">
        <v>497</v>
      </c>
      <c r="B325" s="76">
        <v>666346</v>
      </c>
      <c r="C325" s="12">
        <v>128294</v>
      </c>
      <c r="D325" s="12"/>
      <c r="E325" s="12">
        <v>2</v>
      </c>
      <c r="F325" s="12" t="s">
        <v>29</v>
      </c>
      <c r="G325" s="12">
        <v>7720</v>
      </c>
      <c r="H325" s="12" t="s">
        <v>685</v>
      </c>
      <c r="I325" s="12" t="s">
        <v>686</v>
      </c>
      <c r="J325" s="12">
        <v>196</v>
      </c>
      <c r="K325" s="12" t="s">
        <v>1039</v>
      </c>
      <c r="L325" s="12">
        <v>461</v>
      </c>
      <c r="M325" s="12"/>
      <c r="N325" s="12" t="s">
        <v>1040</v>
      </c>
      <c r="O325" s="57">
        <v>45723.470138888886</v>
      </c>
      <c r="P325" s="58">
        <v>45757</v>
      </c>
      <c r="Q325" s="12"/>
      <c r="R325" s="58">
        <v>45742</v>
      </c>
      <c r="S325" s="12"/>
      <c r="T325" s="75">
        <v>21.6</v>
      </c>
      <c r="U325" s="12" t="s">
        <v>39</v>
      </c>
      <c r="V325" s="12" t="s">
        <v>40</v>
      </c>
      <c r="W325" s="12" t="s">
        <v>41</v>
      </c>
      <c r="X325" s="12" t="s">
        <v>42</v>
      </c>
      <c r="Y325" s="12"/>
      <c r="Z325" s="12"/>
      <c r="AA325" s="12" t="s">
        <v>1041</v>
      </c>
      <c r="AB325" s="12"/>
      <c r="AC325" s="12">
        <v>7119</v>
      </c>
      <c r="AD325" s="12">
        <v>7119</v>
      </c>
    </row>
    <row r="326" spans="1:30" x14ac:dyDescent="0.2">
      <c r="A326" s="83" t="s">
        <v>497</v>
      </c>
      <c r="B326" s="76">
        <v>666518</v>
      </c>
      <c r="C326" s="12">
        <v>128339</v>
      </c>
      <c r="D326" s="12"/>
      <c r="E326" s="12">
        <v>2</v>
      </c>
      <c r="F326" s="12" t="s">
        <v>29</v>
      </c>
      <c r="G326" s="12">
        <v>7720</v>
      </c>
      <c r="H326" s="12" t="s">
        <v>685</v>
      </c>
      <c r="I326" s="12" t="s">
        <v>686</v>
      </c>
      <c r="J326" s="12">
        <v>176</v>
      </c>
      <c r="K326" s="12" t="s">
        <v>378</v>
      </c>
      <c r="L326" s="12">
        <v>463</v>
      </c>
      <c r="M326" s="12"/>
      <c r="N326" s="12" t="s">
        <v>1042</v>
      </c>
      <c r="O326" s="57">
        <v>45723.693749999999</v>
      </c>
      <c r="P326" s="58">
        <v>45757</v>
      </c>
      <c r="Q326" s="12"/>
      <c r="R326" s="58">
        <v>45754</v>
      </c>
      <c r="S326" s="12"/>
      <c r="T326" s="75">
        <v>-510</v>
      </c>
      <c r="U326" s="12" t="s">
        <v>34</v>
      </c>
      <c r="V326" s="12" t="s">
        <v>970</v>
      </c>
      <c r="W326" s="12" t="s">
        <v>35</v>
      </c>
      <c r="X326" s="12" t="s">
        <v>36</v>
      </c>
      <c r="Y326" s="12"/>
      <c r="Z326" s="12"/>
      <c r="AA326" s="12" t="s">
        <v>1043</v>
      </c>
      <c r="AB326" s="12"/>
      <c r="AC326" s="12">
        <v>7119</v>
      </c>
      <c r="AD326" s="12">
        <v>7119</v>
      </c>
    </row>
    <row r="327" spans="1:30" x14ac:dyDescent="0.2">
      <c r="A327" s="83" t="s">
        <v>497</v>
      </c>
      <c r="B327" s="76">
        <v>666541</v>
      </c>
      <c r="C327" s="12">
        <v>128339</v>
      </c>
      <c r="D327" s="12"/>
      <c r="E327" s="12">
        <v>2</v>
      </c>
      <c r="F327" s="12" t="s">
        <v>29</v>
      </c>
      <c r="G327" s="12">
        <v>7720</v>
      </c>
      <c r="H327" s="12" t="s">
        <v>685</v>
      </c>
      <c r="I327" s="12" t="s">
        <v>686</v>
      </c>
      <c r="J327" s="12">
        <v>176</v>
      </c>
      <c r="K327" s="12" t="s">
        <v>378</v>
      </c>
      <c r="L327" s="12">
        <v>463</v>
      </c>
      <c r="M327" s="12"/>
      <c r="N327" s="12" t="s">
        <v>1042</v>
      </c>
      <c r="O327" s="57">
        <v>45723.693749999999</v>
      </c>
      <c r="P327" s="58">
        <v>45757</v>
      </c>
      <c r="Q327" s="12"/>
      <c r="R327" s="58">
        <v>45754</v>
      </c>
      <c r="S327" s="12"/>
      <c r="T327" s="75">
        <v>40.799999999999997</v>
      </c>
      <c r="U327" s="12" t="s">
        <v>39</v>
      </c>
      <c r="V327" s="12" t="s">
        <v>40</v>
      </c>
      <c r="W327" s="12" t="s">
        <v>41</v>
      </c>
      <c r="X327" s="12" t="s">
        <v>42</v>
      </c>
      <c r="Y327" s="12"/>
      <c r="Z327" s="12"/>
      <c r="AA327" s="12" t="s">
        <v>1043</v>
      </c>
      <c r="AB327" s="12"/>
      <c r="AC327" s="12">
        <v>7119</v>
      </c>
      <c r="AD327" s="12">
        <v>7119</v>
      </c>
    </row>
    <row r="328" spans="1:30" x14ac:dyDescent="0.2">
      <c r="A328" s="83" t="s">
        <v>498</v>
      </c>
      <c r="B328" s="76">
        <v>668209</v>
      </c>
      <c r="C328" s="12">
        <v>128634</v>
      </c>
      <c r="D328" s="12"/>
      <c r="E328" s="12">
        <v>2</v>
      </c>
      <c r="F328" s="12" t="s">
        <v>29</v>
      </c>
      <c r="G328" s="12">
        <v>7720</v>
      </c>
      <c r="H328" s="12" t="s">
        <v>685</v>
      </c>
      <c r="I328" s="12" t="s">
        <v>686</v>
      </c>
      <c r="J328" s="12">
        <v>413</v>
      </c>
      <c r="K328" s="12" t="s">
        <v>205</v>
      </c>
      <c r="L328" s="12">
        <v>104</v>
      </c>
      <c r="M328" s="12" t="s">
        <v>206</v>
      </c>
      <c r="N328" s="12" t="s">
        <v>1044</v>
      </c>
      <c r="O328" s="57">
        <v>45717</v>
      </c>
      <c r="P328" s="58">
        <v>45757</v>
      </c>
      <c r="Q328" s="12"/>
      <c r="R328" s="58">
        <v>45744</v>
      </c>
      <c r="S328" s="12"/>
      <c r="T328" s="75">
        <v>-607.04999999999995</v>
      </c>
      <c r="U328" s="12" t="s">
        <v>34</v>
      </c>
      <c r="V328" s="12" t="s">
        <v>970</v>
      </c>
      <c r="W328" s="12" t="s">
        <v>35</v>
      </c>
      <c r="X328" s="12" t="s">
        <v>36</v>
      </c>
      <c r="Y328" s="12"/>
      <c r="Z328" s="12"/>
      <c r="AA328" s="12" t="s">
        <v>1045</v>
      </c>
      <c r="AB328" s="12"/>
      <c r="AC328" s="12">
        <v>7119</v>
      </c>
      <c r="AD328" s="12">
        <v>7119</v>
      </c>
    </row>
    <row r="329" spans="1:30" x14ac:dyDescent="0.2">
      <c r="A329" s="83" t="s">
        <v>498</v>
      </c>
      <c r="B329" s="76">
        <v>668232</v>
      </c>
      <c r="C329" s="12">
        <v>128634</v>
      </c>
      <c r="D329" s="12"/>
      <c r="E329" s="12">
        <v>2</v>
      </c>
      <c r="F329" s="12" t="s">
        <v>29</v>
      </c>
      <c r="G329" s="12">
        <v>7720</v>
      </c>
      <c r="H329" s="12" t="s">
        <v>685</v>
      </c>
      <c r="I329" s="12" t="s">
        <v>686</v>
      </c>
      <c r="J329" s="12">
        <v>413</v>
      </c>
      <c r="K329" s="12" t="s">
        <v>205</v>
      </c>
      <c r="L329" s="12">
        <v>104</v>
      </c>
      <c r="M329" s="12" t="s">
        <v>206</v>
      </c>
      <c r="N329" s="12" t="s">
        <v>1044</v>
      </c>
      <c r="O329" s="57">
        <v>45717</v>
      </c>
      <c r="P329" s="58">
        <v>45757</v>
      </c>
      <c r="Q329" s="12"/>
      <c r="R329" s="58">
        <v>45744</v>
      </c>
      <c r="S329" s="12"/>
      <c r="T329" s="75">
        <v>48.56</v>
      </c>
      <c r="U329" s="12" t="s">
        <v>39</v>
      </c>
      <c r="V329" s="12" t="s">
        <v>40</v>
      </c>
      <c r="W329" s="12" t="s">
        <v>41</v>
      </c>
      <c r="X329" s="12" t="s">
        <v>42</v>
      </c>
      <c r="Y329" s="12"/>
      <c r="Z329" s="12"/>
      <c r="AA329" s="12" t="s">
        <v>1045</v>
      </c>
      <c r="AB329" s="12"/>
      <c r="AC329" s="12">
        <v>7119</v>
      </c>
      <c r="AD329" s="12">
        <v>7119</v>
      </c>
    </row>
    <row r="330" spans="1:30" x14ac:dyDescent="0.2">
      <c r="A330" s="83" t="s">
        <v>501</v>
      </c>
      <c r="B330" s="76">
        <v>668753</v>
      </c>
      <c r="C330" s="12">
        <v>128720</v>
      </c>
      <c r="D330" s="12"/>
      <c r="E330" s="12">
        <v>2</v>
      </c>
      <c r="F330" s="12" t="s">
        <v>29</v>
      </c>
      <c r="G330" s="12">
        <v>7720</v>
      </c>
      <c r="H330" s="12" t="s">
        <v>685</v>
      </c>
      <c r="I330" s="12" t="s">
        <v>686</v>
      </c>
      <c r="J330" s="12">
        <v>386</v>
      </c>
      <c r="K330" s="12" t="s">
        <v>245</v>
      </c>
      <c r="L330" s="12">
        <v>281</v>
      </c>
      <c r="M330" s="12" t="s">
        <v>246</v>
      </c>
      <c r="N330" s="12" t="s">
        <v>1046</v>
      </c>
      <c r="O330" s="57">
        <v>45748</v>
      </c>
      <c r="P330" s="58">
        <v>45757</v>
      </c>
      <c r="Q330" s="12"/>
      <c r="R330" s="58">
        <v>45754</v>
      </c>
      <c r="S330" s="12"/>
      <c r="T330" s="75">
        <v>-11744.44</v>
      </c>
      <c r="U330" s="12" t="s">
        <v>34</v>
      </c>
      <c r="V330" s="12" t="s">
        <v>970</v>
      </c>
      <c r="W330" s="12" t="s">
        <v>35</v>
      </c>
      <c r="X330" s="12" t="s">
        <v>36</v>
      </c>
      <c r="Y330" s="12"/>
      <c r="Z330" s="12"/>
      <c r="AA330" s="12" t="s">
        <v>1047</v>
      </c>
      <c r="AB330" s="12"/>
      <c r="AC330" s="12">
        <v>7119</v>
      </c>
      <c r="AD330" s="12">
        <v>7119</v>
      </c>
    </row>
    <row r="331" spans="1:30" x14ac:dyDescent="0.2">
      <c r="A331" s="83" t="s">
        <v>501</v>
      </c>
      <c r="B331" s="76">
        <v>668792</v>
      </c>
      <c r="C331" s="12">
        <v>128720</v>
      </c>
      <c r="D331" s="12"/>
      <c r="E331" s="12">
        <v>2</v>
      </c>
      <c r="F331" s="12" t="s">
        <v>29</v>
      </c>
      <c r="G331" s="12">
        <v>7720</v>
      </c>
      <c r="H331" s="12" t="s">
        <v>685</v>
      </c>
      <c r="I331" s="12" t="s">
        <v>686</v>
      </c>
      <c r="J331" s="12">
        <v>386</v>
      </c>
      <c r="K331" s="12" t="s">
        <v>245</v>
      </c>
      <c r="L331" s="12">
        <v>281</v>
      </c>
      <c r="M331" s="12" t="s">
        <v>246</v>
      </c>
      <c r="N331" s="12" t="s">
        <v>1046</v>
      </c>
      <c r="O331" s="57">
        <v>45748</v>
      </c>
      <c r="P331" s="58">
        <v>45757</v>
      </c>
      <c r="Q331" s="12"/>
      <c r="R331" s="58">
        <v>45754</v>
      </c>
      <c r="S331" s="12"/>
      <c r="T331" s="75">
        <v>939.56</v>
      </c>
      <c r="U331" s="12" t="s">
        <v>39</v>
      </c>
      <c r="V331" s="12" t="s">
        <v>40</v>
      </c>
      <c r="W331" s="12" t="s">
        <v>41</v>
      </c>
      <c r="X331" s="12" t="s">
        <v>42</v>
      </c>
      <c r="Y331" s="12"/>
      <c r="Z331" s="12"/>
      <c r="AA331" s="12" t="s">
        <v>1047</v>
      </c>
      <c r="AB331" s="12"/>
      <c r="AC331" s="12">
        <v>7119</v>
      </c>
      <c r="AD331" s="12">
        <v>7119</v>
      </c>
    </row>
    <row r="332" spans="1:30" x14ac:dyDescent="0.2">
      <c r="A332" s="83" t="s">
        <v>501</v>
      </c>
      <c r="B332" s="76">
        <v>668830</v>
      </c>
      <c r="C332" s="12">
        <v>128720</v>
      </c>
      <c r="D332" s="12"/>
      <c r="E332" s="12">
        <v>2</v>
      </c>
      <c r="F332" s="12" t="s">
        <v>29</v>
      </c>
      <c r="G332" s="12">
        <v>7720</v>
      </c>
      <c r="H332" s="12" t="s">
        <v>685</v>
      </c>
      <c r="I332" s="12" t="s">
        <v>686</v>
      </c>
      <c r="J332" s="12">
        <v>386</v>
      </c>
      <c r="K332" s="12" t="s">
        <v>245</v>
      </c>
      <c r="L332" s="12">
        <v>281</v>
      </c>
      <c r="M332" s="12" t="s">
        <v>246</v>
      </c>
      <c r="N332" s="12" t="s">
        <v>1046</v>
      </c>
      <c r="O332" s="57">
        <v>45748</v>
      </c>
      <c r="P332" s="58">
        <v>45757</v>
      </c>
      <c r="Q332" s="12"/>
      <c r="R332" s="58">
        <v>45754</v>
      </c>
      <c r="S332" s="12"/>
      <c r="T332" s="75">
        <v>2333.7199999999998</v>
      </c>
      <c r="U332" s="12" t="s">
        <v>39</v>
      </c>
      <c r="V332" s="12" t="s">
        <v>46</v>
      </c>
      <c r="W332" s="12" t="s">
        <v>47</v>
      </c>
      <c r="X332" s="12" t="s">
        <v>48</v>
      </c>
      <c r="Y332" s="12"/>
      <c r="Z332" s="12"/>
      <c r="AA332" s="12" t="s">
        <v>1047</v>
      </c>
      <c r="AB332" s="12"/>
      <c r="AC332" s="12">
        <v>7119</v>
      </c>
      <c r="AD332" s="12">
        <v>7119</v>
      </c>
    </row>
    <row r="333" spans="1:30" x14ac:dyDescent="0.2">
      <c r="A333" s="83" t="s">
        <v>497</v>
      </c>
      <c r="B333" s="76">
        <v>669150</v>
      </c>
      <c r="C333" s="12">
        <v>128785</v>
      </c>
      <c r="D333" s="12"/>
      <c r="E333" s="12">
        <v>2</v>
      </c>
      <c r="F333" s="12" t="s">
        <v>29</v>
      </c>
      <c r="G333" s="12">
        <v>7720</v>
      </c>
      <c r="H333" s="12" t="s">
        <v>685</v>
      </c>
      <c r="I333" s="12" t="s">
        <v>686</v>
      </c>
      <c r="J333" s="12">
        <v>202</v>
      </c>
      <c r="K333" s="12" t="s">
        <v>144</v>
      </c>
      <c r="L333" s="12">
        <v>370</v>
      </c>
      <c r="M333" s="12"/>
      <c r="N333" s="12" t="s">
        <v>1048</v>
      </c>
      <c r="O333" s="57">
        <v>45748</v>
      </c>
      <c r="P333" s="58">
        <v>45757</v>
      </c>
      <c r="Q333" s="12"/>
      <c r="R333" s="58">
        <v>45751</v>
      </c>
      <c r="S333" s="12"/>
      <c r="T333" s="75">
        <v>-379.54</v>
      </c>
      <c r="U333" s="12" t="s">
        <v>34</v>
      </c>
      <c r="V333" s="12" t="s">
        <v>970</v>
      </c>
      <c r="W333" s="12" t="s">
        <v>35</v>
      </c>
      <c r="X333" s="12" t="s">
        <v>36</v>
      </c>
      <c r="Y333" s="12"/>
      <c r="Z333" s="12"/>
      <c r="AA333" s="12" t="s">
        <v>1049</v>
      </c>
      <c r="AB333" s="12"/>
      <c r="AC333" s="12">
        <v>7119</v>
      </c>
      <c r="AD333" s="12">
        <v>7119</v>
      </c>
    </row>
    <row r="334" spans="1:30" x14ac:dyDescent="0.2">
      <c r="A334" s="83" t="s">
        <v>497</v>
      </c>
      <c r="B334" s="76">
        <v>669188</v>
      </c>
      <c r="C334" s="12">
        <v>128785</v>
      </c>
      <c r="D334" s="12"/>
      <c r="E334" s="12">
        <v>2</v>
      </c>
      <c r="F334" s="12" t="s">
        <v>29</v>
      </c>
      <c r="G334" s="12">
        <v>7720</v>
      </c>
      <c r="H334" s="12" t="s">
        <v>685</v>
      </c>
      <c r="I334" s="12" t="s">
        <v>686</v>
      </c>
      <c r="J334" s="12">
        <v>202</v>
      </c>
      <c r="K334" s="12" t="s">
        <v>144</v>
      </c>
      <c r="L334" s="12">
        <v>370</v>
      </c>
      <c r="M334" s="12"/>
      <c r="N334" s="12" t="s">
        <v>1048</v>
      </c>
      <c r="O334" s="57">
        <v>45748</v>
      </c>
      <c r="P334" s="58">
        <v>45757</v>
      </c>
      <c r="Q334" s="12"/>
      <c r="R334" s="58">
        <v>45751</v>
      </c>
      <c r="S334" s="12"/>
      <c r="T334" s="75">
        <v>30.36</v>
      </c>
      <c r="U334" s="12" t="s">
        <v>39</v>
      </c>
      <c r="V334" s="12" t="s">
        <v>40</v>
      </c>
      <c r="W334" s="12" t="s">
        <v>41</v>
      </c>
      <c r="X334" s="12" t="s">
        <v>42</v>
      </c>
      <c r="Y334" s="12"/>
      <c r="Z334" s="12"/>
      <c r="AA334" s="12" t="s">
        <v>1049</v>
      </c>
      <c r="AB334" s="12"/>
      <c r="AC334" s="12">
        <v>7119</v>
      </c>
      <c r="AD334" s="12">
        <v>7119</v>
      </c>
    </row>
    <row r="335" spans="1:30" x14ac:dyDescent="0.2">
      <c r="A335" s="83" t="s">
        <v>497</v>
      </c>
      <c r="B335" s="76">
        <v>670594</v>
      </c>
      <c r="C335" s="12">
        <v>129031</v>
      </c>
      <c r="D335" s="12"/>
      <c r="E335" s="12">
        <v>3</v>
      </c>
      <c r="F335" s="12" t="s">
        <v>849</v>
      </c>
      <c r="G335" s="12">
        <v>7720</v>
      </c>
      <c r="H335" s="12" t="s">
        <v>685</v>
      </c>
      <c r="I335" s="12" t="s">
        <v>686</v>
      </c>
      <c r="J335" s="12">
        <v>196</v>
      </c>
      <c r="K335" s="12" t="s">
        <v>1039</v>
      </c>
      <c r="L335" s="12">
        <v>461</v>
      </c>
      <c r="M335" s="12"/>
      <c r="N335" s="12" t="s">
        <v>1050</v>
      </c>
      <c r="O335" s="57">
        <v>45726.452777777777</v>
      </c>
      <c r="P335" s="58">
        <v>45757</v>
      </c>
      <c r="Q335" s="12"/>
      <c r="R335" s="58">
        <v>45742</v>
      </c>
      <c r="S335" s="12"/>
      <c r="T335" s="75">
        <v>-28.62</v>
      </c>
      <c r="U335" s="12" t="s">
        <v>34</v>
      </c>
      <c r="V335" s="12" t="s">
        <v>851</v>
      </c>
      <c r="W335" s="12" t="s">
        <v>138</v>
      </c>
      <c r="X335" s="12" t="s">
        <v>139</v>
      </c>
      <c r="Y335" s="12"/>
      <c r="Z335" s="12"/>
      <c r="AA335" s="12" t="s">
        <v>921</v>
      </c>
      <c r="AB335" s="12"/>
      <c r="AC335" s="12">
        <v>7119</v>
      </c>
      <c r="AD335" s="12">
        <v>7119</v>
      </c>
    </row>
    <row r="336" spans="1:30" x14ac:dyDescent="0.2">
      <c r="A336" s="83" t="s">
        <v>497</v>
      </c>
      <c r="B336" s="76">
        <v>684371</v>
      </c>
      <c r="C336" s="12">
        <v>132251</v>
      </c>
      <c r="D336" s="12"/>
      <c r="E336" s="12">
        <v>2</v>
      </c>
      <c r="F336" s="12" t="s">
        <v>29</v>
      </c>
      <c r="G336" s="12">
        <v>7720</v>
      </c>
      <c r="H336" s="12" t="s">
        <v>685</v>
      </c>
      <c r="I336" s="12" t="s">
        <v>686</v>
      </c>
      <c r="J336" s="12">
        <v>188</v>
      </c>
      <c r="K336" s="12" t="s">
        <v>1054</v>
      </c>
      <c r="L336" s="12">
        <v>465</v>
      </c>
      <c r="M336" s="12"/>
      <c r="N336" s="12" t="s">
        <v>1079</v>
      </c>
      <c r="O336" s="57">
        <v>45751.601388888892</v>
      </c>
      <c r="P336" s="58">
        <v>45757</v>
      </c>
      <c r="Q336" s="12"/>
      <c r="R336" s="58">
        <v>45754</v>
      </c>
      <c r="S336" s="12"/>
      <c r="T336" s="75">
        <v>-174.09</v>
      </c>
      <c r="U336" s="12" t="s">
        <v>34</v>
      </c>
      <c r="V336" s="12" t="s">
        <v>202</v>
      </c>
      <c r="W336" s="12" t="s">
        <v>202</v>
      </c>
      <c r="X336" s="12" t="s">
        <v>474</v>
      </c>
      <c r="Y336" s="12"/>
      <c r="Z336" s="12"/>
      <c r="AA336" s="12" t="s">
        <v>1055</v>
      </c>
      <c r="AB336" s="12"/>
      <c r="AC336" s="12">
        <v>7119</v>
      </c>
      <c r="AD336" s="12" t="s">
        <v>38</v>
      </c>
    </row>
    <row r="337" spans="1:30" x14ac:dyDescent="0.2">
      <c r="A337" s="83" t="s">
        <v>497</v>
      </c>
      <c r="B337" s="76">
        <v>687285</v>
      </c>
      <c r="C337" s="12">
        <v>132251</v>
      </c>
      <c r="D337" s="12"/>
      <c r="E337" s="12">
        <v>2</v>
      </c>
      <c r="F337" s="12" t="s">
        <v>29</v>
      </c>
      <c r="G337" s="12">
        <v>7720</v>
      </c>
      <c r="H337" s="12" t="s">
        <v>685</v>
      </c>
      <c r="I337" s="12" t="s">
        <v>686</v>
      </c>
      <c r="J337" s="12">
        <v>188</v>
      </c>
      <c r="K337" s="12" t="s">
        <v>1054</v>
      </c>
      <c r="L337" s="12">
        <v>465</v>
      </c>
      <c r="M337" s="12"/>
      <c r="N337" s="12" t="s">
        <v>1079</v>
      </c>
      <c r="O337" s="57">
        <v>45751.601388888892</v>
      </c>
      <c r="P337" s="58">
        <v>45757</v>
      </c>
      <c r="Q337" s="12"/>
      <c r="R337" s="58">
        <v>45754</v>
      </c>
      <c r="S337" s="12"/>
      <c r="T337" s="75">
        <v>402.42</v>
      </c>
      <c r="U337" s="12" t="s">
        <v>39</v>
      </c>
      <c r="V337" s="12" t="s">
        <v>1080</v>
      </c>
      <c r="W337" s="12" t="s">
        <v>1081</v>
      </c>
      <c r="X337" s="12" t="s">
        <v>1082</v>
      </c>
      <c r="Y337" s="12"/>
      <c r="Z337" s="12"/>
      <c r="AA337" s="12" t="s">
        <v>1055</v>
      </c>
      <c r="AB337" s="12"/>
      <c r="AC337" s="12">
        <v>7119</v>
      </c>
      <c r="AD337" s="12" t="s">
        <v>38</v>
      </c>
    </row>
    <row r="338" spans="1:30" x14ac:dyDescent="0.2">
      <c r="A338" s="83" t="s">
        <v>497</v>
      </c>
      <c r="B338" s="76">
        <v>687287</v>
      </c>
      <c r="C338" s="12">
        <v>132251</v>
      </c>
      <c r="D338" s="12"/>
      <c r="E338" s="12">
        <v>2</v>
      </c>
      <c r="F338" s="12" t="s">
        <v>29</v>
      </c>
      <c r="G338" s="12">
        <v>7720</v>
      </c>
      <c r="H338" s="12" t="s">
        <v>685</v>
      </c>
      <c r="I338" s="12" t="s">
        <v>686</v>
      </c>
      <c r="J338" s="12">
        <v>188</v>
      </c>
      <c r="K338" s="12" t="s">
        <v>1054</v>
      </c>
      <c r="L338" s="12">
        <v>465</v>
      </c>
      <c r="M338" s="12"/>
      <c r="N338" s="12" t="s">
        <v>1079</v>
      </c>
      <c r="O338" s="57">
        <v>45751.601388888892</v>
      </c>
      <c r="P338" s="58">
        <v>45757</v>
      </c>
      <c r="Q338" s="12"/>
      <c r="R338" s="58">
        <v>45754</v>
      </c>
      <c r="S338" s="12"/>
      <c r="T338" s="75">
        <v>146</v>
      </c>
      <c r="U338" s="12" t="s">
        <v>39</v>
      </c>
      <c r="V338" s="12" t="s">
        <v>1080</v>
      </c>
      <c r="W338" s="12" t="s">
        <v>1081</v>
      </c>
      <c r="X338" s="12" t="s">
        <v>1082</v>
      </c>
      <c r="Y338" s="12"/>
      <c r="Z338" s="12"/>
      <c r="AA338" s="12" t="s">
        <v>1055</v>
      </c>
      <c r="AB338" s="12"/>
      <c r="AC338" s="12">
        <v>7119</v>
      </c>
      <c r="AD338" s="12" t="s">
        <v>38</v>
      </c>
    </row>
    <row r="339" spans="1:30" x14ac:dyDescent="0.2">
      <c r="A339" s="83" t="s">
        <v>497</v>
      </c>
      <c r="B339" s="76">
        <v>676064</v>
      </c>
      <c r="C339" s="12">
        <v>130199</v>
      </c>
      <c r="D339" s="12"/>
      <c r="E339" s="12">
        <v>2</v>
      </c>
      <c r="F339" s="12" t="s">
        <v>29</v>
      </c>
      <c r="G339" s="12">
        <v>7720</v>
      </c>
      <c r="H339" s="12" t="s">
        <v>685</v>
      </c>
      <c r="I339" s="12" t="s">
        <v>686</v>
      </c>
      <c r="J339" s="12">
        <v>173</v>
      </c>
      <c r="K339" s="12" t="s">
        <v>1051</v>
      </c>
      <c r="L339" s="12">
        <v>465</v>
      </c>
      <c r="M339" s="12"/>
      <c r="N339" s="12" t="s">
        <v>1079</v>
      </c>
      <c r="O339" s="57">
        <v>45733.549305555556</v>
      </c>
      <c r="P339" s="58">
        <v>45757</v>
      </c>
      <c r="Q339" s="12"/>
      <c r="R339" s="58">
        <v>45754</v>
      </c>
      <c r="S339" s="12"/>
      <c r="T339" s="75">
        <v>-198.33</v>
      </c>
      <c r="U339" s="12" t="s">
        <v>34</v>
      </c>
      <c r="V339" s="12" t="s">
        <v>1052</v>
      </c>
      <c r="W339" s="12" t="s">
        <v>35</v>
      </c>
      <c r="X339" s="12" t="s">
        <v>36</v>
      </c>
      <c r="Y339" s="12"/>
      <c r="Z339" s="12"/>
      <c r="AA339" s="12" t="s">
        <v>1053</v>
      </c>
      <c r="AB339" s="12"/>
      <c r="AC339" s="12">
        <v>7119</v>
      </c>
      <c r="AD339" s="12" t="s">
        <v>38</v>
      </c>
    </row>
    <row r="340" spans="1:30" x14ac:dyDescent="0.2">
      <c r="A340" s="83" t="s">
        <v>497</v>
      </c>
      <c r="B340" s="76">
        <v>676101</v>
      </c>
      <c r="C340" s="12">
        <v>130199</v>
      </c>
      <c r="D340" s="12"/>
      <c r="E340" s="12">
        <v>2</v>
      </c>
      <c r="F340" s="12" t="s">
        <v>29</v>
      </c>
      <c r="G340" s="12">
        <v>7720</v>
      </c>
      <c r="H340" s="12" t="s">
        <v>685</v>
      </c>
      <c r="I340" s="12" t="s">
        <v>686</v>
      </c>
      <c r="J340" s="12">
        <v>173</v>
      </c>
      <c r="K340" s="12" t="s">
        <v>1051</v>
      </c>
      <c r="L340" s="12">
        <v>465</v>
      </c>
      <c r="M340" s="12"/>
      <c r="N340" s="12" t="s">
        <v>1079</v>
      </c>
      <c r="O340" s="57">
        <v>45733.549305555556</v>
      </c>
      <c r="P340" s="58">
        <v>45757</v>
      </c>
      <c r="Q340" s="12"/>
      <c r="R340" s="58">
        <v>45754</v>
      </c>
      <c r="S340" s="12"/>
      <c r="T340" s="75">
        <v>15.87</v>
      </c>
      <c r="U340" s="12" t="s">
        <v>39</v>
      </c>
      <c r="V340" s="12" t="s">
        <v>40</v>
      </c>
      <c r="W340" s="12" t="s">
        <v>41</v>
      </c>
      <c r="X340" s="12" t="s">
        <v>42</v>
      </c>
      <c r="Y340" s="12"/>
      <c r="Z340" s="12"/>
      <c r="AA340" s="12" t="s">
        <v>1053</v>
      </c>
      <c r="AB340" s="12"/>
      <c r="AC340" s="12">
        <v>7119</v>
      </c>
      <c r="AD340" s="12" t="s">
        <v>38</v>
      </c>
    </row>
    <row r="341" spans="1:30" x14ac:dyDescent="0.2">
      <c r="A341" s="83" t="s">
        <v>497</v>
      </c>
      <c r="B341" s="76">
        <v>676103</v>
      </c>
      <c r="C341" s="12">
        <v>130199</v>
      </c>
      <c r="D341" s="12"/>
      <c r="E341" s="12">
        <v>2</v>
      </c>
      <c r="F341" s="12" t="s">
        <v>29</v>
      </c>
      <c r="G341" s="12">
        <v>7720</v>
      </c>
      <c r="H341" s="12" t="s">
        <v>685</v>
      </c>
      <c r="I341" s="12" t="s">
        <v>686</v>
      </c>
      <c r="J341" s="12">
        <v>173</v>
      </c>
      <c r="K341" s="12" t="s">
        <v>1051</v>
      </c>
      <c r="L341" s="12">
        <v>465</v>
      </c>
      <c r="M341" s="12"/>
      <c r="N341" s="12" t="s">
        <v>1079</v>
      </c>
      <c r="O341" s="57">
        <v>45733.549305555556</v>
      </c>
      <c r="P341" s="58">
        <v>45757</v>
      </c>
      <c r="Q341" s="12"/>
      <c r="R341" s="58">
        <v>45754</v>
      </c>
      <c r="S341" s="12"/>
      <c r="T341" s="75">
        <v>-17.170000000000002</v>
      </c>
      <c r="U341" s="12" t="s">
        <v>34</v>
      </c>
      <c r="V341" s="12" t="s">
        <v>138</v>
      </c>
      <c r="W341" s="12" t="s">
        <v>138</v>
      </c>
      <c r="X341" s="12" t="s">
        <v>139</v>
      </c>
      <c r="Y341" s="12"/>
      <c r="Z341" s="12"/>
      <c r="AA341" s="12" t="s">
        <v>1053</v>
      </c>
      <c r="AB341" s="12"/>
      <c r="AC341" s="12">
        <v>7119</v>
      </c>
      <c r="AD341" s="12" t="s">
        <v>38</v>
      </c>
    </row>
    <row r="342" spans="1:30" x14ac:dyDescent="0.2">
      <c r="A342" s="83" t="s">
        <v>497</v>
      </c>
      <c r="B342" s="76">
        <v>687284</v>
      </c>
      <c r="C342" s="12">
        <v>130199</v>
      </c>
      <c r="D342" s="12"/>
      <c r="E342" s="12">
        <v>2</v>
      </c>
      <c r="F342" s="12" t="s">
        <v>29</v>
      </c>
      <c r="G342" s="12">
        <v>7720</v>
      </c>
      <c r="H342" s="12" t="s">
        <v>685</v>
      </c>
      <c r="I342" s="12" t="s">
        <v>686</v>
      </c>
      <c r="J342" s="12">
        <v>173</v>
      </c>
      <c r="K342" s="12" t="s">
        <v>1051</v>
      </c>
      <c r="L342" s="12">
        <v>465</v>
      </c>
      <c r="M342" s="12"/>
      <c r="N342" s="12" t="s">
        <v>1079</v>
      </c>
      <c r="O342" s="57">
        <v>45733.549305555556</v>
      </c>
      <c r="P342" s="58">
        <v>45757</v>
      </c>
      <c r="Q342" s="12"/>
      <c r="R342" s="58">
        <v>45754</v>
      </c>
      <c r="S342" s="12"/>
      <c r="T342" s="75">
        <v>600</v>
      </c>
      <c r="U342" s="12" t="s">
        <v>39</v>
      </c>
      <c r="V342" s="12" t="s">
        <v>1083</v>
      </c>
      <c r="W342" s="12" t="s">
        <v>1081</v>
      </c>
      <c r="X342" s="12" t="s">
        <v>1082</v>
      </c>
      <c r="Y342" s="12"/>
      <c r="Z342" s="12"/>
      <c r="AA342" s="12" t="s">
        <v>1053</v>
      </c>
      <c r="AB342" s="12"/>
      <c r="AC342" s="12">
        <v>7119</v>
      </c>
      <c r="AD342" s="12" t="s">
        <v>38</v>
      </c>
    </row>
    <row r="343" spans="1:30" x14ac:dyDescent="0.2">
      <c r="A343" s="83" t="s">
        <v>497</v>
      </c>
      <c r="B343" s="76">
        <v>687286</v>
      </c>
      <c r="C343" s="12">
        <v>130199</v>
      </c>
      <c r="D343" s="12"/>
      <c r="E343" s="12">
        <v>2</v>
      </c>
      <c r="F343" s="12" t="s">
        <v>29</v>
      </c>
      <c r="G343" s="12">
        <v>7720</v>
      </c>
      <c r="H343" s="12" t="s">
        <v>685</v>
      </c>
      <c r="I343" s="12" t="s">
        <v>686</v>
      </c>
      <c r="J343" s="12">
        <v>173</v>
      </c>
      <c r="K343" s="12" t="s">
        <v>1051</v>
      </c>
      <c r="L343" s="12">
        <v>465</v>
      </c>
      <c r="M343" s="12"/>
      <c r="N343" s="12" t="s">
        <v>1079</v>
      </c>
      <c r="O343" s="57">
        <v>45733.549305555556</v>
      </c>
      <c r="P343" s="58">
        <v>45757</v>
      </c>
      <c r="Q343" s="12"/>
      <c r="R343" s="58">
        <v>45754</v>
      </c>
      <c r="S343" s="12"/>
      <c r="T343" s="75">
        <v>350</v>
      </c>
      <c r="U343" s="12" t="s">
        <v>39</v>
      </c>
      <c r="V343" s="12" t="s">
        <v>1084</v>
      </c>
      <c r="W343" s="12" t="s">
        <v>1081</v>
      </c>
      <c r="X343" s="12" t="s">
        <v>1082</v>
      </c>
      <c r="Y343" s="12"/>
      <c r="Z343" s="12"/>
      <c r="AA343" s="12" t="s">
        <v>1053</v>
      </c>
      <c r="AB343" s="12"/>
      <c r="AC343" s="12">
        <v>7119</v>
      </c>
      <c r="AD343" s="12" t="s">
        <v>38</v>
      </c>
    </row>
  </sheetData>
  <autoFilter ref="A1:AD335" xr:uid="{D325ACAB-DAC3-4839-AADD-B92089EBEAA0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DC1B2-22D1-4925-AC7F-67E8BD45D6B5}">
  <sheetPr>
    <tabColor rgb="FF92D050"/>
  </sheetPr>
  <dimension ref="A1:N54"/>
  <sheetViews>
    <sheetView showGridLines="0" tabSelected="1" topLeftCell="A21" zoomScaleNormal="100" workbookViewId="0">
      <selection activeCell="I42" sqref="I42"/>
    </sheetView>
  </sheetViews>
  <sheetFormatPr defaultRowHeight="12.75" outlineLevelCol="1" x14ac:dyDescent="0.2"/>
  <cols>
    <col min="1" max="1" width="14.28515625" style="3" bestFit="1" customWidth="1"/>
    <col min="2" max="2" width="21.5703125" style="3" bestFit="1" customWidth="1"/>
    <col min="3" max="3" width="32" style="3" bestFit="1" customWidth="1"/>
    <col min="4" max="4" width="15.28515625" style="3" hidden="1" customWidth="1" outlineLevel="1"/>
    <col min="5" max="5" width="14.42578125" style="3" hidden="1" customWidth="1" outlineLevel="1" collapsed="1"/>
    <col min="6" max="6" width="14.42578125" style="3" customWidth="1" collapsed="1"/>
    <col min="7" max="7" width="14.42578125" style="3" customWidth="1"/>
    <col min="8" max="8" width="14.5703125" style="3" bestFit="1" customWidth="1"/>
    <col min="9" max="9" width="61.5703125" style="3" bestFit="1" customWidth="1"/>
    <col min="10" max="10" width="9.140625" style="3"/>
    <col min="11" max="11" width="32" style="3" bestFit="1" customWidth="1"/>
    <col min="12" max="13" width="11.5703125" style="3" bestFit="1" customWidth="1"/>
    <col min="14" max="14" width="9.28515625" style="3" bestFit="1" customWidth="1"/>
    <col min="15" max="16384" width="9.140625" style="3"/>
  </cols>
  <sheetData>
    <row r="1" spans="1:14" x14ac:dyDescent="0.2">
      <c r="A1" s="1" t="s">
        <v>490</v>
      </c>
      <c r="B1" s="1" t="s">
        <v>491</v>
      </c>
      <c r="C1" s="1" t="s">
        <v>492</v>
      </c>
      <c r="D1" s="2">
        <v>45627</v>
      </c>
      <c r="E1" s="2">
        <v>45658</v>
      </c>
      <c r="F1" s="2">
        <v>45689</v>
      </c>
      <c r="G1" s="2">
        <v>45717</v>
      </c>
      <c r="H1" s="1" t="s">
        <v>493</v>
      </c>
      <c r="I1" s="1" t="s">
        <v>494</v>
      </c>
      <c r="L1" s="4"/>
      <c r="M1" s="4"/>
      <c r="N1" s="4"/>
    </row>
    <row r="2" spans="1:14" x14ac:dyDescent="0.2">
      <c r="A2" s="5">
        <v>3201</v>
      </c>
      <c r="B2" s="5" t="s">
        <v>608</v>
      </c>
      <c r="C2" s="5" t="s">
        <v>471</v>
      </c>
      <c r="D2" s="8">
        <f>SUMIFS('dez 2024'!T:T,'dez 2024'!H:H,Resumo!B2,'dez 2024'!W:W,Resumo!C2)</f>
        <v>0</v>
      </c>
      <c r="E2" s="8">
        <f>SUMIFS('jan 2025'!U:U,'jan 2025'!H:H,Resumo!B2,'jan 2025'!X:X,Resumo!C2)</f>
        <v>65361.4</v>
      </c>
      <c r="F2" s="6">
        <f>SUMIFS('fev 2025'!T:T,'fev 2025'!H:H,Resumo!B2,'fev 2025'!W:W,Resumo!C2)</f>
        <v>598</v>
      </c>
      <c r="G2" s="6">
        <f>SUMIFS('mar 2025'!T:T,'mar 2025'!H:H,Resumo!B2,'mar 2025'!W:W,Resumo!C2)</f>
        <v>6854</v>
      </c>
      <c r="H2" s="67">
        <f>G2-F2</f>
        <v>6256</v>
      </c>
      <c r="I2" s="5"/>
    </row>
    <row r="3" spans="1:14" x14ac:dyDescent="0.2">
      <c r="A3" s="7">
        <v>3201</v>
      </c>
      <c r="B3" s="7" t="s">
        <v>608</v>
      </c>
      <c r="C3" s="7" t="s">
        <v>837</v>
      </c>
      <c r="D3" s="8">
        <f>SUMIFS('dez 2024'!T:T,'dez 2024'!H:H,Resumo!B3,'dez 2024'!W:W,Resumo!C3)</f>
        <v>0</v>
      </c>
      <c r="E3" s="8">
        <v>-18354</v>
      </c>
      <c r="F3" s="6">
        <v>18354</v>
      </c>
      <c r="G3" s="6">
        <f>SUMIFS('mar 2025'!T:T,'mar 2025'!H:H,Resumo!B3,'mar 2025'!W:W,Resumo!C3)</f>
        <v>0</v>
      </c>
      <c r="H3" s="67">
        <f t="shared" ref="H3:H29" si="0">G3-F3</f>
        <v>-18354</v>
      </c>
      <c r="I3" s="5"/>
      <c r="L3" s="9"/>
      <c r="M3" s="9"/>
      <c r="N3" s="9"/>
    </row>
    <row r="4" spans="1:14" x14ac:dyDescent="0.2">
      <c r="A4" s="7">
        <v>7720</v>
      </c>
      <c r="B4" s="7" t="s">
        <v>685</v>
      </c>
      <c r="C4" s="7" t="s">
        <v>35</v>
      </c>
      <c r="D4" s="8">
        <f>SUMIFS('dez 2024'!T:T,'dez 2024'!H:H,Resumo!B4,'dez 2024'!W:W,Resumo!C4)</f>
        <v>-180227.34000000005</v>
      </c>
      <c r="E4" s="8">
        <f>SUMIFS('jan 2025'!U:U,'jan 2025'!H:H,Resumo!B4,'jan 2025'!X:X,Resumo!C4)</f>
        <v>-179879.8</v>
      </c>
      <c r="F4" s="6">
        <f>SUMIFS('fev 2025'!T:T,'fev 2025'!H:H,Resumo!B4,'fev 2025'!W:W,Resumo!C4)</f>
        <v>-186638.85000000003</v>
      </c>
      <c r="G4" s="6">
        <f>SUMIFS('mar 2025'!T:T,'mar 2025'!H:H,Resumo!B4,'mar 2025'!W:W,Resumo!C4)</f>
        <v>-188273.05000000002</v>
      </c>
      <c r="H4" s="67">
        <f t="shared" si="0"/>
        <v>-1634.1999999999825</v>
      </c>
      <c r="I4" s="5"/>
      <c r="L4" s="9"/>
      <c r="M4" s="9"/>
      <c r="N4" s="9"/>
    </row>
    <row r="5" spans="1:14" x14ac:dyDescent="0.2">
      <c r="A5" s="7">
        <v>3201</v>
      </c>
      <c r="B5" s="7" t="s">
        <v>608</v>
      </c>
      <c r="C5" s="7" t="s">
        <v>35</v>
      </c>
      <c r="D5" s="8">
        <f>SUMIFS('dez 2024'!T:T,'dez 2024'!H:H,Resumo!B5,'dez 2024'!W:W,Resumo!C5)</f>
        <v>-250947.75</v>
      </c>
      <c r="E5" s="8">
        <f>SUMIFS('jan 2025'!U:U,'jan 2025'!H:H,Resumo!B5,'jan 2025'!X:X,Resumo!C5)</f>
        <v>-237325.90999999997</v>
      </c>
      <c r="F5" s="6">
        <f>SUMIFS('fev 2025'!T:T,'fev 2025'!H:H,Resumo!B5,'fev 2025'!W:W,Resumo!C5)</f>
        <v>-241808.24</v>
      </c>
      <c r="G5" s="6">
        <f>SUMIFS('mar 2025'!T:T,'mar 2025'!H:H,Resumo!B5,'mar 2025'!W:W,Resumo!C5)</f>
        <v>-245000.72999999995</v>
      </c>
      <c r="H5" s="67">
        <f t="shared" si="0"/>
        <v>-3192.4899999999616</v>
      </c>
      <c r="I5" s="5"/>
      <c r="L5" s="9"/>
      <c r="M5" s="9"/>
      <c r="N5" s="9"/>
    </row>
    <row r="6" spans="1:14" x14ac:dyDescent="0.2">
      <c r="A6" s="7">
        <v>3201</v>
      </c>
      <c r="B6" s="7" t="s">
        <v>608</v>
      </c>
      <c r="C6" s="7" t="s">
        <v>54</v>
      </c>
      <c r="D6" s="8">
        <f>SUMIFS('dez 2024'!T:T,'dez 2024'!H:H,Resumo!B6,'dez 2024'!W:W,Resumo!C6)</f>
        <v>81014.31</v>
      </c>
      <c r="E6" s="8">
        <f>SUMIFS('jan 2025'!U:U,'jan 2025'!H:H,Resumo!B6,'jan 2025'!X:X,Resumo!C6)</f>
        <v>5559.14</v>
      </c>
      <c r="F6" s="6">
        <f>SUMIFS('fev 2025'!T:T,'fev 2025'!H:H,Resumo!B6,'fev 2025'!W:W,Resumo!C6)</f>
        <v>8551.619999999999</v>
      </c>
      <c r="G6" s="6">
        <f>SUMIFS('mar 2025'!T:T,'mar 2025'!H:H,Resumo!B6,'mar 2025'!W:W,Resumo!C6)</f>
        <v>9554.630000000001</v>
      </c>
      <c r="H6" s="67">
        <f t="shared" si="0"/>
        <v>1003.010000000002</v>
      </c>
      <c r="I6" s="5"/>
      <c r="L6" s="9"/>
      <c r="M6" s="9"/>
      <c r="N6" s="9"/>
    </row>
    <row r="7" spans="1:14" x14ac:dyDescent="0.2">
      <c r="A7" s="7">
        <v>3201</v>
      </c>
      <c r="B7" s="7" t="s">
        <v>608</v>
      </c>
      <c r="C7" s="7" t="s">
        <v>138</v>
      </c>
      <c r="D7" s="8">
        <f>SUMIFS('dez 2024'!T:T,'dez 2024'!H:H,Resumo!B7,'dez 2024'!W:W,Resumo!C7)</f>
        <v>0</v>
      </c>
      <c r="E7" s="8">
        <f>SUMIFS('jan 2025'!U:U,'jan 2025'!H:H,Resumo!B7,'jan 2025'!X:X,Resumo!C7)</f>
        <v>83.54</v>
      </c>
      <c r="F7" s="6">
        <f>SUMIFS('fev 2025'!T:T,'fev 2025'!H:H,Resumo!B7,'fev 2025'!W:W,Resumo!C7)</f>
        <v>-1832.15</v>
      </c>
      <c r="G7" s="6">
        <f>SUMIFS('mar 2025'!T:T,'mar 2025'!H:H,Resumo!B7,'mar 2025'!W:W,Resumo!C7)</f>
        <v>-59.67</v>
      </c>
      <c r="H7" s="67">
        <f t="shared" si="0"/>
        <v>1772.48</v>
      </c>
      <c r="I7" s="5"/>
      <c r="L7" s="9"/>
      <c r="M7" s="9"/>
      <c r="N7" s="9"/>
    </row>
    <row r="8" spans="1:14" x14ac:dyDescent="0.2">
      <c r="A8" s="7">
        <v>7720</v>
      </c>
      <c r="B8" s="7" t="s">
        <v>685</v>
      </c>
      <c r="C8" s="7" t="s">
        <v>471</v>
      </c>
      <c r="D8" s="8">
        <f>SUMIFS('dez 2024'!T:T,'dez 2024'!H:H,Resumo!B8,'dez 2024'!W:W,Resumo!C8)</f>
        <v>0</v>
      </c>
      <c r="E8" s="8">
        <f>SUMIFS('jan 2025'!U:U,'jan 2025'!H:H,Resumo!B8,'jan 2025'!X:X,Resumo!C8)</f>
        <v>1472</v>
      </c>
      <c r="F8" s="6">
        <f>SUMIFS('fev 2025'!T:T,'fev 2025'!H:H,Resumo!B8,'fev 2025'!W:W,Resumo!C8)</f>
        <v>0</v>
      </c>
      <c r="G8" s="6">
        <f>SUMIFS('mar 2025'!T:T,'mar 2025'!H:H,Resumo!B8,'mar 2025'!W:W,Resumo!C8)</f>
        <v>5842</v>
      </c>
      <c r="H8" s="67">
        <f t="shared" si="0"/>
        <v>5842</v>
      </c>
      <c r="I8" s="5"/>
      <c r="L8" s="9"/>
      <c r="M8" s="9"/>
      <c r="N8" s="9"/>
    </row>
    <row r="9" spans="1:14" x14ac:dyDescent="0.2">
      <c r="A9" s="7">
        <v>7720</v>
      </c>
      <c r="B9" s="7" t="s">
        <v>685</v>
      </c>
      <c r="C9" s="7" t="s">
        <v>47</v>
      </c>
      <c r="D9" s="8">
        <f>SUMIFS('dez 2024'!T:T,'dez 2024'!H:H,Resumo!B9,'dez 2024'!W:W,Resumo!C9)</f>
        <v>30933.059999999998</v>
      </c>
      <c r="E9" s="8">
        <f>SUMIFS('jan 2025'!U:U,'jan 2025'!H:H,Resumo!B9,'jan 2025'!X:X,Resumo!C9)</f>
        <v>30933.059999999998</v>
      </c>
      <c r="F9" s="6">
        <f>SUMIFS('fev 2025'!T:T,'fev 2025'!H:H,Resumo!B9,'fev 2025'!W:W,Resumo!C9)</f>
        <v>32205.239999999998</v>
      </c>
      <c r="G9" s="6">
        <f>SUMIFS('mar 2025'!T:T,'mar 2025'!H:H,Resumo!B9,'mar 2025'!W:W,Resumo!C9)</f>
        <v>32197.52</v>
      </c>
      <c r="H9" s="67">
        <f t="shared" si="0"/>
        <v>-7.7199999999975262</v>
      </c>
      <c r="I9" s="5"/>
      <c r="L9" s="9"/>
      <c r="M9" s="9"/>
      <c r="N9" s="9"/>
    </row>
    <row r="10" spans="1:14" x14ac:dyDescent="0.2">
      <c r="A10" s="7">
        <v>3201</v>
      </c>
      <c r="B10" s="7" t="s">
        <v>608</v>
      </c>
      <c r="C10" s="7" t="s">
        <v>784</v>
      </c>
      <c r="D10" s="8">
        <f>SUMIFS('dez 2024'!T:T,'dez 2024'!H:H,Resumo!B10,'dez 2024'!W:W,Resumo!C10)</f>
        <v>0</v>
      </c>
      <c r="E10" s="8">
        <f>SUMIFS('jan 2025'!U:U,'jan 2025'!H:H,Resumo!B10,'jan 2025'!X:X,Resumo!C10)</f>
        <v>941</v>
      </c>
      <c r="F10" s="6">
        <f>SUMIFS('fev 2025'!T:T,'fev 2025'!H:H,Resumo!B10,'fev 2025'!W:W,Resumo!C10)</f>
        <v>0</v>
      </c>
      <c r="G10" s="6">
        <f>SUMIFS('mar 2025'!T:T,'mar 2025'!H:H,Resumo!B10,'mar 2025'!W:W,Resumo!C10)</f>
        <v>0</v>
      </c>
      <c r="H10" s="67">
        <f t="shared" si="0"/>
        <v>0</v>
      </c>
      <c r="I10" s="5"/>
      <c r="L10" s="9"/>
      <c r="M10" s="9"/>
      <c r="N10" s="9"/>
    </row>
    <row r="11" spans="1:14" x14ac:dyDescent="0.2">
      <c r="A11" s="7">
        <v>3201</v>
      </c>
      <c r="B11" s="7" t="s">
        <v>608</v>
      </c>
      <c r="C11" s="7" t="s">
        <v>47</v>
      </c>
      <c r="D11" s="8">
        <f>SUMIFS('dez 2024'!T:T,'dez 2024'!H:H,Resumo!B11,'dez 2024'!W:W,Resumo!C11)</f>
        <v>16662.899999999998</v>
      </c>
      <c r="E11" s="8">
        <f>SUMIFS('jan 2025'!U:U,'jan 2025'!H:H,Resumo!B11,'jan 2025'!X:X,Resumo!C11)</f>
        <v>35016.9</v>
      </c>
      <c r="F11" s="6">
        <f>SUMIFS('fev 2025'!T:T,'fev 2025'!H:H,Resumo!B11,'fev 2025'!W:W,Resumo!C11)</f>
        <v>35916.550000000003</v>
      </c>
      <c r="G11" s="6">
        <f>SUMIFS('mar 2025'!T:T,'mar 2025'!H:H,Resumo!B11,'mar 2025'!W:W,Resumo!C11)</f>
        <v>36110.729999999996</v>
      </c>
      <c r="H11" s="67">
        <f t="shared" si="0"/>
        <v>194.17999999999302</v>
      </c>
      <c r="I11" s="5"/>
      <c r="L11" s="9"/>
      <c r="M11" s="9"/>
      <c r="N11" s="9"/>
    </row>
    <row r="12" spans="1:14" x14ac:dyDescent="0.2">
      <c r="A12" s="7">
        <v>7720</v>
      </c>
      <c r="B12" s="7" t="s">
        <v>685</v>
      </c>
      <c r="C12" s="7" t="s">
        <v>41</v>
      </c>
      <c r="D12" s="8">
        <f>SUMIFS('dez 2024'!T:T,'dez 2024'!H:H,Resumo!B12,'dez 2024'!W:W,Resumo!C12)</f>
        <v>14528.420000000004</v>
      </c>
      <c r="E12" s="8">
        <f>SUMIFS('jan 2025'!U:U,'jan 2025'!H:H,Resumo!B12,'jan 2025'!X:X,Resumo!C12)</f>
        <v>14301.999999999996</v>
      </c>
      <c r="F12" s="6">
        <f>SUMIFS('fev 2025'!T:T,'fev 2025'!H:H,Resumo!B12,'fev 2025'!W:W,Resumo!C12)</f>
        <v>14848.420000000002</v>
      </c>
      <c r="G12" s="6">
        <f>SUMIFS('mar 2025'!T:T,'mar 2025'!H:H,Resumo!B12,'mar 2025'!W:W,Resumo!C12)</f>
        <v>14979.16</v>
      </c>
      <c r="H12" s="67">
        <f t="shared" si="0"/>
        <v>130.73999999999796</v>
      </c>
      <c r="I12" s="5"/>
      <c r="L12" s="9"/>
      <c r="M12" s="9"/>
      <c r="N12" s="9"/>
    </row>
    <row r="13" spans="1:14" x14ac:dyDescent="0.2">
      <c r="A13" s="7">
        <v>3201</v>
      </c>
      <c r="B13" s="7" t="s">
        <v>608</v>
      </c>
      <c r="C13" s="7" t="s">
        <v>202</v>
      </c>
      <c r="D13" s="8">
        <f>SUMIFS('dez 2024'!T:T,'dez 2024'!H:H,Resumo!B13,'dez 2024'!W:W,Resumo!C13)</f>
        <v>0</v>
      </c>
      <c r="E13" s="8">
        <f>SUMIFS('jan 2025'!U:U,'jan 2025'!H:H,Resumo!B13,'jan 2025'!X:X,Resumo!C13)</f>
        <v>0</v>
      </c>
      <c r="F13" s="6">
        <f>SUMIFS('fev 2025'!T:T,'fev 2025'!H:H,Resumo!B13,'fev 2025'!W:W,Resumo!C13)</f>
        <v>-420.19</v>
      </c>
      <c r="G13" s="6">
        <f>SUMIFS('mar 2025'!T:T,'mar 2025'!H:H,Resumo!B13,'mar 2025'!W:W,Resumo!C13)</f>
        <v>-336.26</v>
      </c>
      <c r="H13" s="67">
        <f t="shared" si="0"/>
        <v>83.93</v>
      </c>
      <c r="I13" s="5"/>
      <c r="L13" s="9"/>
      <c r="M13" s="9"/>
      <c r="N13" s="9"/>
    </row>
    <row r="14" spans="1:14" x14ac:dyDescent="0.2">
      <c r="A14" s="7">
        <v>7720</v>
      </c>
      <c r="B14" s="7" t="s">
        <v>685</v>
      </c>
      <c r="C14" s="7" t="s">
        <v>202</v>
      </c>
      <c r="D14" s="8">
        <f>SUMIFS('dez 2024'!T:T,'dez 2024'!H:H,Resumo!B14,'dez 2024'!W:W,Resumo!C14)</f>
        <v>-390</v>
      </c>
      <c r="E14" s="8">
        <f>SUMIFS('jan 2025'!U:U,'jan 2025'!H:H,Resumo!B14,'jan 2025'!X:X,Resumo!C14)</f>
        <v>0</v>
      </c>
      <c r="F14" s="6">
        <f>SUMIFS('fev 2025'!T:T,'fev 2025'!H:H,Resumo!B14,'fev 2025'!W:W,Resumo!C14)</f>
        <v>153.61000000000001</v>
      </c>
      <c r="G14" s="6">
        <f>SUMIFS('mar 2025'!T:T,'mar 2025'!H:H,Resumo!B14,'mar 2025'!W:W,Resumo!C14)</f>
        <v>-174.09</v>
      </c>
      <c r="H14" s="67">
        <f t="shared" si="0"/>
        <v>-327.70000000000005</v>
      </c>
      <c r="I14" s="5"/>
      <c r="K14" s="10"/>
      <c r="L14" s="11"/>
      <c r="M14" s="11"/>
      <c r="N14" s="11"/>
    </row>
    <row r="15" spans="1:14" x14ac:dyDescent="0.2">
      <c r="A15" s="7">
        <v>3201</v>
      </c>
      <c r="B15" s="7" t="s">
        <v>608</v>
      </c>
      <c r="C15" s="12" t="s">
        <v>41</v>
      </c>
      <c r="D15" s="8">
        <f>SUMIFS('dez 2024'!T:T,'dez 2024'!H:H,Resumo!B15,'dez 2024'!W:W,Resumo!C15)</f>
        <v>19293.549999999996</v>
      </c>
      <c r="E15" s="8">
        <f>SUMIFS('jan 2025'!U:U,'jan 2025'!H:H,Resumo!B15,'jan 2025'!X:X,Resumo!C15)</f>
        <v>18541.339999999997</v>
      </c>
      <c r="F15" s="6">
        <f>SUMIFS('fev 2025'!T:T,'fev 2025'!H:H,Resumo!B15,'fev 2025'!W:W,Resumo!C15)</f>
        <v>18666.209999999995</v>
      </c>
      <c r="G15" s="6">
        <f>SUMIFS('mar 2025'!T:T,'mar 2025'!H:H,Resumo!B15,'mar 2025'!W:W,Resumo!C15)</f>
        <v>18918.55</v>
      </c>
      <c r="H15" s="67">
        <f t="shared" si="0"/>
        <v>252.34000000000378</v>
      </c>
      <c r="I15" s="5"/>
    </row>
    <row r="16" spans="1:14" x14ac:dyDescent="0.2">
      <c r="A16" s="7">
        <v>7720</v>
      </c>
      <c r="B16" s="7" t="s">
        <v>685</v>
      </c>
      <c r="C16" s="13" t="s">
        <v>54</v>
      </c>
      <c r="D16" s="8">
        <f>SUMIFS('dez 2024'!T:T,'dez 2024'!H:H,Resumo!B16,'dez 2024'!W:W,Resumo!C16)</f>
        <v>1476.3400000000001</v>
      </c>
      <c r="E16" s="8">
        <f>SUMIFS('jan 2025'!U:U,'jan 2025'!H:H,Resumo!B16,'jan 2025'!X:X,Resumo!C16)</f>
        <v>1104.58</v>
      </c>
      <c r="F16" s="6">
        <f>SUMIFS('fev 2025'!T:T,'fev 2025'!H:H,Resumo!B16,'fev 2025'!W:W,Resumo!C16)</f>
        <v>1033.46</v>
      </c>
      <c r="G16" s="6">
        <f>SUMIFS('mar 2025'!T:T,'mar 2025'!H:H,Resumo!B16,'mar 2025'!W:W,Resumo!C16)</f>
        <v>1033.46</v>
      </c>
      <c r="H16" s="67">
        <f t="shared" si="0"/>
        <v>0</v>
      </c>
      <c r="I16" s="5"/>
    </row>
    <row r="17" spans="1:9" x14ac:dyDescent="0.2">
      <c r="A17" s="7">
        <v>3201</v>
      </c>
      <c r="B17" s="7" t="s">
        <v>608</v>
      </c>
      <c r="C17" s="7" t="s">
        <v>873</v>
      </c>
      <c r="D17" s="8">
        <f>SUMIFS('dez 2024'!T:T,'dez 2024'!H:H,Resumo!B17,'dez 2024'!W:W,Resumo!C17)</f>
        <v>0</v>
      </c>
      <c r="E17" s="8">
        <f>SUMIFS('jan 2025'!U:U,'jan 2025'!H:H,Resumo!B17,'jan 2025'!X:X,Resumo!C17)</f>
        <v>0</v>
      </c>
      <c r="F17" s="6">
        <f>SUMIFS('fev 2025'!T:T,'fev 2025'!H:H,Resumo!B17,'fev 2025'!W:W,Resumo!C17)</f>
        <v>0</v>
      </c>
      <c r="G17" s="6">
        <f>SUMIFS('mar 2025'!T:T,'mar 2025'!H:H,Resumo!B17,'mar 2025'!W:W,Resumo!C17)</f>
        <v>0</v>
      </c>
      <c r="H17" s="67">
        <f t="shared" si="0"/>
        <v>0</v>
      </c>
      <c r="I17" s="5"/>
    </row>
    <row r="18" spans="1:9" x14ac:dyDescent="0.2">
      <c r="A18" s="7">
        <v>7720</v>
      </c>
      <c r="B18" s="7" t="s">
        <v>685</v>
      </c>
      <c r="C18" s="7" t="s">
        <v>138</v>
      </c>
      <c r="D18" s="8">
        <f>SUMIFS('dez 2024'!T:T,'dez 2024'!H:H,Resumo!B18,'dez 2024'!W:W,Resumo!C18)</f>
        <v>-59.64</v>
      </c>
      <c r="E18" s="8">
        <f>SUMIFS('jan 2025'!U:U,'jan 2025'!H:H,Resumo!B18,'jan 2025'!X:X,Resumo!C18)</f>
        <v>0</v>
      </c>
      <c r="F18" s="6">
        <f>SUMIFS('fev 2025'!T:T,'fev 2025'!H:H,Resumo!B18,'fev 2025'!W:W,Resumo!C18)</f>
        <v>-28.62</v>
      </c>
      <c r="G18" s="6">
        <f>SUMIFS('mar 2025'!T:T,'mar 2025'!H:H,Resumo!B18,'mar 2025'!W:W,Resumo!C18)</f>
        <v>-74.41</v>
      </c>
      <c r="H18" s="67">
        <f t="shared" si="0"/>
        <v>-45.789999999999992</v>
      </c>
      <c r="I18" s="5"/>
    </row>
    <row r="19" spans="1:9" x14ac:dyDescent="0.2">
      <c r="A19" s="7">
        <v>3201</v>
      </c>
      <c r="B19" s="7" t="s">
        <v>608</v>
      </c>
      <c r="C19" s="7" t="s">
        <v>874</v>
      </c>
      <c r="D19" s="8">
        <f>SUMIFS('dez 2024'!T:T,'dez 2024'!H:H,Resumo!B19,'dez 2024'!W:W,Resumo!C19)</f>
        <v>0</v>
      </c>
      <c r="E19" s="8">
        <f>SUMIFS('jan 2025'!U:U,'jan 2025'!H:H,Resumo!B19,'jan 2025'!X:X,Resumo!C19)</f>
        <v>0</v>
      </c>
      <c r="F19" s="6">
        <f>SUMIFS('fev 2025'!T:T,'fev 2025'!H:H,Resumo!B19,'fev 2025'!W:W,Resumo!C19)</f>
        <v>0</v>
      </c>
      <c r="G19" s="6">
        <f>SUMIFS('mar 2025'!T:T,'mar 2025'!H:H,Resumo!B19,'mar 2025'!W:W,Resumo!C19)</f>
        <v>0</v>
      </c>
      <c r="H19" s="67">
        <f t="shared" si="0"/>
        <v>0</v>
      </c>
      <c r="I19" s="5"/>
    </row>
    <row r="20" spans="1:9" x14ac:dyDescent="0.2">
      <c r="A20" s="7">
        <v>3201</v>
      </c>
      <c r="B20" s="7" t="s">
        <v>608</v>
      </c>
      <c r="C20" s="7" t="s">
        <v>584</v>
      </c>
      <c r="D20" s="8">
        <f>SUMIFS('dez 2024'!T:T,'dez 2024'!H:H,Resumo!B20,'dez 2024'!W:W,Resumo!C20)</f>
        <v>-5697.16</v>
      </c>
      <c r="E20" s="8">
        <f>SUMIFS('jan 2025'!U:U,'jan 2025'!H:H,Resumo!B20,'jan 2025'!X:X,Resumo!C20)</f>
        <v>0</v>
      </c>
      <c r="F20" s="6">
        <f>SUMIFS('fev 2025'!T:T,'fev 2025'!H:H,Resumo!B20,'fev 2025'!W:W,Resumo!C20)</f>
        <v>0</v>
      </c>
      <c r="G20" s="6">
        <f>SUMIFS('mar 2025'!T:T,'mar 2025'!H:H,Resumo!B20,'mar 2025'!W:W,Resumo!C20)</f>
        <v>0</v>
      </c>
      <c r="H20" s="67">
        <f t="shared" si="0"/>
        <v>0</v>
      </c>
      <c r="I20" s="5"/>
    </row>
    <row r="21" spans="1:9" x14ac:dyDescent="0.2">
      <c r="A21" s="7">
        <v>7719</v>
      </c>
      <c r="B21" s="7" t="s">
        <v>597</v>
      </c>
      <c r="C21" s="7" t="s">
        <v>35</v>
      </c>
      <c r="D21" s="8">
        <f>SUMIFS('dez 2024'!T:T,'dez 2024'!H:H,Resumo!B21,'dez 2024'!W:W,Resumo!C21)</f>
        <v>-97663.840000000011</v>
      </c>
      <c r="E21" s="8">
        <f>SUMIFS('jan 2025'!U:U,'jan 2025'!H:H,Resumo!B21,'jan 2025'!X:X,Resumo!C21)</f>
        <v>-92489.600000000006</v>
      </c>
      <c r="F21" s="6">
        <f>SUMIFS('fev 2025'!T:T,'fev 2025'!H:H,Resumo!B21,'fev 2025'!W:W,Resumo!C21)</f>
        <v>-92489.600000000006</v>
      </c>
      <c r="G21" s="6">
        <f>SUMIFS('mar 2025'!T:T,'mar 2025'!H:H,Resumo!B21,'mar 2025'!W:W,Resumo!C21)</f>
        <v>-98193.85</v>
      </c>
      <c r="H21" s="67">
        <f t="shared" si="0"/>
        <v>-5704.25</v>
      </c>
      <c r="I21" s="5"/>
    </row>
    <row r="22" spans="1:9" x14ac:dyDescent="0.2">
      <c r="A22" s="7">
        <v>7720</v>
      </c>
      <c r="B22" s="7" t="s">
        <v>685</v>
      </c>
      <c r="C22" s="7" t="s">
        <v>484</v>
      </c>
      <c r="D22" s="8">
        <f>SUMIFS('dez 2024'!T:T,'dez 2024'!H:H,Resumo!B22,'dez 2024'!W:W,Resumo!C22)</f>
        <v>-2097.02</v>
      </c>
      <c r="E22" s="8">
        <f>SUMIFS('jan 2025'!U:U,'jan 2025'!H:H,Resumo!B22,'jan 2025'!X:X,Resumo!C22)</f>
        <v>0</v>
      </c>
      <c r="F22" s="6">
        <f>SUMIFS('fev 2025'!T:T,'fev 2025'!H:H,Resumo!B22,'fev 2025'!W:W,Resumo!C22)</f>
        <v>0</v>
      </c>
      <c r="G22" s="6">
        <f>SUMIFS('mar 2025'!T:T,'mar 2025'!H:H,Resumo!B22,'mar 2025'!W:W,Resumo!C22)</f>
        <v>0</v>
      </c>
      <c r="H22" s="67">
        <f t="shared" si="0"/>
        <v>0</v>
      </c>
      <c r="I22" s="5"/>
    </row>
    <row r="23" spans="1:9" x14ac:dyDescent="0.2">
      <c r="A23" s="7">
        <v>7720</v>
      </c>
      <c r="B23" s="7" t="s">
        <v>685</v>
      </c>
      <c r="C23" s="7" t="s">
        <v>584</v>
      </c>
      <c r="D23" s="8">
        <f>SUMIFS('dez 2024'!T:T,'dez 2024'!H:H,Resumo!B23,'dez 2024'!W:W,Resumo!C23)</f>
        <v>-25.07</v>
      </c>
      <c r="E23" s="8">
        <f>SUMIFS('jan 2025'!U:U,'jan 2025'!H:H,Resumo!B23,'jan 2025'!X:X,Resumo!C23)</f>
        <v>0</v>
      </c>
      <c r="F23" s="6">
        <f>SUMIFS('fev 2025'!T:T,'fev 2025'!H:H,Resumo!B23,'fev 2025'!W:W,Resumo!C23)</f>
        <v>0</v>
      </c>
      <c r="G23" s="6">
        <f>SUMIFS('mar 2025'!T:T,'mar 2025'!H:H,Resumo!B23,'mar 2025'!W:W,Resumo!C23)</f>
        <v>0</v>
      </c>
      <c r="H23" s="67">
        <f t="shared" si="0"/>
        <v>0</v>
      </c>
      <c r="I23" s="5"/>
    </row>
    <row r="24" spans="1:9" x14ac:dyDescent="0.2">
      <c r="A24" s="7">
        <v>7720</v>
      </c>
      <c r="B24" s="7" t="s">
        <v>685</v>
      </c>
      <c r="C24" s="7" t="s">
        <v>81</v>
      </c>
      <c r="D24" s="8">
        <f>SUMIFS('dez 2024'!T:T,'dez 2024'!H:H,Resumo!B24,'dez 2024'!W:W,Resumo!C24)</f>
        <v>-24.57</v>
      </c>
      <c r="E24" s="8">
        <f>SUMIFS('jan 2025'!U:U,'jan 2025'!H:H,Resumo!B24,'jan 2025'!X:X,Resumo!C24)</f>
        <v>0</v>
      </c>
      <c r="F24" s="6">
        <f>SUMIFS('fev 2025'!T:T,'fev 2025'!H:H,Resumo!B24,'fev 2025'!W:W,Resumo!C24)</f>
        <v>0</v>
      </c>
      <c r="G24" s="6">
        <f>SUMIFS('mar 2025'!T:T,'mar 2025'!H:H,Resumo!B24,'mar 2025'!W:W,Resumo!C24)</f>
        <v>0</v>
      </c>
      <c r="H24" s="67">
        <f t="shared" si="0"/>
        <v>0</v>
      </c>
      <c r="I24" s="5"/>
    </row>
    <row r="25" spans="1:9" x14ac:dyDescent="0.2">
      <c r="A25" s="7">
        <v>7720</v>
      </c>
      <c r="B25" s="7" t="s">
        <v>685</v>
      </c>
      <c r="C25" s="7" t="s">
        <v>1081</v>
      </c>
      <c r="D25" s="8"/>
      <c r="E25" s="8"/>
      <c r="F25" s="6">
        <f>SUMIFS('fev 2025'!T:T,'fev 2025'!H:H,Resumo!B25,'fev 2025'!W:W,Resumo!C25)</f>
        <v>0</v>
      </c>
      <c r="G25" s="6">
        <f>SUMIFS('mar 2025'!T:T,'mar 2025'!H:H,Resumo!B25,'mar 2025'!W:W,Resumo!C25)</f>
        <v>1498.42</v>
      </c>
      <c r="H25" s="67">
        <f t="shared" ref="H25" si="1">G25-F25</f>
        <v>1498.42</v>
      </c>
      <c r="I25" s="5"/>
    </row>
    <row r="26" spans="1:9" x14ac:dyDescent="0.2">
      <c r="A26" s="7">
        <v>3201</v>
      </c>
      <c r="B26" s="7" t="s">
        <v>608</v>
      </c>
      <c r="C26" s="7" t="s">
        <v>355</v>
      </c>
      <c r="D26" s="8">
        <f>SUMIFS('dez 2024'!T:T,'dez 2024'!H:H,Resumo!B26,'dez 2024'!W:W,Resumo!C26)</f>
        <v>10857.25</v>
      </c>
      <c r="E26" s="8">
        <f>SUMIFS('jan 2025'!U:U,'jan 2025'!H:H,Resumo!B26,'jan 2025'!X:X,Resumo!C26)</f>
        <v>0</v>
      </c>
      <c r="F26" s="6">
        <f>SUMIFS('fev 2025'!T:T,'fev 2025'!H:H,Resumo!B26,'fev 2025'!W:W,Resumo!C26)</f>
        <v>0</v>
      </c>
      <c r="G26" s="6">
        <f>SUMIFS('mar 2025'!T:T,'mar 2025'!H:H,Resumo!B26,'mar 2025'!W:W,Resumo!C26)</f>
        <v>0</v>
      </c>
      <c r="H26" s="67">
        <f t="shared" si="0"/>
        <v>0</v>
      </c>
      <c r="I26" s="5"/>
    </row>
    <row r="27" spans="1:9" x14ac:dyDescent="0.2">
      <c r="A27" s="7">
        <v>7719</v>
      </c>
      <c r="B27" s="7" t="s">
        <v>597</v>
      </c>
      <c r="C27" s="7" t="s">
        <v>41</v>
      </c>
      <c r="D27" s="8">
        <f>SUMIFS('dez 2024'!T:T,'dez 2024'!H:H,Resumo!B27,'dez 2024'!W:W,Resumo!C27)</f>
        <v>7711.2499999999991</v>
      </c>
      <c r="E27" s="8">
        <f>SUMIFS('jan 2025'!U:U,'jan 2025'!H:H,Resumo!B27,'jan 2025'!X:X,Resumo!C27)</f>
        <v>7399.16</v>
      </c>
      <c r="F27" s="6">
        <f>SUMIFS('fev 2025'!T:T,'fev 2025'!H:H,Resumo!B27,'fev 2025'!W:W,Resumo!C27)</f>
        <v>7399.16</v>
      </c>
      <c r="G27" s="6">
        <f>SUMIFS('mar 2025'!T:T,'mar 2025'!H:H,Resumo!B27,'mar 2025'!W:W,Resumo!C27)</f>
        <v>7855.5</v>
      </c>
      <c r="H27" s="67">
        <f t="shared" si="0"/>
        <v>456.34000000000015</v>
      </c>
      <c r="I27" s="5"/>
    </row>
    <row r="28" spans="1:9" x14ac:dyDescent="0.2">
      <c r="A28" s="7">
        <v>7719</v>
      </c>
      <c r="B28" s="7" t="s">
        <v>597</v>
      </c>
      <c r="C28" s="7" t="s">
        <v>47</v>
      </c>
      <c r="D28" s="8">
        <f>SUMIFS('dez 2024'!T:T,'dez 2024'!H:H,Resumo!B28,'dez 2024'!W:W,Resumo!C28)</f>
        <v>22135.919999999998</v>
      </c>
      <c r="E28" s="8">
        <f>SUMIFS('jan 2025'!U:U,'jan 2025'!H:H,Resumo!B28,'jan 2025'!X:X,Resumo!C28)</f>
        <v>21705.96</v>
      </c>
      <c r="F28" s="6">
        <f>SUMIFS('fev 2025'!T:T,'fev 2025'!H:H,Resumo!B28,'fev 2025'!W:W,Resumo!C28)</f>
        <v>21705.96</v>
      </c>
      <c r="G28" s="6">
        <f>SUMIFS('mar 2025'!T:T,'mar 2025'!H:H,Resumo!B28,'mar 2025'!W:W,Resumo!C28)</f>
        <v>23274.63</v>
      </c>
      <c r="H28" s="67">
        <f t="shared" si="0"/>
        <v>1568.6700000000019</v>
      </c>
      <c r="I28" s="5"/>
    </row>
    <row r="29" spans="1:9" x14ac:dyDescent="0.2">
      <c r="A29" s="7">
        <v>7719</v>
      </c>
      <c r="B29" s="7" t="s">
        <v>597</v>
      </c>
      <c r="C29" s="7" t="s">
        <v>54</v>
      </c>
      <c r="D29" s="8">
        <f>SUMIFS('dez 2024'!T:T,'dez 2024'!H:H,Resumo!B29,'dez 2024'!W:W,Resumo!C29)</f>
        <v>1273.1199999999999</v>
      </c>
      <c r="E29" s="8">
        <f>SUMIFS('jan 2025'!U:U,'jan 2025'!H:H,Resumo!B29,'jan 2025'!X:X,Resumo!C29)</f>
        <v>0</v>
      </c>
      <c r="F29" s="6">
        <f>SUMIFS('fev 2025'!T:T,'fev 2025'!H:H,Resumo!B29,'fev 2025'!W:W,Resumo!C29)</f>
        <v>0</v>
      </c>
      <c r="G29" s="6">
        <f>SUMIFS('mar 2025'!T:T,'mar 2025'!H:H,Resumo!B29,'mar 2025'!W:W,Resumo!C29)</f>
        <v>0</v>
      </c>
      <c r="H29" s="67">
        <f t="shared" si="0"/>
        <v>0</v>
      </c>
      <c r="I29" s="5"/>
    </row>
    <row r="30" spans="1:9" x14ac:dyDescent="0.2">
      <c r="A30" s="14"/>
      <c r="B30" s="14" t="s">
        <v>495</v>
      </c>
      <c r="C30" s="14"/>
      <c r="D30" s="15">
        <f>SUM(D2:D29)</f>
        <v>-331246.27000000014</v>
      </c>
      <c r="E30" s="15">
        <f>SUM(E2:E29)</f>
        <v>-325629.23</v>
      </c>
      <c r="F30" s="15">
        <f>SUM(F2:F29)</f>
        <v>-363785.42000000004</v>
      </c>
      <c r="G30" s="15">
        <f>SUM(G2:G29)</f>
        <v>-373993.46</v>
      </c>
      <c r="H30" s="15">
        <f>SUM(H2:H29)</f>
        <v>-10208.039999999944</v>
      </c>
      <c r="I30" s="14"/>
    </row>
    <row r="31" spans="1:9" ht="13.5" thickBot="1" x14ac:dyDescent="0.25">
      <c r="A31" s="16"/>
      <c r="B31" s="16"/>
      <c r="C31" s="17" t="s">
        <v>509</v>
      </c>
      <c r="D31" s="18">
        <f>D30-SUM('dez 2024'!T:T)</f>
        <v>0</v>
      </c>
      <c r="E31" s="18">
        <f>E30-SUM('jan 2025'!U:U)-E3</f>
        <v>5.8207660913467407E-11</v>
      </c>
      <c r="F31" s="18">
        <f>F30-SUM('fev 2025'!T2:T1048576)-F3</f>
        <v>0</v>
      </c>
      <c r="G31" s="18">
        <f>G30-SUM('mar 2025'!T2:T1048576)</f>
        <v>0</v>
      </c>
      <c r="H31" s="16"/>
      <c r="I31" s="16"/>
    </row>
    <row r="32" spans="1:9" ht="13.5" thickTop="1" x14ac:dyDescent="0.2">
      <c r="D32" s="28"/>
      <c r="E32" s="28"/>
      <c r="F32" s="28"/>
      <c r="G32" s="28"/>
      <c r="H32" s="28"/>
    </row>
    <row r="33" spans="3:9" x14ac:dyDescent="0.2">
      <c r="C33" s="19" t="s">
        <v>818</v>
      </c>
    </row>
    <row r="34" spans="3:9" x14ac:dyDescent="0.2">
      <c r="C34" s="20" t="s">
        <v>499</v>
      </c>
      <c r="D34" s="21">
        <f>15030.04</f>
        <v>15030.04</v>
      </c>
      <c r="E34" s="21">
        <f>14545.2</f>
        <v>14545.2</v>
      </c>
      <c r="F34" s="21">
        <v>13575.52</v>
      </c>
      <c r="G34" s="21">
        <v>12605.84</v>
      </c>
      <c r="H34" s="22"/>
    </row>
    <row r="35" spans="3:9" x14ac:dyDescent="0.2">
      <c r="C35" s="20" t="s">
        <v>831</v>
      </c>
      <c r="D35" s="21">
        <v>2670.47</v>
      </c>
      <c r="E35" s="21">
        <f>2670.47</f>
        <v>2670.47</v>
      </c>
      <c r="F35" s="21">
        <v>2670.47</v>
      </c>
      <c r="G35" s="84">
        <v>1819.7</v>
      </c>
      <c r="H35" s="22"/>
    </row>
    <row r="36" spans="3:9" x14ac:dyDescent="0.2">
      <c r="C36" s="20" t="s">
        <v>832</v>
      </c>
      <c r="D36" s="23">
        <v>1209.96</v>
      </c>
      <c r="E36" s="23">
        <v>1209.96</v>
      </c>
      <c r="F36" s="23">
        <v>1209.96</v>
      </c>
      <c r="G36" s="23">
        <v>1209.96</v>
      </c>
      <c r="H36" s="22"/>
    </row>
    <row r="37" spans="3:9" x14ac:dyDescent="0.2">
      <c r="C37" s="20" t="s">
        <v>833</v>
      </c>
      <c r="D37" s="23">
        <v>650</v>
      </c>
      <c r="E37" s="23">
        <v>0</v>
      </c>
      <c r="F37" s="23">
        <v>0</v>
      </c>
      <c r="G37" s="23">
        <v>0</v>
      </c>
      <c r="H37" s="22"/>
    </row>
    <row r="38" spans="3:9" x14ac:dyDescent="0.2">
      <c r="C38" s="20" t="s">
        <v>834</v>
      </c>
      <c r="D38" s="23">
        <v>3572.51</v>
      </c>
      <c r="E38" s="23">
        <v>0</v>
      </c>
      <c r="F38" s="23">
        <v>0</v>
      </c>
      <c r="G38" s="23">
        <v>0</v>
      </c>
      <c r="H38" s="22"/>
    </row>
    <row r="39" spans="3:9" x14ac:dyDescent="0.2">
      <c r="C39" s="10"/>
      <c r="D39" s="24"/>
      <c r="E39" s="24"/>
      <c r="F39" s="24"/>
      <c r="G39" s="24"/>
      <c r="H39" s="22"/>
    </row>
    <row r="40" spans="3:9" x14ac:dyDescent="0.2">
      <c r="C40" s="19" t="s">
        <v>794</v>
      </c>
      <c r="D40" s="24"/>
      <c r="E40" s="24"/>
      <c r="F40" s="24"/>
      <c r="G40" s="24"/>
      <c r="H40" s="22"/>
    </row>
    <row r="41" spans="3:9" x14ac:dyDescent="0.2">
      <c r="C41" s="20" t="s">
        <v>499</v>
      </c>
      <c r="D41" s="21">
        <v>0</v>
      </c>
      <c r="E41" s="21">
        <f>2615.01</f>
        <v>2615.0100000000002</v>
      </c>
      <c r="F41" s="21">
        <v>2443.54</v>
      </c>
      <c r="G41" s="84">
        <v>2188.02</v>
      </c>
      <c r="I41" s="25"/>
    </row>
    <row r="42" spans="3:9" x14ac:dyDescent="0.2">
      <c r="C42" s="20" t="s">
        <v>831</v>
      </c>
      <c r="D42" s="21">
        <v>0</v>
      </c>
      <c r="E42" s="21">
        <f>526.53</f>
        <v>526.53</v>
      </c>
      <c r="F42" s="21">
        <v>526.53</v>
      </c>
      <c r="G42" s="21">
        <v>0</v>
      </c>
      <c r="I42" s="25"/>
    </row>
    <row r="43" spans="3:9" x14ac:dyDescent="0.2">
      <c r="C43" s="20" t="s">
        <v>832</v>
      </c>
      <c r="D43" s="23">
        <v>0</v>
      </c>
      <c r="E43" s="23">
        <v>410.94</v>
      </c>
      <c r="F43" s="23">
        <v>413.91</v>
      </c>
      <c r="G43" s="23">
        <v>0</v>
      </c>
      <c r="I43" s="25"/>
    </row>
    <row r="44" spans="3:9" x14ac:dyDescent="0.2">
      <c r="C44" s="20" t="s">
        <v>833</v>
      </c>
      <c r="D44" s="23">
        <v>0</v>
      </c>
      <c r="E44" s="23">
        <v>1895.94</v>
      </c>
      <c r="F44" s="23">
        <v>0</v>
      </c>
      <c r="G44" s="23">
        <v>0</v>
      </c>
      <c r="I44" s="25"/>
    </row>
    <row r="45" spans="3:9" x14ac:dyDescent="0.2">
      <c r="I45" s="25"/>
    </row>
    <row r="46" spans="3:9" x14ac:dyDescent="0.2">
      <c r="C46" s="26" t="s">
        <v>1074</v>
      </c>
      <c r="D46" s="27">
        <v>0</v>
      </c>
      <c r="E46" s="21">
        <v>10857.25</v>
      </c>
      <c r="F46" s="21">
        <v>10807.83</v>
      </c>
      <c r="G46" s="21">
        <v>10807.83</v>
      </c>
      <c r="I46" s="28"/>
    </row>
    <row r="47" spans="3:9" ht="13.5" thickBot="1" x14ac:dyDescent="0.25">
      <c r="C47" s="78"/>
      <c r="G47" s="45"/>
      <c r="I47" s="28"/>
    </row>
    <row r="48" spans="3:9" ht="13.5" thickBot="1" x14ac:dyDescent="0.25">
      <c r="C48" s="64" t="s">
        <v>1073</v>
      </c>
      <c r="D48" s="65">
        <f>D30+D34+D41</f>
        <v>-316216.23000000016</v>
      </c>
      <c r="E48" s="65">
        <f>E30+SUM(E34:E38)+SUM(E41:E44)+E46</f>
        <v>-290897.93</v>
      </c>
      <c r="F48" s="65">
        <f>F30+SUM(F34:F38)+SUM(F41:F44)+F46</f>
        <v>-332137.66000000003</v>
      </c>
      <c r="G48" s="66">
        <f>G30+SUM(G34:G38)+SUM(G41:G44)+G46</f>
        <v>-345362.11</v>
      </c>
      <c r="H48" s="3" t="s">
        <v>596</v>
      </c>
    </row>
    <row r="50" spans="3:8" x14ac:dyDescent="0.2">
      <c r="E50" s="28"/>
    </row>
    <row r="51" spans="3:8" x14ac:dyDescent="0.2">
      <c r="C51" s="29" t="s">
        <v>608</v>
      </c>
      <c r="D51" s="30">
        <f>SUMIF($B$2:$B$29,$C51,D$2:D$29)+D34+D37+D41+D44+D46</f>
        <v>-113136.86000000002</v>
      </c>
      <c r="E51" s="30">
        <f>SUMIF($B$2:$B$29,$C51,E$2:E$29)+E34+E37+E41+E44+E46</f>
        <v>-100263.18999999997</v>
      </c>
      <c r="F51" s="30">
        <f>SUMIF($B$2:$B$29,$C51,F$2:F$29)+F34+F37+F41+F44+F46</f>
        <v>-135147.31</v>
      </c>
      <c r="G51" s="30">
        <f>SUMIF($B$2:$B$29,$C51,G$2:G$29)+G34+G37+G41+G44+G46</f>
        <v>-148357.06000000003</v>
      </c>
      <c r="H51" s="28"/>
    </row>
    <row r="52" spans="3:8" x14ac:dyDescent="0.2">
      <c r="C52" s="29" t="s">
        <v>685</v>
      </c>
      <c r="D52" s="30">
        <f>SUMIF($B$2:$B$29,$C52,D$2:D$29)+D35+D36+D42+D43</f>
        <v>-132005.39000000007</v>
      </c>
      <c r="E52" s="30">
        <f>SUMIF($B$2:$B$29,$C52,E$2:E$29)+E35+E36+E42+E43</f>
        <v>-127250.26</v>
      </c>
      <c r="F52" s="30">
        <f>SUMIF($B$2:$B$29,$C52,F$2:F$29)+F35+F36+F42+F43</f>
        <v>-133605.87000000005</v>
      </c>
      <c r="G52" s="30">
        <f>SUMIF($B$2:$B$29,$C52,G$2:G$29)+G35+G36+G42+G43</f>
        <v>-129941.33</v>
      </c>
    </row>
    <row r="53" spans="3:8" x14ac:dyDescent="0.2">
      <c r="C53" s="29" t="s">
        <v>597</v>
      </c>
      <c r="D53" s="30">
        <f>SUMIF($B$2:$B$29,$C53,D$2:D$29)</f>
        <v>-66543.550000000017</v>
      </c>
      <c r="E53" s="30">
        <f>SUMIF($B$2:$B$29,$C53,E$2:E$29)</f>
        <v>-63384.480000000003</v>
      </c>
      <c r="F53" s="30">
        <f>SUMIF($B$2:$B$29,$C53,F$2:F$29)</f>
        <v>-63384.480000000003</v>
      </c>
      <c r="G53" s="30">
        <f>SUMIF($B$2:$B$29,$C53,G$2:G$29)</f>
        <v>-67063.72</v>
      </c>
    </row>
    <row r="54" spans="3:8" x14ac:dyDescent="0.2">
      <c r="C54" s="31" t="s">
        <v>509</v>
      </c>
      <c r="D54" s="32">
        <f>D30+SUM(D34:D46)-SUM(D51:D53)</f>
        <v>3572.5099999999511</v>
      </c>
      <c r="E54" s="32">
        <f>E30+SUM(E34:E46)-SUM(E51:E53)</f>
        <v>0</v>
      </c>
      <c r="F54" s="32">
        <f>F30+SUM(F34:F46)-SUM(F51:F53)</f>
        <v>0</v>
      </c>
      <c r="G54" s="32">
        <f>G30+SUM(G34:G46)-SUM(G51:G53)</f>
        <v>0</v>
      </c>
    </row>
  </sheetData>
  <autoFilter ref="A1:J31" xr:uid="{59DDC1B2-22D1-4925-AC7F-67E8BD45D6B5}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915C-BE2D-44F5-B8B5-EE1BB987801C}">
  <sheetPr>
    <tabColor rgb="FF92D050"/>
  </sheetPr>
  <dimension ref="A1:P114"/>
  <sheetViews>
    <sheetView showGridLines="0" zoomScaleNormal="100" zoomScaleSheetLayoutView="85" workbookViewId="0">
      <selection activeCell="I109" sqref="I109"/>
    </sheetView>
  </sheetViews>
  <sheetFormatPr defaultRowHeight="12.75" outlineLevelRow="1" outlineLevelCol="1" x14ac:dyDescent="0.2"/>
  <cols>
    <col min="1" max="1" width="14.140625" style="3" bestFit="1" customWidth="1"/>
    <col min="2" max="3" width="11.5703125" style="3" hidden="1" customWidth="1" outlineLevel="1"/>
    <col min="4" max="4" width="12.42578125" style="3" bestFit="1" customWidth="1" collapsed="1"/>
    <col min="5" max="5" width="12.42578125" style="3" customWidth="1"/>
    <col min="6" max="6" width="11.5703125" style="3" bestFit="1" customWidth="1"/>
    <col min="7" max="7" width="9.140625" style="3"/>
    <col min="8" max="8" width="14.140625" style="3" bestFit="1" customWidth="1"/>
    <col min="9" max="9" width="51.7109375" style="3" customWidth="1"/>
    <col min="10" max="10" width="32" style="3" customWidth="1"/>
    <col min="11" max="12" width="11.5703125" style="3" hidden="1" customWidth="1" outlineLevel="1"/>
    <col min="13" max="13" width="11.5703125" style="3" customWidth="1" collapsed="1"/>
    <col min="14" max="14" width="11.5703125" style="3" customWidth="1"/>
    <col min="15" max="15" width="11.5703125" style="3" bestFit="1" customWidth="1"/>
    <col min="16" max="16" width="37.5703125" style="3" customWidth="1"/>
    <col min="17" max="16384" width="9.140625" style="3"/>
  </cols>
  <sheetData>
    <row r="1" spans="1:16" x14ac:dyDescent="0.2">
      <c r="A1" s="33" t="s">
        <v>589</v>
      </c>
      <c r="B1" s="34">
        <v>45627</v>
      </c>
      <c r="C1" s="34">
        <v>45658</v>
      </c>
      <c r="D1" s="34">
        <v>45689</v>
      </c>
      <c r="E1" s="34">
        <v>45717</v>
      </c>
      <c r="F1" s="33" t="s">
        <v>502</v>
      </c>
      <c r="H1" s="33" t="s">
        <v>589</v>
      </c>
      <c r="I1" s="35" t="s">
        <v>507</v>
      </c>
      <c r="J1" s="33" t="s">
        <v>578</v>
      </c>
      <c r="K1" s="34">
        <v>45627</v>
      </c>
      <c r="L1" s="34">
        <v>45658</v>
      </c>
      <c r="M1" s="34">
        <v>45689</v>
      </c>
      <c r="N1" s="34">
        <v>45717</v>
      </c>
      <c r="O1" s="33" t="s">
        <v>502</v>
      </c>
      <c r="P1" s="36" t="s">
        <v>494</v>
      </c>
    </row>
    <row r="2" spans="1:16" x14ac:dyDescent="0.2">
      <c r="A2" s="12" t="s">
        <v>497</v>
      </c>
      <c r="B2" s="37">
        <f>SUMIF('dez 2024'!A:A,Edifícios!A2,'dez 2024'!T:T)</f>
        <v>-16339.220000000001</v>
      </c>
      <c r="C2" s="37">
        <f>SUMIF('jan 2025'!A:A,Edifícios!A2,'jan 2025'!U:U)</f>
        <v>-16435.979999999996</v>
      </c>
      <c r="D2" s="37">
        <f>SUMIF('fev 2025'!A:A,Edifícios!A2,'fev 2025'!T:T)</f>
        <v>-21610.409999999996</v>
      </c>
      <c r="E2" s="37">
        <f>SUMIF('mar 2025'!A:A,Edifícios!A2,'mar 2025'!T:T)</f>
        <v>-15262.519999999997</v>
      </c>
      <c r="F2" s="38">
        <f>E2-D2</f>
        <v>6347.8899999999994</v>
      </c>
      <c r="H2" s="7" t="s">
        <v>499</v>
      </c>
      <c r="I2" s="7" t="s">
        <v>678</v>
      </c>
      <c r="J2" s="7" t="s">
        <v>608</v>
      </c>
      <c r="K2" s="42">
        <f>SUMIFS('dez 2024'!T:T,'dez 2024'!A:A,Edifícios!H2,'dez 2024'!K:K,Edifícios!I2)</f>
        <v>0</v>
      </c>
      <c r="L2" s="42">
        <f>SUMIFS('jan 2025'!U:U,'jan 2025'!A:A,Edifícios!H2,'jan 2025'!K:K,Edifícios!I2)</f>
        <v>83.54</v>
      </c>
      <c r="M2" s="37">
        <f>SUMIFS('fev 2025'!T:T,'fev 2025'!A:A,Edifícios!H2,'fev 2025'!K:K,Edifícios!I2)</f>
        <v>578.06000000000006</v>
      </c>
      <c r="N2" s="37">
        <f>SUMIFS('mar 2025'!T:T,'mar 2025'!A:A,Edifícios!H2,'mar 2025'!K:K,Edifícios!I2)</f>
        <v>-598</v>
      </c>
      <c r="O2" s="38">
        <f t="shared" ref="O2:O65" si="0">N2-M2</f>
        <v>-1176.06</v>
      </c>
      <c r="P2" s="38"/>
    </row>
    <row r="3" spans="1:16" x14ac:dyDescent="0.2">
      <c r="A3" s="12" t="s">
        <v>501</v>
      </c>
      <c r="B3" s="37">
        <f>SUMIF('dez 2024'!A:A,Edifícios!A3,'dez 2024'!T:T)</f>
        <v>-252953.42000000004</v>
      </c>
      <c r="C3" s="37">
        <f>SUMIF('jan 2025'!A:A,Edifícios!A3,'jan 2025'!U:U)</f>
        <v>-217860.15000000014</v>
      </c>
      <c r="D3" s="37">
        <f>SUMIF('fev 2025'!A:A,Edifícios!A3,'fev 2025'!T:T)</f>
        <v>-285632.63000000012</v>
      </c>
      <c r="E3" s="37">
        <f>SUMIF('mar 2025'!A:A,Edifícios!A3,'mar 2025'!T:T)</f>
        <v>-283266.31</v>
      </c>
      <c r="F3" s="38">
        <f t="shared" ref="F3:F6" si="1">E3-D3</f>
        <v>2366.3200000001234</v>
      </c>
      <c r="H3" s="7" t="s">
        <v>499</v>
      </c>
      <c r="I3" s="7" t="s">
        <v>1004</v>
      </c>
      <c r="J3" s="7" t="s">
        <v>608</v>
      </c>
      <c r="K3" s="42">
        <f>SUMIFS('dez 2024'!T:T,'dez 2024'!A:A,Edifícios!H3,'dez 2024'!K:K,Edifícios!I3)</f>
        <v>0</v>
      </c>
      <c r="L3" s="42">
        <f>SUMIFS('jan 2025'!U:U,'jan 2025'!A:A,Edifícios!H3,'jan 2025'!K:K,Edifícios!I3)</f>
        <v>0</v>
      </c>
      <c r="M3" s="37">
        <f>SUMIFS('fev 2025'!T:T,'fev 2025'!A:A,Edifícios!H3,'fev 2025'!K:K,Edifícios!I3)</f>
        <v>0</v>
      </c>
      <c r="N3" s="37">
        <f>SUMIFS('mar 2025'!T:T,'mar 2025'!A:A,Edifícios!H3,'mar 2025'!K:K,Edifícios!I3)</f>
        <v>-629.09</v>
      </c>
      <c r="O3" s="38">
        <f t="shared" si="0"/>
        <v>-629.09</v>
      </c>
      <c r="P3" s="38" t="s">
        <v>1077</v>
      </c>
    </row>
    <row r="4" spans="1:16" x14ac:dyDescent="0.2">
      <c r="A4" s="12" t="s">
        <v>500</v>
      </c>
      <c r="B4" s="37">
        <f>SUMIF('dez 2024'!A:A,Edifícios!A4,'dez 2024'!T:T)</f>
        <v>-5861.5900000000011</v>
      </c>
      <c r="C4" s="37">
        <f>SUMIF('jan 2025'!A:A,Edifícios!A4,'jan 2025'!U:U)</f>
        <v>-5861.5900000000011</v>
      </c>
      <c r="D4" s="37">
        <f>SUMIF('fev 2025'!A:A,Edifícios!A4,'fev 2025'!T:T)</f>
        <v>-5890.59</v>
      </c>
      <c r="E4" s="37">
        <f>SUMIF('mar 2025'!A:A,Edifícios!A4,'mar 2025'!T:T)</f>
        <v>-5587.2199999999993</v>
      </c>
      <c r="F4" s="38">
        <f t="shared" si="1"/>
        <v>303.3700000000008</v>
      </c>
      <c r="H4" s="7" t="s">
        <v>499</v>
      </c>
      <c r="I4" s="7" t="s">
        <v>1010</v>
      </c>
      <c r="J4" s="7" t="s">
        <v>608</v>
      </c>
      <c r="K4" s="42">
        <f>SUMIFS('dez 2024'!T:T,'dez 2024'!A:A,Edifícios!H4,'dez 2024'!K:K,Edifícios!I4)</f>
        <v>0</v>
      </c>
      <c r="L4" s="42">
        <f>SUMIFS('jan 2025'!U:U,'jan 2025'!A:A,Edifícios!H4,'jan 2025'!K:K,Edifícios!I4)</f>
        <v>0</v>
      </c>
      <c r="M4" s="37">
        <f>SUMIFS('fev 2025'!T:T,'fev 2025'!A:A,Edifícios!H4,'fev 2025'!K:K,Edifícios!I4)</f>
        <v>0</v>
      </c>
      <c r="N4" s="37">
        <f>SUMIFS('mar 2025'!T:T,'mar 2025'!A:A,Edifícios!H4,'mar 2025'!K:K,Edifícios!I4)</f>
        <v>-301.95999999999998</v>
      </c>
      <c r="O4" s="38">
        <f t="shared" si="0"/>
        <v>-301.95999999999998</v>
      </c>
      <c r="P4" s="38" t="s">
        <v>1077</v>
      </c>
    </row>
    <row r="5" spans="1:16" x14ac:dyDescent="0.2">
      <c r="A5" s="12" t="s">
        <v>499</v>
      </c>
      <c r="B5" s="37">
        <f>SUMIF('dez 2024'!A:A,Edifícios!A5,'dez 2024'!T:T)</f>
        <v>-49111.009999999995</v>
      </c>
      <c r="C5" s="37">
        <f>SUMIF('jan 2025'!A:A,Edifícios!A5,'jan 2025'!U:U)</f>
        <v>-60227.090000000004</v>
      </c>
      <c r="D5" s="37">
        <f>SUMIF('fev 2025'!A:A,Edifícios!A5,'fev 2025'!T:T)</f>
        <v>-61885.040000000015</v>
      </c>
      <c r="E5" s="37">
        <f>SUMIF('mar 2025'!A:A,Edifícios!A5,'mar 2025'!T:T)</f>
        <v>-62713.190000000017</v>
      </c>
      <c r="F5" s="38">
        <f t="shared" si="1"/>
        <v>-828.15000000000146</v>
      </c>
      <c r="H5" s="7" t="s">
        <v>497</v>
      </c>
      <c r="I5" s="7" t="s">
        <v>1039</v>
      </c>
      <c r="J5" s="7" t="s">
        <v>685</v>
      </c>
      <c r="K5" s="42">
        <f>SUMIFS('dez 2024'!T:T,'dez 2024'!A:A,Edifícios!H5,'dez 2024'!K:K,Edifícios!I5)</f>
        <v>0</v>
      </c>
      <c r="L5" s="42">
        <f>SUMIFS('jan 2025'!U:U,'jan 2025'!A:A,Edifícios!H5,'jan 2025'!K:K,Edifícios!I5)</f>
        <v>0</v>
      </c>
      <c r="M5" s="37">
        <f>SUMIFS('fev 2025'!T:T,'fev 2025'!A:A,Edifícios!H5,'fev 2025'!K:K,Edifícios!I5)</f>
        <v>0</v>
      </c>
      <c r="N5" s="37">
        <f>SUMIFS('mar 2025'!T:T,'mar 2025'!A:A,Edifícios!H5,'mar 2025'!K:K,Edifícios!I5)</f>
        <v>-277.02</v>
      </c>
      <c r="O5" s="38">
        <f t="shared" si="0"/>
        <v>-277.02</v>
      </c>
      <c r="P5" s="38" t="s">
        <v>1077</v>
      </c>
    </row>
    <row r="6" spans="1:16" x14ac:dyDescent="0.2">
      <c r="A6" s="13" t="s">
        <v>498</v>
      </c>
      <c r="B6" s="39">
        <f>SUMIF('dez 2024'!A:A,Edifícios!A6,'dez 2024'!T:T)</f>
        <v>-6981.029999999997</v>
      </c>
      <c r="C6" s="37">
        <f>SUMIF('jan 2025'!A:A,Edifícios!A6,'jan 2025'!U:U)</f>
        <v>-6890.4199999999992</v>
      </c>
      <c r="D6" s="37">
        <f>SUMIF('fev 2025'!A:A,Edifícios!A6,'fev 2025'!T:T)</f>
        <v>-7120.7499999999982</v>
      </c>
      <c r="E6" s="37">
        <f>SUMIF('mar 2025'!A:A,Edifícios!A6,'mar 2025'!T:T)</f>
        <v>-7164.2199999999993</v>
      </c>
      <c r="F6" s="38">
        <f t="shared" si="1"/>
        <v>-43.470000000001164</v>
      </c>
      <c r="H6" s="7" t="s">
        <v>497</v>
      </c>
      <c r="I6" s="7" t="s">
        <v>1051</v>
      </c>
      <c r="J6" s="7" t="s">
        <v>685</v>
      </c>
      <c r="K6" s="42">
        <f>SUMIFS('dez 2024'!T:T,'dez 2024'!A:A,Edifícios!H6,'dez 2024'!K:K,Edifícios!I6)</f>
        <v>0</v>
      </c>
      <c r="L6" s="42">
        <f>SUMIFS('jan 2025'!U:U,'jan 2025'!A:A,Edifícios!H6,'jan 2025'!K:K,Edifícios!I6)</f>
        <v>0</v>
      </c>
      <c r="M6" s="37">
        <f>SUMIFS('fev 2025'!T:T,'fev 2025'!A:A,Edifícios!H6,'fev 2025'!K:K,Edifícios!I6)</f>
        <v>0</v>
      </c>
      <c r="N6" s="37">
        <f>SUMIFS('mar 2025'!T:T,'mar 2025'!A:A,Edifícios!H6,'mar 2025'!K:K,Edifícios!I6)</f>
        <v>750.37</v>
      </c>
      <c r="O6" s="38">
        <f t="shared" si="0"/>
        <v>750.37</v>
      </c>
      <c r="P6" s="38" t="s">
        <v>1077</v>
      </c>
    </row>
    <row r="7" spans="1:16" x14ac:dyDescent="0.2">
      <c r="A7" s="14" t="s">
        <v>508</v>
      </c>
      <c r="B7" s="40">
        <f>SUM(B2:B6)</f>
        <v>-331246.27</v>
      </c>
      <c r="C7" s="40">
        <f>SUM(C2:C6)</f>
        <v>-307275.2300000001</v>
      </c>
      <c r="D7" s="40">
        <f>SUM(D2:D6)</f>
        <v>-382139.42000000016</v>
      </c>
      <c r="E7" s="40">
        <f>SUM(E2:E6)</f>
        <v>-373993.45999999996</v>
      </c>
      <c r="F7" s="40">
        <f>SUM(F2:F6)</f>
        <v>8145.960000000121</v>
      </c>
      <c r="H7" s="7" t="s">
        <v>497</v>
      </c>
      <c r="I7" s="7" t="s">
        <v>1054</v>
      </c>
      <c r="J7" s="7" t="s">
        <v>685</v>
      </c>
      <c r="K7" s="42">
        <f>SUMIFS('dez 2024'!T:T,'dez 2024'!A:A,Edifícios!H7,'dez 2024'!K:K,Edifícios!I7)</f>
        <v>0</v>
      </c>
      <c r="L7" s="42">
        <f>SUMIFS('jan 2025'!U:U,'jan 2025'!A:A,Edifícios!H7,'jan 2025'!K:K,Edifícios!I7)</f>
        <v>0</v>
      </c>
      <c r="M7" s="37">
        <f>SUMIFS('fev 2025'!T:T,'fev 2025'!A:A,Edifícios!H7,'fev 2025'!K:K,Edifícios!I7)</f>
        <v>0</v>
      </c>
      <c r="N7" s="37">
        <f>SUMIFS('mar 2025'!T:T,'mar 2025'!A:A,Edifícios!H7,'mar 2025'!K:K,Edifícios!I7)</f>
        <v>374.33000000000004</v>
      </c>
      <c r="O7" s="38">
        <f t="shared" si="0"/>
        <v>374.33000000000004</v>
      </c>
      <c r="P7" s="38" t="s">
        <v>1077</v>
      </c>
    </row>
    <row r="8" spans="1:16" ht="13.5" thickBot="1" x14ac:dyDescent="0.25">
      <c r="A8" s="17" t="s">
        <v>509</v>
      </c>
      <c r="B8" s="41">
        <f>B7-SUM('dez 2024'!T:T)</f>
        <v>0</v>
      </c>
      <c r="C8" s="41">
        <f>C7-SUM('jan 2025'!U:U)</f>
        <v>0</v>
      </c>
      <c r="D8" s="41">
        <f>D7-SUM('fev 2025'!T2:T1048576)</f>
        <v>0</v>
      </c>
      <c r="E8" s="41">
        <f>E7-SUM('mar 2025'!T2:T1048576)</f>
        <v>0</v>
      </c>
      <c r="F8" s="16"/>
      <c r="H8" s="7" t="s">
        <v>499</v>
      </c>
      <c r="I8" s="7" t="s">
        <v>83</v>
      </c>
      <c r="J8" s="7" t="s">
        <v>608</v>
      </c>
      <c r="K8" s="42">
        <f>SUMIFS('dez 2024'!T:T,'dez 2024'!A:A,Edifícios!H8,'dez 2024'!K:K,Edifícios!I8)</f>
        <v>-832.32999999999993</v>
      </c>
      <c r="L8" s="42">
        <f>SUMIFS('jan 2025'!U:U,'jan 2025'!A:A,Edifícios!H8,'jan 2025'!K:K,Edifícios!I8)</f>
        <v>-832.33</v>
      </c>
      <c r="M8" s="37">
        <f>SUMIFS('fev 2025'!T:T,'fev 2025'!A:A,Edifícios!H8,'fev 2025'!K:K,Edifícios!I8)</f>
        <v>-832.33</v>
      </c>
      <c r="N8" s="37">
        <f>SUMIFS('mar 2025'!T:T,'mar 2025'!A:A,Edifícios!H8,'mar 2025'!K:K,Edifícios!I8)</f>
        <v>-935.11</v>
      </c>
      <c r="O8" s="38">
        <f t="shared" si="0"/>
        <v>-102.77999999999997</v>
      </c>
      <c r="P8" s="38"/>
    </row>
    <row r="9" spans="1:16" ht="13.5" thickTop="1" x14ac:dyDescent="0.2">
      <c r="H9" s="7" t="s">
        <v>499</v>
      </c>
      <c r="I9" s="7" t="s">
        <v>96</v>
      </c>
      <c r="J9" s="7" t="s">
        <v>608</v>
      </c>
      <c r="K9" s="42">
        <f>SUMIFS('dez 2024'!T:T,'dez 2024'!A:A,Edifícios!H9,'dez 2024'!K:K,Edifícios!I9)</f>
        <v>-515.41</v>
      </c>
      <c r="L9" s="42">
        <f>SUMIFS('jan 2025'!U:U,'jan 2025'!A:A,Edifícios!H9,'jan 2025'!K:K,Edifícios!I9)</f>
        <v>-515.41</v>
      </c>
      <c r="M9" s="37">
        <f>SUMIFS('fev 2025'!T:T,'fev 2025'!A:A,Edifícios!H9,'fev 2025'!K:K,Edifícios!I9)</f>
        <v>-515.41</v>
      </c>
      <c r="N9" s="37">
        <f>SUMIFS('mar 2025'!T:T,'mar 2025'!A:A,Edifícios!H9,'mar 2025'!K:K,Edifícios!I9)</f>
        <v>-558.91</v>
      </c>
      <c r="O9" s="38">
        <f t="shared" si="0"/>
        <v>-43.5</v>
      </c>
      <c r="P9" s="38"/>
    </row>
    <row r="10" spans="1:16" x14ac:dyDescent="0.2">
      <c r="H10" s="7" t="s">
        <v>498</v>
      </c>
      <c r="I10" s="7" t="s">
        <v>205</v>
      </c>
      <c r="J10" s="7" t="s">
        <v>685</v>
      </c>
      <c r="K10" s="42">
        <f>SUMIFS('dez 2024'!T:T,'dez 2024'!A:A,Edifícios!H10,'dez 2024'!K:K,Edifícios!I10)</f>
        <v>-515.02</v>
      </c>
      <c r="L10" s="42">
        <f>SUMIFS('jan 2025'!U:U,'jan 2025'!A:A,Edifícios!H10,'jan 2025'!K:K,Edifícios!I10)</f>
        <v>-515.02</v>
      </c>
      <c r="M10" s="37">
        <f>SUMIFS('fev 2025'!T:T,'fev 2025'!A:A,Edifícios!H10,'fev 2025'!K:K,Edifícios!I10)</f>
        <v>-515.02</v>
      </c>
      <c r="N10" s="37">
        <f>SUMIFS('mar 2025'!T:T,'mar 2025'!A:A,Edifícios!H10,'mar 2025'!K:K,Edifícios!I10)</f>
        <v>-558.49</v>
      </c>
      <c r="O10" s="38">
        <f t="shared" si="0"/>
        <v>-43.470000000000027</v>
      </c>
      <c r="P10" s="38"/>
    </row>
    <row r="11" spans="1:16" x14ac:dyDescent="0.2">
      <c r="H11" s="7" t="s">
        <v>499</v>
      </c>
      <c r="I11" s="7" t="s">
        <v>287</v>
      </c>
      <c r="J11" s="7" t="s">
        <v>608</v>
      </c>
      <c r="K11" s="42">
        <f>SUMIFS('dez 2024'!T:T,'dez 2024'!A:A,Edifícios!H11,'dez 2024'!K:K,Edifícios!I11)</f>
        <v>-356.25</v>
      </c>
      <c r="L11" s="42">
        <f>SUMIFS('jan 2025'!U:U,'jan 2025'!A:A,Edifícios!H11,'jan 2025'!K:K,Edifícios!I11)</f>
        <v>-356.25</v>
      </c>
      <c r="M11" s="37">
        <f>SUMIFS('fev 2025'!T:T,'fev 2025'!A:A,Edifícios!H11,'fev 2025'!K:K,Edifícios!I11)</f>
        <v>-356.25</v>
      </c>
      <c r="N11" s="37">
        <f>SUMIFS('mar 2025'!T:T,'mar 2025'!A:A,Edifícios!H11,'mar 2025'!K:K,Edifícios!I11)</f>
        <v>-386.32000000000005</v>
      </c>
      <c r="O11" s="38">
        <f t="shared" si="0"/>
        <v>-30.07000000000005</v>
      </c>
      <c r="P11" s="38"/>
    </row>
    <row r="12" spans="1:16" x14ac:dyDescent="0.2">
      <c r="H12" s="7" t="s">
        <v>497</v>
      </c>
      <c r="I12" s="7" t="s">
        <v>144</v>
      </c>
      <c r="J12" s="7" t="s">
        <v>685</v>
      </c>
      <c r="K12" s="42">
        <f>SUMIFS('dez 2024'!T:T,'dez 2024'!A:A,Edifícios!H12,'dez 2024'!K:K,Edifícios!I12)</f>
        <v>-322</v>
      </c>
      <c r="L12" s="42">
        <f>SUMIFS('jan 2025'!U:U,'jan 2025'!A:A,Edifícios!H12,'jan 2025'!K:K,Edifícios!I12)</f>
        <v>-322</v>
      </c>
      <c r="M12" s="37">
        <f>SUMIFS('fev 2025'!T:T,'fev 2025'!A:A,Edifícios!H12,'fev 2025'!K:K,Edifícios!I12)</f>
        <v>-322</v>
      </c>
      <c r="N12" s="37">
        <f>SUMIFS('mar 2025'!T:T,'mar 2025'!A:A,Edifícios!H12,'mar 2025'!K:K,Edifícios!I12)</f>
        <v>-349.18</v>
      </c>
      <c r="O12" s="38">
        <f t="shared" si="0"/>
        <v>-27.180000000000007</v>
      </c>
      <c r="P12" s="38"/>
    </row>
    <row r="13" spans="1:16" hidden="1" outlineLevel="1" x14ac:dyDescent="0.2">
      <c r="H13" s="7" t="s">
        <v>499</v>
      </c>
      <c r="I13" s="7" t="s">
        <v>483</v>
      </c>
      <c r="J13" s="7" t="s">
        <v>608</v>
      </c>
      <c r="K13" s="42">
        <f>SUMIFS('dez 2024'!T:T,'dez 2024'!A:A,Edifícios!H13,'dez 2024'!K:K,Edifícios!I13)</f>
        <v>21.669999999999938</v>
      </c>
      <c r="L13" s="42">
        <f>SUMIFS('jan 2025'!U:U,'jan 2025'!A:A,Edifícios!H13,'jan 2025'!K:K,Edifícios!I13)</f>
        <v>0</v>
      </c>
      <c r="M13" s="37">
        <f>SUMIFS('fev 2025'!T:T,'fev 2025'!A:A,Edifícios!H13,'fev 2025'!K:K,Edifícios!I13)</f>
        <v>-598</v>
      </c>
      <c r="N13" s="37">
        <f>SUMIFS('mar 2025'!T:T,'mar 2025'!A:A,Edifícios!H13,'mar 2025'!K:K,Edifícios!I13)</f>
        <v>-598</v>
      </c>
      <c r="O13" s="38">
        <f t="shared" si="0"/>
        <v>0</v>
      </c>
      <c r="P13" s="38"/>
    </row>
    <row r="14" spans="1:16" hidden="1" outlineLevel="1" x14ac:dyDescent="0.2">
      <c r="H14" s="7" t="s">
        <v>498</v>
      </c>
      <c r="I14" s="7" t="s">
        <v>393</v>
      </c>
      <c r="J14" s="7" t="s">
        <v>685</v>
      </c>
      <c r="K14" s="42">
        <f>SUMIFS('dez 2024'!T:T,'dez 2024'!A:A,Edifícios!H14,'dez 2024'!K:K,Edifícios!I14)</f>
        <v>-307.7</v>
      </c>
      <c r="L14" s="42">
        <f>SUMIFS('jan 2025'!U:U,'jan 2025'!A:A,Edifícios!H14,'jan 2025'!K:K,Edifícios!I14)</f>
        <v>-307.7</v>
      </c>
      <c r="M14" s="37">
        <f>SUMIFS('fev 2025'!T:T,'fev 2025'!A:A,Edifícios!H14,'fev 2025'!K:K,Edifícios!I14)</f>
        <v>-538.03000000000009</v>
      </c>
      <c r="N14" s="37">
        <f>SUMIFS('mar 2025'!T:T,'mar 2025'!A:A,Edifícios!H14,'mar 2025'!K:K,Edifícios!I14)</f>
        <v>-538.03000000000009</v>
      </c>
      <c r="O14" s="38">
        <f t="shared" si="0"/>
        <v>0</v>
      </c>
      <c r="P14" s="38"/>
    </row>
    <row r="15" spans="1:16" hidden="1" outlineLevel="1" x14ac:dyDescent="0.2">
      <c r="H15" s="7" t="s">
        <v>499</v>
      </c>
      <c r="I15" s="7" t="s">
        <v>255</v>
      </c>
      <c r="J15" s="7" t="s">
        <v>608</v>
      </c>
      <c r="K15" s="42">
        <f>SUMIFS('dez 2024'!T:T,'dez 2024'!A:A,Edifícios!H15,'dez 2024'!K:K,Edifícios!I15)</f>
        <v>-2070.0000000000005</v>
      </c>
      <c r="L15" s="42">
        <f>SUMIFS('jan 2025'!U:U,'jan 2025'!A:A,Edifícios!H15,'jan 2025'!K:K,Edifícios!I15)</f>
        <v>-2070.0000000000005</v>
      </c>
      <c r="M15" s="37">
        <f>SUMIFS('fev 2025'!T:T,'fev 2025'!A:A,Edifícios!H15,'fev 2025'!K:K,Edifícios!I15)</f>
        <v>-2208</v>
      </c>
      <c r="N15" s="37">
        <f>SUMIFS('mar 2025'!T:T,'mar 2025'!A:A,Edifícios!H15,'mar 2025'!K:K,Edifícios!I15)</f>
        <v>-2208</v>
      </c>
      <c r="O15" s="38">
        <f t="shared" si="0"/>
        <v>0</v>
      </c>
      <c r="P15" s="38"/>
    </row>
    <row r="16" spans="1:16" hidden="1" outlineLevel="1" x14ac:dyDescent="0.2">
      <c r="H16" s="7" t="s">
        <v>497</v>
      </c>
      <c r="I16" s="7" t="s">
        <v>380</v>
      </c>
      <c r="J16" s="7" t="s">
        <v>685</v>
      </c>
      <c r="K16" s="42">
        <f>SUMIFS('dez 2024'!T:T,'dez 2024'!A:A,Edifícios!H16,'dez 2024'!K:K,Edifícios!I16)</f>
        <v>-480.02</v>
      </c>
      <c r="L16" s="42">
        <f>SUMIFS('jan 2025'!U:U,'jan 2025'!A:A,Edifícios!H16,'jan 2025'!K:K,Edifícios!I16)</f>
        <v>-480.02</v>
      </c>
      <c r="M16" s="37">
        <f>SUMIFS('fev 2025'!T:T,'fev 2025'!A:A,Edifícios!H16,'fev 2025'!K:K,Edifícios!I16)</f>
        <v>-545.45000000000005</v>
      </c>
      <c r="N16" s="37">
        <f>SUMIFS('mar 2025'!T:T,'mar 2025'!A:A,Edifícios!H16,'mar 2025'!K:K,Edifícios!I16)</f>
        <v>-545.45000000000005</v>
      </c>
      <c r="O16" s="38">
        <f t="shared" si="0"/>
        <v>0</v>
      </c>
      <c r="P16" s="38"/>
    </row>
    <row r="17" spans="8:16" hidden="1" outlineLevel="1" x14ac:dyDescent="0.2">
      <c r="H17" s="7" t="s">
        <v>499</v>
      </c>
      <c r="I17" s="7" t="s">
        <v>427</v>
      </c>
      <c r="J17" s="7" t="s">
        <v>608</v>
      </c>
      <c r="K17" s="42">
        <f>SUMIFS('dez 2024'!T:T,'dez 2024'!A:A,Edifícios!H17,'dez 2024'!K:K,Edifícios!I17)</f>
        <v>-690.56000000000006</v>
      </c>
      <c r="L17" s="42">
        <f>SUMIFS('jan 2025'!U:U,'jan 2025'!A:A,Edifícios!H17,'jan 2025'!K:K,Edifícios!I17)</f>
        <v>-690.56000000000006</v>
      </c>
      <c r="M17" s="37">
        <f>SUMIFS('fev 2025'!T:T,'fev 2025'!A:A,Edifícios!H17,'fev 2025'!K:K,Edifícios!I17)</f>
        <v>-745.78</v>
      </c>
      <c r="N17" s="37">
        <f>SUMIFS('mar 2025'!T:T,'mar 2025'!A:A,Edifícios!H17,'mar 2025'!K:K,Edifícios!I17)</f>
        <v>-745.78</v>
      </c>
      <c r="O17" s="38">
        <f t="shared" si="0"/>
        <v>0</v>
      </c>
      <c r="P17" s="38"/>
    </row>
    <row r="18" spans="8:16" hidden="1" outlineLevel="1" x14ac:dyDescent="0.2">
      <c r="H18" s="7" t="s">
        <v>497</v>
      </c>
      <c r="I18" s="7" t="s">
        <v>213</v>
      </c>
      <c r="J18" s="7" t="s">
        <v>685</v>
      </c>
      <c r="K18" s="42">
        <f>SUMIFS('dez 2024'!T:T,'dez 2024'!A:A,Edifícios!H18,'dez 2024'!K:K,Edifícios!I18)</f>
        <v>-730.95</v>
      </c>
      <c r="L18" s="42">
        <f>SUMIFS('jan 2025'!U:U,'jan 2025'!A:A,Edifícios!H18,'jan 2025'!K:K,Edifícios!I18)</f>
        <v>-730.95</v>
      </c>
      <c r="M18" s="37">
        <f>SUMIFS('fev 2025'!T:T,'fev 2025'!A:A,Edifícios!H18,'fev 2025'!K:K,Edifícios!I18)</f>
        <v>-780.29</v>
      </c>
      <c r="N18" s="37">
        <f>SUMIFS('mar 2025'!T:T,'mar 2025'!A:A,Edifícios!H18,'mar 2025'!K:K,Edifícios!I18)</f>
        <v>-780.29</v>
      </c>
      <c r="O18" s="38">
        <f t="shared" si="0"/>
        <v>0</v>
      </c>
      <c r="P18" s="38"/>
    </row>
    <row r="19" spans="8:16" hidden="1" outlineLevel="1" x14ac:dyDescent="0.2">
      <c r="H19" s="7" t="s">
        <v>499</v>
      </c>
      <c r="I19" s="7" t="s">
        <v>123</v>
      </c>
      <c r="J19" s="7" t="s">
        <v>608</v>
      </c>
      <c r="K19" s="42">
        <f>SUMIFS('dez 2024'!T:T,'dez 2024'!A:A,Edifícios!H19,'dez 2024'!K:K,Edifícios!I19)</f>
        <v>-651.41999999999996</v>
      </c>
      <c r="L19" s="42">
        <f>SUMIFS('jan 2025'!U:U,'jan 2025'!A:A,Edifícios!H19,'jan 2025'!K:K,Edifícios!I19)</f>
        <v>-651.41999999999996</v>
      </c>
      <c r="M19" s="37">
        <f>SUMIFS('fev 2025'!T:T,'fev 2025'!A:A,Edifícios!H19,'fev 2025'!K:K,Edifícios!I19)</f>
        <v>-694.02</v>
      </c>
      <c r="N19" s="37">
        <f>SUMIFS('mar 2025'!T:T,'mar 2025'!A:A,Edifícios!H19,'mar 2025'!K:K,Edifícios!I19)</f>
        <v>-694.02</v>
      </c>
      <c r="O19" s="38">
        <f t="shared" si="0"/>
        <v>0</v>
      </c>
      <c r="P19" s="38"/>
    </row>
    <row r="20" spans="8:16" hidden="1" outlineLevel="1" x14ac:dyDescent="0.2">
      <c r="H20" s="7" t="s">
        <v>497</v>
      </c>
      <c r="I20" s="7" t="s">
        <v>374</v>
      </c>
      <c r="J20" s="7" t="s">
        <v>685</v>
      </c>
      <c r="K20" s="42">
        <f>SUMIFS('dez 2024'!T:T,'dez 2024'!A:A,Edifícios!H20,'dez 2024'!K:K,Edifícios!I20)</f>
        <v>-561.38</v>
      </c>
      <c r="L20" s="42">
        <f>SUMIFS('jan 2025'!U:U,'jan 2025'!A:A,Edifícios!H20,'jan 2025'!K:K,Edifícios!I20)</f>
        <v>-561.38</v>
      </c>
      <c r="M20" s="37">
        <f>SUMIFS('fev 2025'!T:T,'fev 2025'!A:A,Edifícios!H20,'fev 2025'!K:K,Edifícios!I20)</f>
        <v>-599.28</v>
      </c>
      <c r="N20" s="37">
        <f>SUMIFS('mar 2025'!T:T,'mar 2025'!A:A,Edifícios!H20,'mar 2025'!K:K,Edifícios!I20)</f>
        <v>-599.28</v>
      </c>
      <c r="O20" s="38">
        <f t="shared" si="0"/>
        <v>0</v>
      </c>
      <c r="P20" s="38"/>
    </row>
    <row r="21" spans="8:16" hidden="1" outlineLevel="1" x14ac:dyDescent="0.2">
      <c r="H21" s="7" t="s">
        <v>499</v>
      </c>
      <c r="I21" s="7" t="s">
        <v>217</v>
      </c>
      <c r="J21" s="7" t="s">
        <v>608</v>
      </c>
      <c r="K21" s="42">
        <f>SUMIFS('dez 2024'!T:T,'dez 2024'!A:A,Edifícios!H21,'dez 2024'!K:K,Edifícios!I21)</f>
        <v>-552</v>
      </c>
      <c r="L21" s="42">
        <f>SUMIFS('jan 2025'!U:U,'jan 2025'!A:A,Edifícios!H21,'jan 2025'!K:K,Edifícios!I21)</f>
        <v>-552</v>
      </c>
      <c r="M21" s="37">
        <f>SUMIFS('fev 2025'!T:T,'fev 2025'!A:A,Edifícios!H21,'fev 2025'!K:K,Edifícios!I21)</f>
        <v>-589.26</v>
      </c>
      <c r="N21" s="37">
        <f>SUMIFS('mar 2025'!T:T,'mar 2025'!A:A,Edifícios!H21,'mar 2025'!K:K,Edifícios!I21)</f>
        <v>-589.26</v>
      </c>
      <c r="O21" s="38">
        <f t="shared" si="0"/>
        <v>0</v>
      </c>
      <c r="P21" s="38"/>
    </row>
    <row r="22" spans="8:16" hidden="1" outlineLevel="1" x14ac:dyDescent="0.2">
      <c r="H22" s="7" t="s">
        <v>499</v>
      </c>
      <c r="I22" s="7" t="s">
        <v>319</v>
      </c>
      <c r="J22" s="7" t="s">
        <v>608</v>
      </c>
      <c r="K22" s="42">
        <f>SUMIFS('dez 2024'!T:T,'dez 2024'!A:A,Edifícios!H22,'dez 2024'!K:K,Edifícios!I22)</f>
        <v>-506</v>
      </c>
      <c r="L22" s="42">
        <f>SUMIFS('jan 2025'!U:U,'jan 2025'!A:A,Edifícios!H22,'jan 2025'!K:K,Edifícios!I22)</f>
        <v>-506</v>
      </c>
      <c r="M22" s="37">
        <f>SUMIFS('fev 2025'!T:T,'fev 2025'!A:A,Edifícios!H22,'fev 2025'!K:K,Edifícios!I22)</f>
        <v>-540.15</v>
      </c>
      <c r="N22" s="37">
        <f>SUMIFS('mar 2025'!T:T,'mar 2025'!A:A,Edifícios!H22,'mar 2025'!K:K,Edifícios!I22)</f>
        <v>-540.15</v>
      </c>
      <c r="O22" s="38">
        <f t="shared" si="0"/>
        <v>0</v>
      </c>
      <c r="P22" s="38"/>
    </row>
    <row r="23" spans="8:16" hidden="1" outlineLevel="1" x14ac:dyDescent="0.2">
      <c r="H23" s="7" t="s">
        <v>497</v>
      </c>
      <c r="I23" s="7" t="s">
        <v>191</v>
      </c>
      <c r="J23" s="7" t="s">
        <v>685</v>
      </c>
      <c r="K23" s="42">
        <f>SUMIFS('dez 2024'!T:T,'dez 2024'!A:A,Edifícios!H23,'dez 2024'!K:K,Edifícios!I23)</f>
        <v>-506</v>
      </c>
      <c r="L23" s="42">
        <f>SUMIFS('jan 2025'!U:U,'jan 2025'!A:A,Edifícios!H23,'jan 2025'!K:K,Edifícios!I23)</f>
        <v>-506</v>
      </c>
      <c r="M23" s="37">
        <f>SUMIFS('fev 2025'!T:T,'fev 2025'!A:A,Edifícios!H23,'fev 2025'!K:K,Edifícios!I23)</f>
        <v>-539.09</v>
      </c>
      <c r="N23" s="37">
        <f>SUMIFS('mar 2025'!T:T,'mar 2025'!A:A,Edifícios!H23,'mar 2025'!K:K,Edifícios!I23)</f>
        <v>-539.09</v>
      </c>
      <c r="O23" s="38">
        <f t="shared" si="0"/>
        <v>0</v>
      </c>
      <c r="P23" s="38"/>
    </row>
    <row r="24" spans="8:16" hidden="1" outlineLevel="1" x14ac:dyDescent="0.2">
      <c r="H24" s="7" t="s">
        <v>497</v>
      </c>
      <c r="I24" s="7" t="s">
        <v>31</v>
      </c>
      <c r="J24" s="7" t="s">
        <v>685</v>
      </c>
      <c r="K24" s="42">
        <f>SUMIFS('dez 2024'!T:T,'dez 2024'!A:A,Edifícios!H24,'dez 2024'!K:K,Edifícios!I24)</f>
        <v>-484.59000000000003</v>
      </c>
      <c r="L24" s="42">
        <f>SUMIFS('jan 2025'!U:U,'jan 2025'!A:A,Edifícios!H24,'jan 2025'!K:K,Edifícios!I24)</f>
        <v>-484.59000000000003</v>
      </c>
      <c r="M24" s="37">
        <f>SUMIFS('fev 2025'!T:T,'fev 2025'!A:A,Edifícios!H24,'fev 2025'!K:K,Edifícios!I24)</f>
        <v>-517.29999999999995</v>
      </c>
      <c r="N24" s="37">
        <f>SUMIFS('mar 2025'!T:T,'mar 2025'!A:A,Edifícios!H24,'mar 2025'!K:K,Edifícios!I24)</f>
        <v>-517.29999999999995</v>
      </c>
      <c r="O24" s="38">
        <f t="shared" si="0"/>
        <v>0</v>
      </c>
      <c r="P24" s="38"/>
    </row>
    <row r="25" spans="8:16" hidden="1" outlineLevel="1" x14ac:dyDescent="0.2">
      <c r="H25" s="7" t="s">
        <v>500</v>
      </c>
      <c r="I25" s="7" t="s">
        <v>271</v>
      </c>
      <c r="J25" s="7" t="s">
        <v>608</v>
      </c>
      <c r="K25" s="42">
        <f>SUMIFS('dez 2024'!T:T,'dez 2024'!A:A,Edifícios!H25,'dez 2024'!K:K,Edifícios!I25)</f>
        <v>-429.69</v>
      </c>
      <c r="L25" s="42">
        <f>SUMIFS('jan 2025'!U:U,'jan 2025'!A:A,Edifícios!H25,'jan 2025'!K:K,Edifícios!I25)</f>
        <v>-429.69</v>
      </c>
      <c r="M25" s="37">
        <f>SUMIFS('fev 2025'!T:T,'fev 2025'!A:A,Edifícios!H25,'fev 2025'!K:K,Edifícios!I25)</f>
        <v>-458.69</v>
      </c>
      <c r="N25" s="37">
        <f>SUMIFS('mar 2025'!T:T,'mar 2025'!A:A,Edifícios!H25,'mar 2025'!K:K,Edifícios!I25)</f>
        <v>-458.69</v>
      </c>
      <c r="O25" s="38">
        <f t="shared" si="0"/>
        <v>0</v>
      </c>
      <c r="P25" s="38"/>
    </row>
    <row r="26" spans="8:16" hidden="1" outlineLevel="1" x14ac:dyDescent="0.2">
      <c r="H26" s="7" t="s">
        <v>497</v>
      </c>
      <c r="I26" s="7" t="s">
        <v>146</v>
      </c>
      <c r="J26" s="7" t="s">
        <v>685</v>
      </c>
      <c r="K26" s="42">
        <f>SUMIFS('dez 2024'!T:T,'dez 2024'!A:A,Edifícios!H26,'dez 2024'!K:K,Edifícios!I26)</f>
        <v>-401.04</v>
      </c>
      <c r="L26" s="42">
        <f>SUMIFS('jan 2025'!U:U,'jan 2025'!A:A,Edifícios!H26,'jan 2025'!K:K,Edifícios!I26)</f>
        <v>-401.04</v>
      </c>
      <c r="M26" s="37">
        <f>SUMIFS('fev 2025'!T:T,'fev 2025'!A:A,Edifícios!H26,'fev 2025'!K:K,Edifícios!I26)</f>
        <v>-428.09999999999997</v>
      </c>
      <c r="N26" s="37">
        <f>SUMIFS('mar 2025'!T:T,'mar 2025'!A:A,Edifícios!H26,'mar 2025'!K:K,Edifícios!I26)</f>
        <v>-428.09999999999997</v>
      </c>
      <c r="O26" s="38">
        <f t="shared" si="0"/>
        <v>0</v>
      </c>
      <c r="P26" s="38"/>
    </row>
    <row r="27" spans="8:16" hidden="1" outlineLevel="1" x14ac:dyDescent="0.2">
      <c r="H27" s="7" t="s">
        <v>497</v>
      </c>
      <c r="I27" s="7" t="s">
        <v>385</v>
      </c>
      <c r="J27" s="7" t="s">
        <v>685</v>
      </c>
      <c r="K27" s="42">
        <f>SUMIFS('dez 2024'!T:T,'dez 2024'!A:A,Edifícios!H27,'dez 2024'!K:K,Edifícios!I27)</f>
        <v>-368</v>
      </c>
      <c r="L27" s="42">
        <f>SUMIFS('jan 2025'!U:U,'jan 2025'!A:A,Edifícios!H27,'jan 2025'!K:K,Edifícios!I27)</f>
        <v>-368</v>
      </c>
      <c r="M27" s="37">
        <f>SUMIFS('fev 2025'!T:T,'fev 2025'!A:A,Edifícios!H27,'fev 2025'!K:K,Edifícios!I27)</f>
        <v>-392.07000000000005</v>
      </c>
      <c r="N27" s="37">
        <f>SUMIFS('mar 2025'!T:T,'mar 2025'!A:A,Edifícios!H27,'mar 2025'!K:K,Edifícios!I27)</f>
        <v>-392.07000000000005</v>
      </c>
      <c r="O27" s="38">
        <f t="shared" si="0"/>
        <v>0</v>
      </c>
      <c r="P27" s="38"/>
    </row>
    <row r="28" spans="8:16" hidden="1" outlineLevel="1" x14ac:dyDescent="0.2">
      <c r="H28" s="7" t="s">
        <v>497</v>
      </c>
      <c r="I28" s="7" t="s">
        <v>306</v>
      </c>
      <c r="J28" s="7" t="s">
        <v>685</v>
      </c>
      <c r="K28" s="42">
        <f>SUMIFS('dez 2024'!T:T,'dez 2024'!A:A,Edifícios!H28,'dez 2024'!K:K,Edifícios!I28)</f>
        <v>-353.16</v>
      </c>
      <c r="L28" s="42">
        <f>SUMIFS('jan 2025'!U:U,'jan 2025'!A:A,Edifícios!H28,'jan 2025'!K:K,Edifícios!I28)</f>
        <v>-353.16</v>
      </c>
      <c r="M28" s="37">
        <f>SUMIFS('fev 2025'!T:T,'fev 2025'!A:A,Edifícios!H28,'fev 2025'!K:K,Edifícios!I28)</f>
        <v>-376.26</v>
      </c>
      <c r="N28" s="37">
        <f>SUMIFS('mar 2025'!T:T,'mar 2025'!A:A,Edifícios!H28,'mar 2025'!K:K,Edifícios!I28)</f>
        <v>-376.26</v>
      </c>
      <c r="O28" s="38">
        <f t="shared" si="0"/>
        <v>0</v>
      </c>
      <c r="P28" s="38"/>
    </row>
    <row r="29" spans="8:16" hidden="1" outlineLevel="1" x14ac:dyDescent="0.2">
      <c r="H29" s="7" t="s">
        <v>497</v>
      </c>
      <c r="I29" s="7" t="s">
        <v>446</v>
      </c>
      <c r="J29" s="7" t="s">
        <v>685</v>
      </c>
      <c r="K29" s="42">
        <f>SUMIFS('dez 2024'!T:T,'dez 2024'!A:A,Edifícios!H29,'dez 2024'!K:K,Edifícios!I29)</f>
        <v>-347.32</v>
      </c>
      <c r="L29" s="42">
        <f>SUMIFS('jan 2025'!U:U,'jan 2025'!A:A,Edifícios!H29,'jan 2025'!K:K,Edifícios!I29)</f>
        <v>-347.32</v>
      </c>
      <c r="M29" s="37">
        <f>SUMIFS('fev 2025'!T:T,'fev 2025'!A:A,Edifícios!H29,'fev 2025'!K:K,Edifícios!I29)</f>
        <v>-370.03</v>
      </c>
      <c r="N29" s="37">
        <f>SUMIFS('mar 2025'!T:T,'mar 2025'!A:A,Edifícios!H29,'mar 2025'!K:K,Edifícios!I29)</f>
        <v>-370.03</v>
      </c>
      <c r="O29" s="38">
        <f t="shared" si="0"/>
        <v>0</v>
      </c>
      <c r="P29" s="38"/>
    </row>
    <row r="30" spans="8:16" hidden="1" outlineLevel="1" x14ac:dyDescent="0.2">
      <c r="H30" s="7" t="s">
        <v>497</v>
      </c>
      <c r="I30" s="7" t="s">
        <v>333</v>
      </c>
      <c r="J30" s="7" t="s">
        <v>685</v>
      </c>
      <c r="K30" s="42">
        <f>SUMIFS('dez 2024'!T:T,'dez 2024'!A:A,Edifícios!H30,'dez 2024'!K:K,Edifícios!I30)</f>
        <v>-304.64999999999998</v>
      </c>
      <c r="L30" s="42">
        <f>SUMIFS('jan 2025'!U:U,'jan 2025'!A:A,Edifícios!H30,'jan 2025'!K:K,Edifícios!I30)</f>
        <v>-304.64999999999998</v>
      </c>
      <c r="M30" s="37">
        <f>SUMIFS('fev 2025'!T:T,'fev 2025'!A:A,Edifícios!H30,'fev 2025'!K:K,Edifícios!I30)</f>
        <v>-324.58000000000004</v>
      </c>
      <c r="N30" s="37">
        <f>SUMIFS('mar 2025'!T:T,'mar 2025'!A:A,Edifícios!H30,'mar 2025'!K:K,Edifícios!I30)</f>
        <v>-324.58000000000004</v>
      </c>
      <c r="O30" s="38">
        <f t="shared" si="0"/>
        <v>0</v>
      </c>
      <c r="P30" s="38"/>
    </row>
    <row r="31" spans="8:16" hidden="1" outlineLevel="1" x14ac:dyDescent="0.2">
      <c r="H31" s="7" t="s">
        <v>499</v>
      </c>
      <c r="I31" s="7" t="s">
        <v>421</v>
      </c>
      <c r="J31" s="7" t="s">
        <v>608</v>
      </c>
      <c r="K31" s="42">
        <f>SUMIFS('dez 2024'!T:T,'dez 2024'!A:A,Edifícios!H31,'dez 2024'!K:K,Edifícios!I31)</f>
        <v>-286.45999999999998</v>
      </c>
      <c r="L31" s="42">
        <f>SUMIFS('jan 2025'!U:U,'jan 2025'!A:A,Edifícios!H31,'jan 2025'!K:K,Edifícios!I31)</f>
        <v>-286.45999999999998</v>
      </c>
      <c r="M31" s="37">
        <f>SUMIFS('fev 2025'!T:T,'fev 2025'!A:A,Edifícios!H31,'fev 2025'!K:K,Edifícios!I31)</f>
        <v>-305.8</v>
      </c>
      <c r="N31" s="37">
        <f>SUMIFS('mar 2025'!T:T,'mar 2025'!A:A,Edifícios!H31,'mar 2025'!K:K,Edifícios!I31)</f>
        <v>-305.8</v>
      </c>
      <c r="O31" s="38">
        <f t="shared" si="0"/>
        <v>0</v>
      </c>
      <c r="P31" s="38"/>
    </row>
    <row r="32" spans="8:16" hidden="1" outlineLevel="1" x14ac:dyDescent="0.2">
      <c r="H32" s="7" t="s">
        <v>497</v>
      </c>
      <c r="I32" s="7" t="s">
        <v>413</v>
      </c>
      <c r="J32" s="7" t="s">
        <v>685</v>
      </c>
      <c r="K32" s="42">
        <f>SUMIFS('dez 2024'!T:T,'dez 2024'!A:A,Edifícios!H32,'dez 2024'!K:K,Edifícios!I32)</f>
        <v>-291.07</v>
      </c>
      <c r="L32" s="42">
        <f>SUMIFS('jan 2025'!U:U,'jan 2025'!A:A,Edifícios!H32,'jan 2025'!K:K,Edifícios!I32)</f>
        <v>-291.07</v>
      </c>
      <c r="M32" s="37">
        <f>SUMIFS('fev 2025'!T:T,'fev 2025'!A:A,Edifícios!H32,'fev 2025'!K:K,Edifícios!I32)</f>
        <v>-310.10000000000002</v>
      </c>
      <c r="N32" s="37">
        <f>SUMIFS('mar 2025'!T:T,'mar 2025'!A:A,Edifícios!H32,'mar 2025'!K:K,Edifícios!I32)</f>
        <v>-310.10000000000002</v>
      </c>
      <c r="O32" s="38">
        <f t="shared" si="0"/>
        <v>0</v>
      </c>
      <c r="P32" s="38"/>
    </row>
    <row r="33" spans="8:16" hidden="1" outlineLevel="1" x14ac:dyDescent="0.2">
      <c r="H33" s="7" t="s">
        <v>497</v>
      </c>
      <c r="I33" s="7" t="s">
        <v>302</v>
      </c>
      <c r="J33" s="7" t="s">
        <v>685</v>
      </c>
      <c r="K33" s="42">
        <f>SUMIFS('dez 2024'!T:T,'dez 2024'!A:A,Edifícios!H33,'dez 2024'!K:K,Edifícios!I33)</f>
        <v>-276</v>
      </c>
      <c r="L33" s="42">
        <f>SUMIFS('jan 2025'!U:U,'jan 2025'!A:A,Edifícios!H33,'jan 2025'!K:K,Edifícios!I33)</f>
        <v>-276</v>
      </c>
      <c r="M33" s="37">
        <f>SUMIFS('fev 2025'!T:T,'fev 2025'!A:A,Edifícios!H33,'fev 2025'!K:K,Edifícios!I33)</f>
        <v>-294.05</v>
      </c>
      <c r="N33" s="37">
        <f>SUMIFS('mar 2025'!T:T,'mar 2025'!A:A,Edifícios!H33,'mar 2025'!K:K,Edifícios!I33)</f>
        <v>-294.05</v>
      </c>
      <c r="O33" s="38">
        <f t="shared" si="0"/>
        <v>0</v>
      </c>
      <c r="P33" s="38"/>
    </row>
    <row r="34" spans="8:16" hidden="1" outlineLevel="1" x14ac:dyDescent="0.2">
      <c r="H34" s="7" t="s">
        <v>499</v>
      </c>
      <c r="I34" s="7" t="s">
        <v>220</v>
      </c>
      <c r="J34" s="7" t="s">
        <v>608</v>
      </c>
      <c r="K34" s="42">
        <f>SUMIFS('dez 2024'!T:T,'dez 2024'!A:A,Edifícios!H34,'dez 2024'!K:K,Edifícios!I34)</f>
        <v>-147.19999999999999</v>
      </c>
      <c r="L34" s="42">
        <f>SUMIFS('jan 2025'!U:U,'jan 2025'!A:A,Edifícios!H34,'jan 2025'!K:K,Edifícios!I34)</f>
        <v>-147.19999999999999</v>
      </c>
      <c r="M34" s="37">
        <f>SUMIFS('fev 2025'!T:T,'fev 2025'!A:A,Edifícios!H34,'fev 2025'!K:K,Edifícios!I34)</f>
        <v>-157.14000000000001</v>
      </c>
      <c r="N34" s="37">
        <f>SUMIFS('mar 2025'!T:T,'mar 2025'!A:A,Edifícios!H34,'mar 2025'!K:K,Edifícios!I34)</f>
        <v>-157.14000000000001</v>
      </c>
      <c r="O34" s="38">
        <f t="shared" si="0"/>
        <v>0</v>
      </c>
      <c r="P34" s="38"/>
    </row>
    <row r="35" spans="8:16" hidden="1" outlineLevel="1" x14ac:dyDescent="0.2">
      <c r="H35" s="7" t="s">
        <v>499</v>
      </c>
      <c r="I35" s="7" t="s">
        <v>68</v>
      </c>
      <c r="J35" s="7" t="s">
        <v>608</v>
      </c>
      <c r="K35" s="42">
        <f>SUMIFS('dez 2024'!T:T,'dez 2024'!A:A,Edifícios!H35,'dez 2024'!K:K,Edifícios!I35)</f>
        <v>-145.53</v>
      </c>
      <c r="L35" s="42">
        <f>SUMIFS('jan 2025'!U:U,'jan 2025'!A:A,Edifícios!H35,'jan 2025'!K:K,Edifícios!I35)</f>
        <v>-145.53</v>
      </c>
      <c r="M35" s="37">
        <f>SUMIFS('fev 2025'!T:T,'fev 2025'!A:A,Edifícios!H35,'fev 2025'!K:K,Edifícios!I35)</f>
        <v>-155.06</v>
      </c>
      <c r="N35" s="37">
        <f>SUMIFS('mar 2025'!T:T,'mar 2025'!A:A,Edifícios!H35,'mar 2025'!K:K,Edifícios!I35)</f>
        <v>-155.06</v>
      </c>
      <c r="O35" s="38">
        <f t="shared" si="0"/>
        <v>0</v>
      </c>
      <c r="P35" s="38"/>
    </row>
    <row r="36" spans="8:16" hidden="1" outlineLevel="1" x14ac:dyDescent="0.2">
      <c r="H36" s="7" t="s">
        <v>499</v>
      </c>
      <c r="I36" s="7" t="s">
        <v>252</v>
      </c>
      <c r="J36" s="7" t="s">
        <v>608</v>
      </c>
      <c r="K36" s="42">
        <f>SUMIFS('dez 2024'!T:T,'dez 2024'!A:A,Edifícios!H36,'dez 2024'!K:K,Edifícios!I36)</f>
        <v>-454.59000000000003</v>
      </c>
      <c r="L36" s="42">
        <f>SUMIFS('jan 2025'!U:U,'jan 2025'!A:A,Edifícios!H36,'jan 2025'!K:K,Edifícios!I36)</f>
        <v>-454.59000000000003</v>
      </c>
      <c r="M36" s="37">
        <f>SUMIFS('fev 2025'!T:T,'fev 2025'!A:A,Edifícios!H36,'fev 2025'!K:K,Edifícios!I36)</f>
        <v>-460</v>
      </c>
      <c r="N36" s="37">
        <f>SUMIFS('mar 2025'!T:T,'mar 2025'!A:A,Edifícios!H36,'mar 2025'!K:K,Edifícios!I36)</f>
        <v>-460</v>
      </c>
      <c r="O36" s="38">
        <f t="shared" si="0"/>
        <v>0</v>
      </c>
      <c r="P36" s="38"/>
    </row>
    <row r="37" spans="8:16" hidden="1" outlineLevel="1" x14ac:dyDescent="0.2">
      <c r="H37" s="7" t="s">
        <v>498</v>
      </c>
      <c r="I37" s="7" t="s">
        <v>312</v>
      </c>
      <c r="J37" s="7" t="s">
        <v>685</v>
      </c>
      <c r="K37" s="42">
        <f>SUMIFS('dez 2024'!T:T,'dez 2024'!A:A,Edifícios!H37,'dez 2024'!K:K,Edifícios!I37)</f>
        <v>-339.44</v>
      </c>
      <c r="L37" s="42">
        <f>SUMIFS('jan 2025'!U:U,'jan 2025'!A:A,Edifícios!H37,'jan 2025'!K:K,Edifícios!I37)</f>
        <v>-294.39999999999998</v>
      </c>
      <c r="M37" s="37">
        <f>SUMIFS('fev 2025'!T:T,'fev 2025'!A:A,Edifícios!H37,'fev 2025'!K:K,Edifícios!I37)</f>
        <v>-294.39999999999998</v>
      </c>
      <c r="N37" s="37">
        <f>SUMIFS('mar 2025'!T:T,'mar 2025'!A:A,Edifícios!H37,'mar 2025'!K:K,Edifícios!I37)</f>
        <v>-294.39999999999998</v>
      </c>
      <c r="O37" s="38">
        <f t="shared" si="0"/>
        <v>0</v>
      </c>
      <c r="P37" s="38"/>
    </row>
    <row r="38" spans="8:16" hidden="1" outlineLevel="1" x14ac:dyDescent="0.2">
      <c r="H38" s="7" t="s">
        <v>498</v>
      </c>
      <c r="I38" s="7" t="s">
        <v>487</v>
      </c>
      <c r="J38" s="7" t="s">
        <v>685</v>
      </c>
      <c r="K38" s="42">
        <f>SUMIFS('dez 2024'!T:T,'dez 2024'!A:A,Edifícios!H38,'dez 2024'!K:K,Edifícios!I38)</f>
        <v>-333.57</v>
      </c>
      <c r="L38" s="42">
        <f>SUMIFS('jan 2025'!U:U,'jan 2025'!A:A,Edifícios!H38,'jan 2025'!K:K,Edifícios!I38)</f>
        <v>-294.39999999999998</v>
      </c>
      <c r="M38" s="37">
        <f>SUMIFS('fev 2025'!T:T,'fev 2025'!A:A,Edifícios!H38,'fev 2025'!K:K,Edifícios!I38)</f>
        <v>-294.39999999999998</v>
      </c>
      <c r="N38" s="37">
        <f>SUMIFS('mar 2025'!T:T,'mar 2025'!A:A,Edifícios!H38,'mar 2025'!K:K,Edifícios!I38)</f>
        <v>-294.39999999999998</v>
      </c>
      <c r="O38" s="38">
        <f t="shared" si="0"/>
        <v>0</v>
      </c>
      <c r="P38" s="38"/>
    </row>
    <row r="39" spans="8:16" hidden="1" outlineLevel="1" x14ac:dyDescent="0.2">
      <c r="H39" s="7" t="s">
        <v>498</v>
      </c>
      <c r="I39" s="7" t="s">
        <v>100</v>
      </c>
      <c r="J39" s="7" t="s">
        <v>685</v>
      </c>
      <c r="K39" s="42">
        <f>SUMIFS('dez 2024'!T:T,'dez 2024'!A:A,Edifícios!H39,'dez 2024'!K:K,Edifícios!I39)</f>
        <v>-408.2399999999999</v>
      </c>
      <c r="L39" s="42">
        <f>SUMIFS('jan 2025'!U:U,'jan 2025'!A:A,Edifícios!H39,'jan 2025'!K:K,Edifícios!I39)</f>
        <v>-401.83999999999992</v>
      </c>
      <c r="M39" s="37">
        <f>SUMIFS('fev 2025'!T:T,'fev 2025'!A:A,Edifícios!H39,'fev 2025'!K:K,Edifícios!I39)</f>
        <v>-401.83999999999992</v>
      </c>
      <c r="N39" s="37">
        <f>SUMIFS('mar 2025'!T:T,'mar 2025'!A:A,Edifícios!H39,'mar 2025'!K:K,Edifícios!I39)</f>
        <v>-401.83999999999992</v>
      </c>
      <c r="O39" s="38">
        <f t="shared" si="0"/>
        <v>0</v>
      </c>
      <c r="P39" s="38"/>
    </row>
    <row r="40" spans="8:16" hidden="1" outlineLevel="1" x14ac:dyDescent="0.2">
      <c r="H40" s="7" t="s">
        <v>499</v>
      </c>
      <c r="I40" s="7" t="s">
        <v>331</v>
      </c>
      <c r="J40" s="7" t="s">
        <v>608</v>
      </c>
      <c r="K40" s="42">
        <f>SUMIFS('dez 2024'!T:T,'dez 2024'!A:A,Edifícios!H40,'dez 2024'!K:K,Edifícios!I40)</f>
        <v>-598</v>
      </c>
      <c r="L40" s="42">
        <f>SUMIFS('jan 2025'!U:U,'jan 2025'!A:A,Edifícios!H40,'jan 2025'!K:K,Edifícios!I40)</f>
        <v>-598</v>
      </c>
      <c r="M40" s="37">
        <f>SUMIFS('fev 2025'!T:T,'fev 2025'!A:A,Edifícios!H40,'fev 2025'!K:K,Edifícios!I40)</f>
        <v>-598</v>
      </c>
      <c r="N40" s="37">
        <f>SUMIFS('mar 2025'!T:T,'mar 2025'!A:A,Edifícios!H40,'mar 2025'!K:K,Edifícios!I40)</f>
        <v>-598</v>
      </c>
      <c r="O40" s="38">
        <f t="shared" si="0"/>
        <v>0</v>
      </c>
      <c r="P40" s="38"/>
    </row>
    <row r="41" spans="8:16" hidden="1" outlineLevel="1" x14ac:dyDescent="0.2">
      <c r="H41" s="7" t="s">
        <v>499</v>
      </c>
      <c r="I41" s="7" t="s">
        <v>185</v>
      </c>
      <c r="J41" s="7" t="s">
        <v>608</v>
      </c>
      <c r="K41" s="42">
        <f>SUMIFS('dez 2024'!T:T,'dez 2024'!A:A,Edifícios!H41,'dez 2024'!K:K,Edifícios!I41)</f>
        <v>-552</v>
      </c>
      <c r="L41" s="42">
        <f>SUMIFS('jan 2025'!U:U,'jan 2025'!A:A,Edifícios!H41,'jan 2025'!K:K,Edifícios!I41)</f>
        <v>-552</v>
      </c>
      <c r="M41" s="37">
        <f>SUMIFS('fev 2025'!T:T,'fev 2025'!A:A,Edifícios!H41,'fev 2025'!K:K,Edifícios!I41)</f>
        <v>-552</v>
      </c>
      <c r="N41" s="37">
        <f>SUMIFS('mar 2025'!T:T,'mar 2025'!A:A,Edifícios!H41,'mar 2025'!K:K,Edifícios!I41)</f>
        <v>-552</v>
      </c>
      <c r="O41" s="38">
        <f t="shared" si="0"/>
        <v>0</v>
      </c>
      <c r="P41" s="38"/>
    </row>
    <row r="42" spans="8:16" hidden="1" outlineLevel="1" x14ac:dyDescent="0.2">
      <c r="H42" s="7" t="s">
        <v>497</v>
      </c>
      <c r="I42" s="7" t="s">
        <v>115</v>
      </c>
      <c r="J42" s="7" t="s">
        <v>685</v>
      </c>
      <c r="K42" s="42">
        <f>SUMIFS('dez 2024'!T:T,'dez 2024'!A:A,Edifícios!H42,'dez 2024'!K:K,Edifícios!I42)</f>
        <v>-322</v>
      </c>
      <c r="L42" s="42">
        <f>SUMIFS('jan 2025'!U:U,'jan 2025'!A:A,Edifícios!H42,'jan 2025'!K:K,Edifícios!I42)</f>
        <v>-322</v>
      </c>
      <c r="M42" s="37">
        <f>SUMIFS('fev 2025'!T:T,'fev 2025'!A:A,Edifícios!H42,'fev 2025'!K:K,Edifícios!I42)</f>
        <v>-322</v>
      </c>
      <c r="N42" s="37">
        <f>SUMIFS('mar 2025'!T:T,'mar 2025'!A:A,Edifícios!H42,'mar 2025'!K:K,Edifícios!I42)</f>
        <v>-322</v>
      </c>
      <c r="O42" s="38">
        <f t="shared" si="0"/>
        <v>0</v>
      </c>
      <c r="P42" s="38"/>
    </row>
    <row r="43" spans="8:16" hidden="1" outlineLevel="1" x14ac:dyDescent="0.2">
      <c r="H43" s="7" t="s">
        <v>499</v>
      </c>
      <c r="I43" s="7" t="s">
        <v>310</v>
      </c>
      <c r="J43" s="7" t="s">
        <v>608</v>
      </c>
      <c r="K43" s="42">
        <f>SUMIFS('dez 2024'!T:T,'dez 2024'!A:A,Edifícios!H43,'dez 2024'!K:K,Edifícios!I43)</f>
        <v>-598</v>
      </c>
      <c r="L43" s="42">
        <f>SUMIFS('jan 2025'!U:U,'jan 2025'!A:A,Edifícios!H43,'jan 2025'!K:K,Edifícios!I43)</f>
        <v>-598</v>
      </c>
      <c r="M43" s="37">
        <f>SUMIFS('fev 2025'!T:T,'fev 2025'!A:A,Edifícios!H43,'fev 2025'!K:K,Edifícios!I43)</f>
        <v>-598</v>
      </c>
      <c r="N43" s="37">
        <f>SUMIFS('mar 2025'!T:T,'mar 2025'!A:A,Edifícios!H43,'mar 2025'!K:K,Edifícios!I43)</f>
        <v>-598</v>
      </c>
      <c r="O43" s="38">
        <f t="shared" si="0"/>
        <v>0</v>
      </c>
      <c r="P43" s="38"/>
    </row>
    <row r="44" spans="8:16" hidden="1" outlineLevel="1" x14ac:dyDescent="0.2">
      <c r="H44" s="7" t="s">
        <v>499</v>
      </c>
      <c r="I44" s="7" t="s">
        <v>134</v>
      </c>
      <c r="J44" s="7" t="s">
        <v>608</v>
      </c>
      <c r="K44" s="42">
        <f>SUMIFS('dez 2024'!T:T,'dez 2024'!A:A,Edifícios!H44,'dez 2024'!K:K,Edifícios!I44)</f>
        <v>-598</v>
      </c>
      <c r="L44" s="42">
        <f>SUMIFS('jan 2025'!U:U,'jan 2025'!A:A,Edifícios!H44,'jan 2025'!K:K,Edifícios!I44)</f>
        <v>-598</v>
      </c>
      <c r="M44" s="37">
        <f>SUMIFS('fev 2025'!T:T,'fev 2025'!A:A,Edifícios!H44,'fev 2025'!K:K,Edifícios!I44)</f>
        <v>-598</v>
      </c>
      <c r="N44" s="37">
        <f>SUMIFS('mar 2025'!T:T,'mar 2025'!A:A,Edifícios!H44,'mar 2025'!K:K,Edifícios!I44)</f>
        <v>-598</v>
      </c>
      <c r="O44" s="38">
        <f t="shared" si="0"/>
        <v>0</v>
      </c>
      <c r="P44" s="38"/>
    </row>
    <row r="45" spans="8:16" hidden="1" outlineLevel="1" x14ac:dyDescent="0.2">
      <c r="H45" s="7" t="s">
        <v>499</v>
      </c>
      <c r="I45" s="7" t="s">
        <v>158</v>
      </c>
      <c r="J45" s="7" t="s">
        <v>608</v>
      </c>
      <c r="K45" s="42">
        <f>SUMIFS('dez 2024'!T:T,'dez 2024'!A:A,Edifícios!H45,'dez 2024'!K:K,Edifícios!I45)</f>
        <v>-575.52</v>
      </c>
      <c r="L45" s="42">
        <f>SUMIFS('jan 2025'!U:U,'jan 2025'!A:A,Edifícios!H45,'jan 2025'!K:K,Edifícios!I45)</f>
        <v>-575.52</v>
      </c>
      <c r="M45" s="37">
        <f>SUMIFS('fev 2025'!T:T,'fev 2025'!A:A,Edifícios!H45,'fev 2025'!K:K,Edifícios!I45)</f>
        <v>-575.52</v>
      </c>
      <c r="N45" s="37">
        <f>SUMIFS('mar 2025'!T:T,'mar 2025'!A:A,Edifícios!H45,'mar 2025'!K:K,Edifícios!I45)</f>
        <v>-575.52</v>
      </c>
      <c r="O45" s="38">
        <f t="shared" si="0"/>
        <v>0</v>
      </c>
      <c r="P45" s="38"/>
    </row>
    <row r="46" spans="8:16" hidden="1" outlineLevel="1" x14ac:dyDescent="0.2">
      <c r="H46" s="7" t="s">
        <v>497</v>
      </c>
      <c r="I46" s="7" t="s">
        <v>401</v>
      </c>
      <c r="J46" s="7" t="s">
        <v>685</v>
      </c>
      <c r="K46" s="42">
        <f>SUMIFS('dez 2024'!T:T,'dez 2024'!A:A,Edifícios!H46,'dez 2024'!K:K,Edifícios!I46)</f>
        <v>-574.31999999999994</v>
      </c>
      <c r="L46" s="42">
        <f>SUMIFS('jan 2025'!U:U,'jan 2025'!A:A,Edifícios!H46,'jan 2025'!K:K,Edifícios!I46)</f>
        <v>-574.31999999999994</v>
      </c>
      <c r="M46" s="37">
        <f>SUMIFS('fev 2025'!T:T,'fev 2025'!A:A,Edifícios!H46,'fev 2025'!K:K,Edifícios!I46)</f>
        <v>-574.31999999999994</v>
      </c>
      <c r="N46" s="37">
        <f>SUMIFS('mar 2025'!T:T,'mar 2025'!A:A,Edifícios!H46,'mar 2025'!K:K,Edifícios!I46)</f>
        <v>-574.31999999999994</v>
      </c>
      <c r="O46" s="38">
        <f t="shared" si="0"/>
        <v>0</v>
      </c>
      <c r="P46" s="38"/>
    </row>
    <row r="47" spans="8:16" hidden="1" outlineLevel="1" x14ac:dyDescent="0.2">
      <c r="H47" s="7" t="s">
        <v>497</v>
      </c>
      <c r="I47" s="7" t="s">
        <v>203</v>
      </c>
      <c r="J47" s="7" t="s">
        <v>685</v>
      </c>
      <c r="K47" s="42">
        <f>SUMIFS('dez 2024'!T:T,'dez 2024'!A:A,Edifícios!H47,'dez 2024'!K:K,Edifícios!I47)</f>
        <v>-368</v>
      </c>
      <c r="L47" s="42">
        <f>SUMIFS('jan 2025'!U:U,'jan 2025'!A:A,Edifícios!H47,'jan 2025'!K:K,Edifícios!I47)</f>
        <v>-368</v>
      </c>
      <c r="M47" s="37">
        <f>SUMIFS('fev 2025'!T:T,'fev 2025'!A:A,Edifícios!H47,'fev 2025'!K:K,Edifícios!I47)</f>
        <v>-368</v>
      </c>
      <c r="N47" s="37">
        <f>SUMIFS('mar 2025'!T:T,'mar 2025'!A:A,Edifícios!H47,'mar 2025'!K:K,Edifícios!I47)</f>
        <v>-368</v>
      </c>
      <c r="O47" s="38">
        <f t="shared" si="0"/>
        <v>0</v>
      </c>
      <c r="P47" s="38"/>
    </row>
    <row r="48" spans="8:16" hidden="1" outlineLevel="1" x14ac:dyDescent="0.2">
      <c r="H48" s="7" t="s">
        <v>500</v>
      </c>
      <c r="I48" s="7" t="s">
        <v>61</v>
      </c>
      <c r="J48" s="7" t="s">
        <v>608</v>
      </c>
      <c r="K48" s="42">
        <f>SUMIFS('dez 2024'!T:T,'dez 2024'!A:A,Edifícios!H48,'dez 2024'!K:K,Edifícios!I48)</f>
        <v>-644</v>
      </c>
      <c r="L48" s="42">
        <f>SUMIFS('jan 2025'!U:U,'jan 2025'!A:A,Edifícios!H48,'jan 2025'!K:K,Edifícios!I48)</f>
        <v>-644</v>
      </c>
      <c r="M48" s="37">
        <f>SUMIFS('fev 2025'!T:T,'fev 2025'!A:A,Edifícios!H48,'fev 2025'!K:K,Edifícios!I48)</f>
        <v>-644</v>
      </c>
      <c r="N48" s="37">
        <f>SUMIFS('mar 2025'!T:T,'mar 2025'!A:A,Edifícios!H48,'mar 2025'!K:K,Edifícios!I48)</f>
        <v>-644</v>
      </c>
      <c r="O48" s="38">
        <f t="shared" si="0"/>
        <v>0</v>
      </c>
      <c r="P48" s="38"/>
    </row>
    <row r="49" spans="8:16" hidden="1" outlineLevel="1" x14ac:dyDescent="0.2">
      <c r="H49" s="7" t="s">
        <v>498</v>
      </c>
      <c r="I49" s="7" t="s">
        <v>324</v>
      </c>
      <c r="J49" s="7" t="s">
        <v>685</v>
      </c>
      <c r="K49" s="42">
        <f>SUMIFS('dez 2024'!T:T,'dez 2024'!A:A,Edifícios!H49,'dez 2024'!K:K,Edifícios!I49)</f>
        <v>-383.7</v>
      </c>
      <c r="L49" s="42">
        <f>SUMIFS('jan 2025'!U:U,'jan 2025'!A:A,Edifícios!H49,'jan 2025'!K:K,Edifícios!I49)</f>
        <v>-383.7</v>
      </c>
      <c r="M49" s="37">
        <f>SUMIFS('fev 2025'!T:T,'fev 2025'!A:A,Edifícios!H49,'fev 2025'!K:K,Edifícios!I49)</f>
        <v>-383.7</v>
      </c>
      <c r="N49" s="37">
        <f>SUMIFS('mar 2025'!T:T,'mar 2025'!A:A,Edifícios!H49,'mar 2025'!K:K,Edifícios!I49)</f>
        <v>-383.7</v>
      </c>
      <c r="O49" s="38">
        <f t="shared" si="0"/>
        <v>0</v>
      </c>
      <c r="P49" s="38"/>
    </row>
    <row r="50" spans="8:16" hidden="1" outlineLevel="1" x14ac:dyDescent="0.2">
      <c r="H50" s="7" t="s">
        <v>500</v>
      </c>
      <c r="I50" s="7" t="s">
        <v>516</v>
      </c>
      <c r="J50" s="7" t="s">
        <v>608</v>
      </c>
      <c r="K50" s="42">
        <f>SUMIFS('dez 2024'!T:T,'dez 2024'!A:A,Edifícios!H50,'dez 2024'!K:K,Edifícios!I50)</f>
        <v>-586.56000000000006</v>
      </c>
      <c r="L50" s="42">
        <f>SUMIFS('jan 2025'!U:U,'jan 2025'!A:A,Edifícios!H50,'jan 2025'!K:K,Edifícios!I50)</f>
        <v>-586.56000000000006</v>
      </c>
      <c r="M50" s="37">
        <f>SUMIFS('fev 2025'!T:T,'fev 2025'!A:A,Edifícios!H50,'fev 2025'!K:K,Edifícios!I50)</f>
        <v>-586.56000000000006</v>
      </c>
      <c r="N50" s="37">
        <f>SUMIFS('mar 2025'!T:T,'mar 2025'!A:A,Edifícios!H50,'mar 2025'!K:K,Edifícios!I50)</f>
        <v>-586.56000000000006</v>
      </c>
      <c r="O50" s="38">
        <f t="shared" si="0"/>
        <v>0</v>
      </c>
      <c r="P50" s="38"/>
    </row>
    <row r="51" spans="8:16" hidden="1" outlineLevel="1" x14ac:dyDescent="0.2">
      <c r="H51" s="7" t="s">
        <v>497</v>
      </c>
      <c r="I51" s="7" t="s">
        <v>322</v>
      </c>
      <c r="J51" s="7" t="s">
        <v>685</v>
      </c>
      <c r="K51" s="42">
        <f>SUMIFS('dez 2024'!T:T,'dez 2024'!A:A,Edifícios!H51,'dez 2024'!K:K,Edifícios!I51)</f>
        <v>-328.49</v>
      </c>
      <c r="L51" s="42">
        <f>SUMIFS('jan 2025'!U:U,'jan 2025'!A:A,Edifícios!H51,'jan 2025'!K:K,Edifícios!I51)</f>
        <v>-328.49</v>
      </c>
      <c r="M51" s="37">
        <f>SUMIFS('fev 2025'!T:T,'fev 2025'!A:A,Edifícios!H51,'fev 2025'!K:K,Edifícios!I51)</f>
        <v>-328.49</v>
      </c>
      <c r="N51" s="37">
        <f>SUMIFS('mar 2025'!T:T,'mar 2025'!A:A,Edifícios!H51,'mar 2025'!K:K,Edifícios!I51)</f>
        <v>-328.49</v>
      </c>
      <c r="O51" s="38">
        <f t="shared" si="0"/>
        <v>0</v>
      </c>
      <c r="P51" s="38"/>
    </row>
    <row r="52" spans="8:16" hidden="1" outlineLevel="1" x14ac:dyDescent="0.2">
      <c r="H52" s="7" t="s">
        <v>500</v>
      </c>
      <c r="I52" s="7" t="s">
        <v>458</v>
      </c>
      <c r="J52" s="7" t="s">
        <v>608</v>
      </c>
      <c r="K52" s="42">
        <f>SUMIFS('dez 2024'!T:T,'dez 2024'!A:A,Edifícios!H52,'dez 2024'!K:K,Edifícios!I52)</f>
        <v>-644</v>
      </c>
      <c r="L52" s="42">
        <f>SUMIFS('jan 2025'!U:U,'jan 2025'!A:A,Edifícios!H52,'jan 2025'!K:K,Edifícios!I52)</f>
        <v>-644</v>
      </c>
      <c r="M52" s="37">
        <f>SUMIFS('fev 2025'!T:T,'fev 2025'!A:A,Edifícios!H52,'fev 2025'!K:K,Edifícios!I52)</f>
        <v>-644</v>
      </c>
      <c r="N52" s="37">
        <f>SUMIFS('mar 2025'!T:T,'mar 2025'!A:A,Edifícios!H52,'mar 2025'!K:K,Edifícios!I52)</f>
        <v>-644</v>
      </c>
      <c r="O52" s="38">
        <f t="shared" si="0"/>
        <v>0</v>
      </c>
      <c r="P52" s="38"/>
    </row>
    <row r="53" spans="8:16" hidden="1" outlineLevel="1" x14ac:dyDescent="0.2">
      <c r="H53" s="7" t="s">
        <v>499</v>
      </c>
      <c r="I53" s="7" t="s">
        <v>226</v>
      </c>
      <c r="J53" s="7" t="s">
        <v>608</v>
      </c>
      <c r="K53" s="42">
        <f>SUMIFS('dez 2024'!T:T,'dez 2024'!A:A,Edifícios!H53,'dez 2024'!K:K,Edifícios!I53)</f>
        <v>-573.03</v>
      </c>
      <c r="L53" s="42">
        <f>SUMIFS('jan 2025'!U:U,'jan 2025'!A:A,Edifícios!H53,'jan 2025'!K:K,Edifícios!I53)</f>
        <v>-573.03</v>
      </c>
      <c r="M53" s="37">
        <f>SUMIFS('fev 2025'!T:T,'fev 2025'!A:A,Edifícios!H53,'fev 2025'!K:K,Edifícios!I53)</f>
        <v>-573.03</v>
      </c>
      <c r="N53" s="37">
        <f>SUMIFS('mar 2025'!T:T,'mar 2025'!A:A,Edifícios!H53,'mar 2025'!K:K,Edifícios!I53)</f>
        <v>-573.03</v>
      </c>
      <c r="O53" s="38">
        <f t="shared" si="0"/>
        <v>0</v>
      </c>
      <c r="P53" s="38"/>
    </row>
    <row r="54" spans="8:16" hidden="1" outlineLevel="1" x14ac:dyDescent="0.2">
      <c r="H54" s="7" t="s">
        <v>498</v>
      </c>
      <c r="I54" s="7" t="s">
        <v>387</v>
      </c>
      <c r="J54" s="7" t="s">
        <v>685</v>
      </c>
      <c r="K54" s="42">
        <f>SUMIFS('dez 2024'!T:T,'dez 2024'!A:A,Edifícios!H54,'dez 2024'!K:K,Edifícios!I54)</f>
        <v>-437.1</v>
      </c>
      <c r="L54" s="42">
        <f>SUMIFS('jan 2025'!U:U,'jan 2025'!A:A,Edifícios!H54,'jan 2025'!K:K,Edifícios!I54)</f>
        <v>-437.1</v>
      </c>
      <c r="M54" s="37">
        <f>SUMIFS('fev 2025'!T:T,'fev 2025'!A:A,Edifícios!H54,'fev 2025'!K:K,Edifícios!I54)</f>
        <v>-437.1</v>
      </c>
      <c r="N54" s="37">
        <f>SUMIFS('mar 2025'!T:T,'mar 2025'!A:A,Edifícios!H54,'mar 2025'!K:K,Edifícios!I54)</f>
        <v>-437.1</v>
      </c>
      <c r="O54" s="38">
        <f t="shared" si="0"/>
        <v>0</v>
      </c>
      <c r="P54" s="38"/>
    </row>
    <row r="55" spans="8:16" hidden="1" outlineLevel="1" x14ac:dyDescent="0.2">
      <c r="H55" s="7" t="s">
        <v>498</v>
      </c>
      <c r="I55" s="7" t="s">
        <v>294</v>
      </c>
      <c r="J55" s="7" t="s">
        <v>685</v>
      </c>
      <c r="K55" s="42">
        <f>SUMIFS('dez 2024'!T:T,'dez 2024'!A:A,Edifícios!H55,'dez 2024'!K:K,Edifícios!I55)</f>
        <v>-310.83000000000004</v>
      </c>
      <c r="L55" s="42">
        <f>SUMIFS('jan 2025'!U:U,'jan 2025'!A:A,Edifícios!H55,'jan 2025'!K:K,Edifícios!I55)</f>
        <v>-310.83000000000004</v>
      </c>
      <c r="M55" s="37">
        <f>SUMIFS('fev 2025'!T:T,'fev 2025'!A:A,Edifícios!H55,'fev 2025'!K:K,Edifícios!I55)</f>
        <v>-310.83000000000004</v>
      </c>
      <c r="N55" s="37">
        <f>SUMIFS('mar 2025'!T:T,'mar 2025'!A:A,Edifícios!H55,'mar 2025'!K:K,Edifícios!I55)</f>
        <v>-310.83000000000004</v>
      </c>
      <c r="O55" s="38">
        <f t="shared" si="0"/>
        <v>0</v>
      </c>
      <c r="P55" s="38"/>
    </row>
    <row r="56" spans="8:16" hidden="1" outlineLevel="1" x14ac:dyDescent="0.2">
      <c r="H56" s="7" t="s">
        <v>500</v>
      </c>
      <c r="I56" s="7" t="s">
        <v>165</v>
      </c>
      <c r="J56" s="7" t="s">
        <v>608</v>
      </c>
      <c r="K56" s="42">
        <f>SUMIFS('dez 2024'!T:T,'dez 2024'!A:A,Edifícios!H56,'dez 2024'!K:K,Edifícios!I56)</f>
        <v>-598.40000000000009</v>
      </c>
      <c r="L56" s="42">
        <f>SUMIFS('jan 2025'!U:U,'jan 2025'!A:A,Edifícios!H56,'jan 2025'!K:K,Edifícios!I56)</f>
        <v>-598.40000000000009</v>
      </c>
      <c r="M56" s="37">
        <f>SUMIFS('fev 2025'!T:T,'fev 2025'!A:A,Edifícios!H56,'fev 2025'!K:K,Edifícios!I56)</f>
        <v>-598.40000000000009</v>
      </c>
      <c r="N56" s="37">
        <f>SUMIFS('mar 2025'!T:T,'mar 2025'!A:A,Edifícios!H56,'mar 2025'!K:K,Edifícios!I56)</f>
        <v>-598.40000000000009</v>
      </c>
      <c r="O56" s="38">
        <f t="shared" si="0"/>
        <v>0</v>
      </c>
      <c r="P56" s="38"/>
    </row>
    <row r="57" spans="8:16" hidden="1" outlineLevel="1" x14ac:dyDescent="0.2">
      <c r="H57" s="7" t="s">
        <v>499</v>
      </c>
      <c r="I57" s="7" t="s">
        <v>181</v>
      </c>
      <c r="J57" s="7" t="s">
        <v>608</v>
      </c>
      <c r="K57" s="42">
        <f>SUMIFS('dez 2024'!T:T,'dez 2024'!A:A,Edifícios!H57,'dez 2024'!K:K,Edifícios!I57)</f>
        <v>-661.98</v>
      </c>
      <c r="L57" s="42">
        <f>SUMIFS('jan 2025'!U:U,'jan 2025'!A:A,Edifícios!H57,'jan 2025'!K:K,Edifícios!I57)</f>
        <v>-661.98</v>
      </c>
      <c r="M57" s="37">
        <f>SUMIFS('fev 2025'!T:T,'fev 2025'!A:A,Edifícios!H57,'fev 2025'!K:K,Edifícios!I57)</f>
        <v>-661.98</v>
      </c>
      <c r="N57" s="37">
        <f>SUMIFS('mar 2025'!T:T,'mar 2025'!A:A,Edifícios!H57,'mar 2025'!K:K,Edifícios!I57)</f>
        <v>-661.98</v>
      </c>
      <c r="O57" s="38">
        <f t="shared" si="0"/>
        <v>0</v>
      </c>
      <c r="P57" s="38"/>
    </row>
    <row r="58" spans="8:16" hidden="1" outlineLevel="1" x14ac:dyDescent="0.2">
      <c r="H58" s="7" t="s">
        <v>498</v>
      </c>
      <c r="I58" s="7" t="s">
        <v>260</v>
      </c>
      <c r="J58" s="7" t="s">
        <v>685</v>
      </c>
      <c r="K58" s="42">
        <f>SUMIFS('dez 2024'!T:T,'dez 2024'!A:A,Edifícios!H58,'dez 2024'!K:K,Edifícios!I58)</f>
        <v>-363.6</v>
      </c>
      <c r="L58" s="42">
        <f>SUMIFS('jan 2025'!U:U,'jan 2025'!A:A,Edifícios!H58,'jan 2025'!K:K,Edifícios!I58)</f>
        <v>-363.6</v>
      </c>
      <c r="M58" s="37">
        <f>SUMIFS('fev 2025'!T:T,'fev 2025'!A:A,Edifícios!H58,'fev 2025'!K:K,Edifícios!I58)</f>
        <v>-363.6</v>
      </c>
      <c r="N58" s="37">
        <f>SUMIFS('mar 2025'!T:T,'mar 2025'!A:A,Edifícios!H58,'mar 2025'!K:K,Edifícios!I58)</f>
        <v>-363.6</v>
      </c>
      <c r="O58" s="38">
        <f t="shared" si="0"/>
        <v>0</v>
      </c>
      <c r="P58" s="38"/>
    </row>
    <row r="59" spans="8:16" hidden="1" outlineLevel="1" x14ac:dyDescent="0.2">
      <c r="H59" s="7" t="s">
        <v>497</v>
      </c>
      <c r="I59" s="7" t="s">
        <v>171</v>
      </c>
      <c r="J59" s="7" t="s">
        <v>685</v>
      </c>
      <c r="K59" s="42">
        <f>SUMIFS('dez 2024'!T:T,'dez 2024'!A:A,Edifícios!H59,'dez 2024'!K:K,Edifícios!I59)</f>
        <v>-628.04999999999995</v>
      </c>
      <c r="L59" s="42">
        <f>SUMIFS('jan 2025'!U:U,'jan 2025'!A:A,Edifícios!H59,'jan 2025'!K:K,Edifícios!I59)</f>
        <v>-628.04999999999995</v>
      </c>
      <c r="M59" s="37">
        <f>SUMIFS('fev 2025'!T:T,'fev 2025'!A:A,Edifícios!H59,'fev 2025'!K:K,Edifícios!I59)</f>
        <v>-628.04999999999995</v>
      </c>
      <c r="N59" s="37">
        <f>SUMIFS('mar 2025'!T:T,'mar 2025'!A:A,Edifícios!H59,'mar 2025'!K:K,Edifícios!I59)</f>
        <v>-628.04999999999995</v>
      </c>
      <c r="O59" s="38">
        <f t="shared" si="0"/>
        <v>0</v>
      </c>
      <c r="P59" s="38"/>
    </row>
    <row r="60" spans="8:16" hidden="1" outlineLevel="1" x14ac:dyDescent="0.2">
      <c r="H60" s="7" t="s">
        <v>499</v>
      </c>
      <c r="I60" s="7" t="s">
        <v>410</v>
      </c>
      <c r="J60" s="7" t="s">
        <v>608</v>
      </c>
      <c r="K60" s="42">
        <f>SUMIFS('dez 2024'!T:T,'dez 2024'!A:A,Edifícios!H60,'dez 2024'!K:K,Edifícios!I60)</f>
        <v>-1079.1000000000001</v>
      </c>
      <c r="L60" s="42">
        <f>SUMIFS('jan 2025'!U:U,'jan 2025'!A:A,Edifícios!H60,'jan 2025'!K:K,Edifícios!I60)</f>
        <v>-1079.1000000000001</v>
      </c>
      <c r="M60" s="37">
        <f>SUMIFS('fev 2025'!T:T,'fev 2025'!A:A,Edifícios!H60,'fev 2025'!K:K,Edifícios!I60)</f>
        <v>-1079.1000000000001</v>
      </c>
      <c r="N60" s="37">
        <f>SUMIFS('mar 2025'!T:T,'mar 2025'!A:A,Edifícios!H60,'mar 2025'!K:K,Edifícios!I60)</f>
        <v>-1079.1000000000001</v>
      </c>
      <c r="O60" s="38">
        <f t="shared" si="0"/>
        <v>0</v>
      </c>
      <c r="P60" s="38"/>
    </row>
    <row r="61" spans="8:16" hidden="1" outlineLevel="1" x14ac:dyDescent="0.2">
      <c r="H61" s="7" t="s">
        <v>497</v>
      </c>
      <c r="I61" s="7" t="s">
        <v>233</v>
      </c>
      <c r="J61" s="7" t="s">
        <v>685</v>
      </c>
      <c r="K61" s="42">
        <f>SUMIFS('dez 2024'!T:T,'dez 2024'!A:A,Edifícios!H61,'dez 2024'!K:K,Edifícios!I61)</f>
        <v>-392.4</v>
      </c>
      <c r="L61" s="42">
        <f>SUMIFS('jan 2025'!U:U,'jan 2025'!A:A,Edifícios!H61,'jan 2025'!K:K,Edifícios!I61)</f>
        <v>-392.4</v>
      </c>
      <c r="M61" s="37">
        <f>SUMIFS('fev 2025'!T:T,'fev 2025'!A:A,Edifícios!H61,'fev 2025'!K:K,Edifícios!I61)</f>
        <v>-392.4</v>
      </c>
      <c r="N61" s="37">
        <f>SUMIFS('mar 2025'!T:T,'mar 2025'!A:A,Edifícios!H61,'mar 2025'!K:K,Edifícios!I61)</f>
        <v>-392.4</v>
      </c>
      <c r="O61" s="38">
        <f t="shared" si="0"/>
        <v>0</v>
      </c>
      <c r="P61" s="38"/>
    </row>
    <row r="62" spans="8:16" hidden="1" outlineLevel="1" x14ac:dyDescent="0.2">
      <c r="H62" s="7" t="s">
        <v>498</v>
      </c>
      <c r="I62" s="7" t="s">
        <v>327</v>
      </c>
      <c r="J62" s="7" t="s">
        <v>685</v>
      </c>
      <c r="K62" s="42">
        <f>SUMIFS('dez 2024'!T:T,'dez 2024'!A:A,Edifícios!H62,'dez 2024'!K:K,Edifícios!I62)</f>
        <v>-314.89999999999998</v>
      </c>
      <c r="L62" s="42">
        <f>SUMIFS('jan 2025'!U:U,'jan 2025'!A:A,Edifícios!H62,'jan 2025'!K:K,Edifícios!I62)</f>
        <v>-314.89999999999998</v>
      </c>
      <c r="M62" s="37">
        <f>SUMIFS('fev 2025'!T:T,'fev 2025'!A:A,Edifícios!H62,'fev 2025'!K:K,Edifícios!I62)</f>
        <v>-314.89999999999998</v>
      </c>
      <c r="N62" s="37">
        <f>SUMIFS('mar 2025'!T:T,'mar 2025'!A:A,Edifícios!H62,'mar 2025'!K:K,Edifícios!I62)</f>
        <v>-314.89999999999998</v>
      </c>
      <c r="O62" s="38">
        <f t="shared" si="0"/>
        <v>0</v>
      </c>
      <c r="P62" s="38"/>
    </row>
    <row r="63" spans="8:16" hidden="1" outlineLevel="1" x14ac:dyDescent="0.2">
      <c r="H63" s="7" t="s">
        <v>500</v>
      </c>
      <c r="I63" s="7" t="s">
        <v>267</v>
      </c>
      <c r="J63" s="7" t="s">
        <v>608</v>
      </c>
      <c r="K63" s="42">
        <f>SUMIFS('dez 2024'!T:T,'dez 2024'!A:A,Edifícios!H63,'dez 2024'!K:K,Edifícios!I63)</f>
        <v>-458.33</v>
      </c>
      <c r="L63" s="42">
        <f>SUMIFS('jan 2025'!U:U,'jan 2025'!A:A,Edifícios!H63,'jan 2025'!K:K,Edifícios!I63)</f>
        <v>-458.33</v>
      </c>
      <c r="M63" s="37">
        <f>SUMIFS('fev 2025'!T:T,'fev 2025'!A:A,Edifícios!H63,'fev 2025'!K:K,Edifícios!I63)</f>
        <v>-458.33</v>
      </c>
      <c r="N63" s="37">
        <f>SUMIFS('mar 2025'!T:T,'mar 2025'!A:A,Edifícios!H63,'mar 2025'!K:K,Edifícios!I63)</f>
        <v>-458.33</v>
      </c>
      <c r="O63" s="38">
        <f t="shared" si="0"/>
        <v>0</v>
      </c>
      <c r="P63" s="38"/>
    </row>
    <row r="64" spans="8:16" hidden="1" outlineLevel="1" x14ac:dyDescent="0.2">
      <c r="H64" s="7" t="s">
        <v>500</v>
      </c>
      <c r="I64" s="7" t="s">
        <v>92</v>
      </c>
      <c r="J64" s="7" t="s">
        <v>608</v>
      </c>
      <c r="K64" s="42">
        <f>SUMIFS('dez 2024'!T:T,'dez 2024'!A:A,Edifícios!H64,'dez 2024'!K:K,Edifícios!I64)</f>
        <v>-368</v>
      </c>
      <c r="L64" s="42">
        <f>SUMIFS('jan 2025'!U:U,'jan 2025'!A:A,Edifícios!H64,'jan 2025'!K:K,Edifícios!I64)</f>
        <v>-368</v>
      </c>
      <c r="M64" s="37">
        <f>SUMIFS('fev 2025'!T:T,'fev 2025'!A:A,Edifícios!H64,'fev 2025'!K:K,Edifícios!I64)</f>
        <v>-368</v>
      </c>
      <c r="N64" s="37">
        <f>SUMIFS('mar 2025'!T:T,'mar 2025'!A:A,Edifícios!H64,'mar 2025'!K:K,Edifícios!I64)</f>
        <v>-368</v>
      </c>
      <c r="O64" s="38">
        <f t="shared" si="0"/>
        <v>0</v>
      </c>
      <c r="P64" s="38"/>
    </row>
    <row r="65" spans="8:16" hidden="1" outlineLevel="1" x14ac:dyDescent="0.2">
      <c r="H65" s="7" t="s">
        <v>499</v>
      </c>
      <c r="I65" s="7" t="s">
        <v>442</v>
      </c>
      <c r="J65" s="7" t="s">
        <v>608</v>
      </c>
      <c r="K65" s="42">
        <f>SUMIFS('dez 2024'!T:T,'dez 2024'!A:A,Edifícios!H65,'dez 2024'!K:K,Edifícios!I65)</f>
        <v>-580.12</v>
      </c>
      <c r="L65" s="42">
        <f>SUMIFS('jan 2025'!U:U,'jan 2025'!A:A,Edifícios!H65,'jan 2025'!K:K,Edifícios!I65)</f>
        <v>-580.12</v>
      </c>
      <c r="M65" s="37">
        <f>SUMIFS('fev 2025'!T:T,'fev 2025'!A:A,Edifícios!H65,'fev 2025'!K:K,Edifícios!I65)</f>
        <v>-580.12</v>
      </c>
      <c r="N65" s="37">
        <f>SUMIFS('mar 2025'!T:T,'mar 2025'!A:A,Edifícios!H65,'mar 2025'!K:K,Edifícios!I65)</f>
        <v>-580.12</v>
      </c>
      <c r="O65" s="38">
        <f t="shared" si="0"/>
        <v>0</v>
      </c>
      <c r="P65" s="38"/>
    </row>
    <row r="66" spans="8:16" hidden="1" outlineLevel="1" x14ac:dyDescent="0.2">
      <c r="H66" s="7" t="s">
        <v>498</v>
      </c>
      <c r="I66" s="7" t="s">
        <v>389</v>
      </c>
      <c r="J66" s="7" t="s">
        <v>685</v>
      </c>
      <c r="K66" s="42">
        <f>SUMIFS('dez 2024'!T:T,'dez 2024'!A:A,Edifícios!H66,'dez 2024'!K:K,Edifícios!I66)</f>
        <v>-444.29</v>
      </c>
      <c r="L66" s="42">
        <f>SUMIFS('jan 2025'!U:U,'jan 2025'!A:A,Edifícios!H66,'jan 2025'!K:K,Edifícios!I66)</f>
        <v>-444.29</v>
      </c>
      <c r="M66" s="37">
        <f>SUMIFS('fev 2025'!T:T,'fev 2025'!A:A,Edifícios!H66,'fev 2025'!K:K,Edifícios!I66)</f>
        <v>-444.29</v>
      </c>
      <c r="N66" s="37">
        <f>SUMIFS('mar 2025'!T:T,'mar 2025'!A:A,Edifícios!H66,'mar 2025'!K:K,Edifícios!I66)</f>
        <v>-444.29</v>
      </c>
      <c r="O66" s="38">
        <f t="shared" ref="O66:O109" si="2">N66-M66</f>
        <v>0</v>
      </c>
      <c r="P66" s="38"/>
    </row>
    <row r="67" spans="8:16" hidden="1" outlineLevel="1" x14ac:dyDescent="0.2">
      <c r="H67" s="7" t="s">
        <v>499</v>
      </c>
      <c r="I67" s="7" t="s">
        <v>283</v>
      </c>
      <c r="J67" s="7" t="s">
        <v>608</v>
      </c>
      <c r="K67" s="42">
        <f>SUMIFS('dez 2024'!T:T,'dez 2024'!A:A,Edifícios!H67,'dez 2024'!K:K,Edifícios!I67)</f>
        <v>-24310.46</v>
      </c>
      <c r="L67" s="42">
        <f>SUMIFS('jan 2025'!U:U,'jan 2025'!A:A,Edifícios!H67,'jan 2025'!K:K,Edifícios!I67)</f>
        <v>-24310.46</v>
      </c>
      <c r="M67" s="37">
        <f>SUMIFS('fev 2025'!T:T,'fev 2025'!A:A,Edifícios!H67,'fev 2025'!K:K,Edifícios!I67)</f>
        <v>-24310.46</v>
      </c>
      <c r="N67" s="37">
        <f>SUMIFS('mar 2025'!T:T,'mar 2025'!A:A,Edifícios!H67,'mar 2025'!K:K,Edifícios!I67)</f>
        <v>-24310.46</v>
      </c>
      <c r="O67" s="38">
        <f t="shared" si="2"/>
        <v>0</v>
      </c>
      <c r="P67" s="38"/>
    </row>
    <row r="68" spans="8:16" hidden="1" outlineLevel="1" x14ac:dyDescent="0.2">
      <c r="H68" s="7" t="s">
        <v>497</v>
      </c>
      <c r="I68" s="7" t="s">
        <v>320</v>
      </c>
      <c r="J68" s="7" t="s">
        <v>685</v>
      </c>
      <c r="K68" s="42">
        <f>SUMIFS('dez 2024'!T:T,'dez 2024'!A:A,Edifícios!H68,'dez 2024'!K:K,Edifícios!I68)</f>
        <v>-368</v>
      </c>
      <c r="L68" s="42">
        <f>SUMIFS('jan 2025'!U:U,'jan 2025'!A:A,Edifícios!H68,'jan 2025'!K:K,Edifícios!I68)</f>
        <v>-368</v>
      </c>
      <c r="M68" s="37">
        <f>SUMIFS('fev 2025'!T:T,'fev 2025'!A:A,Edifícios!H68,'fev 2025'!K:K,Edifícios!I68)</f>
        <v>-368</v>
      </c>
      <c r="N68" s="37">
        <f>SUMIFS('mar 2025'!T:T,'mar 2025'!A:A,Edifícios!H68,'mar 2025'!K:K,Edifícios!I68)</f>
        <v>-368</v>
      </c>
      <c r="O68" s="38">
        <f t="shared" si="2"/>
        <v>0</v>
      </c>
      <c r="P68" s="38"/>
    </row>
    <row r="69" spans="8:16" hidden="1" outlineLevel="1" x14ac:dyDescent="0.2">
      <c r="H69" s="7" t="s">
        <v>499</v>
      </c>
      <c r="I69" s="7" t="s">
        <v>121</v>
      </c>
      <c r="J69" s="7" t="s">
        <v>608</v>
      </c>
      <c r="K69" s="42">
        <f>SUMIFS('dez 2024'!T:T,'dez 2024'!A:A,Edifícios!H69,'dez 2024'!K:K,Edifícios!I69)</f>
        <v>-16376</v>
      </c>
      <c r="L69" s="42">
        <f>SUMIFS('jan 2025'!U:U,'jan 2025'!A:A,Edifícios!H69,'jan 2025'!K:K,Edifícios!I69)</f>
        <v>-16376</v>
      </c>
      <c r="M69" s="37">
        <f>SUMIFS('fev 2025'!T:T,'fev 2025'!A:A,Edifícios!H69,'fev 2025'!K:K,Edifícios!I69)</f>
        <v>-16376</v>
      </c>
      <c r="N69" s="37">
        <f>SUMIFS('mar 2025'!T:T,'mar 2025'!A:A,Edifícios!H69,'mar 2025'!K:K,Edifícios!I69)</f>
        <v>-16376</v>
      </c>
      <c r="O69" s="38">
        <f t="shared" si="2"/>
        <v>0</v>
      </c>
      <c r="P69" s="38"/>
    </row>
    <row r="70" spans="8:16" hidden="1" outlineLevel="1" x14ac:dyDescent="0.2">
      <c r="H70" s="7" t="s">
        <v>497</v>
      </c>
      <c r="I70" s="7" t="s">
        <v>140</v>
      </c>
      <c r="J70" s="7" t="s">
        <v>685</v>
      </c>
      <c r="K70" s="42">
        <f>SUMIFS('dez 2024'!T:T,'dez 2024'!A:A,Edifícios!H70,'dez 2024'!K:K,Edifícios!I70)</f>
        <v>-409.75</v>
      </c>
      <c r="L70" s="42">
        <f>SUMIFS('jan 2025'!U:U,'jan 2025'!A:A,Edifícios!H70,'jan 2025'!K:K,Edifícios!I70)</f>
        <v>-409.75</v>
      </c>
      <c r="M70" s="37">
        <f>SUMIFS('fev 2025'!T:T,'fev 2025'!A:A,Edifícios!H70,'fev 2025'!K:K,Edifícios!I70)</f>
        <v>-409.75</v>
      </c>
      <c r="N70" s="37">
        <f>SUMIFS('mar 2025'!T:T,'mar 2025'!A:A,Edifícios!H70,'mar 2025'!K:K,Edifícios!I70)</f>
        <v>-409.75</v>
      </c>
      <c r="O70" s="38">
        <f t="shared" si="2"/>
        <v>0</v>
      </c>
      <c r="P70" s="38"/>
    </row>
    <row r="71" spans="8:16" hidden="1" outlineLevel="1" x14ac:dyDescent="0.2">
      <c r="H71" s="7" t="s">
        <v>499</v>
      </c>
      <c r="I71" s="7" t="s">
        <v>112</v>
      </c>
      <c r="J71" s="7" t="s">
        <v>608</v>
      </c>
      <c r="K71" s="42">
        <f>SUMIFS('dez 2024'!T:T,'dez 2024'!A:A,Edifícios!H71,'dez 2024'!K:K,Edifícios!I71)</f>
        <v>-644</v>
      </c>
      <c r="L71" s="42">
        <f>SUMIFS('jan 2025'!U:U,'jan 2025'!A:A,Edifícios!H71,'jan 2025'!K:K,Edifícios!I71)</f>
        <v>-644</v>
      </c>
      <c r="M71" s="37">
        <f>SUMIFS('fev 2025'!T:T,'fev 2025'!A:A,Edifícios!H71,'fev 2025'!K:K,Edifícios!I71)</f>
        <v>-644</v>
      </c>
      <c r="N71" s="37">
        <f>SUMIFS('mar 2025'!T:T,'mar 2025'!A:A,Edifícios!H71,'mar 2025'!K:K,Edifícios!I71)</f>
        <v>-644</v>
      </c>
      <c r="O71" s="38">
        <f t="shared" si="2"/>
        <v>0</v>
      </c>
      <c r="P71" s="38"/>
    </row>
    <row r="72" spans="8:16" hidden="1" outlineLevel="1" x14ac:dyDescent="0.2">
      <c r="H72" s="7" t="s">
        <v>499</v>
      </c>
      <c r="I72" s="7" t="s">
        <v>71</v>
      </c>
      <c r="J72" s="7" t="s">
        <v>608</v>
      </c>
      <c r="K72" s="42">
        <f>SUMIFS('dez 2024'!T:T,'dez 2024'!A:A,Edifícios!H72,'dez 2024'!K:K,Edifícios!I72)</f>
        <v>-761.55</v>
      </c>
      <c r="L72" s="42">
        <f>SUMIFS('jan 2025'!U:U,'jan 2025'!A:A,Edifícios!H72,'jan 2025'!K:K,Edifícios!I72)</f>
        <v>-761.55</v>
      </c>
      <c r="M72" s="37">
        <f>SUMIFS('fev 2025'!T:T,'fev 2025'!A:A,Edifícios!H72,'fev 2025'!K:K,Edifícios!I72)</f>
        <v>-761.55</v>
      </c>
      <c r="N72" s="37">
        <f>SUMIFS('mar 2025'!T:T,'mar 2025'!A:A,Edifícios!H72,'mar 2025'!K:K,Edifícios!I72)</f>
        <v>-761.55</v>
      </c>
      <c r="O72" s="38">
        <f t="shared" si="2"/>
        <v>0</v>
      </c>
      <c r="P72" s="38"/>
    </row>
    <row r="73" spans="8:16" hidden="1" outlineLevel="1" x14ac:dyDescent="0.2">
      <c r="H73" s="7" t="s">
        <v>498</v>
      </c>
      <c r="I73" s="7" t="s">
        <v>78</v>
      </c>
      <c r="J73" s="7" t="s">
        <v>685</v>
      </c>
      <c r="K73" s="42">
        <f>SUMIFS('dez 2024'!T:T,'dez 2024'!A:A,Edifícios!H73,'dez 2024'!K:K,Edifícios!I73)</f>
        <v>-368</v>
      </c>
      <c r="L73" s="42">
        <f>SUMIFS('jan 2025'!U:U,'jan 2025'!A:A,Edifícios!H73,'jan 2025'!K:K,Edifícios!I73)</f>
        <v>-368</v>
      </c>
      <c r="M73" s="37">
        <f>SUMIFS('fev 2025'!T:T,'fev 2025'!A:A,Edifícios!H73,'fev 2025'!K:K,Edifícios!I73)</f>
        <v>-368</v>
      </c>
      <c r="N73" s="37">
        <f>SUMIFS('mar 2025'!T:T,'mar 2025'!A:A,Edifícios!H73,'mar 2025'!K:K,Edifícios!I73)</f>
        <v>-368</v>
      </c>
      <c r="O73" s="38">
        <f t="shared" si="2"/>
        <v>0</v>
      </c>
      <c r="P73" s="38"/>
    </row>
    <row r="74" spans="8:16" hidden="1" outlineLevel="1" x14ac:dyDescent="0.2">
      <c r="H74" s="7" t="s">
        <v>497</v>
      </c>
      <c r="I74" s="7" t="s">
        <v>275</v>
      </c>
      <c r="J74" s="7" t="s">
        <v>685</v>
      </c>
      <c r="K74" s="42">
        <f>SUMIFS('dez 2024'!T:T,'dez 2024'!A:A,Edifícios!H74,'dez 2024'!K:K,Edifícios!I74)</f>
        <v>-423.07</v>
      </c>
      <c r="L74" s="42">
        <f>SUMIFS('jan 2025'!U:U,'jan 2025'!A:A,Edifícios!H74,'jan 2025'!K:K,Edifícios!I74)</f>
        <v>-423.07</v>
      </c>
      <c r="M74" s="37">
        <f>SUMIFS('fev 2025'!T:T,'fev 2025'!A:A,Edifícios!H74,'fev 2025'!K:K,Edifícios!I74)</f>
        <v>-423.07</v>
      </c>
      <c r="N74" s="37">
        <f>SUMIFS('mar 2025'!T:T,'mar 2025'!A:A,Edifícios!H74,'mar 2025'!K:K,Edifícios!I74)</f>
        <v>-423.07</v>
      </c>
      <c r="O74" s="38">
        <f t="shared" si="2"/>
        <v>0</v>
      </c>
      <c r="P74" s="38"/>
    </row>
    <row r="75" spans="8:16" hidden="1" outlineLevel="1" x14ac:dyDescent="0.2">
      <c r="H75" s="7" t="s">
        <v>497</v>
      </c>
      <c r="I75" s="7" t="s">
        <v>87</v>
      </c>
      <c r="J75" s="7" t="s">
        <v>685</v>
      </c>
      <c r="K75" s="42">
        <f>SUMIFS('dez 2024'!T:T,'dez 2024'!A:A,Edifícios!H75,'dez 2024'!K:K,Edifícios!I75)</f>
        <v>-506.18000000000006</v>
      </c>
      <c r="L75" s="42">
        <f>SUMIFS('jan 2025'!U:U,'jan 2025'!A:A,Edifícios!H75,'jan 2025'!K:K,Edifícios!I75)</f>
        <v>-506.18000000000006</v>
      </c>
      <c r="M75" s="37">
        <f>SUMIFS('fev 2025'!T:T,'fev 2025'!A:A,Edifícios!H75,'fev 2025'!K:K,Edifícios!I75)</f>
        <v>-506.18000000000006</v>
      </c>
      <c r="N75" s="37">
        <f>SUMIFS('mar 2025'!T:T,'mar 2025'!A:A,Edifícios!H75,'mar 2025'!K:K,Edifícios!I75)</f>
        <v>-506.18000000000006</v>
      </c>
      <c r="O75" s="38">
        <f t="shared" si="2"/>
        <v>0</v>
      </c>
      <c r="P75" s="38"/>
    </row>
    <row r="76" spans="8:16" hidden="1" outlineLevel="1" x14ac:dyDescent="0.2">
      <c r="H76" s="7" t="s">
        <v>497</v>
      </c>
      <c r="I76" s="7" t="s">
        <v>399</v>
      </c>
      <c r="J76" s="7" t="s">
        <v>685</v>
      </c>
      <c r="K76" s="42">
        <f>SUMIFS('dez 2024'!T:T,'dez 2024'!A:A,Edifícios!H76,'dez 2024'!K:K,Edifícios!I76)</f>
        <v>-322</v>
      </c>
      <c r="L76" s="42">
        <f>SUMIFS('jan 2025'!U:U,'jan 2025'!A:A,Edifícios!H76,'jan 2025'!K:K,Edifícios!I76)</f>
        <v>-322</v>
      </c>
      <c r="M76" s="37">
        <f>SUMIFS('fev 2025'!T:T,'fev 2025'!A:A,Edifícios!H76,'fev 2025'!K:K,Edifícios!I76)</f>
        <v>-322</v>
      </c>
      <c r="N76" s="37">
        <f>SUMIFS('mar 2025'!T:T,'mar 2025'!A:A,Edifícios!H76,'mar 2025'!K:K,Edifícios!I76)</f>
        <v>-322</v>
      </c>
      <c r="O76" s="38">
        <f t="shared" si="2"/>
        <v>0</v>
      </c>
      <c r="P76" s="38"/>
    </row>
    <row r="77" spans="8:16" hidden="1" outlineLevel="1" x14ac:dyDescent="0.2">
      <c r="H77" s="7" t="s">
        <v>498</v>
      </c>
      <c r="I77" s="7" t="s">
        <v>367</v>
      </c>
      <c r="J77" s="7" t="s">
        <v>685</v>
      </c>
      <c r="K77" s="42">
        <f>SUMIFS('dez 2024'!T:T,'dez 2024'!A:A,Edifícios!H77,'dez 2024'!K:K,Edifícios!I77)</f>
        <v>-648.07999999999993</v>
      </c>
      <c r="L77" s="42">
        <f>SUMIFS('jan 2025'!U:U,'jan 2025'!A:A,Edifícios!H77,'jan 2025'!K:K,Edifícios!I77)</f>
        <v>-648.07999999999993</v>
      </c>
      <c r="M77" s="37">
        <f>SUMIFS('fev 2025'!T:T,'fev 2025'!A:A,Edifícios!H77,'fev 2025'!K:K,Edifícios!I77)</f>
        <v>-648.07999999999993</v>
      </c>
      <c r="N77" s="37">
        <f>SUMIFS('mar 2025'!T:T,'mar 2025'!A:A,Edifícios!H77,'mar 2025'!K:K,Edifícios!I77)</f>
        <v>-648.07999999999993</v>
      </c>
      <c r="O77" s="38">
        <f t="shared" si="2"/>
        <v>0</v>
      </c>
      <c r="P77" s="38"/>
    </row>
    <row r="78" spans="8:16" hidden="1" outlineLevel="1" x14ac:dyDescent="0.2">
      <c r="H78" s="7" t="s">
        <v>497</v>
      </c>
      <c r="I78" s="7" t="s">
        <v>431</v>
      </c>
      <c r="J78" s="7" t="s">
        <v>685</v>
      </c>
      <c r="K78" s="42">
        <f>SUMIFS('dez 2024'!T:T,'dez 2024'!A:A,Edifícios!H78,'dez 2024'!K:K,Edifícios!I78)</f>
        <v>-591.68999999999994</v>
      </c>
      <c r="L78" s="42">
        <f>SUMIFS('jan 2025'!U:U,'jan 2025'!A:A,Edifícios!H78,'jan 2025'!K:K,Edifícios!I78)</f>
        <v>-591.68999999999994</v>
      </c>
      <c r="M78" s="37">
        <f>SUMIFS('fev 2025'!T:T,'fev 2025'!A:A,Edifícios!H78,'fev 2025'!K:K,Edifícios!I78)</f>
        <v>-591.68999999999994</v>
      </c>
      <c r="N78" s="37">
        <f>SUMIFS('mar 2025'!T:T,'mar 2025'!A:A,Edifícios!H78,'mar 2025'!K:K,Edifícios!I78)</f>
        <v>-591.68999999999994</v>
      </c>
      <c r="O78" s="38">
        <f t="shared" si="2"/>
        <v>0</v>
      </c>
      <c r="P78" s="38"/>
    </row>
    <row r="79" spans="8:16" hidden="1" outlineLevel="1" x14ac:dyDescent="0.2">
      <c r="H79" s="7" t="s">
        <v>497</v>
      </c>
      <c r="I79" s="7" t="s">
        <v>207</v>
      </c>
      <c r="J79" s="7" t="s">
        <v>685</v>
      </c>
      <c r="K79" s="42">
        <f>SUMIFS('dez 2024'!T:T,'dez 2024'!A:A,Edifícios!H79,'dez 2024'!K:K,Edifícios!I79)</f>
        <v>-441.98999999999995</v>
      </c>
      <c r="L79" s="42">
        <f>SUMIFS('jan 2025'!U:U,'jan 2025'!A:A,Edifícios!H79,'jan 2025'!K:K,Edifícios!I79)</f>
        <v>-441.98999999999995</v>
      </c>
      <c r="M79" s="37">
        <f>SUMIFS('fev 2025'!T:T,'fev 2025'!A:A,Edifícios!H79,'fev 2025'!K:K,Edifícios!I79)</f>
        <v>-441.98999999999995</v>
      </c>
      <c r="N79" s="37">
        <f>SUMIFS('mar 2025'!T:T,'mar 2025'!A:A,Edifícios!H79,'mar 2025'!K:K,Edifícios!I79)</f>
        <v>-441.98999999999995</v>
      </c>
      <c r="O79" s="38">
        <f t="shared" si="2"/>
        <v>0</v>
      </c>
      <c r="P79" s="38"/>
    </row>
    <row r="80" spans="8:16" hidden="1" outlineLevel="1" x14ac:dyDescent="0.2">
      <c r="H80" s="7" t="s">
        <v>500</v>
      </c>
      <c r="I80" s="7" t="s">
        <v>279</v>
      </c>
      <c r="J80" s="7" t="s">
        <v>608</v>
      </c>
      <c r="K80" s="42">
        <f>SUMIFS('dez 2024'!T:T,'dez 2024'!A:A,Edifícios!H80,'dez 2024'!K:K,Edifícios!I80)</f>
        <v>-475.75</v>
      </c>
      <c r="L80" s="42">
        <f>SUMIFS('jan 2025'!U:U,'jan 2025'!A:A,Edifícios!H80,'jan 2025'!K:K,Edifícios!I80)</f>
        <v>-475.75</v>
      </c>
      <c r="M80" s="37">
        <f>SUMIFS('fev 2025'!T:T,'fev 2025'!A:A,Edifícios!H80,'fev 2025'!K:K,Edifícios!I80)</f>
        <v>-475.75</v>
      </c>
      <c r="N80" s="37">
        <f>SUMIFS('mar 2025'!T:T,'mar 2025'!A:A,Edifícios!H80,'mar 2025'!K:K,Edifícios!I80)</f>
        <v>-475.75</v>
      </c>
      <c r="O80" s="38">
        <f t="shared" si="2"/>
        <v>0</v>
      </c>
      <c r="P80" s="38"/>
    </row>
    <row r="81" spans="8:16" hidden="1" outlineLevel="1" x14ac:dyDescent="0.2">
      <c r="H81" s="7" t="s">
        <v>500</v>
      </c>
      <c r="I81" s="7" t="s">
        <v>316</v>
      </c>
      <c r="J81" s="7" t="s">
        <v>608</v>
      </c>
      <c r="K81" s="42">
        <f>SUMIFS('dez 2024'!T:T,'dez 2024'!A:A,Edifícios!H81,'dez 2024'!K:K,Edifícios!I81)</f>
        <v>-619.63</v>
      </c>
      <c r="L81" s="42">
        <f>SUMIFS('jan 2025'!U:U,'jan 2025'!A:A,Edifícios!H81,'jan 2025'!K:K,Edifícios!I81)</f>
        <v>-619.63</v>
      </c>
      <c r="M81" s="37">
        <f>SUMIFS('fev 2025'!T:T,'fev 2025'!A:A,Edifícios!H81,'fev 2025'!K:K,Edifícios!I81)</f>
        <v>-619.63</v>
      </c>
      <c r="N81" s="37">
        <f>SUMIFS('mar 2025'!T:T,'mar 2025'!A:A,Edifícios!H81,'mar 2025'!K:K,Edifícios!I81)</f>
        <v>-619.63</v>
      </c>
      <c r="O81" s="38">
        <f t="shared" si="2"/>
        <v>0</v>
      </c>
      <c r="P81" s="38"/>
    </row>
    <row r="82" spans="8:16" hidden="1" outlineLevel="1" x14ac:dyDescent="0.2">
      <c r="H82" s="7" t="s">
        <v>499</v>
      </c>
      <c r="I82" s="7" t="s">
        <v>64</v>
      </c>
      <c r="J82" s="7" t="s">
        <v>608</v>
      </c>
      <c r="K82" s="42">
        <f>SUMIFS('dez 2024'!T:T,'dez 2024'!A:A,Edifícios!H82,'dez 2024'!K:K,Edifícios!I82)</f>
        <v>-576.95000000000005</v>
      </c>
      <c r="L82" s="42">
        <f>SUMIFS('jan 2025'!U:U,'jan 2025'!A:A,Edifícios!H82,'jan 2025'!K:K,Edifícios!I82)</f>
        <v>-576.95000000000005</v>
      </c>
      <c r="M82" s="37">
        <f>SUMIFS('fev 2025'!T:T,'fev 2025'!A:A,Edifícios!H82,'fev 2025'!K:K,Edifícios!I82)</f>
        <v>-576.95000000000005</v>
      </c>
      <c r="N82" s="37">
        <f>SUMIFS('mar 2025'!T:T,'mar 2025'!A:A,Edifícios!H82,'mar 2025'!K:K,Edifícios!I82)</f>
        <v>-576.95000000000005</v>
      </c>
      <c r="O82" s="38">
        <f t="shared" si="2"/>
        <v>0</v>
      </c>
      <c r="P82" s="38"/>
    </row>
    <row r="83" spans="8:16" hidden="1" outlineLevel="1" x14ac:dyDescent="0.2">
      <c r="H83" s="7" t="s">
        <v>497</v>
      </c>
      <c r="I83" s="7" t="s">
        <v>161</v>
      </c>
      <c r="J83" s="7" t="s">
        <v>685</v>
      </c>
      <c r="K83" s="42">
        <f>SUMIFS('dez 2024'!T:T,'dez 2024'!A:A,Edifícios!H83,'dez 2024'!K:K,Edifícios!I83)</f>
        <v>-768.52</v>
      </c>
      <c r="L83" s="42">
        <f>SUMIFS('jan 2025'!U:U,'jan 2025'!A:A,Edifícios!H83,'jan 2025'!K:K,Edifícios!I83)</f>
        <v>-768.52</v>
      </c>
      <c r="M83" s="37">
        <f>SUMIFS('fev 2025'!T:T,'fev 2025'!A:A,Edifícios!H83,'fev 2025'!K:K,Edifícios!I83)</f>
        <v>-768.52</v>
      </c>
      <c r="N83" s="37">
        <f>SUMIFS('mar 2025'!T:T,'mar 2025'!A:A,Edifícios!H83,'mar 2025'!K:K,Edifícios!I83)</f>
        <v>-768.52</v>
      </c>
      <c r="O83" s="38">
        <f t="shared" si="2"/>
        <v>0</v>
      </c>
      <c r="P83" s="38"/>
    </row>
    <row r="84" spans="8:16" hidden="1" outlineLevel="1" x14ac:dyDescent="0.2">
      <c r="H84" s="7" t="s">
        <v>497</v>
      </c>
      <c r="I84" s="7" t="s">
        <v>194</v>
      </c>
      <c r="J84" s="7" t="s">
        <v>685</v>
      </c>
      <c r="K84" s="42">
        <f>SUMIFS('dez 2024'!T:T,'dez 2024'!A:A,Edifícios!H84,'dez 2024'!K:K,Edifícios!I84)</f>
        <v>-545.19999999999993</v>
      </c>
      <c r="L84" s="42">
        <f>SUMIFS('jan 2025'!U:U,'jan 2025'!A:A,Edifícios!H84,'jan 2025'!K:K,Edifícios!I84)</f>
        <v>-545.19999999999993</v>
      </c>
      <c r="M84" s="37">
        <f>SUMIFS('fev 2025'!T:T,'fev 2025'!A:A,Edifícios!H84,'fev 2025'!K:K,Edifícios!I84)</f>
        <v>-545.19999999999993</v>
      </c>
      <c r="N84" s="37">
        <f>SUMIFS('mar 2025'!T:T,'mar 2025'!A:A,Edifícios!H84,'mar 2025'!K:K,Edifícios!I84)</f>
        <v>-545.19999999999993</v>
      </c>
      <c r="O84" s="38">
        <f t="shared" si="2"/>
        <v>0</v>
      </c>
      <c r="P84" s="38"/>
    </row>
    <row r="85" spans="8:16" hidden="1" outlineLevel="1" x14ac:dyDescent="0.2">
      <c r="H85" s="7" t="s">
        <v>498</v>
      </c>
      <c r="I85" s="7" t="s">
        <v>155</v>
      </c>
      <c r="J85" s="7" t="s">
        <v>685</v>
      </c>
      <c r="K85" s="42">
        <f>SUMIFS('dez 2024'!T:T,'dez 2024'!A:A,Edifícios!H85,'dez 2024'!K:K,Edifícios!I85)</f>
        <v>-511.94</v>
      </c>
      <c r="L85" s="42">
        <f>SUMIFS('jan 2025'!U:U,'jan 2025'!A:A,Edifícios!H85,'jan 2025'!K:K,Edifícios!I85)</f>
        <v>-511.94</v>
      </c>
      <c r="M85" s="37">
        <f>SUMIFS('fev 2025'!T:T,'fev 2025'!A:A,Edifícios!H85,'fev 2025'!K:K,Edifícios!I85)</f>
        <v>-511.94</v>
      </c>
      <c r="N85" s="37">
        <f>SUMIFS('mar 2025'!T:T,'mar 2025'!A:A,Edifícios!H85,'mar 2025'!K:K,Edifícios!I85)</f>
        <v>-511.94</v>
      </c>
      <c r="O85" s="38">
        <f t="shared" si="2"/>
        <v>0</v>
      </c>
      <c r="P85" s="38"/>
    </row>
    <row r="86" spans="8:16" hidden="1" outlineLevel="1" x14ac:dyDescent="0.2">
      <c r="H86" s="7" t="s">
        <v>497</v>
      </c>
      <c r="I86" s="7" t="s">
        <v>336</v>
      </c>
      <c r="J86" s="7" t="s">
        <v>685</v>
      </c>
      <c r="K86" s="42">
        <f>SUMIFS('dez 2024'!T:T,'dez 2024'!A:A,Edifícios!H86,'dez 2024'!K:K,Edifícios!I86)</f>
        <v>-579.79999999999995</v>
      </c>
      <c r="L86" s="42">
        <f>SUMIFS('jan 2025'!U:U,'jan 2025'!A:A,Edifícios!H86,'jan 2025'!K:K,Edifícios!I86)</f>
        <v>-579.79999999999995</v>
      </c>
      <c r="M86" s="37">
        <f>SUMIFS('fev 2025'!T:T,'fev 2025'!A:A,Edifícios!H86,'fev 2025'!K:K,Edifícios!I86)</f>
        <v>-579.79999999999995</v>
      </c>
      <c r="N86" s="37">
        <f>SUMIFS('mar 2025'!T:T,'mar 2025'!A:A,Edifícios!H86,'mar 2025'!K:K,Edifícios!I86)</f>
        <v>-579.79999999999995</v>
      </c>
      <c r="O86" s="38">
        <f t="shared" si="2"/>
        <v>0</v>
      </c>
      <c r="P86" s="38"/>
    </row>
    <row r="87" spans="8:16" hidden="1" outlineLevel="1" x14ac:dyDescent="0.2">
      <c r="H87" s="7" t="s">
        <v>497</v>
      </c>
      <c r="I87" s="7" t="s">
        <v>57</v>
      </c>
      <c r="J87" s="7" t="s">
        <v>685</v>
      </c>
      <c r="K87" s="42">
        <f>SUMIFS('dez 2024'!T:T,'dez 2024'!A:A,Edifícios!H87,'dez 2024'!K:K,Edifícios!I87)</f>
        <v>-319.81</v>
      </c>
      <c r="L87" s="42">
        <f>SUMIFS('jan 2025'!U:U,'jan 2025'!A:A,Edifícios!H87,'jan 2025'!K:K,Edifícios!I87)</f>
        <v>-319.81</v>
      </c>
      <c r="M87" s="37">
        <f>SUMIFS('fev 2025'!T:T,'fev 2025'!A:A,Edifícios!H87,'fev 2025'!K:K,Edifícios!I87)</f>
        <v>-319.81</v>
      </c>
      <c r="N87" s="37">
        <f>SUMIFS('mar 2025'!T:T,'mar 2025'!A:A,Edifícios!H87,'mar 2025'!K:K,Edifícios!I87)</f>
        <v>-319.81</v>
      </c>
      <c r="O87" s="38">
        <f t="shared" si="2"/>
        <v>0</v>
      </c>
      <c r="P87" s="38"/>
    </row>
    <row r="88" spans="8:16" hidden="1" outlineLevel="1" x14ac:dyDescent="0.2">
      <c r="H88" s="7" t="s">
        <v>497</v>
      </c>
      <c r="I88" s="7" t="s">
        <v>363</v>
      </c>
      <c r="J88" s="7" t="s">
        <v>685</v>
      </c>
      <c r="K88" s="42">
        <f>SUMIFS('dez 2024'!T:T,'dez 2024'!A:A,Edifícios!H88,'dez 2024'!K:K,Edifícios!I88)</f>
        <v>-580.56999999999994</v>
      </c>
      <c r="L88" s="42">
        <f>SUMIFS('jan 2025'!U:U,'jan 2025'!A:A,Edifícios!H88,'jan 2025'!K:K,Edifícios!I88)</f>
        <v>-580.56999999999994</v>
      </c>
      <c r="M88" s="37">
        <f>SUMIFS('fev 2025'!T:T,'fev 2025'!A:A,Edifícios!H88,'fev 2025'!K:K,Edifícios!I88)</f>
        <v>-580.56999999999994</v>
      </c>
      <c r="N88" s="37">
        <f>SUMIFS('mar 2025'!T:T,'mar 2025'!A:A,Edifícios!H88,'mar 2025'!K:K,Edifícios!I88)</f>
        <v>-580.56999999999994</v>
      </c>
      <c r="O88" s="38">
        <f t="shared" si="2"/>
        <v>0</v>
      </c>
      <c r="P88" s="38"/>
    </row>
    <row r="89" spans="8:16" hidden="1" outlineLevel="1" x14ac:dyDescent="0.2">
      <c r="H89" s="7" t="s">
        <v>499</v>
      </c>
      <c r="I89" s="7" t="s">
        <v>359</v>
      </c>
      <c r="J89" s="7" t="s">
        <v>608</v>
      </c>
      <c r="K89" s="42">
        <f>SUMIFS('dez 2024'!T:T,'dez 2024'!A:A,Edifícios!H89,'dez 2024'!K:K,Edifícios!I89)</f>
        <v>-691.36</v>
      </c>
      <c r="L89" s="42">
        <f>SUMIFS('jan 2025'!U:U,'jan 2025'!A:A,Edifícios!H89,'jan 2025'!K:K,Edifícios!I89)</f>
        <v>-691.36</v>
      </c>
      <c r="M89" s="37">
        <f>SUMIFS('fev 2025'!T:T,'fev 2025'!A:A,Edifícios!H89,'fev 2025'!K:K,Edifícios!I89)</f>
        <v>-691.36</v>
      </c>
      <c r="N89" s="37">
        <f>SUMIFS('mar 2025'!T:T,'mar 2025'!A:A,Edifícios!H89,'mar 2025'!K:K,Edifícios!I89)</f>
        <v>-691.36</v>
      </c>
      <c r="O89" s="38">
        <f t="shared" si="2"/>
        <v>0</v>
      </c>
      <c r="P89" s="38"/>
    </row>
    <row r="90" spans="8:16" hidden="1" outlineLevel="1" x14ac:dyDescent="0.2">
      <c r="H90" s="7" t="s">
        <v>497</v>
      </c>
      <c r="I90" s="7" t="s">
        <v>344</v>
      </c>
      <c r="J90" s="7" t="s">
        <v>685</v>
      </c>
      <c r="K90" s="42">
        <f>SUMIFS('dez 2024'!T:T,'dez 2024'!A:A,Edifícios!H90,'dez 2024'!K:K,Edifícios!I90)</f>
        <v>-586.66999999999996</v>
      </c>
      <c r="L90" s="42">
        <f>SUMIFS('jan 2025'!U:U,'jan 2025'!A:A,Edifícios!H90,'jan 2025'!K:K,Edifícios!I90)</f>
        <v>-586.66999999999996</v>
      </c>
      <c r="M90" s="37">
        <f>SUMIFS('fev 2025'!T:T,'fev 2025'!A:A,Edifícios!H90,'fev 2025'!K:K,Edifícios!I90)</f>
        <v>-586.66999999999996</v>
      </c>
      <c r="N90" s="37">
        <f>SUMIFS('mar 2025'!T:T,'mar 2025'!A:A,Edifícios!H90,'mar 2025'!K:K,Edifícios!I90)</f>
        <v>-586.66999999999996</v>
      </c>
      <c r="O90" s="38">
        <f t="shared" si="2"/>
        <v>0</v>
      </c>
      <c r="P90" s="38"/>
    </row>
    <row r="91" spans="8:16" hidden="1" outlineLevel="1" x14ac:dyDescent="0.2">
      <c r="H91" s="7" t="s">
        <v>498</v>
      </c>
      <c r="I91" s="7" t="s">
        <v>198</v>
      </c>
      <c r="J91" s="7" t="s">
        <v>685</v>
      </c>
      <c r="K91" s="42">
        <f>SUMIFS('dez 2024'!T:T,'dez 2024'!A:A,Edifícios!H91,'dez 2024'!K:K,Edifícios!I91)</f>
        <v>-951.28</v>
      </c>
      <c r="L91" s="42">
        <f>SUMIFS('jan 2025'!U:U,'jan 2025'!A:A,Edifícios!H91,'jan 2025'!K:K,Edifícios!I91)</f>
        <v>-951.28</v>
      </c>
      <c r="M91" s="37">
        <f>SUMIFS('fev 2025'!T:T,'fev 2025'!A:A,Edifícios!H91,'fev 2025'!K:K,Edifícios!I91)</f>
        <v>-951.28</v>
      </c>
      <c r="N91" s="37">
        <f>SUMIFS('mar 2025'!T:T,'mar 2025'!A:A,Edifícios!H91,'mar 2025'!K:K,Edifícios!I91)</f>
        <v>-951.28</v>
      </c>
      <c r="O91" s="38">
        <f t="shared" si="2"/>
        <v>0</v>
      </c>
      <c r="P91" s="38"/>
    </row>
    <row r="92" spans="8:16" hidden="1" outlineLevel="1" x14ac:dyDescent="0.2">
      <c r="H92" s="7" t="s">
        <v>498</v>
      </c>
      <c r="I92" s="7" t="s">
        <v>236</v>
      </c>
      <c r="J92" s="7" t="s">
        <v>685</v>
      </c>
      <c r="K92" s="42">
        <f>SUMIFS('dez 2024'!T:T,'dez 2024'!A:A,Edifícios!H92,'dez 2024'!K:K,Edifícios!I92)</f>
        <v>-343.34</v>
      </c>
      <c r="L92" s="42">
        <f>SUMIFS('jan 2025'!U:U,'jan 2025'!A:A,Edifícios!H92,'jan 2025'!K:K,Edifícios!I92)</f>
        <v>-343.34</v>
      </c>
      <c r="M92" s="37">
        <f>SUMIFS('fev 2025'!T:T,'fev 2025'!A:A,Edifícios!H92,'fev 2025'!K:K,Edifícios!I92)</f>
        <v>-343.34</v>
      </c>
      <c r="N92" s="37">
        <f>SUMIFS('mar 2025'!T:T,'mar 2025'!A:A,Edifícios!H92,'mar 2025'!K:K,Edifícios!I92)</f>
        <v>-343.34</v>
      </c>
      <c r="O92" s="38">
        <f t="shared" si="2"/>
        <v>0</v>
      </c>
      <c r="P92" s="38"/>
    </row>
    <row r="93" spans="8:16" hidden="1" outlineLevel="1" x14ac:dyDescent="0.2">
      <c r="H93" s="7" t="s">
        <v>497</v>
      </c>
      <c r="I93" s="7" t="s">
        <v>435</v>
      </c>
      <c r="J93" s="7" t="s">
        <v>685</v>
      </c>
      <c r="K93" s="42">
        <f>SUMIFS('dez 2024'!T:T,'dez 2024'!A:A,Edifícios!H93,'dez 2024'!K:K,Edifícios!I93)</f>
        <v>-475.79999999999995</v>
      </c>
      <c r="L93" s="42">
        <f>SUMIFS('jan 2025'!U:U,'jan 2025'!A:A,Edifícios!H93,'jan 2025'!K:K,Edifícios!I93)</f>
        <v>-475.79999999999995</v>
      </c>
      <c r="M93" s="37">
        <f>SUMIFS('fev 2025'!T:T,'fev 2025'!A:A,Edifícios!H93,'fev 2025'!K:K,Edifícios!I93)</f>
        <v>-475.79999999999995</v>
      </c>
      <c r="N93" s="37">
        <f>SUMIFS('mar 2025'!T:T,'mar 2025'!A:A,Edifícios!H93,'mar 2025'!K:K,Edifícios!I93)</f>
        <v>-475.79999999999995</v>
      </c>
      <c r="O93" s="38">
        <f t="shared" si="2"/>
        <v>0</v>
      </c>
      <c r="P93" s="38"/>
    </row>
    <row r="94" spans="8:16" hidden="1" outlineLevel="1" x14ac:dyDescent="0.2">
      <c r="H94" s="7" t="s">
        <v>499</v>
      </c>
      <c r="I94" s="7" t="s">
        <v>460</v>
      </c>
      <c r="J94" s="7" t="s">
        <v>608</v>
      </c>
      <c r="K94" s="42">
        <f>SUMIFS('dez 2024'!T:T,'dez 2024'!A:A,Edifícios!H94,'dez 2024'!K:K,Edifícios!I94)</f>
        <v>-192.32</v>
      </c>
      <c r="L94" s="42">
        <f>SUMIFS('jan 2025'!U:U,'jan 2025'!A:A,Edifícios!H94,'jan 2025'!K:K,Edifícios!I94)</f>
        <v>-192.32</v>
      </c>
      <c r="M94" s="37">
        <f>SUMIFS('fev 2025'!T:T,'fev 2025'!A:A,Edifícios!H94,'fev 2025'!K:K,Edifícios!I94)</f>
        <v>-192.32</v>
      </c>
      <c r="N94" s="37">
        <f>SUMIFS('mar 2025'!T:T,'mar 2025'!A:A,Edifícios!H94,'mar 2025'!K:K,Edifícios!I94)</f>
        <v>-192.32</v>
      </c>
      <c r="O94" s="38">
        <f t="shared" si="2"/>
        <v>0</v>
      </c>
      <c r="P94" s="38"/>
    </row>
    <row r="95" spans="8:16" hidden="1" outlineLevel="1" x14ac:dyDescent="0.2">
      <c r="H95" s="7" t="s">
        <v>499</v>
      </c>
      <c r="I95" s="7" t="s">
        <v>340</v>
      </c>
      <c r="J95" s="7" t="s">
        <v>608</v>
      </c>
      <c r="K95" s="42">
        <f>SUMIFS('dez 2024'!T:T,'dez 2024'!A:A,Edifícios!H95,'dez 2024'!K:K,Edifícios!I95)</f>
        <v>-1058</v>
      </c>
      <c r="L95" s="42">
        <f>SUMIFS('jan 2025'!U:U,'jan 2025'!A:A,Edifícios!H95,'jan 2025'!K:K,Edifícios!I95)</f>
        <v>-1058</v>
      </c>
      <c r="M95" s="37">
        <f>SUMIFS('fev 2025'!T:T,'fev 2025'!A:A,Edifícios!H95,'fev 2025'!K:K,Edifícios!I95)</f>
        <v>-1058</v>
      </c>
      <c r="N95" s="37">
        <f>SUMIFS('mar 2025'!T:T,'mar 2025'!A:A,Edifícios!H95,'mar 2025'!K:K,Edifícios!I95)</f>
        <v>-1058</v>
      </c>
      <c r="O95" s="38">
        <f t="shared" si="2"/>
        <v>0</v>
      </c>
      <c r="P95" s="38"/>
    </row>
    <row r="96" spans="8:16" hidden="1" outlineLevel="1" x14ac:dyDescent="0.2">
      <c r="H96" s="7" t="s">
        <v>500</v>
      </c>
      <c r="I96" s="7" t="s">
        <v>395</v>
      </c>
      <c r="J96" s="7" t="s">
        <v>608</v>
      </c>
      <c r="K96" s="42">
        <f>SUMIFS('dez 2024'!T:T,'dez 2024'!A:A,Edifícios!H96,'dez 2024'!K:K,Edifícios!I96)</f>
        <v>-468.40999999999997</v>
      </c>
      <c r="L96" s="42">
        <f>SUMIFS('jan 2025'!U:U,'jan 2025'!A:A,Edifícios!H96,'jan 2025'!K:K,Edifícios!I96)</f>
        <v>-468.40999999999997</v>
      </c>
      <c r="M96" s="37">
        <f>SUMIFS('fev 2025'!T:T,'fev 2025'!A:A,Edifícios!H96,'fev 2025'!K:K,Edifícios!I96)</f>
        <v>-468.40999999999997</v>
      </c>
      <c r="N96" s="37">
        <f>SUMIFS('mar 2025'!T:T,'mar 2025'!A:A,Edifícios!H96,'mar 2025'!K:K,Edifícios!I96)</f>
        <v>-468.40999999999997</v>
      </c>
      <c r="O96" s="38">
        <f t="shared" si="2"/>
        <v>0</v>
      </c>
      <c r="P96" s="38"/>
    </row>
    <row r="97" spans="8:16" hidden="1" outlineLevel="1" x14ac:dyDescent="0.2">
      <c r="H97" s="7" t="s">
        <v>497</v>
      </c>
      <c r="I97" s="7" t="s">
        <v>297</v>
      </c>
      <c r="J97" s="7" t="s">
        <v>685</v>
      </c>
      <c r="K97" s="42">
        <f>SUMIFS('dez 2024'!T:T,'dez 2024'!A:A,Edifícios!H97,'dez 2024'!K:K,Edifícios!I97)</f>
        <v>-506</v>
      </c>
      <c r="L97" s="42">
        <f>SUMIFS('jan 2025'!U:U,'jan 2025'!A:A,Edifícios!H97,'jan 2025'!K:K,Edifícios!I97)</f>
        <v>-539.09</v>
      </c>
      <c r="M97" s="37">
        <f>SUMIFS('fev 2025'!T:T,'fev 2025'!A:A,Edifícios!H97,'fev 2025'!K:K,Edifícios!I97)</f>
        <v>-539.09</v>
      </c>
      <c r="N97" s="37">
        <f>SUMIFS('mar 2025'!T:T,'mar 2025'!A:A,Edifícios!H97,'mar 2025'!K:K,Edifícios!I97)</f>
        <v>-539.09</v>
      </c>
      <c r="O97" s="38">
        <f t="shared" si="2"/>
        <v>0</v>
      </c>
      <c r="P97" s="38"/>
    </row>
    <row r="98" spans="8:16" hidden="1" outlineLevel="1" x14ac:dyDescent="0.2">
      <c r="H98" s="7" t="s">
        <v>497</v>
      </c>
      <c r="I98" s="7" t="s">
        <v>49</v>
      </c>
      <c r="J98" s="7" t="s">
        <v>685</v>
      </c>
      <c r="K98" s="42">
        <f>SUMIFS('dez 2024'!T:T,'dez 2024'!A:A,Edifícios!H98,'dez 2024'!K:K,Edifícios!I98)</f>
        <v>-455.4</v>
      </c>
      <c r="L98" s="42">
        <f>SUMIFS('jan 2025'!U:U,'jan 2025'!A:A,Edifícios!H98,'jan 2025'!K:K,Edifícios!I98)</f>
        <v>-469.2</v>
      </c>
      <c r="M98" s="37">
        <f>SUMIFS('fev 2025'!T:T,'fev 2025'!A:A,Edifícios!H98,'fev 2025'!K:K,Edifícios!I98)</f>
        <v>-469.2</v>
      </c>
      <c r="N98" s="37">
        <f>SUMIFS('mar 2025'!T:T,'mar 2025'!A:A,Edifícios!H98,'mar 2025'!K:K,Edifícios!I98)</f>
        <v>-469.2</v>
      </c>
      <c r="O98" s="38">
        <f t="shared" si="2"/>
        <v>0</v>
      </c>
      <c r="P98" s="38"/>
    </row>
    <row r="99" spans="8:16" hidden="1" outlineLevel="1" x14ac:dyDescent="0.2">
      <c r="H99" s="7" t="s">
        <v>497</v>
      </c>
      <c r="I99" s="7" t="s">
        <v>378</v>
      </c>
      <c r="J99" s="7" t="s">
        <v>685</v>
      </c>
      <c r="K99" s="42">
        <f>SUMIFS('dez 2024'!T:T,'dez 2024'!A:A,Edifícios!H99,'dez 2024'!K:K,Edifícios!I99)</f>
        <v>-419.33</v>
      </c>
      <c r="L99" s="42">
        <f>SUMIFS('jan 2025'!U:U,'jan 2025'!A:A,Edifícios!H99,'jan 2025'!K:K,Edifícios!I99)</f>
        <v>-469.2</v>
      </c>
      <c r="M99" s="37">
        <f>SUMIFS('fev 2025'!T:T,'fev 2025'!A:A,Edifícios!H99,'fev 2025'!K:K,Edifícios!I99)</f>
        <v>-469.2</v>
      </c>
      <c r="N99" s="37">
        <f>SUMIFS('mar 2025'!T:T,'mar 2025'!A:A,Edifícios!H99,'mar 2025'!K:K,Edifícios!I99)</f>
        <v>-469.2</v>
      </c>
      <c r="O99" s="38">
        <f t="shared" si="2"/>
        <v>0</v>
      </c>
      <c r="P99" s="38"/>
    </row>
    <row r="100" spans="8:16" hidden="1" outlineLevel="1" x14ac:dyDescent="0.2">
      <c r="H100" s="7" t="s">
        <v>499</v>
      </c>
      <c r="I100" s="7" t="s">
        <v>211</v>
      </c>
      <c r="J100" s="7" t="s">
        <v>608</v>
      </c>
      <c r="K100" s="42">
        <f>SUMIFS('dez 2024'!T:T,'dez 2024'!A:A,Edifícios!H100,'dez 2024'!K:K,Edifícios!I100)</f>
        <v>-340.91999999999996</v>
      </c>
      <c r="L100" s="42">
        <f>SUMIFS('jan 2025'!U:U,'jan 2025'!A:A,Edifícios!H100,'jan 2025'!K:K,Edifícios!I100)</f>
        <v>-386.4</v>
      </c>
      <c r="M100" s="37">
        <f>SUMIFS('fev 2025'!T:T,'fev 2025'!A:A,Edifícios!H100,'fev 2025'!K:K,Edifícios!I100)</f>
        <v>-386.4</v>
      </c>
      <c r="N100" s="37">
        <f>SUMIFS('mar 2025'!T:T,'mar 2025'!A:A,Edifícios!H100,'mar 2025'!K:K,Edifícios!I100)</f>
        <v>-386.4</v>
      </c>
      <c r="O100" s="38">
        <f t="shared" si="2"/>
        <v>0</v>
      </c>
      <c r="P100" s="38"/>
    </row>
    <row r="101" spans="8:16" hidden="1" outlineLevel="1" x14ac:dyDescent="0.2">
      <c r="H101" s="7" t="s">
        <v>499</v>
      </c>
      <c r="I101" s="7" t="s">
        <v>109</v>
      </c>
      <c r="J101" s="7" t="s">
        <v>608</v>
      </c>
      <c r="K101" s="42">
        <f>SUMIFS('dez 2024'!T:T,'dez 2024'!A:A,Edifícios!H101,'dez 2024'!K:K,Edifícios!I101)</f>
        <v>-368.07</v>
      </c>
      <c r="L101" s="42">
        <f>SUMIFS('jan 2025'!U:U,'jan 2025'!A:A,Edifícios!H101,'jan 2025'!K:K,Edifícios!I101)</f>
        <v>-386.4</v>
      </c>
      <c r="M101" s="37">
        <f>SUMIFS('fev 2025'!T:T,'fev 2025'!A:A,Edifícios!H101,'fev 2025'!K:K,Edifícios!I101)</f>
        <v>-386.4</v>
      </c>
      <c r="N101" s="37">
        <f>SUMIFS('mar 2025'!T:T,'mar 2025'!A:A,Edifícios!H101,'mar 2025'!K:K,Edifícios!I101)</f>
        <v>-386.4</v>
      </c>
      <c r="O101" s="38">
        <f t="shared" si="2"/>
        <v>0</v>
      </c>
      <c r="P101" s="38"/>
    </row>
    <row r="102" spans="8:16" hidden="1" outlineLevel="1" x14ac:dyDescent="0.2">
      <c r="H102" s="7" t="s">
        <v>499</v>
      </c>
      <c r="I102" s="7" t="s">
        <v>351</v>
      </c>
      <c r="J102" s="7" t="s">
        <v>608</v>
      </c>
      <c r="K102" s="42">
        <f>SUMIFS('dez 2024'!T:T,'dez 2024'!A:A,Edifícios!H102,'dez 2024'!K:K,Edifícios!I102)</f>
        <v>9569.25</v>
      </c>
      <c r="L102" s="42">
        <f>SUMIFS('jan 2025'!U:U,'jan 2025'!A:A,Edifícios!H102,'jan 2025'!K:K,Edifícios!I102)</f>
        <v>-1288</v>
      </c>
      <c r="M102" s="37">
        <f>SUMIFS('fev 2025'!T:T,'fev 2025'!A:A,Edifícios!H102,'fev 2025'!K:K,Edifícios!I102)</f>
        <v>-1288</v>
      </c>
      <c r="N102" s="37">
        <f>SUMIFS('mar 2025'!T:T,'mar 2025'!A:A,Edifícios!H102,'mar 2025'!K:K,Edifícios!I102)</f>
        <v>-1288</v>
      </c>
      <c r="O102" s="38">
        <f t="shared" si="2"/>
        <v>0</v>
      </c>
      <c r="P102" s="38"/>
    </row>
    <row r="103" spans="8:16" hidden="1" outlineLevel="1" x14ac:dyDescent="0.2">
      <c r="H103" s="7" t="s">
        <v>499</v>
      </c>
      <c r="I103" s="7" t="s">
        <v>357</v>
      </c>
      <c r="J103" s="7" t="s">
        <v>608</v>
      </c>
      <c r="K103" s="42">
        <f>SUMIFS('dez 2024'!T:T,'dez 2024'!A:A,Edifícios!H103,'dez 2024'!K:K,Edifícios!I103)</f>
        <v>-358.8</v>
      </c>
      <c r="L103" s="42">
        <f>SUMIFS('jan 2025'!U:U,'jan 2025'!A:A,Edifícios!H103,'jan 2025'!K:K,Edifícios!I103)</f>
        <v>-615.69000000000005</v>
      </c>
      <c r="M103" s="37">
        <f>SUMIFS('fev 2025'!T:T,'fev 2025'!A:A,Edifícios!H103,'fev 2025'!K:K,Edifícios!I103)</f>
        <v>-363.4</v>
      </c>
      <c r="N103" s="37">
        <f>SUMIFS('mar 2025'!T:T,'mar 2025'!A:A,Edifícios!H103,'mar 2025'!K:K,Edifícios!I103)</f>
        <v>-363.4</v>
      </c>
      <c r="O103" s="38">
        <f t="shared" si="2"/>
        <v>0</v>
      </c>
      <c r="P103" s="38"/>
    </row>
    <row r="104" spans="8:16" hidden="1" outlineLevel="1" x14ac:dyDescent="0.2">
      <c r="H104" s="7" t="s">
        <v>500</v>
      </c>
      <c r="I104" s="7" t="s">
        <v>464</v>
      </c>
      <c r="J104" s="7" t="s">
        <v>608</v>
      </c>
      <c r="K104" s="42">
        <f>SUMIFS('dez 2024'!T:T,'dez 2024'!A:A,Edifícios!H104,'dez 2024'!K:K,Edifícios!I104)</f>
        <v>-568.81999999999994</v>
      </c>
      <c r="L104" s="42">
        <f>SUMIFS('jan 2025'!U:U,'jan 2025'!A:A,Edifícios!H104,'jan 2025'!K:K,Edifícios!I104)</f>
        <v>-568.81999999999994</v>
      </c>
      <c r="M104" s="37">
        <f>SUMIFS('fev 2025'!T:T,'fev 2025'!A:A,Edifícios!H104,'fev 2025'!K:K,Edifícios!I104)</f>
        <v>0</v>
      </c>
      <c r="N104" s="37">
        <f>SUMIFS('mar 2025'!T:T,'mar 2025'!A:A,Edifícios!H104,'mar 2025'!K:K,Edifícios!I104)</f>
        <v>0</v>
      </c>
      <c r="O104" s="38">
        <f t="shared" si="2"/>
        <v>0</v>
      </c>
      <c r="P104" s="38"/>
    </row>
    <row r="105" spans="8:16" collapsed="1" x14ac:dyDescent="0.2">
      <c r="H105" s="7" t="s">
        <v>497</v>
      </c>
      <c r="I105" s="7" t="s">
        <v>918</v>
      </c>
      <c r="J105" s="7" t="s">
        <v>685</v>
      </c>
      <c r="K105" s="42">
        <f>SUMIFS('dez 2024'!T:T,'dez 2024'!A:A,Edifícios!H105,'dez 2024'!K:K,Edifícios!I105)</f>
        <v>0</v>
      </c>
      <c r="L105" s="42">
        <f>SUMIFS('jan 2025'!U:U,'jan 2025'!A:A,Edifícios!H105,'jan 2025'!K:K,Edifícios!I105)</f>
        <v>0</v>
      </c>
      <c r="M105" s="37">
        <f>SUMIFS('fev 2025'!T:T,'fev 2025'!A:A,Edifícios!H105,'fev 2025'!K:K,Edifícios!I105)</f>
        <v>-36.009999999999991</v>
      </c>
      <c r="N105" s="37">
        <f>SUMIFS('mar 2025'!T:T,'mar 2025'!A:A,Edifícios!H105,'mar 2025'!K:K,Edifícios!I105)</f>
        <v>-28.620000000000005</v>
      </c>
      <c r="O105" s="38">
        <f t="shared" si="2"/>
        <v>7.3899999999999864</v>
      </c>
      <c r="P105" s="38"/>
    </row>
    <row r="106" spans="8:16" x14ac:dyDescent="0.2">
      <c r="H106" s="7" t="s">
        <v>499</v>
      </c>
      <c r="I106" s="7" t="s">
        <v>877</v>
      </c>
      <c r="J106" s="7" t="s">
        <v>608</v>
      </c>
      <c r="K106" s="42">
        <f>SUMIFS('dez 2024'!T:T,'dez 2024'!A:A,Edifícios!H106,'dez 2024'!K:K,Edifícios!I106)</f>
        <v>0</v>
      </c>
      <c r="L106" s="42">
        <f>SUMIFS('jan 2025'!U:U,'jan 2025'!A:A,Edifícios!H106,'jan 2025'!K:K,Edifícios!I106)</f>
        <v>0</v>
      </c>
      <c r="M106" s="37">
        <f>SUMIFS('fev 2025'!T:T,'fev 2025'!A:A,Edifícios!H106,'fev 2025'!K:K,Edifícios!I106)</f>
        <v>-171.99</v>
      </c>
      <c r="N106" s="37">
        <f>SUMIFS('mar 2025'!T:T,'mar 2025'!A:A,Edifícios!H106,'mar 2025'!K:K,Edifícios!I106)</f>
        <v>0</v>
      </c>
      <c r="O106" s="38">
        <f t="shared" si="2"/>
        <v>171.99</v>
      </c>
      <c r="P106" s="38"/>
    </row>
    <row r="107" spans="8:16" x14ac:dyDescent="0.2">
      <c r="H107" s="7" t="s">
        <v>500</v>
      </c>
      <c r="I107" s="7" t="s">
        <v>886</v>
      </c>
      <c r="J107" s="7" t="s">
        <v>608</v>
      </c>
      <c r="K107" s="42">
        <f>SUMIFS('dez 2024'!T:T,'dez 2024'!A:A,Edifícios!H107,'dez 2024'!K:K,Edifícios!I107)</f>
        <v>0</v>
      </c>
      <c r="L107" s="42">
        <f>SUMIFS('jan 2025'!U:U,'jan 2025'!A:A,Edifícios!H107,'jan 2025'!K:K,Edifícios!I107)</f>
        <v>0</v>
      </c>
      <c r="M107" s="37">
        <f>SUMIFS('fev 2025'!T:T,'fev 2025'!A:A,Edifícios!H107,'fev 2025'!K:K,Edifícios!I107)</f>
        <v>-568.81999999999994</v>
      </c>
      <c r="N107" s="37">
        <f>SUMIFS('mar 2025'!T:T,'mar 2025'!A:A,Edifícios!H107,'mar 2025'!K:K,Edifícios!I107)</f>
        <v>-265.45</v>
      </c>
      <c r="O107" s="38">
        <f t="shared" si="2"/>
        <v>303.36999999999995</v>
      </c>
      <c r="P107" s="38"/>
    </row>
    <row r="108" spans="8:16" x14ac:dyDescent="0.2">
      <c r="H108" s="7" t="s">
        <v>499</v>
      </c>
      <c r="I108" s="7" t="s">
        <v>476</v>
      </c>
      <c r="J108" s="7" t="s">
        <v>608</v>
      </c>
      <c r="K108" s="42">
        <f>SUMIFS('dez 2024'!T:T,'dez 2024'!A:A,Edifícios!H108,'dez 2024'!K:K,Edifícios!I108)</f>
        <v>0</v>
      </c>
      <c r="L108" s="42">
        <f>SUMIFS('jan 2025'!U:U,'jan 2025'!A:A,Edifícios!H108,'jan 2025'!K:K,Edifícios!I108)</f>
        <v>0</v>
      </c>
      <c r="M108" s="37">
        <f>SUMIFS('fev 2025'!T:T,'fev 2025'!A:A,Edifícios!H108,'fev 2025'!K:K,Edifícios!I108)</f>
        <v>-1283.3200000000002</v>
      </c>
      <c r="N108" s="37">
        <f>SUMIFS('mar 2025'!T:T,'mar 2025'!A:A,Edifícios!H108,'mar 2025'!K:K,Edifícios!I108)</f>
        <v>0</v>
      </c>
      <c r="O108" s="38">
        <f t="shared" si="2"/>
        <v>1283.3200000000002</v>
      </c>
      <c r="P108" s="38"/>
    </row>
    <row r="109" spans="8:16" x14ac:dyDescent="0.2">
      <c r="H109" s="7" t="s">
        <v>497</v>
      </c>
      <c r="I109" s="7" t="s">
        <v>927</v>
      </c>
      <c r="J109" s="7" t="s">
        <v>685</v>
      </c>
      <c r="K109" s="42">
        <f>SUMIFS('dez 2024'!T:T,'dez 2024'!A:A,Edifícios!H109,'dez 2024'!K:K,Edifícios!I109)</f>
        <v>0</v>
      </c>
      <c r="L109" s="42">
        <f>SUMIFS('jan 2025'!U:U,'jan 2025'!A:A,Edifícios!H109,'jan 2025'!K:K,Edifícios!I109)</f>
        <v>0</v>
      </c>
      <c r="M109" s="37">
        <f>SUMIFS('fev 2025'!T:T,'fev 2025'!A:A,Edifícios!H109,'fev 2025'!K:K,Edifícios!I109)</f>
        <v>-4766</v>
      </c>
      <c r="N109" s="37">
        <f>SUMIFS('mar 2025'!T:T,'mar 2025'!A:A,Edifícios!H109,'mar 2025'!K:K,Edifícios!I109)</f>
        <v>754</v>
      </c>
      <c r="O109" s="38">
        <f t="shared" si="2"/>
        <v>5520</v>
      </c>
      <c r="P109" s="38"/>
    </row>
    <row r="110" spans="8:16" s="10" customFormat="1" x14ac:dyDescent="0.2">
      <c r="H110" s="14"/>
      <c r="I110" s="14"/>
      <c r="J110" s="14" t="s">
        <v>508</v>
      </c>
      <c r="K110" s="40">
        <f>SUM(K2:K109)</f>
        <v>-78292.850000000049</v>
      </c>
      <c r="L110" s="40">
        <f>SUM(L2:L109)</f>
        <v>-89415.080000000031</v>
      </c>
      <c r="M110" s="40">
        <f>SUM(M2:M109)</f>
        <v>-96506.790000000023</v>
      </c>
      <c r="N110" s="40">
        <f>SUM(N2:N109)</f>
        <v>-90727.150000000009</v>
      </c>
      <c r="O110" s="40">
        <f>SUM(O2:O109)</f>
        <v>5779.6399999999994</v>
      </c>
      <c r="P110" s="14"/>
    </row>
    <row r="111" spans="8:16" ht="13.5" thickBot="1" x14ac:dyDescent="0.25">
      <c r="H111" s="16"/>
      <c r="I111" s="16"/>
      <c r="J111" s="17" t="s">
        <v>509</v>
      </c>
      <c r="K111" s="43">
        <f>K110-SUM(B2,B4:B6)</f>
        <v>0</v>
      </c>
      <c r="L111" s="43">
        <f>L110-SUM(C2,C4:C6)</f>
        <v>0</v>
      </c>
      <c r="M111" s="43">
        <f>M110-SUM(D2,D4:D6)</f>
        <v>0</v>
      </c>
      <c r="N111" s="43">
        <f>N110-SUM(E2,E4:E6)</f>
        <v>0</v>
      </c>
      <c r="O111" s="16"/>
      <c r="P111" s="16"/>
    </row>
    <row r="112" spans="8:16" ht="13.5" thickTop="1" x14ac:dyDescent="0.2"/>
    <row r="113" spans="11:15" x14ac:dyDescent="0.2">
      <c r="K113" s="9"/>
      <c r="L113" s="9"/>
      <c r="M113" s="44"/>
      <c r="N113" s="44"/>
      <c r="O113" s="45"/>
    </row>
    <row r="114" spans="11:15" x14ac:dyDescent="0.2">
      <c r="K114" s="9"/>
      <c r="L114" s="9"/>
      <c r="M114" s="44"/>
      <c r="N114" s="44"/>
      <c r="O114" s="45"/>
    </row>
  </sheetData>
  <autoFilter ref="H1:P111" xr:uid="{01CF915C-BE2D-44F5-B8B5-EE1BB987801C}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C2AA2-631E-4B2A-AE07-936CB6E5DD01}">
  <sheetPr>
    <tabColor rgb="FF92D050"/>
  </sheetPr>
  <dimension ref="A1:H43"/>
  <sheetViews>
    <sheetView showGridLines="0" zoomScaleNormal="100" workbookViewId="0">
      <selection activeCell="G4" sqref="G4"/>
    </sheetView>
  </sheetViews>
  <sheetFormatPr defaultRowHeight="12.75" outlineLevelRow="1" outlineLevelCol="1" x14ac:dyDescent="0.2"/>
  <cols>
    <col min="1" max="1" width="48.42578125" style="3" customWidth="1"/>
    <col min="2" max="2" width="21.5703125" style="3" customWidth="1"/>
    <col min="3" max="4" width="12.5703125" style="3" hidden="1" customWidth="1" outlineLevel="1"/>
    <col min="5" max="5" width="12.5703125" style="3" customWidth="1" collapsed="1"/>
    <col min="6" max="6" width="12.5703125" style="3" customWidth="1"/>
    <col min="7" max="7" width="12.5703125" style="3" bestFit="1" customWidth="1"/>
    <col min="8" max="8" width="28.7109375" style="3" bestFit="1" customWidth="1"/>
    <col min="9" max="16384" width="9.140625" style="3"/>
  </cols>
  <sheetData>
    <row r="1" spans="1:8" x14ac:dyDescent="0.2">
      <c r="A1" s="33" t="s">
        <v>507</v>
      </c>
      <c r="B1" s="33" t="s">
        <v>578</v>
      </c>
      <c r="C1" s="34">
        <v>45627</v>
      </c>
      <c r="D1" s="34">
        <v>45658</v>
      </c>
      <c r="E1" s="34">
        <v>45689</v>
      </c>
      <c r="F1" s="34">
        <v>45717</v>
      </c>
      <c r="G1" s="33" t="s">
        <v>502</v>
      </c>
      <c r="H1" s="33" t="s">
        <v>494</v>
      </c>
    </row>
    <row r="2" spans="1:8" x14ac:dyDescent="0.2">
      <c r="A2" s="12" t="s">
        <v>837</v>
      </c>
      <c r="B2" s="46" t="s">
        <v>608</v>
      </c>
      <c r="C2" s="37">
        <f>SUMIFS('dez 2024'!T:T,'dez 2024'!K:K,Diversos!A2)</f>
        <v>0</v>
      </c>
      <c r="D2" s="37">
        <v>-18354</v>
      </c>
      <c r="E2" s="42">
        <v>18354</v>
      </c>
      <c r="F2" s="42">
        <f>SUMIFS('mar 2025'!T:T,'mar 2025'!K:K,Diversos!A2)</f>
        <v>0</v>
      </c>
      <c r="G2" s="38">
        <f t="shared" ref="G2:G38" si="0">F2-E2</f>
        <v>-18354</v>
      </c>
      <c r="H2" s="38"/>
    </row>
    <row r="3" spans="1:8" x14ac:dyDescent="0.2">
      <c r="A3" s="46" t="s">
        <v>881</v>
      </c>
      <c r="B3" s="46" t="s">
        <v>608</v>
      </c>
      <c r="C3" s="37">
        <f>SUMIFS('dez 2024'!T:T,'dez 2024'!K:K,Diversos!A3)</f>
        <v>0</v>
      </c>
      <c r="D3" s="37">
        <f>SUMIFS('jan 2025'!U:U,'jan 2025'!K:K,Diversos!A3)</f>
        <v>0</v>
      </c>
      <c r="E3" s="42">
        <f>SUMIFS('fev 2025'!T:T,'fev 2025'!K:K,Diversos!A3)</f>
        <v>-1758.4300000000003</v>
      </c>
      <c r="F3" s="42">
        <f>SUMIFS('mar 2025'!T:T,'mar 2025'!K:K,Diversos!A3)</f>
        <v>5079</v>
      </c>
      <c r="G3" s="38">
        <f t="shared" si="0"/>
        <v>6837.43</v>
      </c>
      <c r="H3" s="38" t="s">
        <v>1078</v>
      </c>
    </row>
    <row r="4" spans="1:8" x14ac:dyDescent="0.2">
      <c r="A4" s="46" t="s">
        <v>455</v>
      </c>
      <c r="B4" s="46" t="s">
        <v>597</v>
      </c>
      <c r="C4" s="37">
        <f>SUMIFS('dez 2024'!T:T,'dez 2024'!K:K,Diversos!A4)</f>
        <v>-44488.89</v>
      </c>
      <c r="D4" s="37">
        <f>SUMIFS('jan 2025'!U:U,'jan 2025'!K:K,Diversos!A4)</f>
        <v>-44488.89</v>
      </c>
      <c r="E4" s="42">
        <f>SUMIFS('fev 2025'!T:T,'fev 2025'!K:K,Diversos!A4)</f>
        <v>-44488.89</v>
      </c>
      <c r="F4" s="42">
        <f>SUMIFS('mar 2025'!T:T,'mar 2025'!K:K,Diversos!A4)</f>
        <v>-48168.13</v>
      </c>
      <c r="G4" s="38">
        <f t="shared" ref="G4:G11" si="1">F4-E4</f>
        <v>-3679.239999999998</v>
      </c>
      <c r="H4" s="38"/>
    </row>
    <row r="5" spans="1:8" x14ac:dyDescent="0.2">
      <c r="A5" s="46" t="s">
        <v>118</v>
      </c>
      <c r="B5" s="46" t="s">
        <v>608</v>
      </c>
      <c r="C5" s="37">
        <f>SUMIFS('dez 2024'!T:T,'dez 2024'!K:K,Diversos!A5)</f>
        <v>-10248.5</v>
      </c>
      <c r="D5" s="37">
        <f>SUMIFS('jan 2025'!U:U,'jan 2025'!K:K,Diversos!A5)</f>
        <v>-10248.5</v>
      </c>
      <c r="E5" s="42">
        <f>SUMIFS('fev 2025'!T:T,'fev 2025'!K:K,Diversos!A5)</f>
        <v>-10248.5</v>
      </c>
      <c r="F5" s="42">
        <f>SUMIFS('mar 2025'!T:T,'mar 2025'!K:K,Diversos!A5)</f>
        <v>-9497.6</v>
      </c>
      <c r="G5" s="38">
        <f t="shared" si="1"/>
        <v>750.89999999999964</v>
      </c>
      <c r="H5" s="38"/>
    </row>
    <row r="6" spans="1:8" x14ac:dyDescent="0.2">
      <c r="A6" s="46" t="s">
        <v>245</v>
      </c>
      <c r="B6" s="46" t="s">
        <v>685</v>
      </c>
      <c r="C6" s="37">
        <f>SUMIFS('dez 2024'!T:T,'dez 2024'!K:K,Diversos!A6)</f>
        <v>-7881.58</v>
      </c>
      <c r="D6" s="37">
        <f>SUMIFS('jan 2025'!U:U,'jan 2025'!K:K,Diversos!A6)</f>
        <v>-7881.58</v>
      </c>
      <c r="E6" s="42">
        <f>SUMIFS('fev 2025'!T:T,'fev 2025'!K:K,Diversos!A6)</f>
        <v>-7881.58</v>
      </c>
      <c r="F6" s="42">
        <f>SUMIFS('mar 2025'!T:T,'mar 2025'!K:K,Diversos!A6)</f>
        <v>-8471.1600000000017</v>
      </c>
      <c r="G6" s="38">
        <f t="shared" si="1"/>
        <v>-589.58000000000175</v>
      </c>
      <c r="H6" s="38"/>
    </row>
    <row r="7" spans="1:8" x14ac:dyDescent="0.2">
      <c r="A7" s="46" t="s">
        <v>1008</v>
      </c>
      <c r="B7" s="46" t="s">
        <v>608</v>
      </c>
      <c r="C7" s="37">
        <f>SUMIFS('dez 2024'!T:T,'dez 2024'!K:K,Diversos!A7)</f>
        <v>0</v>
      </c>
      <c r="D7" s="37">
        <f>SUMIFS('jan 2025'!U:U,'jan 2025'!K:K,Diversos!A7)</f>
        <v>0</v>
      </c>
      <c r="E7" s="42">
        <f>SUMIFS('fev 2025'!T:T,'fev 2025'!K:K,Diversos!A7)</f>
        <v>0</v>
      </c>
      <c r="F7" s="42">
        <f>SUMIFS('mar 2025'!T:T,'mar 2025'!K:K,Diversos!A7)</f>
        <v>-552</v>
      </c>
      <c r="G7" s="38">
        <f t="shared" si="1"/>
        <v>-552</v>
      </c>
      <c r="H7" s="38"/>
    </row>
    <row r="8" spans="1:8" x14ac:dyDescent="0.2">
      <c r="A8" s="46" t="s">
        <v>370</v>
      </c>
      <c r="B8" s="46" t="s">
        <v>685</v>
      </c>
      <c r="C8" s="37">
        <f>SUMIFS('dez 2024'!T:T,'dez 2024'!K:K,Diversos!A8)</f>
        <v>-3769.39</v>
      </c>
      <c r="D8" s="37">
        <f>SUMIFS('jan 2025'!U:U,'jan 2025'!K:K,Diversos!A8)</f>
        <v>-3769.39</v>
      </c>
      <c r="E8" s="42">
        <f>SUMIFS('fev 2025'!T:T,'fev 2025'!K:K,Diversos!A8)</f>
        <v>-3251.21</v>
      </c>
      <c r="F8" s="42">
        <f>SUMIFS('mar 2025'!T:T,'mar 2025'!K:K,Diversos!A8)</f>
        <v>-3510.2999999999997</v>
      </c>
      <c r="G8" s="38">
        <f t="shared" si="1"/>
        <v>-259.08999999999969</v>
      </c>
      <c r="H8" s="38"/>
    </row>
    <row r="9" spans="1:8" x14ac:dyDescent="0.2">
      <c r="A9" s="46" t="s">
        <v>417</v>
      </c>
      <c r="B9" s="46" t="s">
        <v>608</v>
      </c>
      <c r="C9" s="37">
        <f>SUMIFS('dez 2024'!T:T,'dez 2024'!K:K,Diversos!A9)</f>
        <v>-841.84999999999991</v>
      </c>
      <c r="D9" s="37">
        <f>SUMIFS('jan 2025'!U:U,'jan 2025'!K:K,Diversos!A9)</f>
        <v>-841.84999999999991</v>
      </c>
      <c r="E9" s="42">
        <f>SUMIFS('fev 2025'!T:T,'fev 2025'!K:K,Diversos!A9)</f>
        <v>-841.84999999999991</v>
      </c>
      <c r="F9" s="42">
        <f>SUMIFS('mar 2025'!T:T,'mar 2025'!K:K,Diversos!A9)</f>
        <v>-912.9</v>
      </c>
      <c r="G9" s="38">
        <f t="shared" si="1"/>
        <v>-71.050000000000068</v>
      </c>
      <c r="H9" s="38"/>
    </row>
    <row r="10" spans="1:8" x14ac:dyDescent="0.2">
      <c r="A10" s="46" t="s">
        <v>188</v>
      </c>
      <c r="B10" s="46" t="s">
        <v>608</v>
      </c>
      <c r="C10" s="37">
        <f>SUMIFS('dez 2024'!T:T,'dez 2024'!K:K,Diversos!A10)</f>
        <v>-904.21999999999991</v>
      </c>
      <c r="D10" s="37">
        <f>SUMIFS('jan 2025'!U:U,'jan 2025'!K:K,Diversos!A10)</f>
        <v>-1003.77</v>
      </c>
      <c r="E10" s="42">
        <f>SUMIFS('fev 2025'!T:T,'fev 2025'!K:K,Diversos!A10)</f>
        <v>-867.35</v>
      </c>
      <c r="F10" s="42">
        <f>SUMIFS('mar 2025'!T:T,'mar 2025'!K:K,Diversos!A10)</f>
        <v>-938.4</v>
      </c>
      <c r="G10" s="38">
        <f t="shared" si="1"/>
        <v>-71.049999999999955</v>
      </c>
      <c r="H10" s="38"/>
    </row>
    <row r="11" spans="1:8" x14ac:dyDescent="0.2">
      <c r="A11" s="46" t="s">
        <v>574</v>
      </c>
      <c r="B11" s="46" t="s">
        <v>608</v>
      </c>
      <c r="C11" s="37">
        <f>SUMIFS('dez 2024'!T:T,'dez 2024'!K:K,Diversos!A11)</f>
        <v>0</v>
      </c>
      <c r="D11" s="37">
        <f>SUMIFS('jan 2025'!U:U,'jan 2025'!K:K,Diversos!A11)</f>
        <v>18354</v>
      </c>
      <c r="E11" s="42">
        <f>SUMIFS('fev 2025'!T:T,'fev 2025'!K:K,Diversos!A11)</f>
        <v>-46046</v>
      </c>
      <c r="F11" s="42">
        <f>SUMIFS('mar 2025'!T:T,'mar 2025'!K:K,Diversos!A11)</f>
        <v>-46046</v>
      </c>
      <c r="G11" s="38">
        <f t="shared" si="1"/>
        <v>0</v>
      </c>
      <c r="H11" s="38"/>
    </row>
    <row r="12" spans="1:8" hidden="1" outlineLevel="1" x14ac:dyDescent="0.2">
      <c r="A12" s="46" t="s">
        <v>430</v>
      </c>
      <c r="B12" s="46" t="s">
        <v>685</v>
      </c>
      <c r="C12" s="37">
        <f>SUMIFS('dez 2024'!T:T,'dez 2024'!K:K,Diversos!A12)</f>
        <v>-3823.81</v>
      </c>
      <c r="D12" s="37">
        <f>SUMIFS('jan 2025'!U:U,'jan 2025'!K:K,Diversos!A12)</f>
        <v>0</v>
      </c>
      <c r="E12" s="42">
        <f>SUMIFS('fev 2025'!T:T,'fev 2025'!K:K,Diversos!A12)</f>
        <v>-1472</v>
      </c>
      <c r="F12" s="42">
        <f>SUMIFS('mar 2025'!T:T,'mar 2025'!K:K,Diversos!A12)</f>
        <v>-1472</v>
      </c>
      <c r="G12" s="38">
        <f t="shared" si="0"/>
        <v>0</v>
      </c>
      <c r="H12" s="38"/>
    </row>
    <row r="13" spans="1:8" hidden="1" outlineLevel="1" x14ac:dyDescent="0.2">
      <c r="A13" s="46" t="s">
        <v>479</v>
      </c>
      <c r="B13" s="46" t="s">
        <v>608</v>
      </c>
      <c r="C13" s="37">
        <f>SUMIFS('dez 2024'!T:T,'dez 2024'!K:K,Diversos!A13)</f>
        <v>-920</v>
      </c>
      <c r="D13" s="37">
        <f>SUMIFS('jan 2025'!U:U,'jan 2025'!K:K,Diversos!A13)</f>
        <v>-332</v>
      </c>
      <c r="E13" s="42">
        <f>SUMIFS('fev 2025'!T:T,'fev 2025'!K:K,Diversos!A13)</f>
        <v>-920</v>
      </c>
      <c r="F13" s="42">
        <f>SUMIFS('mar 2025'!T:T,'mar 2025'!K:K,Diversos!A13)</f>
        <v>-920</v>
      </c>
      <c r="G13" s="38">
        <f t="shared" si="0"/>
        <v>0</v>
      </c>
      <c r="H13" s="38"/>
    </row>
    <row r="14" spans="1:8" hidden="1" outlineLevel="1" x14ac:dyDescent="0.2">
      <c r="A14" s="46" t="s">
        <v>223</v>
      </c>
      <c r="B14" s="46" t="s">
        <v>608</v>
      </c>
      <c r="C14" s="37">
        <f>SUMIFS('dez 2024'!T:T,'dez 2024'!K:K,Diversos!A14)</f>
        <v>-7802.41</v>
      </c>
      <c r="D14" s="37">
        <f>SUMIFS('jan 2025'!U:U,'jan 2025'!K:K,Diversos!A14)</f>
        <v>-7802.41</v>
      </c>
      <c r="E14" s="42">
        <f>SUMIFS('fev 2025'!T:T,'fev 2025'!K:K,Diversos!A14)</f>
        <v>-8268.5999999999985</v>
      </c>
      <c r="F14" s="42">
        <f>SUMIFS('mar 2025'!T:T,'mar 2025'!K:K,Diversos!A14)</f>
        <v>-8268.5999999999985</v>
      </c>
      <c r="G14" s="38">
        <f t="shared" si="0"/>
        <v>0</v>
      </c>
      <c r="H14" s="38"/>
    </row>
    <row r="15" spans="1:8" hidden="1" outlineLevel="1" x14ac:dyDescent="0.2">
      <c r="A15" s="46" t="s">
        <v>438</v>
      </c>
      <c r="B15" s="46" t="s">
        <v>608</v>
      </c>
      <c r="C15" s="37">
        <f>SUMIFS('dez 2024'!T:T,'dez 2024'!K:K,Diversos!A15)</f>
        <v>-1932.0000000000002</v>
      </c>
      <c r="D15" s="37">
        <f>SUMIFS('jan 2025'!U:U,'jan 2025'!K:K,Diversos!A15)</f>
        <v>-1579.0000000000002</v>
      </c>
      <c r="E15" s="42">
        <f>SUMIFS('fev 2025'!T:T,'fev 2025'!K:K,Diversos!A15)</f>
        <v>-1932.0000000000002</v>
      </c>
      <c r="F15" s="42">
        <f>SUMIFS('mar 2025'!T:T,'mar 2025'!K:K,Diversos!A15)</f>
        <v>-1932.0000000000002</v>
      </c>
      <c r="G15" s="38">
        <f t="shared" si="0"/>
        <v>0</v>
      </c>
      <c r="H15" s="38"/>
    </row>
    <row r="16" spans="1:8" hidden="1" outlineLevel="1" x14ac:dyDescent="0.2">
      <c r="A16" s="46" t="s">
        <v>298</v>
      </c>
      <c r="B16" s="46" t="s">
        <v>608</v>
      </c>
      <c r="C16" s="37">
        <f>SUMIFS('dez 2024'!T:T,'dez 2024'!K:K,Diversos!A16)</f>
        <v>-803.82</v>
      </c>
      <c r="D16" s="37">
        <f>SUMIFS('jan 2025'!U:U,'jan 2025'!K:K,Diversos!A16)</f>
        <v>-803.82</v>
      </c>
      <c r="E16" s="42">
        <f>SUMIFS('fev 2025'!T:T,'fev 2025'!K:K,Diversos!A16)</f>
        <v>-858.08</v>
      </c>
      <c r="F16" s="42">
        <f>SUMIFS('mar 2025'!T:T,'mar 2025'!K:K,Diversos!A16)</f>
        <v>-858.08</v>
      </c>
      <c r="G16" s="38">
        <f t="shared" si="0"/>
        <v>0</v>
      </c>
      <c r="H16" s="38"/>
    </row>
    <row r="17" spans="1:8" hidden="1" outlineLevel="1" x14ac:dyDescent="0.2">
      <c r="A17" s="46" t="s">
        <v>408</v>
      </c>
      <c r="B17" s="46" t="s">
        <v>608</v>
      </c>
      <c r="C17" s="37">
        <f>SUMIFS('dez 2024'!T:T,'dez 2024'!K:K,Diversos!A17)</f>
        <v>-552</v>
      </c>
      <c r="D17" s="37">
        <f>SUMIFS('jan 2025'!U:U,'jan 2025'!K:K,Diversos!A17)</f>
        <v>-552</v>
      </c>
      <c r="E17" s="42">
        <f>SUMIFS('fev 2025'!T:T,'fev 2025'!K:K,Diversos!A17)</f>
        <v>-588.1</v>
      </c>
      <c r="F17" s="42">
        <f>SUMIFS('mar 2025'!T:T,'mar 2025'!K:K,Diversos!A17)</f>
        <v>-588.1</v>
      </c>
      <c r="G17" s="38">
        <f t="shared" si="0"/>
        <v>0</v>
      </c>
      <c r="H17" s="38"/>
    </row>
    <row r="18" spans="1:8" hidden="1" outlineLevel="1" x14ac:dyDescent="0.2">
      <c r="A18" s="46" t="s">
        <v>263</v>
      </c>
      <c r="B18" s="46" t="s">
        <v>608</v>
      </c>
      <c r="C18" s="37">
        <f>SUMIFS('dez 2024'!T:T,'dez 2024'!K:K,Diversos!A18)</f>
        <v>-8377.4300000000021</v>
      </c>
      <c r="D18" s="37">
        <f>SUMIFS('jan 2025'!U:U,'jan 2025'!K:K,Diversos!A18)</f>
        <v>0</v>
      </c>
      <c r="E18" s="42">
        <f>SUMIFS('fev 2025'!T:T,'fev 2025'!K:K,Diversos!A18)</f>
        <v>0</v>
      </c>
      <c r="F18" s="42">
        <f>SUMIFS('mar 2025'!T:T,'mar 2025'!K:K,Diversos!A18)</f>
        <v>0</v>
      </c>
      <c r="G18" s="38">
        <f t="shared" si="0"/>
        <v>0</v>
      </c>
      <c r="H18" s="38"/>
    </row>
    <row r="19" spans="1:8" hidden="1" outlineLevel="1" x14ac:dyDescent="0.2">
      <c r="A19" s="46" t="s">
        <v>126</v>
      </c>
      <c r="B19" s="46" t="s">
        <v>597</v>
      </c>
      <c r="C19" s="37">
        <f>SUMIFS('dez 2024'!T:T,'dez 2024'!K:K,Diversos!A19)</f>
        <v>-3159.0699999999997</v>
      </c>
      <c r="D19" s="37">
        <f>SUMIFS('jan 2025'!U:U,'jan 2025'!K:K,Diversos!A19)</f>
        <v>0</v>
      </c>
      <c r="E19" s="42">
        <f>SUMIFS('fev 2025'!T:T,'fev 2025'!K:K,Diversos!A19)</f>
        <v>0</v>
      </c>
      <c r="F19" s="42">
        <f>SUMIFS('mar 2025'!T:T,'mar 2025'!K:K,Diversos!A19)</f>
        <v>0</v>
      </c>
      <c r="G19" s="38">
        <f t="shared" si="0"/>
        <v>0</v>
      </c>
      <c r="H19" s="38"/>
    </row>
    <row r="20" spans="1:8" hidden="1" outlineLevel="1" x14ac:dyDescent="0.2">
      <c r="A20" s="46" t="s">
        <v>248</v>
      </c>
      <c r="B20" s="46" t="s">
        <v>608</v>
      </c>
      <c r="C20" s="37">
        <f>SUMIFS('dez 2024'!T:T,'dez 2024'!K:K,Diversos!A20)</f>
        <v>-537.50999999999988</v>
      </c>
      <c r="D20" s="37">
        <f>SUMIFS('jan 2025'!U:U,'jan 2025'!K:K,Diversos!A20)</f>
        <v>0</v>
      </c>
      <c r="E20" s="42">
        <f>SUMIFS('fev 2025'!T:T,'fev 2025'!K:K,Diversos!A20)</f>
        <v>0</v>
      </c>
      <c r="F20" s="42">
        <f>SUMIFS('mar 2025'!T:T,'mar 2025'!K:K,Diversos!A20)</f>
        <v>0</v>
      </c>
      <c r="G20" s="38">
        <f t="shared" si="0"/>
        <v>0</v>
      </c>
      <c r="H20" s="38"/>
    </row>
    <row r="21" spans="1:8" hidden="1" outlineLevel="1" x14ac:dyDescent="0.2">
      <c r="A21" s="46" t="s">
        <v>450</v>
      </c>
      <c r="B21" s="46" t="s">
        <v>608</v>
      </c>
      <c r="C21" s="37">
        <f>SUMIFS('dez 2024'!T:T,'dez 2024'!K:K,Diversos!A21)</f>
        <v>-1840</v>
      </c>
      <c r="D21" s="37">
        <f>SUMIFS('jan 2025'!U:U,'jan 2025'!K:K,Diversos!A21)</f>
        <v>-1840</v>
      </c>
      <c r="E21" s="42">
        <f>SUMIFS('fev 2025'!T:T,'fev 2025'!K:K,Diversos!A21)</f>
        <v>-1840</v>
      </c>
      <c r="F21" s="42">
        <f>SUMIFS('mar 2025'!T:T,'mar 2025'!K:K,Diversos!A21)</f>
        <v>-1840</v>
      </c>
      <c r="G21" s="38">
        <f t="shared" si="0"/>
        <v>0</v>
      </c>
      <c r="H21" s="38"/>
    </row>
    <row r="22" spans="1:8" hidden="1" outlineLevel="1" x14ac:dyDescent="0.2">
      <c r="A22" s="46" t="s">
        <v>174</v>
      </c>
      <c r="B22" s="46" t="s">
        <v>608</v>
      </c>
      <c r="C22" s="37">
        <f>SUMIFS('dez 2024'!T:T,'dez 2024'!K:K,Diversos!A22)</f>
        <v>-12328.07</v>
      </c>
      <c r="D22" s="37">
        <f>SUMIFS('jan 2025'!U:U,'jan 2025'!K:K,Diversos!A22)</f>
        <v>-12328.07</v>
      </c>
      <c r="E22" s="42">
        <f>SUMIFS('fev 2025'!T:T,'fev 2025'!K:K,Diversos!A22)</f>
        <v>-12328.07</v>
      </c>
      <c r="F22" s="42">
        <f>SUMIFS('mar 2025'!T:T,'mar 2025'!K:K,Diversos!A22)</f>
        <v>-12328.07</v>
      </c>
      <c r="G22" s="38">
        <f t="shared" si="0"/>
        <v>0</v>
      </c>
      <c r="H22" s="38"/>
    </row>
    <row r="23" spans="1:8" hidden="1" outlineLevel="1" x14ac:dyDescent="0.2">
      <c r="A23" s="46" t="s">
        <v>242</v>
      </c>
      <c r="B23" s="46" t="s">
        <v>685</v>
      </c>
      <c r="C23" s="37">
        <f>SUMIFS('dez 2024'!T:T,'dez 2024'!K:K,Diversos!A23)</f>
        <v>-20830.699999999997</v>
      </c>
      <c r="D23" s="37">
        <f>SUMIFS('jan 2025'!U:U,'jan 2025'!K:K,Diversos!A23)</f>
        <v>-20830.699999999997</v>
      </c>
      <c r="E23" s="42">
        <f>SUMIFS('fev 2025'!T:T,'fev 2025'!K:K,Diversos!A23)</f>
        <v>-20830.699999999997</v>
      </c>
      <c r="F23" s="42">
        <f>SUMIFS('mar 2025'!T:T,'mar 2025'!K:K,Diversos!A23)</f>
        <v>-20830.699999999997</v>
      </c>
      <c r="G23" s="38">
        <f t="shared" si="0"/>
        <v>0</v>
      </c>
      <c r="H23" s="38"/>
    </row>
    <row r="24" spans="1:8" hidden="1" outlineLevel="1" x14ac:dyDescent="0.2">
      <c r="A24" s="46" t="s">
        <v>473</v>
      </c>
      <c r="B24" s="46" t="s">
        <v>685</v>
      </c>
      <c r="C24" s="37">
        <f>SUMIFS('dez 2024'!T:T,'dez 2024'!K:K,Diversos!A24)</f>
        <v>-1196</v>
      </c>
      <c r="D24" s="37">
        <f>SUMIFS('jan 2025'!U:U,'jan 2025'!K:K,Diversos!A24)</f>
        <v>-1196</v>
      </c>
      <c r="E24" s="42">
        <f>SUMIFS('fev 2025'!T:T,'fev 2025'!K:K,Diversos!A24)</f>
        <v>-1196</v>
      </c>
      <c r="F24" s="42">
        <f>SUMIFS('mar 2025'!T:T,'mar 2025'!K:K,Diversos!A24)</f>
        <v>-1196</v>
      </c>
      <c r="G24" s="38">
        <f t="shared" si="0"/>
        <v>0</v>
      </c>
      <c r="H24" s="38"/>
    </row>
    <row r="25" spans="1:8" hidden="1" outlineLevel="1" x14ac:dyDescent="0.2">
      <c r="A25" s="46" t="s">
        <v>239</v>
      </c>
      <c r="B25" s="46" t="s">
        <v>685</v>
      </c>
      <c r="C25" s="37">
        <f>SUMIFS('dez 2024'!T:T,'dez 2024'!K:K,Diversos!A25)</f>
        <v>-29375.440000000002</v>
      </c>
      <c r="D25" s="37">
        <f>SUMIFS('jan 2025'!U:U,'jan 2025'!K:K,Diversos!A25)</f>
        <v>-29375.440000000002</v>
      </c>
      <c r="E25" s="42">
        <f>SUMIFS('fev 2025'!T:T,'fev 2025'!K:K,Diversos!A25)</f>
        <v>-29375.440000000002</v>
      </c>
      <c r="F25" s="42">
        <f>SUMIFS('mar 2025'!T:T,'mar 2025'!K:K,Diversos!A25)</f>
        <v>-29375.440000000002</v>
      </c>
      <c r="G25" s="38">
        <f t="shared" si="0"/>
        <v>0</v>
      </c>
      <c r="H25" s="38"/>
    </row>
    <row r="26" spans="1:8" hidden="1" outlineLevel="1" x14ac:dyDescent="0.2">
      <c r="A26" s="46" t="s">
        <v>229</v>
      </c>
      <c r="B26" s="46" t="s">
        <v>597</v>
      </c>
      <c r="C26" s="37">
        <f>SUMIFS('dez 2024'!T:T,'dez 2024'!K:K,Diversos!A26)</f>
        <v>-2538.4299999999998</v>
      </c>
      <c r="D26" s="37">
        <f>SUMIFS('jan 2025'!U:U,'jan 2025'!K:K,Diversos!A26)</f>
        <v>-2538.4299999999998</v>
      </c>
      <c r="E26" s="42">
        <f>SUMIFS('fev 2025'!T:T,'fev 2025'!K:K,Diversos!A26)</f>
        <v>-2538.4299999999998</v>
      </c>
      <c r="F26" s="42">
        <f>SUMIFS('mar 2025'!T:T,'mar 2025'!K:K,Diversos!A26)</f>
        <v>-2538.4299999999998</v>
      </c>
      <c r="G26" s="38">
        <f t="shared" si="0"/>
        <v>0</v>
      </c>
      <c r="H26" s="38"/>
    </row>
    <row r="27" spans="1:8" hidden="1" outlineLevel="1" x14ac:dyDescent="0.2">
      <c r="A27" s="46" t="s">
        <v>150</v>
      </c>
      <c r="B27" s="46" t="s">
        <v>608</v>
      </c>
      <c r="C27" s="37">
        <f>SUMIFS('dez 2024'!T:T,'dez 2024'!K:K,Diversos!A27)</f>
        <v>-8107.64</v>
      </c>
      <c r="D27" s="37">
        <f>SUMIFS('jan 2025'!U:U,'jan 2025'!K:K,Diversos!A27)</f>
        <v>-8107.64</v>
      </c>
      <c r="E27" s="42">
        <f>SUMIFS('fev 2025'!T:T,'fev 2025'!K:K,Diversos!A27)</f>
        <v>-8107.64</v>
      </c>
      <c r="F27" s="42">
        <f>SUMIFS('mar 2025'!T:T,'mar 2025'!K:K,Diversos!A27)</f>
        <v>-8107.64</v>
      </c>
      <c r="G27" s="38">
        <f t="shared" si="0"/>
        <v>0</v>
      </c>
      <c r="H27" s="38"/>
    </row>
    <row r="28" spans="1:8" hidden="1" outlineLevel="1" x14ac:dyDescent="0.2">
      <c r="A28" s="46" t="s">
        <v>130</v>
      </c>
      <c r="B28" s="46" t="s">
        <v>685</v>
      </c>
      <c r="C28" s="37">
        <f>SUMIFS('dez 2024'!T:T,'dez 2024'!K:K,Diversos!A28)</f>
        <v>-1057.24</v>
      </c>
      <c r="D28" s="37">
        <f>SUMIFS('jan 2025'!U:U,'jan 2025'!K:K,Diversos!A28)</f>
        <v>-1057.24</v>
      </c>
      <c r="E28" s="42">
        <f>SUMIFS('fev 2025'!T:T,'fev 2025'!K:K,Diversos!A28)</f>
        <v>-1057.24</v>
      </c>
      <c r="F28" s="42">
        <f>SUMIFS('mar 2025'!T:T,'mar 2025'!K:K,Diversos!A28)</f>
        <v>-1057.24</v>
      </c>
      <c r="G28" s="38">
        <f t="shared" si="0"/>
        <v>0</v>
      </c>
      <c r="H28" s="38"/>
    </row>
    <row r="29" spans="1:8" hidden="1" outlineLevel="1" x14ac:dyDescent="0.2">
      <c r="A29" s="46" t="s">
        <v>104</v>
      </c>
      <c r="B29" s="46" t="s">
        <v>608</v>
      </c>
      <c r="C29" s="37">
        <f>SUMIFS('dez 2024'!T:T,'dez 2024'!K:K,Diversos!A29)</f>
        <v>-2281.94</v>
      </c>
      <c r="D29" s="37">
        <f>SUMIFS('jan 2025'!U:U,'jan 2025'!K:K,Diversos!A29)</f>
        <v>-2281.94</v>
      </c>
      <c r="E29" s="42">
        <f>SUMIFS('fev 2025'!T:T,'fev 2025'!K:K,Diversos!A29)</f>
        <v>-2281.94</v>
      </c>
      <c r="F29" s="42">
        <f>SUMIFS('mar 2025'!T:T,'mar 2025'!K:K,Diversos!A29)</f>
        <v>-2281.94</v>
      </c>
      <c r="G29" s="38">
        <f t="shared" si="0"/>
        <v>0</v>
      </c>
      <c r="H29" s="38"/>
    </row>
    <row r="30" spans="1:8" hidden="1" outlineLevel="1" x14ac:dyDescent="0.2">
      <c r="A30" s="46" t="s">
        <v>43</v>
      </c>
      <c r="B30" s="46" t="s">
        <v>608</v>
      </c>
      <c r="C30" s="37">
        <f>SUMIFS('dez 2024'!T:T,'dez 2024'!K:K,Diversos!A30)</f>
        <v>-6626</v>
      </c>
      <c r="D30" s="37">
        <f>SUMIFS('jan 2025'!U:U,'jan 2025'!K:K,Diversos!A30)</f>
        <v>-6626</v>
      </c>
      <c r="E30" s="42">
        <f>SUMIFS('fev 2025'!T:T,'fev 2025'!K:K,Diversos!A30)</f>
        <v>-6626</v>
      </c>
      <c r="F30" s="42">
        <f>SUMIFS('mar 2025'!T:T,'mar 2025'!K:K,Diversos!A30)</f>
        <v>-6626</v>
      </c>
      <c r="G30" s="38">
        <f t="shared" si="0"/>
        <v>0</v>
      </c>
      <c r="H30" s="38"/>
    </row>
    <row r="31" spans="1:8" hidden="1" outlineLevel="1" x14ac:dyDescent="0.2">
      <c r="A31" s="46" t="s">
        <v>167</v>
      </c>
      <c r="B31" s="46" t="s">
        <v>685</v>
      </c>
      <c r="C31" s="37">
        <f>SUMIFS('dez 2024'!T:T,'dez 2024'!K:K,Diversos!A31)</f>
        <v>-17225</v>
      </c>
      <c r="D31" s="37">
        <f>SUMIFS('jan 2025'!U:U,'jan 2025'!K:K,Diversos!A31)</f>
        <v>-17225</v>
      </c>
      <c r="E31" s="42">
        <f>SUMIFS('fev 2025'!T:T,'fev 2025'!K:K,Diversos!A31)</f>
        <v>-17225</v>
      </c>
      <c r="F31" s="42">
        <f>SUMIFS('mar 2025'!T:T,'mar 2025'!K:K,Diversos!A31)</f>
        <v>-17225</v>
      </c>
      <c r="G31" s="38">
        <f t="shared" si="0"/>
        <v>0</v>
      </c>
      <c r="H31" s="38"/>
    </row>
    <row r="32" spans="1:8" hidden="1" outlineLevel="1" x14ac:dyDescent="0.2">
      <c r="A32" s="46" t="s">
        <v>347</v>
      </c>
      <c r="B32" s="46" t="s">
        <v>685</v>
      </c>
      <c r="C32" s="37">
        <f>SUMIFS('dez 2024'!T:T,'dez 2024'!K:K,Diversos!A32)</f>
        <v>-951.91000000000008</v>
      </c>
      <c r="D32" s="37">
        <f>SUMIFS('jan 2025'!U:U,'jan 2025'!K:K,Diversos!A32)</f>
        <v>-951.91000000000008</v>
      </c>
      <c r="E32" s="42">
        <f>SUMIFS('fev 2025'!T:T,'fev 2025'!K:K,Diversos!A32)</f>
        <v>-951.91000000000008</v>
      </c>
      <c r="F32" s="42">
        <f>SUMIFS('mar 2025'!T:T,'mar 2025'!K:K,Diversos!A32)</f>
        <v>-951.91000000000008</v>
      </c>
      <c r="G32" s="38">
        <f t="shared" si="0"/>
        <v>0</v>
      </c>
      <c r="H32" s="38"/>
    </row>
    <row r="33" spans="1:8" hidden="1" outlineLevel="1" x14ac:dyDescent="0.2">
      <c r="A33" s="46" t="s">
        <v>290</v>
      </c>
      <c r="B33" s="46" t="s">
        <v>608</v>
      </c>
      <c r="C33" s="37">
        <f>SUMIFS('dez 2024'!T:T,'dez 2024'!K:K,Diversos!A33)</f>
        <v>-837.3599999999999</v>
      </c>
      <c r="D33" s="37">
        <f>SUMIFS('jan 2025'!U:U,'jan 2025'!K:K,Diversos!A33)</f>
        <v>-837.3599999999999</v>
      </c>
      <c r="E33" s="42">
        <f>SUMIFS('fev 2025'!T:T,'fev 2025'!K:K,Diversos!A33)</f>
        <v>-837.3599999999999</v>
      </c>
      <c r="F33" s="42">
        <f>SUMIFS('mar 2025'!T:T,'mar 2025'!K:K,Diversos!A33)</f>
        <v>-837.3599999999999</v>
      </c>
      <c r="G33" s="38">
        <f t="shared" si="0"/>
        <v>0</v>
      </c>
      <c r="H33" s="38"/>
    </row>
    <row r="34" spans="1:8" hidden="1" outlineLevel="1" x14ac:dyDescent="0.2">
      <c r="A34" s="46" t="s">
        <v>424</v>
      </c>
      <c r="B34" s="46" t="s">
        <v>597</v>
      </c>
      <c r="C34" s="37">
        <f>SUMIFS('dez 2024'!T:T,'dez 2024'!K:K,Diversos!A34)</f>
        <v>-12416.509999999998</v>
      </c>
      <c r="D34" s="37">
        <f>SUMIFS('jan 2025'!U:U,'jan 2025'!K:K,Diversos!A34)</f>
        <v>-12416.509999999998</v>
      </c>
      <c r="E34" s="42">
        <f>SUMIFS('fev 2025'!T:T,'fev 2025'!K:K,Diversos!A34)</f>
        <v>-12416.509999999998</v>
      </c>
      <c r="F34" s="42">
        <f>SUMIFS('mar 2025'!T:T,'mar 2025'!K:K,Diversos!A34)</f>
        <v>-12416.509999999998</v>
      </c>
      <c r="G34" s="38">
        <f t="shared" si="0"/>
        <v>0</v>
      </c>
      <c r="H34" s="38"/>
    </row>
    <row r="35" spans="1:8" hidden="1" outlineLevel="1" x14ac:dyDescent="0.2">
      <c r="A35" s="46" t="s">
        <v>405</v>
      </c>
      <c r="B35" s="46" t="s">
        <v>685</v>
      </c>
      <c r="C35" s="37">
        <f>SUMIFS('dez 2024'!T:T,'dez 2024'!K:K,Diversos!A35)</f>
        <v>-26454.5</v>
      </c>
      <c r="D35" s="37">
        <f>SUMIFS('jan 2025'!U:U,'jan 2025'!K:K,Diversos!A35)</f>
        <v>-26454.5</v>
      </c>
      <c r="E35" s="42">
        <f>SUMIFS('fev 2025'!T:T,'fev 2025'!K:K,Diversos!A35)</f>
        <v>-26454.5</v>
      </c>
      <c r="F35" s="42">
        <f>SUMIFS('mar 2025'!T:T,'mar 2025'!K:K,Diversos!A35)</f>
        <v>-26454.5</v>
      </c>
      <c r="G35" s="38">
        <f t="shared" si="0"/>
        <v>0</v>
      </c>
      <c r="H35" s="38"/>
    </row>
    <row r="36" spans="1:8" hidden="1" outlineLevel="1" x14ac:dyDescent="0.2">
      <c r="A36" s="46" t="s">
        <v>75</v>
      </c>
      <c r="B36" s="46" t="s">
        <v>597</v>
      </c>
      <c r="C36" s="37">
        <f>SUMIFS('dez 2024'!T:T,'dez 2024'!K:K,Diversos!A36)</f>
        <v>-3940.6500000000005</v>
      </c>
      <c r="D36" s="37">
        <f>SUMIFS('jan 2025'!U:U,'jan 2025'!K:K,Diversos!A36)</f>
        <v>-3940.6500000000005</v>
      </c>
      <c r="E36" s="42">
        <f>SUMIFS('fev 2025'!T:T,'fev 2025'!K:K,Diversos!A36)</f>
        <v>-3940.6500000000005</v>
      </c>
      <c r="F36" s="42">
        <f>SUMIFS('mar 2025'!T:T,'mar 2025'!K:K,Diversos!A36)</f>
        <v>-3940.6500000000005</v>
      </c>
      <c r="G36" s="38">
        <f t="shared" si="0"/>
        <v>0</v>
      </c>
      <c r="H36" s="38"/>
    </row>
    <row r="37" spans="1:8" hidden="1" outlineLevel="1" x14ac:dyDescent="0.2">
      <c r="A37" s="46" t="s">
        <v>177</v>
      </c>
      <c r="B37" s="46" t="s">
        <v>608</v>
      </c>
      <c r="C37" s="37">
        <f>SUMIFS('dez 2024'!T:T,'dez 2024'!K:K,Diversos!A37)</f>
        <v>-3561.1999999999994</v>
      </c>
      <c r="D37" s="37">
        <f>SUMIFS('jan 2025'!U:U,'jan 2025'!K:K,Diversos!A37)</f>
        <v>-3561.1999999999994</v>
      </c>
      <c r="E37" s="42">
        <f>SUMIFS('fev 2025'!T:T,'fev 2025'!K:K,Diversos!A37)</f>
        <v>-3561.1999999999994</v>
      </c>
      <c r="F37" s="42">
        <f>SUMIFS('mar 2025'!T:T,'mar 2025'!K:K,Diversos!A37)</f>
        <v>-3561.1999999999994</v>
      </c>
      <c r="G37" s="38">
        <f t="shared" si="0"/>
        <v>0</v>
      </c>
      <c r="H37" s="38"/>
    </row>
    <row r="38" spans="1:8" collapsed="1" x14ac:dyDescent="0.2">
      <c r="A38" s="12" t="s">
        <v>453</v>
      </c>
      <c r="B38" s="46" t="s">
        <v>608</v>
      </c>
      <c r="C38" s="37">
        <f>SUMIFS('dez 2024'!T:T,'dez 2024'!K:K,Diversos!A38)</f>
        <v>-5342.3499999999995</v>
      </c>
      <c r="D38" s="37">
        <f>SUMIFS('jan 2025'!U:U,'jan 2025'!K:K,Diversos!A38)</f>
        <v>-5342.3499999999995</v>
      </c>
      <c r="E38" s="42">
        <f>SUMIFS('fev 2025'!T:T,'fev 2025'!K:K,Diversos!A38)</f>
        <v>-4641.45</v>
      </c>
      <c r="F38" s="42">
        <f>SUMIFS('mar 2025'!T:T,'mar 2025'!K:K,Diversos!A38)</f>
        <v>-4641.45</v>
      </c>
      <c r="G38" s="38">
        <f t="shared" si="0"/>
        <v>0</v>
      </c>
      <c r="H38" s="38"/>
    </row>
    <row r="39" spans="1:8" x14ac:dyDescent="0.2">
      <c r="A39" s="14" t="s">
        <v>508</v>
      </c>
      <c r="B39" s="14"/>
      <c r="C39" s="40">
        <f>SUM(C2:C38)</f>
        <v>-252953.42</v>
      </c>
      <c r="D39" s="40">
        <f>SUM(D2:D38)-D2</f>
        <v>-217860.15000000005</v>
      </c>
      <c r="E39" s="40">
        <f>SUM(E2:E38)</f>
        <v>-267278.63</v>
      </c>
      <c r="F39" s="40">
        <f>SUM(F2:F38)</f>
        <v>-283266.31000000006</v>
      </c>
      <c r="G39" s="40">
        <f>SUM(G2:G38)</f>
        <v>-15987.679999999998</v>
      </c>
      <c r="H39" s="40"/>
    </row>
    <row r="40" spans="1:8" ht="13.5" thickBot="1" x14ac:dyDescent="0.25">
      <c r="A40" s="17" t="s">
        <v>509</v>
      </c>
      <c r="B40" s="17"/>
      <c r="C40" s="47">
        <f>C39-SUMIF('dez 2024'!A:A,"DIVERSOS",'dez 2024'!T:T)</f>
        <v>0</v>
      </c>
      <c r="D40" s="47">
        <f>D39-SUMIF('jan 2025'!A:A,"DIVERSOS",'jan 2025'!U:U)</f>
        <v>0</v>
      </c>
      <c r="E40" s="74">
        <f>E39-SUMIF('fev 2025'!A:A,"DIVERSOS",'fev 2025'!T:T)-E2</f>
        <v>1.1641532182693481E-10</v>
      </c>
      <c r="F40" s="74">
        <f>F39-SUMIF('mar 2025'!A:A,"DIVERSOS",'mar 2025'!T:T)</f>
        <v>0</v>
      </c>
      <c r="G40" s="48"/>
      <c r="H40" s="48"/>
    </row>
    <row r="41" spans="1:8" ht="13.5" thickTop="1" x14ac:dyDescent="0.2"/>
    <row r="42" spans="1:8" x14ac:dyDescent="0.2">
      <c r="C42" s="44"/>
      <c r="D42" s="44"/>
      <c r="E42" s="9"/>
      <c r="F42" s="9"/>
      <c r="G42" s="45"/>
    </row>
    <row r="43" spans="1:8" x14ac:dyDescent="0.2">
      <c r="C43" s="44"/>
      <c r="D43" s="44"/>
      <c r="E43" s="9"/>
      <c r="F43" s="9"/>
      <c r="G43" s="45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D3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7008-D86E-4ABC-834F-C496C4C2BDE6}">
  <sheetPr>
    <tabColor rgb="FF92D050"/>
  </sheetPr>
  <dimension ref="B3:J32"/>
  <sheetViews>
    <sheetView showGridLines="0" workbookViewId="0">
      <selection activeCell="B17" sqref="B17"/>
    </sheetView>
  </sheetViews>
  <sheetFormatPr defaultRowHeight="12.75" outlineLevelRow="1" x14ac:dyDescent="0.2"/>
  <cols>
    <col min="1" max="1" width="5.28515625" style="3" customWidth="1"/>
    <col min="2" max="2" width="16.85546875" style="3" bestFit="1" customWidth="1"/>
    <col min="3" max="3" width="63.5703125" style="3" bestFit="1" customWidth="1"/>
    <col min="4" max="4" width="21.5703125" style="3" bestFit="1" customWidth="1"/>
    <col min="5" max="5" width="37" style="3" bestFit="1" customWidth="1"/>
    <col min="6" max="6" width="8.5703125" style="3" bestFit="1" customWidth="1"/>
    <col min="7" max="7" width="9" style="3" bestFit="1" customWidth="1"/>
    <col min="8" max="8" width="15.42578125" style="3" bestFit="1" customWidth="1"/>
    <col min="9" max="9" width="13.5703125" style="3" bestFit="1" customWidth="1"/>
    <col min="10" max="10" width="10.5703125" style="3" bestFit="1" customWidth="1"/>
    <col min="11" max="16384" width="9.140625" style="3"/>
  </cols>
  <sheetData>
    <row r="3" spans="2:10" x14ac:dyDescent="0.2">
      <c r="B3" s="49">
        <v>45717</v>
      </c>
    </row>
    <row r="4" spans="2:10" x14ac:dyDescent="0.2">
      <c r="B4" s="50" t="s">
        <v>577</v>
      </c>
      <c r="C4" s="50" t="s">
        <v>507</v>
      </c>
      <c r="D4" s="50" t="s">
        <v>578</v>
      </c>
      <c r="E4" s="50" t="s">
        <v>579</v>
      </c>
      <c r="F4" s="50" t="s">
        <v>580</v>
      </c>
      <c r="G4" s="50" t="s">
        <v>576</v>
      </c>
      <c r="H4" s="50" t="s">
        <v>581</v>
      </c>
      <c r="I4" s="50" t="s">
        <v>1056</v>
      </c>
      <c r="J4" s="50" t="s">
        <v>814</v>
      </c>
    </row>
    <row r="5" spans="2:10" x14ac:dyDescent="0.2">
      <c r="B5" s="7">
        <v>455</v>
      </c>
      <c r="C5" s="79" t="s">
        <v>1057</v>
      </c>
      <c r="D5" s="7" t="s">
        <v>943</v>
      </c>
      <c r="E5" s="12" t="s">
        <v>1058</v>
      </c>
      <c r="F5" s="7" t="s">
        <v>799</v>
      </c>
      <c r="G5" s="7" t="s">
        <v>1059</v>
      </c>
      <c r="H5" s="8">
        <v>1250</v>
      </c>
      <c r="I5" s="8">
        <v>412.5</v>
      </c>
      <c r="J5" s="7" t="s">
        <v>959</v>
      </c>
    </row>
    <row r="6" spans="2:10" x14ac:dyDescent="0.2">
      <c r="B6" s="7">
        <v>465</v>
      </c>
      <c r="C6" s="79" t="s">
        <v>1060</v>
      </c>
      <c r="D6" s="7" t="s">
        <v>951</v>
      </c>
      <c r="E6" s="12" t="s">
        <v>1061</v>
      </c>
      <c r="F6" s="7" t="s">
        <v>1062</v>
      </c>
      <c r="G6" s="7" t="s">
        <v>1059</v>
      </c>
      <c r="H6" s="8">
        <v>350</v>
      </c>
      <c r="I6" s="8">
        <v>108.5</v>
      </c>
      <c r="J6" s="7" t="s">
        <v>959</v>
      </c>
    </row>
    <row r="7" spans="2:10" x14ac:dyDescent="0.2">
      <c r="B7" s="7">
        <v>173</v>
      </c>
      <c r="C7" s="79" t="s">
        <v>1075</v>
      </c>
      <c r="D7" s="7" t="s">
        <v>951</v>
      </c>
      <c r="E7" s="12" t="s">
        <v>1061</v>
      </c>
      <c r="F7" s="7" t="s">
        <v>1062</v>
      </c>
      <c r="G7" s="7" t="s">
        <v>1059</v>
      </c>
      <c r="H7" s="8">
        <v>350</v>
      </c>
      <c r="I7" s="80" t="s">
        <v>1076</v>
      </c>
      <c r="J7" s="7" t="s">
        <v>959</v>
      </c>
    </row>
    <row r="8" spans="2:10" x14ac:dyDescent="0.2">
      <c r="B8" s="7">
        <v>461</v>
      </c>
      <c r="C8" s="79" t="s">
        <v>1063</v>
      </c>
      <c r="D8" s="7" t="s">
        <v>951</v>
      </c>
      <c r="E8" s="12" t="s">
        <v>1064</v>
      </c>
      <c r="F8" s="7" t="s">
        <v>1062</v>
      </c>
      <c r="G8" s="7" t="s">
        <v>1059</v>
      </c>
      <c r="H8" s="8">
        <v>270</v>
      </c>
      <c r="I8" s="8">
        <v>83.7</v>
      </c>
      <c r="J8" s="7" t="s">
        <v>959</v>
      </c>
    </row>
    <row r="9" spans="2:10" x14ac:dyDescent="0.2">
      <c r="B9" s="7">
        <v>446</v>
      </c>
      <c r="C9" s="79" t="s">
        <v>1065</v>
      </c>
      <c r="D9" s="7" t="s">
        <v>943</v>
      </c>
      <c r="E9" s="12" t="s">
        <v>1066</v>
      </c>
      <c r="F9" s="7" t="s">
        <v>799</v>
      </c>
      <c r="G9" s="7" t="s">
        <v>1059</v>
      </c>
      <c r="H9" s="8">
        <v>600</v>
      </c>
      <c r="I9" s="8">
        <v>84.36</v>
      </c>
      <c r="J9" s="7" t="s">
        <v>959</v>
      </c>
    </row>
    <row r="10" spans="2:10" x14ac:dyDescent="0.2">
      <c r="B10" s="7">
        <v>464</v>
      </c>
      <c r="C10" s="79" t="s">
        <v>1067</v>
      </c>
      <c r="D10" s="7" t="s">
        <v>943</v>
      </c>
      <c r="E10" s="12" t="s">
        <v>1068</v>
      </c>
      <c r="F10" s="7" t="s">
        <v>1062</v>
      </c>
      <c r="G10" s="7" t="s">
        <v>1059</v>
      </c>
      <c r="H10" s="8">
        <v>800</v>
      </c>
      <c r="I10" s="8">
        <v>264</v>
      </c>
      <c r="J10" s="7" t="s">
        <v>959</v>
      </c>
    </row>
    <row r="11" spans="2:10" x14ac:dyDescent="0.2">
      <c r="B11" s="7">
        <v>463</v>
      </c>
      <c r="C11" s="81" t="s">
        <v>1069</v>
      </c>
      <c r="D11" s="7" t="s">
        <v>951</v>
      </c>
      <c r="E11" s="12" t="s">
        <v>1070</v>
      </c>
      <c r="F11" s="7" t="s">
        <v>1062</v>
      </c>
      <c r="G11" s="7" t="s">
        <v>1059</v>
      </c>
      <c r="H11" s="8">
        <v>510</v>
      </c>
      <c r="I11" s="8">
        <v>36</v>
      </c>
      <c r="J11" s="8" t="s">
        <v>947</v>
      </c>
    </row>
    <row r="14" spans="2:10" x14ac:dyDescent="0.2">
      <c r="B14" s="49">
        <v>45689</v>
      </c>
    </row>
    <row r="15" spans="2:10" x14ac:dyDescent="0.2">
      <c r="B15" s="50" t="s">
        <v>577</v>
      </c>
      <c r="C15" s="50" t="s">
        <v>507</v>
      </c>
      <c r="D15" s="50" t="s">
        <v>578</v>
      </c>
      <c r="E15" s="50" t="s">
        <v>579</v>
      </c>
      <c r="F15" s="50" t="s">
        <v>580</v>
      </c>
      <c r="G15" s="50" t="s">
        <v>576</v>
      </c>
      <c r="H15" s="50" t="s">
        <v>581</v>
      </c>
      <c r="I15" s="51" t="s">
        <v>814</v>
      </c>
    </row>
    <row r="16" spans="2:10" x14ac:dyDescent="0.2">
      <c r="B16" s="7">
        <v>458</v>
      </c>
      <c r="C16" s="82" t="s">
        <v>945</v>
      </c>
      <c r="D16" s="7" t="s">
        <v>943</v>
      </c>
      <c r="E16" s="7" t="s">
        <v>944</v>
      </c>
      <c r="F16" s="7" t="s">
        <v>946</v>
      </c>
      <c r="G16" s="7" t="s">
        <v>948</v>
      </c>
      <c r="H16" s="8">
        <v>24000</v>
      </c>
      <c r="I16" s="7" t="s">
        <v>947</v>
      </c>
    </row>
    <row r="17" spans="2:9" x14ac:dyDescent="0.2">
      <c r="B17" s="69">
        <v>459</v>
      </c>
      <c r="C17" s="82" t="s">
        <v>953</v>
      </c>
      <c r="D17" s="7" t="s">
        <v>943</v>
      </c>
      <c r="E17" s="7" t="s">
        <v>944</v>
      </c>
      <c r="F17" s="7" t="s">
        <v>946</v>
      </c>
      <c r="G17" s="7" t="s">
        <v>948</v>
      </c>
      <c r="H17" s="8">
        <v>500</v>
      </c>
      <c r="I17" s="7" t="s">
        <v>947</v>
      </c>
    </row>
    <row r="18" spans="2:9" x14ac:dyDescent="0.2">
      <c r="B18" s="68">
        <v>441</v>
      </c>
      <c r="C18" s="82" t="s">
        <v>954</v>
      </c>
      <c r="D18" s="7" t="s">
        <v>951</v>
      </c>
      <c r="E18" s="7" t="s">
        <v>949</v>
      </c>
      <c r="F18" s="7" t="s">
        <v>946</v>
      </c>
      <c r="G18" s="7" t="s">
        <v>950</v>
      </c>
      <c r="H18" s="8">
        <v>6000</v>
      </c>
      <c r="I18" s="7"/>
    </row>
    <row r="19" spans="2:9" x14ac:dyDescent="0.2">
      <c r="B19" s="68">
        <v>442</v>
      </c>
      <c r="C19" s="82" t="s">
        <v>955</v>
      </c>
      <c r="D19" s="7" t="s">
        <v>943</v>
      </c>
      <c r="E19" s="68" t="s">
        <v>952</v>
      </c>
      <c r="F19" s="7" t="s">
        <v>946</v>
      </c>
      <c r="G19" s="7"/>
      <c r="H19" s="8">
        <v>5000</v>
      </c>
      <c r="I19" s="7"/>
    </row>
    <row r="20" spans="2:9" x14ac:dyDescent="0.2">
      <c r="B20" s="70">
        <v>451</v>
      </c>
      <c r="C20" s="82" t="s">
        <v>956</v>
      </c>
      <c r="D20" s="7" t="s">
        <v>951</v>
      </c>
      <c r="E20" s="68" t="s">
        <v>957</v>
      </c>
      <c r="F20" s="7" t="s">
        <v>958</v>
      </c>
      <c r="G20" s="7"/>
      <c r="H20" s="8">
        <v>350</v>
      </c>
      <c r="I20" s="7" t="s">
        <v>959</v>
      </c>
    </row>
    <row r="21" spans="2:9" x14ac:dyDescent="0.2">
      <c r="B21" s="70">
        <v>449</v>
      </c>
      <c r="C21" s="82" t="s">
        <v>961</v>
      </c>
      <c r="D21" s="7" t="s">
        <v>943</v>
      </c>
      <c r="E21" s="68" t="s">
        <v>960</v>
      </c>
      <c r="F21" s="7" t="s">
        <v>946</v>
      </c>
      <c r="G21" s="7"/>
      <c r="H21" s="8">
        <v>1200</v>
      </c>
      <c r="I21" s="7" t="s">
        <v>959</v>
      </c>
    </row>
    <row r="22" spans="2:9" x14ac:dyDescent="0.2">
      <c r="B22" s="7">
        <v>456</v>
      </c>
      <c r="C22" s="82" t="s">
        <v>962</v>
      </c>
      <c r="D22" s="7" t="s">
        <v>943</v>
      </c>
      <c r="E22" s="68" t="s">
        <v>963</v>
      </c>
      <c r="F22" s="7" t="s">
        <v>958</v>
      </c>
      <c r="G22" s="7"/>
      <c r="H22" s="8">
        <v>1250</v>
      </c>
      <c r="I22" s="7" t="s">
        <v>964</v>
      </c>
    </row>
    <row r="23" spans="2:9" x14ac:dyDescent="0.2">
      <c r="B23" s="7"/>
      <c r="C23" s="7"/>
      <c r="D23" s="7"/>
      <c r="E23" s="7"/>
      <c r="F23" s="7"/>
      <c r="G23" s="7"/>
      <c r="H23" s="8"/>
      <c r="I23" s="7"/>
    </row>
    <row r="26" spans="2:9" x14ac:dyDescent="0.2">
      <c r="B26" s="49">
        <v>45658</v>
      </c>
    </row>
    <row r="27" spans="2:9" hidden="1" outlineLevel="1" x14ac:dyDescent="0.2">
      <c r="B27" s="50" t="s">
        <v>577</v>
      </c>
      <c r="C27" s="50" t="s">
        <v>507</v>
      </c>
      <c r="D27" s="50" t="s">
        <v>578</v>
      </c>
      <c r="E27" s="50" t="s">
        <v>579</v>
      </c>
      <c r="F27" s="50" t="s">
        <v>580</v>
      </c>
      <c r="G27" s="50" t="s">
        <v>576</v>
      </c>
      <c r="H27" s="50" t="s">
        <v>581</v>
      </c>
      <c r="I27" s="51" t="s">
        <v>814</v>
      </c>
    </row>
    <row r="28" spans="2:9" hidden="1" outlineLevel="1" x14ac:dyDescent="0.2">
      <c r="B28" s="7">
        <v>58</v>
      </c>
      <c r="C28" s="7" t="s">
        <v>795</v>
      </c>
      <c r="D28" s="7" t="s">
        <v>608</v>
      </c>
      <c r="E28" s="7" t="s">
        <v>800</v>
      </c>
      <c r="F28" s="7" t="s">
        <v>799</v>
      </c>
      <c r="G28" s="7" t="s">
        <v>803</v>
      </c>
      <c r="H28" s="8">
        <v>650</v>
      </c>
      <c r="I28" s="7" t="s">
        <v>815</v>
      </c>
    </row>
    <row r="29" spans="2:9" hidden="1" outlineLevel="1" x14ac:dyDescent="0.2">
      <c r="B29" s="7">
        <v>92</v>
      </c>
      <c r="C29" s="7" t="s">
        <v>796</v>
      </c>
      <c r="D29" s="7" t="s">
        <v>608</v>
      </c>
      <c r="E29" s="7" t="s">
        <v>801</v>
      </c>
      <c r="F29" s="7" t="s">
        <v>799</v>
      </c>
      <c r="G29" s="7" t="s">
        <v>803</v>
      </c>
      <c r="H29" s="8">
        <v>395</v>
      </c>
      <c r="I29" s="7" t="s">
        <v>813</v>
      </c>
    </row>
    <row r="30" spans="2:9" hidden="1" outlineLevel="1" x14ac:dyDescent="0.2">
      <c r="B30" s="7">
        <v>76</v>
      </c>
      <c r="C30" s="7" t="s">
        <v>797</v>
      </c>
      <c r="D30" s="7" t="s">
        <v>608</v>
      </c>
      <c r="E30" s="7" t="s">
        <v>801</v>
      </c>
      <c r="F30" s="7" t="s">
        <v>799</v>
      </c>
      <c r="G30" s="7" t="s">
        <v>803</v>
      </c>
      <c r="H30" s="8">
        <v>1400</v>
      </c>
      <c r="I30" s="7" t="s">
        <v>813</v>
      </c>
    </row>
    <row r="31" spans="2:9" hidden="1" outlineLevel="1" x14ac:dyDescent="0.2">
      <c r="B31" s="7">
        <v>261</v>
      </c>
      <c r="C31" s="7" t="s">
        <v>798</v>
      </c>
      <c r="D31" s="7" t="s">
        <v>685</v>
      </c>
      <c r="E31" s="7" t="s">
        <v>802</v>
      </c>
      <c r="F31" s="7" t="s">
        <v>799</v>
      </c>
      <c r="G31" s="7" t="s">
        <v>803</v>
      </c>
      <c r="H31" s="8">
        <v>4097.16</v>
      </c>
      <c r="I31" s="7" t="s">
        <v>813</v>
      </c>
    </row>
    <row r="32" spans="2:9" collapsed="1" x14ac:dyDescent="0.2"/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7FB6-14B8-4876-9DEA-A3C37E72E53C}">
  <sheetPr>
    <tabColor rgb="FF92D050"/>
  </sheetPr>
  <dimension ref="B4:H23"/>
  <sheetViews>
    <sheetView showGridLines="0" workbookViewId="0">
      <selection activeCell="C28" sqref="C28"/>
    </sheetView>
  </sheetViews>
  <sheetFormatPr defaultRowHeight="12.75" outlineLevelRow="1" x14ac:dyDescent="0.2"/>
  <cols>
    <col min="1" max="1" width="2.42578125" style="3" customWidth="1"/>
    <col min="2" max="2" width="15.28515625" style="3" bestFit="1" customWidth="1"/>
    <col min="3" max="3" width="59.85546875" style="3" bestFit="1" customWidth="1"/>
    <col min="4" max="4" width="20.7109375" style="3" bestFit="1" customWidth="1"/>
    <col min="5" max="5" width="35.7109375" style="3" bestFit="1" customWidth="1"/>
    <col min="6" max="6" width="10" style="3" bestFit="1" customWidth="1"/>
    <col min="7" max="7" width="14.28515625" style="3" bestFit="1" customWidth="1"/>
    <col min="8" max="8" width="11.42578125" style="3" bestFit="1" customWidth="1"/>
    <col min="9" max="16384" width="9.140625" style="3"/>
  </cols>
  <sheetData>
    <row r="4" spans="2:8" x14ac:dyDescent="0.2">
      <c r="B4" s="49">
        <v>45717</v>
      </c>
    </row>
    <row r="5" spans="2:8" x14ac:dyDescent="0.2">
      <c r="B5" s="50" t="s">
        <v>577</v>
      </c>
      <c r="C5" s="50" t="s">
        <v>507</v>
      </c>
      <c r="D5" s="50" t="s">
        <v>578</v>
      </c>
      <c r="E5" s="50" t="s">
        <v>579</v>
      </c>
      <c r="F5" s="50" t="s">
        <v>580</v>
      </c>
      <c r="G5" s="50" t="s">
        <v>581</v>
      </c>
      <c r="H5" s="51" t="s">
        <v>816</v>
      </c>
    </row>
    <row r="6" spans="2:8" x14ac:dyDescent="0.2">
      <c r="B6" s="7">
        <v>210</v>
      </c>
      <c r="C6" s="82" t="s">
        <v>1071</v>
      </c>
      <c r="D6" s="7" t="s">
        <v>608</v>
      </c>
      <c r="E6" s="7" t="s">
        <v>1072</v>
      </c>
      <c r="F6" s="7" t="s">
        <v>1062</v>
      </c>
      <c r="G6" s="8">
        <v>618.28</v>
      </c>
      <c r="H6" s="7"/>
    </row>
    <row r="9" spans="2:8" x14ac:dyDescent="0.2">
      <c r="B9" s="49">
        <v>45689</v>
      </c>
    </row>
    <row r="10" spans="2:8" x14ac:dyDescent="0.2">
      <c r="B10" s="50" t="s">
        <v>577</v>
      </c>
      <c r="C10" s="50" t="s">
        <v>507</v>
      </c>
      <c r="D10" s="50" t="s">
        <v>578</v>
      </c>
      <c r="E10" s="50" t="s">
        <v>579</v>
      </c>
      <c r="F10" s="50" t="s">
        <v>580</v>
      </c>
      <c r="G10" s="50" t="s">
        <v>581</v>
      </c>
      <c r="H10" s="51" t="s">
        <v>816</v>
      </c>
    </row>
    <row r="11" spans="2:8" x14ac:dyDescent="0.2">
      <c r="B11" s="7">
        <v>89</v>
      </c>
      <c r="C11" s="82" t="s">
        <v>965</v>
      </c>
      <c r="D11" s="7" t="s">
        <v>967</v>
      </c>
      <c r="E11" s="7" t="s">
        <v>968</v>
      </c>
      <c r="F11" s="7"/>
      <c r="G11" s="8">
        <v>644.12</v>
      </c>
      <c r="H11" s="7"/>
    </row>
    <row r="12" spans="2:8" x14ac:dyDescent="0.2">
      <c r="B12" s="7">
        <v>77</v>
      </c>
      <c r="C12" s="82" t="s">
        <v>966</v>
      </c>
      <c r="D12" s="7" t="s">
        <v>967</v>
      </c>
      <c r="E12" s="7" t="s">
        <v>968</v>
      </c>
      <c r="F12" s="7"/>
      <c r="G12" s="8">
        <v>4118.5600000000004</v>
      </c>
      <c r="H12" s="7"/>
    </row>
    <row r="15" spans="2:8" x14ac:dyDescent="0.2">
      <c r="B15" s="49">
        <v>45658</v>
      </c>
    </row>
    <row r="16" spans="2:8" hidden="1" outlineLevel="1" x14ac:dyDescent="0.2">
      <c r="B16" s="50" t="s">
        <v>577</v>
      </c>
      <c r="C16" s="50" t="s">
        <v>507</v>
      </c>
      <c r="D16" s="50" t="s">
        <v>578</v>
      </c>
      <c r="E16" s="50" t="s">
        <v>579</v>
      </c>
      <c r="F16" s="50" t="s">
        <v>580</v>
      </c>
      <c r="G16" s="50" t="s">
        <v>581</v>
      </c>
      <c r="H16" s="51" t="s">
        <v>816</v>
      </c>
    </row>
    <row r="17" spans="2:8" hidden="1" outlineLevel="1" x14ac:dyDescent="0.2">
      <c r="B17" s="7">
        <v>92</v>
      </c>
      <c r="C17" s="7" t="s">
        <v>796</v>
      </c>
      <c r="D17" s="7" t="s">
        <v>608</v>
      </c>
      <c r="E17" s="7" t="s">
        <v>801</v>
      </c>
      <c r="F17" s="7" t="s">
        <v>799</v>
      </c>
      <c r="G17" s="8">
        <v>395</v>
      </c>
      <c r="H17" s="7" t="s">
        <v>813</v>
      </c>
    </row>
    <row r="18" spans="2:8" hidden="1" outlineLevel="1" x14ac:dyDescent="0.2">
      <c r="B18" s="7">
        <v>76</v>
      </c>
      <c r="C18" s="7" t="s">
        <v>797</v>
      </c>
      <c r="D18" s="7" t="s">
        <v>608</v>
      </c>
      <c r="E18" s="7" t="s">
        <v>801</v>
      </c>
      <c r="F18" s="7" t="s">
        <v>799</v>
      </c>
      <c r="G18" s="8">
        <v>1400</v>
      </c>
      <c r="H18" s="7" t="s">
        <v>813</v>
      </c>
    </row>
    <row r="19" spans="2:8" hidden="1" outlineLevel="1" x14ac:dyDescent="0.2">
      <c r="B19" s="7">
        <v>242</v>
      </c>
      <c r="C19" s="7" t="s">
        <v>805</v>
      </c>
      <c r="D19" s="7" t="s">
        <v>804</v>
      </c>
      <c r="E19" s="7" t="s">
        <v>810</v>
      </c>
      <c r="F19" s="7" t="s">
        <v>809</v>
      </c>
      <c r="G19" s="8">
        <v>726.43</v>
      </c>
      <c r="H19" s="7" t="s">
        <v>817</v>
      </c>
    </row>
    <row r="20" spans="2:8" hidden="1" outlineLevel="1" x14ac:dyDescent="0.2">
      <c r="B20" s="7">
        <v>241</v>
      </c>
      <c r="C20" s="7" t="s">
        <v>806</v>
      </c>
      <c r="D20" s="7" t="s">
        <v>804</v>
      </c>
      <c r="E20" s="7" t="s">
        <v>811</v>
      </c>
      <c r="F20" s="7" t="s">
        <v>809</v>
      </c>
      <c r="G20" s="8">
        <v>11380.87</v>
      </c>
      <c r="H20" s="7" t="s">
        <v>817</v>
      </c>
    </row>
    <row r="21" spans="2:8" hidden="1" outlineLevel="1" x14ac:dyDescent="0.2">
      <c r="B21" s="7">
        <v>39</v>
      </c>
      <c r="C21" s="7" t="s">
        <v>807</v>
      </c>
      <c r="D21" s="7" t="s">
        <v>608</v>
      </c>
      <c r="E21" s="7" t="s">
        <v>608</v>
      </c>
      <c r="F21" s="7" t="s">
        <v>809</v>
      </c>
      <c r="G21" s="8">
        <v>622.86</v>
      </c>
      <c r="H21" s="7" t="s">
        <v>817</v>
      </c>
    </row>
    <row r="22" spans="2:8" hidden="1" outlineLevel="1" x14ac:dyDescent="0.2">
      <c r="B22" s="7">
        <v>112</v>
      </c>
      <c r="C22" s="7" t="s">
        <v>808</v>
      </c>
      <c r="D22" s="7" t="s">
        <v>597</v>
      </c>
      <c r="E22" s="7" t="s">
        <v>812</v>
      </c>
      <c r="F22" s="7" t="s">
        <v>809</v>
      </c>
      <c r="G22" s="8">
        <v>5174.24</v>
      </c>
      <c r="H22" s="7" t="s">
        <v>817</v>
      </c>
    </row>
    <row r="23" spans="2:8" collapsed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dez 2024</vt:lpstr>
      <vt:lpstr>jan 2025</vt:lpstr>
      <vt:lpstr>fev 2025</vt:lpstr>
      <vt:lpstr>mar 2025</vt:lpstr>
      <vt:lpstr>Resumo</vt:lpstr>
      <vt:lpstr>Edifícios</vt:lpstr>
      <vt:lpstr>Diversos</vt:lpstr>
      <vt:lpstr>Novas locações</vt:lpstr>
      <vt:lpstr>Rescisões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Iranilda Carvalho</dc:creator>
  <cp:lastModifiedBy>Rubens Bastos</cp:lastModifiedBy>
  <cp:lastPrinted>2025-04-08T14:05:05Z</cp:lastPrinted>
  <dcterms:created xsi:type="dcterms:W3CDTF">2024-12-06T14:28:46Z</dcterms:created>
  <dcterms:modified xsi:type="dcterms:W3CDTF">2025-04-09T16:24:01Z</dcterms:modified>
</cp:coreProperties>
</file>