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ublic\Hermoncito\Financial engineering I - COURSERA\week 3 - Introduction to derivative securities\"/>
    </mc:Choice>
  </mc:AlternateContent>
  <bookViews>
    <workbookView xWindow="0" yWindow="60" windowWidth="9105" windowHeight="6630" activeTab="1"/>
  </bookViews>
  <sheets>
    <sheet name="Corn" sheetId="1" r:id="rId1"/>
    <sheet name="Simulated data" sheetId="3" r:id="rId2"/>
    <sheet name="Sheet1" sheetId="2" r:id="rId3"/>
  </sheets>
  <definedNames>
    <definedName name="contract" localSheetId="1">'Simulated data'!$C$3</definedName>
    <definedName name="contract">Corn!$C$3</definedName>
    <definedName name="inimargin" localSheetId="1">'Simulated data'!$C$4</definedName>
    <definedName name="inimargin">Corn!$C$4</definedName>
    <definedName name="interest" localSheetId="1">'Simulated data'!$H$3</definedName>
    <definedName name="interest">Corn!$H$3</definedName>
    <definedName name="mntmargin" localSheetId="1">'Simulated data'!$C$5</definedName>
    <definedName name="mntmargin">Corn!$C$5</definedName>
    <definedName name="pricemean" localSheetId="1">'Simulated data'!#REF!</definedName>
    <definedName name="pricemean">Corn!#REF!</definedName>
    <definedName name="pricestd" localSheetId="1">'Simulated data'!#REF!</definedName>
    <definedName name="pricestd">Corn!#REF!</definedName>
    <definedName name="sigma">'Simulated data'!$H$4</definedName>
  </definedNames>
  <calcPr calcId="15251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4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H12" i="3"/>
  <c r="I12" i="3"/>
  <c r="I30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3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G27" i="3"/>
  <c r="F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G27" i="1"/>
  <c r="H12" i="1"/>
  <c r="I12" i="1"/>
  <c r="F27" i="1"/>
  <c r="I30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13" i="1"/>
  <c r="E30" i="1"/>
</calcChain>
</file>

<file path=xl/sharedStrings.xml><?xml version="1.0" encoding="utf-8"?>
<sst xmlns="http://schemas.openxmlformats.org/spreadsheetml/2006/main" count="67" uniqueCount="34">
  <si>
    <t>Simulation of the mechanics of corn futures</t>
  </si>
  <si>
    <t>Contract value</t>
  </si>
  <si>
    <t>Initial margin</t>
  </si>
  <si>
    <t>http://www.ccstrade.com/futures/corn-futures-c/margin/</t>
  </si>
  <si>
    <t>Futures Contracts</t>
  </si>
  <si>
    <t>Forward Contract</t>
  </si>
  <si>
    <t>Date</t>
  </si>
  <si>
    <t>Price</t>
  </si>
  <si>
    <t>Position</t>
  </si>
  <si>
    <t>Profit</t>
  </si>
  <si>
    <t>Margin Account</t>
  </si>
  <si>
    <t>Margin Call</t>
  </si>
  <si>
    <t>Spot Price</t>
  </si>
  <si>
    <t>Forward price</t>
  </si>
  <si>
    <t>Feb 22nd</t>
  </si>
  <si>
    <t>Feb 25th</t>
  </si>
  <si>
    <t>Feb 26th</t>
  </si>
  <si>
    <t>Feb 27th</t>
  </si>
  <si>
    <t>Feb 28th</t>
  </si>
  <si>
    <t>March 1</t>
  </si>
  <si>
    <t>March 4</t>
  </si>
  <si>
    <t>March 6</t>
  </si>
  <si>
    <t>March 5</t>
  </si>
  <si>
    <t>March 7</t>
  </si>
  <si>
    <t>March 8</t>
  </si>
  <si>
    <t>March 11</t>
  </si>
  <si>
    <t>March 12</t>
  </si>
  <si>
    <t>March 13</t>
  </si>
  <si>
    <t>March 14</t>
  </si>
  <si>
    <t>March 15</t>
  </si>
  <si>
    <t>Total Profit/Loss</t>
  </si>
  <si>
    <t>Maintenance margin</t>
    <phoneticPr fontId="5" type="noConversion"/>
  </si>
  <si>
    <t>Interest rate</t>
  </si>
  <si>
    <t>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</si>
</sst>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u/>
      <sz val="10"/>
      <color indexed="12"/>
      <name val="Arial"/>
      <family val="2"/>
      <charset val="1"/>
    </font>
    <font>
      <b/>
      <sz val="10"/>
      <name val="Arial"/>
      <family val="2"/>
      <charset val="1"/>
    </font>
    <font>
      <b/>
      <sz val="18"/>
      <color theme="3"/>
      <name val="Cambria"/>
      <family val="2"/>
      <scheme val="major"/>
    </font>
    <font>
      <sz val="8"/>
      <name val="Verdana"/>
      <family val="2"/>
    </font>
    <font>
      <u/>
      <sz val="10"/>
      <color indexed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2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Font="1"/>
    <xf numFmtId="0" fontId="2" fillId="0" borderId="0" xfId="1" applyFont="1" applyBorder="1" applyAlignment="1" applyProtection="1"/>
    <xf numFmtId="0" fontId="3" fillId="0" borderId="1" xfId="0" applyFont="1" applyBorder="1"/>
    <xf numFmtId="2" fontId="3" fillId="0" borderId="2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9" fontId="0" fillId="0" borderId="1" xfId="0" applyNumberFormat="1" applyFont="1" applyBorder="1"/>
    <xf numFmtId="3" fontId="0" fillId="0" borderId="0" xfId="0" applyNumberForma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3" fontId="0" fillId="0" borderId="11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2" fontId="0" fillId="0" borderId="2" xfId="0" applyNumberFormat="1" applyBorder="1"/>
    <xf numFmtId="49" fontId="0" fillId="0" borderId="7" xfId="0" applyNumberFormat="1" applyFont="1" applyBorder="1"/>
    <xf numFmtId="0" fontId="0" fillId="0" borderId="10" xfId="0" applyBorder="1"/>
    <xf numFmtId="0" fontId="3" fillId="0" borderId="10" xfId="0" applyFont="1" applyBorder="1"/>
    <xf numFmtId="3" fontId="0" fillId="0" borderId="12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3" fillId="0" borderId="8" xfId="0" applyFont="1" applyBorder="1"/>
    <xf numFmtId="49" fontId="0" fillId="0" borderId="7" xfId="0" applyNumberFormat="1" applyBorder="1"/>
    <xf numFmtId="3" fontId="0" fillId="0" borderId="10" xfId="0" applyNumberFormat="1" applyBorder="1" applyAlignment="1">
      <alignment horizontal="center"/>
    </xf>
    <xf numFmtId="49" fontId="0" fillId="0" borderId="12" xfId="0" applyNumberFormat="1" applyFont="1" applyBorder="1"/>
    <xf numFmtId="3" fontId="0" fillId="0" borderId="8" xfId="0" applyNumberFormat="1" applyBorder="1" applyAlignment="1">
      <alignment horizontal="center"/>
    </xf>
    <xf numFmtId="3" fontId="0" fillId="0" borderId="8" xfId="0" applyNumberFormat="1" applyBorder="1"/>
    <xf numFmtId="0" fontId="6" fillId="0" borderId="0" xfId="2" applyBorder="1" applyAlignment="1" applyProtection="1"/>
    <xf numFmtId="3" fontId="0" fillId="0" borderId="0" xfId="0" applyNumberFormat="1"/>
    <xf numFmtId="2" fontId="0" fillId="0" borderId="0" xfId="0" applyNumberFormat="1" applyAlignment="1">
      <alignment horizontal="right"/>
    </xf>
    <xf numFmtId="2" fontId="0" fillId="0" borderId="5" xfId="0" applyNumberFormat="1" applyFont="1" applyBorder="1" applyAlignment="1">
      <alignment horizontal="right"/>
    </xf>
    <xf numFmtId="3" fontId="0" fillId="0" borderId="7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2" fontId="0" fillId="0" borderId="8" xfId="0" applyNumberFormat="1" applyFont="1" applyBorder="1" applyAlignment="1">
      <alignment horizontal="right"/>
    </xf>
    <xf numFmtId="2" fontId="0" fillId="0" borderId="12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</cellXfs>
  <cellStyles count="3">
    <cellStyle name="Hipervínculo" xfId="2" builtinId="8"/>
    <cellStyle name="Normal" xfId="0" builtinId="0"/>
    <cellStyle name="Título" xfId="1" builtinId="1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cstrade.com/futures/corn-futures-c/margi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cstrade.com/futures/corn-futures-c/marg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34"/>
  <sheetViews>
    <sheetView workbookViewId="0">
      <selection activeCell="C33" sqref="C33"/>
    </sheetView>
  </sheetViews>
  <sheetFormatPr baseColWidth="10" defaultColWidth="8.85546875" defaultRowHeight="12.75" x14ac:dyDescent="0.2"/>
  <cols>
    <col min="2" max="2" width="27.140625" customWidth="1"/>
    <col min="6" max="6" width="18.28515625" customWidth="1"/>
    <col min="7" max="7" width="12.7109375" customWidth="1"/>
    <col min="8" max="8" width="19.85546875" customWidth="1"/>
    <col min="9" max="9" width="17.42578125" customWidth="1"/>
  </cols>
  <sheetData>
    <row r="1" spans="2:9" ht="15" x14ac:dyDescent="0.25">
      <c r="B1" s="2" t="s">
        <v>0</v>
      </c>
      <c r="C1" s="2"/>
      <c r="D1" s="2"/>
      <c r="E1" s="2"/>
    </row>
    <row r="3" spans="2:9" x14ac:dyDescent="0.2">
      <c r="B3" s="3" t="s">
        <v>1</v>
      </c>
      <c r="C3" s="1">
        <v>5000</v>
      </c>
      <c r="G3" t="s">
        <v>32</v>
      </c>
      <c r="H3">
        <v>0.25</v>
      </c>
    </row>
    <row r="4" spans="2:9" x14ac:dyDescent="0.2">
      <c r="B4" s="3" t="s">
        <v>2</v>
      </c>
      <c r="C4" s="1">
        <v>1688</v>
      </c>
    </row>
    <row r="5" spans="2:9" x14ac:dyDescent="0.2">
      <c r="B5" t="s">
        <v>31</v>
      </c>
      <c r="C5" s="1">
        <v>1250</v>
      </c>
    </row>
    <row r="6" spans="2:9" x14ac:dyDescent="0.2">
      <c r="B6" s="33" t="s">
        <v>3</v>
      </c>
    </row>
    <row r="7" spans="2:9" x14ac:dyDescent="0.2">
      <c r="B7" s="4"/>
    </row>
    <row r="10" spans="2:9" x14ac:dyDescent="0.2">
      <c r="B10" s="5"/>
      <c r="C10" s="6"/>
      <c r="D10" s="7"/>
      <c r="E10" s="7" t="s">
        <v>4</v>
      </c>
      <c r="F10" s="8"/>
      <c r="G10" s="9"/>
      <c r="H10" s="10" t="s">
        <v>5</v>
      </c>
      <c r="I10" s="10"/>
    </row>
    <row r="11" spans="2:9" x14ac:dyDescent="0.2">
      <c r="B11" s="11" t="s">
        <v>6</v>
      </c>
      <c r="C11" s="12" t="s">
        <v>7</v>
      </c>
      <c r="D11" s="9" t="s">
        <v>8</v>
      </c>
      <c r="E11" s="9" t="s">
        <v>9</v>
      </c>
      <c r="F11" s="13" t="s">
        <v>10</v>
      </c>
      <c r="G11" s="14" t="s">
        <v>11</v>
      </c>
      <c r="H11" s="10" t="s">
        <v>12</v>
      </c>
      <c r="I11" s="15" t="s">
        <v>13</v>
      </c>
    </row>
    <row r="12" spans="2:9" x14ac:dyDescent="0.2">
      <c r="B12" s="16" t="s">
        <v>14</v>
      </c>
      <c r="C12" s="35">
        <v>690.25</v>
      </c>
      <c r="D12" s="17">
        <v>1</v>
      </c>
      <c r="E12" s="43"/>
      <c r="F12" s="18">
        <f>inimargin*D12</f>
        <v>1688</v>
      </c>
      <c r="G12" s="19"/>
      <c r="H12" s="20">
        <f>C12</f>
        <v>690.25</v>
      </c>
      <c r="I12" s="21">
        <f>H12*EXP(interest/100*(27-11)/250)</f>
        <v>690.36044883567126</v>
      </c>
    </row>
    <row r="13" spans="2:9" x14ac:dyDescent="0.2">
      <c r="B13" s="22" t="s">
        <v>15</v>
      </c>
      <c r="C13" s="35">
        <v>693.5</v>
      </c>
      <c r="D13" s="17">
        <v>1</v>
      </c>
      <c r="E13" s="43">
        <f t="shared" ref="E13:E27" si="0">D12*(C13-C12)*contract/100</f>
        <v>162.5</v>
      </c>
      <c r="F13" s="18">
        <f t="shared" ref="F13:F27" si="1">IF(F12+E13&lt;mntmargin*D13,inimargin*D13,F12+E13)</f>
        <v>1850.5</v>
      </c>
      <c r="G13" s="18">
        <f t="shared" ref="G13:G27" si="2">IF(F12+E13&lt;mntmargin*D13,inimargin*D13-(F12+E13),0)</f>
        <v>0</v>
      </c>
      <c r="H13" s="20"/>
      <c r="I13" s="23"/>
    </row>
    <row r="14" spans="2:9" x14ac:dyDescent="0.2">
      <c r="B14" s="22" t="s">
        <v>16</v>
      </c>
      <c r="C14" s="35">
        <v>705</v>
      </c>
      <c r="D14" s="17">
        <v>1</v>
      </c>
      <c r="E14" s="43">
        <f t="shared" si="0"/>
        <v>575</v>
      </c>
      <c r="F14" s="18">
        <f t="shared" si="1"/>
        <v>2425.5</v>
      </c>
      <c r="G14" s="18">
        <f t="shared" si="2"/>
        <v>0</v>
      </c>
      <c r="H14" s="20"/>
      <c r="I14" s="23"/>
    </row>
    <row r="15" spans="2:9" x14ac:dyDescent="0.2">
      <c r="B15" s="22" t="s">
        <v>17</v>
      </c>
      <c r="C15" s="35">
        <v>709.5</v>
      </c>
      <c r="D15" s="17">
        <v>1</v>
      </c>
      <c r="E15" s="43">
        <f t="shared" si="0"/>
        <v>225</v>
      </c>
      <c r="F15" s="18">
        <f t="shared" si="1"/>
        <v>2650.5</v>
      </c>
      <c r="G15" s="18">
        <f t="shared" si="2"/>
        <v>0</v>
      </c>
      <c r="H15" s="20"/>
      <c r="I15" s="23"/>
    </row>
    <row r="16" spans="2:9" x14ac:dyDescent="0.2">
      <c r="B16" s="22" t="s">
        <v>18</v>
      </c>
      <c r="C16" s="35">
        <v>719.5</v>
      </c>
      <c r="D16" s="17">
        <v>1</v>
      </c>
      <c r="E16" s="43">
        <f t="shared" si="0"/>
        <v>500</v>
      </c>
      <c r="F16" s="18">
        <f t="shared" si="1"/>
        <v>3150.5</v>
      </c>
      <c r="G16" s="18">
        <f t="shared" si="2"/>
        <v>0</v>
      </c>
      <c r="H16" s="20"/>
      <c r="I16" s="23"/>
    </row>
    <row r="17" spans="2:9" x14ac:dyDescent="0.2">
      <c r="B17" s="22" t="s">
        <v>19</v>
      </c>
      <c r="C17" s="35">
        <v>724.25</v>
      </c>
      <c r="D17" s="17">
        <v>1</v>
      </c>
      <c r="E17" s="43">
        <f t="shared" si="0"/>
        <v>237.5</v>
      </c>
      <c r="F17" s="18">
        <f t="shared" si="1"/>
        <v>3388</v>
      </c>
      <c r="G17" s="18">
        <f t="shared" si="2"/>
        <v>0</v>
      </c>
      <c r="H17" s="20"/>
      <c r="I17" s="23"/>
    </row>
    <row r="18" spans="2:9" x14ac:dyDescent="0.2">
      <c r="B18" s="22" t="s">
        <v>20</v>
      </c>
      <c r="C18" s="35">
        <v>723</v>
      </c>
      <c r="D18" s="17">
        <v>1</v>
      </c>
      <c r="E18" s="43">
        <f t="shared" si="0"/>
        <v>-62.5</v>
      </c>
      <c r="F18" s="18">
        <f t="shared" si="1"/>
        <v>3325.5</v>
      </c>
      <c r="G18" s="18">
        <f t="shared" si="2"/>
        <v>0</v>
      </c>
      <c r="H18" s="20"/>
      <c r="I18" s="23"/>
    </row>
    <row r="19" spans="2:9" x14ac:dyDescent="0.2">
      <c r="B19" s="22" t="s">
        <v>22</v>
      </c>
      <c r="C19" s="35">
        <v>732</v>
      </c>
      <c r="D19" s="17">
        <v>1</v>
      </c>
      <c r="E19" s="43">
        <f t="shared" si="0"/>
        <v>450</v>
      </c>
      <c r="F19" s="18">
        <f t="shared" si="1"/>
        <v>3775.5</v>
      </c>
      <c r="G19" s="18">
        <f t="shared" si="2"/>
        <v>0</v>
      </c>
      <c r="H19" s="20"/>
      <c r="I19" s="23"/>
    </row>
    <row r="20" spans="2:9" x14ac:dyDescent="0.2">
      <c r="B20" s="22" t="s">
        <v>21</v>
      </c>
      <c r="C20" s="35">
        <v>708</v>
      </c>
      <c r="D20" s="17">
        <v>1</v>
      </c>
      <c r="E20" s="43">
        <f t="shared" si="0"/>
        <v>-1200</v>
      </c>
      <c r="F20" s="18">
        <f t="shared" si="1"/>
        <v>2575.5</v>
      </c>
      <c r="G20" s="18">
        <f t="shared" si="2"/>
        <v>0</v>
      </c>
      <c r="H20" s="20"/>
      <c r="I20" s="23"/>
    </row>
    <row r="21" spans="2:9" x14ac:dyDescent="0.2">
      <c r="B21" s="22" t="s">
        <v>23</v>
      </c>
      <c r="C21" s="35">
        <v>711.5</v>
      </c>
      <c r="D21" s="17">
        <v>1</v>
      </c>
      <c r="E21" s="43">
        <f t="shared" si="0"/>
        <v>175</v>
      </c>
      <c r="F21" s="18">
        <f t="shared" si="1"/>
        <v>2750.5</v>
      </c>
      <c r="G21" s="18">
        <f t="shared" si="2"/>
        <v>0</v>
      </c>
      <c r="H21" s="20"/>
      <c r="I21" s="23"/>
    </row>
    <row r="22" spans="2:9" x14ac:dyDescent="0.2">
      <c r="B22" s="22" t="s">
        <v>24</v>
      </c>
      <c r="C22" s="35">
        <v>725.25</v>
      </c>
      <c r="D22" s="17">
        <v>1</v>
      </c>
      <c r="E22" s="43">
        <f t="shared" si="0"/>
        <v>687.5</v>
      </c>
      <c r="F22" s="18">
        <f t="shared" si="1"/>
        <v>3438</v>
      </c>
      <c r="G22" s="18">
        <f t="shared" si="2"/>
        <v>0</v>
      </c>
      <c r="H22" s="20"/>
      <c r="I22" s="23"/>
    </row>
    <row r="23" spans="2:9" x14ac:dyDescent="0.2">
      <c r="B23" s="22" t="s">
        <v>25</v>
      </c>
      <c r="C23" s="35">
        <v>734.5</v>
      </c>
      <c r="D23" s="17">
        <v>1</v>
      </c>
      <c r="E23" s="43">
        <f t="shared" si="0"/>
        <v>462.5</v>
      </c>
      <c r="F23" s="18">
        <f t="shared" si="1"/>
        <v>3900.5</v>
      </c>
      <c r="G23" s="18">
        <f t="shared" si="2"/>
        <v>0</v>
      </c>
      <c r="H23" s="20"/>
      <c r="I23" s="23"/>
    </row>
    <row r="24" spans="2:9" x14ac:dyDescent="0.2">
      <c r="B24" s="22" t="s">
        <v>26</v>
      </c>
      <c r="C24" s="35">
        <v>741</v>
      </c>
      <c r="D24" s="17">
        <v>1</v>
      </c>
      <c r="E24" s="43">
        <f t="shared" si="0"/>
        <v>325</v>
      </c>
      <c r="F24" s="18">
        <f t="shared" si="1"/>
        <v>4225.5</v>
      </c>
      <c r="G24" s="18">
        <f t="shared" si="2"/>
        <v>0</v>
      </c>
      <c r="H24" s="20"/>
      <c r="I24" s="24"/>
    </row>
    <row r="25" spans="2:9" x14ac:dyDescent="0.2">
      <c r="B25" s="22" t="s">
        <v>27</v>
      </c>
      <c r="C25" s="35">
        <v>741.25</v>
      </c>
      <c r="D25" s="17">
        <v>1</v>
      </c>
      <c r="E25" s="43">
        <f t="shared" si="0"/>
        <v>12.5</v>
      </c>
      <c r="F25" s="18">
        <f t="shared" si="1"/>
        <v>4238</v>
      </c>
      <c r="G25" s="18">
        <f t="shared" si="2"/>
        <v>0</v>
      </c>
      <c r="H25" s="20"/>
      <c r="I25" s="23"/>
    </row>
    <row r="26" spans="2:9" x14ac:dyDescent="0.2">
      <c r="B26" s="22" t="s">
        <v>28</v>
      </c>
      <c r="C26" s="35">
        <v>732.75</v>
      </c>
      <c r="D26" s="17">
        <v>1</v>
      </c>
      <c r="E26" s="43">
        <f t="shared" si="0"/>
        <v>-425</v>
      </c>
      <c r="F26" s="29">
        <f t="shared" si="1"/>
        <v>3813</v>
      </c>
      <c r="G26" s="18">
        <f t="shared" si="2"/>
        <v>0</v>
      </c>
      <c r="H26" s="20"/>
      <c r="I26" s="23"/>
    </row>
    <row r="27" spans="2:9" x14ac:dyDescent="0.2">
      <c r="B27" s="22" t="s">
        <v>29</v>
      </c>
      <c r="C27" s="35">
        <v>730.5</v>
      </c>
      <c r="D27" s="17">
        <v>1</v>
      </c>
      <c r="E27" s="43">
        <f t="shared" si="0"/>
        <v>-112.5</v>
      </c>
      <c r="F27" s="29">
        <f t="shared" si="1"/>
        <v>3700.5</v>
      </c>
      <c r="G27" s="20">
        <f t="shared" si="2"/>
        <v>0</v>
      </c>
      <c r="H27" s="37"/>
      <c r="I27" s="24"/>
    </row>
    <row r="28" spans="2:9" ht="13.5" thickBot="1" x14ac:dyDescent="0.25">
      <c r="B28" s="30"/>
      <c r="C28" s="36"/>
      <c r="D28" s="36"/>
      <c r="E28" s="36"/>
      <c r="F28" s="41"/>
      <c r="G28" s="36"/>
      <c r="H28" s="42"/>
      <c r="I28" s="27"/>
    </row>
    <row r="29" spans="2:9" x14ac:dyDescent="0.2">
      <c r="B29" s="28"/>
      <c r="C29" s="38"/>
      <c r="D29" s="17"/>
      <c r="E29" s="17"/>
      <c r="F29" s="29"/>
      <c r="G29" s="20"/>
      <c r="H29" s="40"/>
      <c r="I29" s="23"/>
    </row>
    <row r="30" spans="2:9" ht="13.5" thickBot="1" x14ac:dyDescent="0.25">
      <c r="B30" s="30" t="s">
        <v>30</v>
      </c>
      <c r="C30" s="39"/>
      <c r="D30" s="26"/>
      <c r="E30" s="26">
        <f>SUM(E13:E27)</f>
        <v>2012.5</v>
      </c>
      <c r="F30" s="31"/>
      <c r="G30" s="17"/>
      <c r="H30" s="25"/>
      <c r="I30" s="32">
        <f>D27*contract*(C27-I12)/100</f>
        <v>2006.9775582164368</v>
      </c>
    </row>
    <row r="34" spans="6:6" x14ac:dyDescent="0.2">
      <c r="F34" s="34"/>
    </row>
  </sheetData>
  <phoneticPr fontId="5" type="noConversion"/>
  <conditionalFormatting sqref="G13:G27">
    <cfRule type="cellIs" dxfId="1" priority="1" operator="greaterThan">
      <formula>0</formula>
    </cfRule>
  </conditionalFormatting>
  <hyperlinks>
    <hyperlink ref="B6" r:id="rId1"/>
  </hyperlinks>
  <pageMargins left="0.7" right="0.7" top="0.75" bottom="0.75" header="0.3" footer="0.3"/>
  <pageSetup orientation="portrait"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34"/>
  <sheetViews>
    <sheetView tabSelected="1" workbookViewId="0">
      <selection activeCell="H23" sqref="H23"/>
    </sheetView>
  </sheetViews>
  <sheetFormatPr baseColWidth="10" defaultColWidth="8.85546875" defaultRowHeight="12.75" x14ac:dyDescent="0.2"/>
  <cols>
    <col min="2" max="2" width="27.140625" customWidth="1"/>
    <col min="6" max="6" width="18.28515625" customWidth="1"/>
    <col min="7" max="7" width="12.7109375" customWidth="1"/>
    <col min="8" max="8" width="19.85546875" customWidth="1"/>
    <col min="9" max="9" width="17.42578125" customWidth="1"/>
  </cols>
  <sheetData>
    <row r="1" spans="2:9" ht="15" x14ac:dyDescent="0.25">
      <c r="B1" s="2" t="s">
        <v>0</v>
      </c>
      <c r="C1" s="2"/>
      <c r="D1" s="2"/>
      <c r="E1" s="2"/>
    </row>
    <row r="3" spans="2:9" x14ac:dyDescent="0.2">
      <c r="B3" s="3" t="s">
        <v>1</v>
      </c>
      <c r="C3" s="1">
        <v>5000</v>
      </c>
      <c r="G3" t="s">
        <v>32</v>
      </c>
      <c r="H3">
        <v>0.25</v>
      </c>
    </row>
    <row r="4" spans="2:9" x14ac:dyDescent="0.2">
      <c r="B4" s="3" t="s">
        <v>2</v>
      </c>
      <c r="C4" s="1">
        <v>1688</v>
      </c>
      <c r="G4" t="s">
        <v>33</v>
      </c>
      <c r="H4">
        <f>STDEV(Corn!C12:C27)</f>
        <v>15.733448644528002</v>
      </c>
    </row>
    <row r="5" spans="2:9" x14ac:dyDescent="0.2">
      <c r="B5" t="s">
        <v>31</v>
      </c>
      <c r="C5" s="1">
        <v>1250</v>
      </c>
    </row>
    <row r="6" spans="2:9" x14ac:dyDescent="0.2">
      <c r="B6" s="33" t="s">
        <v>3</v>
      </c>
    </row>
    <row r="7" spans="2:9" x14ac:dyDescent="0.2">
      <c r="B7" s="4"/>
    </row>
    <row r="10" spans="2:9" ht="13.5" thickBot="1" x14ac:dyDescent="0.25">
      <c r="B10" s="5"/>
      <c r="C10" s="6"/>
      <c r="D10" s="7"/>
      <c r="E10" s="7" t="s">
        <v>4</v>
      </c>
      <c r="F10" s="8"/>
      <c r="G10" s="9"/>
      <c r="H10" s="15" t="s">
        <v>5</v>
      </c>
      <c r="I10" s="15"/>
    </row>
    <row r="11" spans="2:9" ht="13.5" thickBot="1" x14ac:dyDescent="0.25">
      <c r="B11" s="11" t="s">
        <v>6</v>
      </c>
      <c r="C11" s="12" t="s">
        <v>7</v>
      </c>
      <c r="D11" s="9" t="s">
        <v>8</v>
      </c>
      <c r="E11" s="9" t="s">
        <v>9</v>
      </c>
      <c r="F11" s="13" t="s">
        <v>10</v>
      </c>
      <c r="G11" s="14" t="s">
        <v>11</v>
      </c>
      <c r="H11" s="15" t="s">
        <v>12</v>
      </c>
      <c r="I11" s="15" t="s">
        <v>13</v>
      </c>
    </row>
    <row r="12" spans="2:9" x14ac:dyDescent="0.2">
      <c r="B12" s="16" t="s">
        <v>14</v>
      </c>
      <c r="C12" s="35">
        <v>690.25</v>
      </c>
      <c r="D12" s="17">
        <v>1</v>
      </c>
      <c r="E12" s="43"/>
      <c r="F12" s="18">
        <f>inimargin*D12</f>
        <v>1688</v>
      </c>
      <c r="G12" s="19"/>
      <c r="H12" s="20">
        <f>C12</f>
        <v>690.25</v>
      </c>
      <c r="I12" s="21">
        <f>H12*EXP(interest/100*(27-11)/250)</f>
        <v>690.36044883567126</v>
      </c>
    </row>
    <row r="13" spans="2:9" x14ac:dyDescent="0.2">
      <c r="B13" s="22" t="s">
        <v>15</v>
      </c>
      <c r="C13" s="35">
        <f t="shared" ref="C13:C27" ca="1" si="0">C12+sigma*NORMINV(RAND(),0,1)</f>
        <v>688.24997355153005</v>
      </c>
      <c r="D13" s="17">
        <v>1</v>
      </c>
      <c r="E13" s="43">
        <f t="shared" ref="E13:E27" ca="1" si="1">D12*(C13-C12)*contract/100</f>
        <v>-100.00132242349764</v>
      </c>
      <c r="F13" s="18">
        <f t="shared" ref="F13:F27" ca="1" si="2">IF(F12+E13&lt;mntmargin*D13,inimargin*D13,F12+E13)</f>
        <v>1587.9986775765024</v>
      </c>
      <c r="G13" s="18">
        <f t="shared" ref="G13:G27" ca="1" si="3">IF(F12+E13&lt;mntmargin*D13,inimargin*D13-(F12+E13),0)</f>
        <v>0</v>
      </c>
      <c r="H13" s="20"/>
      <c r="I13" s="23"/>
    </row>
    <row r="14" spans="2:9" x14ac:dyDescent="0.2">
      <c r="B14" s="22" t="s">
        <v>16</v>
      </c>
      <c r="C14" s="35">
        <f t="shared" ca="1" si="0"/>
        <v>671.57698061336623</v>
      </c>
      <c r="D14" s="17">
        <v>1</v>
      </c>
      <c r="E14" s="43">
        <f t="shared" ca="1" si="1"/>
        <v>-833.64964690819079</v>
      </c>
      <c r="F14" s="18">
        <f t="shared" ca="1" si="2"/>
        <v>1688</v>
      </c>
      <c r="G14" s="18">
        <f t="shared" ca="1" si="3"/>
        <v>933.65096933168843</v>
      </c>
      <c r="H14" s="20"/>
      <c r="I14" s="23"/>
    </row>
    <row r="15" spans="2:9" x14ac:dyDescent="0.2">
      <c r="B15" s="22" t="s">
        <v>17</v>
      </c>
      <c r="C15" s="35">
        <f t="shared" ca="1" si="0"/>
        <v>693.1159668031454</v>
      </c>
      <c r="D15" s="17">
        <v>1</v>
      </c>
      <c r="E15" s="43">
        <f t="shared" ca="1" si="1"/>
        <v>1076.9493094889583</v>
      </c>
      <c r="F15" s="18">
        <f t="shared" ca="1" si="2"/>
        <v>2764.9493094889585</v>
      </c>
      <c r="G15" s="18">
        <f t="shared" ca="1" si="3"/>
        <v>0</v>
      </c>
      <c r="H15" s="20"/>
      <c r="I15" s="23"/>
    </row>
    <row r="16" spans="2:9" x14ac:dyDescent="0.2">
      <c r="B16" s="22" t="s">
        <v>18</v>
      </c>
      <c r="C16" s="35">
        <f t="shared" ca="1" si="0"/>
        <v>690.80353785258069</v>
      </c>
      <c r="D16" s="17">
        <v>1</v>
      </c>
      <c r="E16" s="43">
        <f t="shared" ca="1" si="1"/>
        <v>-115.62144752823542</v>
      </c>
      <c r="F16" s="18">
        <f t="shared" ca="1" si="2"/>
        <v>2649.3278619607231</v>
      </c>
      <c r="G16" s="18">
        <f t="shared" ca="1" si="3"/>
        <v>0</v>
      </c>
      <c r="H16" s="20"/>
      <c r="I16" s="23"/>
    </row>
    <row r="17" spans="2:9" x14ac:dyDescent="0.2">
      <c r="B17" s="22" t="s">
        <v>19</v>
      </c>
      <c r="C17" s="35">
        <f t="shared" ca="1" si="0"/>
        <v>688.6969186054821</v>
      </c>
      <c r="D17" s="17">
        <v>1</v>
      </c>
      <c r="E17" s="43">
        <f t="shared" ca="1" si="1"/>
        <v>-105.33096235492961</v>
      </c>
      <c r="F17" s="18">
        <f t="shared" ca="1" si="2"/>
        <v>2543.9968996057937</v>
      </c>
      <c r="G17" s="18">
        <f t="shared" ca="1" si="3"/>
        <v>0</v>
      </c>
      <c r="H17" s="20"/>
      <c r="I17" s="23"/>
    </row>
    <row r="18" spans="2:9" x14ac:dyDescent="0.2">
      <c r="B18" s="22" t="s">
        <v>20</v>
      </c>
      <c r="C18" s="35">
        <f t="shared" ca="1" si="0"/>
        <v>688.32355751584021</v>
      </c>
      <c r="D18" s="17">
        <v>1</v>
      </c>
      <c r="E18" s="43">
        <f t="shared" ca="1" si="1"/>
        <v>-18.668054482094476</v>
      </c>
      <c r="F18" s="18">
        <f t="shared" ca="1" si="2"/>
        <v>2525.3288451236995</v>
      </c>
      <c r="G18" s="18">
        <f t="shared" ca="1" si="3"/>
        <v>0</v>
      </c>
      <c r="H18" s="20"/>
      <c r="I18" s="23"/>
    </row>
    <row r="19" spans="2:9" x14ac:dyDescent="0.2">
      <c r="B19" s="22" t="s">
        <v>22</v>
      </c>
      <c r="C19" s="35">
        <f t="shared" ca="1" si="0"/>
        <v>709.58324233480835</v>
      </c>
      <c r="D19" s="17">
        <v>1</v>
      </c>
      <c r="E19" s="43">
        <f t="shared" ca="1" si="1"/>
        <v>1062.984240948407</v>
      </c>
      <c r="F19" s="18">
        <f t="shared" ca="1" si="2"/>
        <v>3588.3130860721067</v>
      </c>
      <c r="G19" s="18">
        <f t="shared" ca="1" si="3"/>
        <v>0</v>
      </c>
      <c r="H19" s="20"/>
      <c r="I19" s="23"/>
    </row>
    <row r="20" spans="2:9" x14ac:dyDescent="0.2">
      <c r="B20" s="22" t="s">
        <v>21</v>
      </c>
      <c r="C20" s="35">
        <f t="shared" ca="1" si="0"/>
        <v>708.35946244619549</v>
      </c>
      <c r="D20" s="17">
        <v>1</v>
      </c>
      <c r="E20" s="43">
        <f t="shared" ca="1" si="1"/>
        <v>-61.188994430642651</v>
      </c>
      <c r="F20" s="18">
        <f t="shared" ca="1" si="2"/>
        <v>3527.124091641464</v>
      </c>
      <c r="G20" s="18">
        <f t="shared" ca="1" si="3"/>
        <v>0</v>
      </c>
      <c r="H20" s="20"/>
      <c r="I20" s="23"/>
    </row>
    <row r="21" spans="2:9" x14ac:dyDescent="0.2">
      <c r="B21" s="22" t="s">
        <v>23</v>
      </c>
      <c r="C21" s="35">
        <f t="shared" ca="1" si="0"/>
        <v>709.33621731172582</v>
      </c>
      <c r="D21" s="17">
        <v>1</v>
      </c>
      <c r="E21" s="43">
        <f t="shared" ca="1" si="1"/>
        <v>48.837743276516221</v>
      </c>
      <c r="F21" s="18">
        <f t="shared" ca="1" si="2"/>
        <v>3575.96183491798</v>
      </c>
      <c r="G21" s="18">
        <f t="shared" ca="1" si="3"/>
        <v>0</v>
      </c>
      <c r="H21" s="20"/>
      <c r="I21" s="23"/>
    </row>
    <row r="22" spans="2:9" x14ac:dyDescent="0.2">
      <c r="B22" s="22" t="s">
        <v>24</v>
      </c>
      <c r="C22" s="35">
        <f t="shared" ca="1" si="0"/>
        <v>704.39104480889819</v>
      </c>
      <c r="D22" s="17">
        <v>1</v>
      </c>
      <c r="E22" s="43">
        <f t="shared" ca="1" si="1"/>
        <v>-247.25862514138157</v>
      </c>
      <c r="F22" s="18">
        <f t="shared" ca="1" si="2"/>
        <v>3328.7032097765987</v>
      </c>
      <c r="G22" s="18">
        <f t="shared" ca="1" si="3"/>
        <v>0</v>
      </c>
      <c r="H22" s="20"/>
      <c r="I22" s="23"/>
    </row>
    <row r="23" spans="2:9" x14ac:dyDescent="0.2">
      <c r="B23" s="22" t="s">
        <v>25</v>
      </c>
      <c r="C23" s="35">
        <f t="shared" ca="1" si="0"/>
        <v>727.34174399097992</v>
      </c>
      <c r="D23" s="17">
        <v>1</v>
      </c>
      <c r="E23" s="43">
        <f t="shared" ca="1" si="1"/>
        <v>1147.5349591040867</v>
      </c>
      <c r="F23" s="18">
        <f t="shared" ca="1" si="2"/>
        <v>4476.2381688806854</v>
      </c>
      <c r="G23" s="18">
        <f t="shared" ca="1" si="3"/>
        <v>0</v>
      </c>
      <c r="H23" s="20"/>
      <c r="I23" s="23"/>
    </row>
    <row r="24" spans="2:9" x14ac:dyDescent="0.2">
      <c r="B24" s="22" t="s">
        <v>26</v>
      </c>
      <c r="C24" s="35">
        <f t="shared" ca="1" si="0"/>
        <v>717.04983211155286</v>
      </c>
      <c r="D24" s="17">
        <v>1</v>
      </c>
      <c r="E24" s="43">
        <f t="shared" ca="1" si="1"/>
        <v>-514.59559397135308</v>
      </c>
      <c r="F24" s="18">
        <f t="shared" ca="1" si="2"/>
        <v>3961.6425749093323</v>
      </c>
      <c r="G24" s="18">
        <f t="shared" ca="1" si="3"/>
        <v>0</v>
      </c>
      <c r="H24" s="20"/>
      <c r="I24" s="24"/>
    </row>
    <row r="25" spans="2:9" x14ac:dyDescent="0.2">
      <c r="B25" s="22" t="s">
        <v>27</v>
      </c>
      <c r="C25" s="35">
        <f t="shared" ca="1" si="0"/>
        <v>729.12644293714811</v>
      </c>
      <c r="D25" s="17">
        <v>1</v>
      </c>
      <c r="E25" s="43">
        <f t="shared" ca="1" si="1"/>
        <v>603.83054127976266</v>
      </c>
      <c r="F25" s="18">
        <f t="shared" ca="1" si="2"/>
        <v>4565.473116189095</v>
      </c>
      <c r="G25" s="18">
        <f t="shared" ca="1" si="3"/>
        <v>0</v>
      </c>
      <c r="H25" s="20"/>
      <c r="I25" s="23"/>
    </row>
    <row r="26" spans="2:9" x14ac:dyDescent="0.2">
      <c r="B26" s="22" t="s">
        <v>28</v>
      </c>
      <c r="C26" s="35">
        <f t="shared" ca="1" si="0"/>
        <v>732.08243003613495</v>
      </c>
      <c r="D26" s="17">
        <v>1</v>
      </c>
      <c r="E26" s="43">
        <f t="shared" ca="1" si="1"/>
        <v>147.79935494934193</v>
      </c>
      <c r="F26" s="29">
        <f t="shared" ca="1" si="2"/>
        <v>4713.2724711384371</v>
      </c>
      <c r="G26" s="18">
        <f t="shared" ca="1" si="3"/>
        <v>0</v>
      </c>
      <c r="H26" s="20"/>
      <c r="I26" s="23"/>
    </row>
    <row r="27" spans="2:9" x14ac:dyDescent="0.2">
      <c r="B27" s="22" t="s">
        <v>29</v>
      </c>
      <c r="C27" s="35">
        <f t="shared" ca="1" si="0"/>
        <v>745.48286100766597</v>
      </c>
      <c r="D27" s="17">
        <v>1</v>
      </c>
      <c r="E27" s="43">
        <f t="shared" ca="1" si="1"/>
        <v>670.02154857655114</v>
      </c>
      <c r="F27" s="29">
        <f t="shared" ca="1" si="2"/>
        <v>5383.2940197149883</v>
      </c>
      <c r="G27" s="20">
        <f t="shared" ca="1" si="3"/>
        <v>0</v>
      </c>
      <c r="H27" s="37"/>
      <c r="I27" s="24"/>
    </row>
    <row r="28" spans="2:9" ht="13.5" thickBot="1" x14ac:dyDescent="0.25">
      <c r="B28" s="30"/>
      <c r="C28" s="36"/>
      <c r="D28" s="36"/>
      <c r="E28" s="36"/>
      <c r="F28" s="41"/>
      <c r="G28" s="36"/>
      <c r="H28" s="42"/>
      <c r="I28" s="27"/>
    </row>
    <row r="29" spans="2:9" x14ac:dyDescent="0.2">
      <c r="B29" s="28"/>
      <c r="C29" s="38"/>
      <c r="D29" s="17"/>
      <c r="E29" s="17"/>
      <c r="F29" s="29"/>
      <c r="G29" s="20"/>
      <c r="H29" s="40"/>
      <c r="I29" s="23"/>
    </row>
    <row r="30" spans="2:9" ht="13.5" thickBot="1" x14ac:dyDescent="0.25">
      <c r="B30" s="30" t="s">
        <v>30</v>
      </c>
      <c r="C30" s="39"/>
      <c r="D30" s="26"/>
      <c r="E30" s="26">
        <f ca="1">SUM(E13:E27)</f>
        <v>2761.6430503832989</v>
      </c>
      <c r="F30" s="31"/>
      <c r="G30" s="17"/>
      <c r="H30" s="25"/>
      <c r="I30" s="32">
        <f ca="1">D27*contract*(C27-I12)/100</f>
        <v>2756.1206085997355</v>
      </c>
    </row>
    <row r="34" spans="6:6" x14ac:dyDescent="0.2">
      <c r="F34" s="34"/>
    </row>
  </sheetData>
  <conditionalFormatting sqref="G13:G27">
    <cfRule type="cellIs" dxfId="0" priority="1" operator="greaterThan">
      <formula>0</formula>
    </cfRule>
  </conditionalFormatting>
  <hyperlinks>
    <hyperlink ref="B6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Corn</vt:lpstr>
      <vt:lpstr>Simulated data</vt:lpstr>
      <vt:lpstr>Sheet1</vt:lpstr>
      <vt:lpstr>'Simulated data'!contract</vt:lpstr>
      <vt:lpstr>contract</vt:lpstr>
      <vt:lpstr>'Simulated data'!inimargin</vt:lpstr>
      <vt:lpstr>inimargin</vt:lpstr>
      <vt:lpstr>'Simulated data'!interest</vt:lpstr>
      <vt:lpstr>interest</vt:lpstr>
      <vt:lpstr>'Simulated data'!mntmargin</vt:lpstr>
      <vt:lpstr>mntmargin</vt:lpstr>
      <vt:lpstr>sigma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Haugh</dc:creator>
  <cp:lastModifiedBy>Hermon Alfaro</cp:lastModifiedBy>
  <cp:revision>0</cp:revision>
  <dcterms:created xsi:type="dcterms:W3CDTF">2003-06-11T15:01:02Z</dcterms:created>
  <dcterms:modified xsi:type="dcterms:W3CDTF">2019-08-21T21:47:40Z</dcterms:modified>
</cp:coreProperties>
</file>