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a\Repositories\TFI-BackEnd\Casos de prueba\"/>
    </mc:Choice>
  </mc:AlternateContent>
  <xr:revisionPtr revIDLastSave="0" documentId="13_ncr:1_{B75262A6-8B96-4CD8-B0A4-C87118FD3575}" xr6:coauthVersionLast="47" xr6:coauthVersionMax="47" xr10:uidLastSave="{00000000-0000-0000-0000-000000000000}"/>
  <bookViews>
    <workbookView xWindow="-96" yWindow="-96" windowWidth="23232" windowHeight="12696" activeTab="2" xr2:uid="{E19D2194-C2B1-4B6D-9336-FDF693023F08}"/>
  </bookViews>
  <sheets>
    <sheet name="Definicion" sheetId="1" r:id="rId1"/>
    <sheet name="Creados" sheetId="14" r:id="rId2"/>
    <sheet name="Evidencia" sheetId="15" r:id="rId3"/>
    <sheet name="Hoja1" sheetId="10" r:id="rId4"/>
    <sheet name="Todo en Hora" sheetId="4" r:id="rId5"/>
    <sheet name="Caso 1(ETAs)" sheetId="3" r:id="rId6"/>
    <sheet name="Caso 2(Cancelados 0.2)" sheetId="6" r:id="rId7"/>
    <sheet name="Caso 3" sheetId="5" r:id="rId8"/>
    <sheet name="Caso 4(ETAs) (Canc 0.2)" sheetId="8" r:id="rId9"/>
    <sheet name="Caso 5(ETAs) (Adelantar)" sheetId="9" r:id="rId10"/>
    <sheet name="Pacientes" sheetId="11" state="hidden" r:id="rId11"/>
    <sheet name="Usuarios" sheetId="13" state="hidden" r:id="rId12"/>
    <sheet name="CodeLineRunner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F33" i="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B31" i="12"/>
  <c r="B35" i="12"/>
  <c r="B5" i="12"/>
  <c r="B9" i="12"/>
  <c r="B13" i="12"/>
  <c r="B17" i="12"/>
  <c r="B21" i="12"/>
  <c r="B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Z2" i="13"/>
  <c r="A2" i="12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2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" i="13"/>
  <c r="T3" i="13"/>
  <c r="S4" i="13"/>
  <c r="T4" i="13"/>
  <c r="S5" i="13"/>
  <c r="T5" i="13"/>
  <c r="S6" i="13"/>
  <c r="T6" i="13"/>
  <c r="S7" i="13"/>
  <c r="T7" i="13"/>
  <c r="S8" i="13"/>
  <c r="T8" i="13"/>
  <c r="T2" i="13"/>
  <c r="S2" i="13"/>
  <c r="O3" i="11"/>
  <c r="B3" i="12" s="1"/>
  <c r="O4" i="11"/>
  <c r="B4" i="12" s="1"/>
  <c r="O5" i="11"/>
  <c r="O6" i="11"/>
  <c r="B6" i="12" s="1"/>
  <c r="O7" i="11"/>
  <c r="B7" i="12" s="1"/>
  <c r="O8" i="11"/>
  <c r="B8" i="12" s="1"/>
  <c r="O9" i="11"/>
  <c r="O10" i="11"/>
  <c r="B10" i="12" s="1"/>
  <c r="O11" i="11"/>
  <c r="B11" i="12" s="1"/>
  <c r="O12" i="11"/>
  <c r="B12" i="12" s="1"/>
  <c r="O13" i="11"/>
  <c r="O14" i="11"/>
  <c r="B14" i="12" s="1"/>
  <c r="O15" i="11"/>
  <c r="B15" i="12" s="1"/>
  <c r="O16" i="11"/>
  <c r="B16" i="12" s="1"/>
  <c r="O17" i="11"/>
  <c r="O18" i="11"/>
  <c r="B18" i="12" s="1"/>
  <c r="O19" i="11"/>
  <c r="B19" i="12" s="1"/>
  <c r="O20" i="11"/>
  <c r="B20" i="12" s="1"/>
  <c r="O21" i="11"/>
  <c r="O22" i="11"/>
  <c r="B22" i="12" s="1"/>
  <c r="O23" i="11"/>
  <c r="B23" i="12" s="1"/>
  <c r="O24" i="11"/>
  <c r="B24" i="12" s="1"/>
  <c r="O25" i="11"/>
  <c r="O26" i="11"/>
  <c r="B26" i="12" s="1"/>
  <c r="O27" i="11"/>
  <c r="B27" i="12" s="1"/>
  <c r="O28" i="11"/>
  <c r="B28" i="12" s="1"/>
  <c r="O29" i="11"/>
  <c r="B29" i="12" s="1"/>
  <c r="O30" i="11"/>
  <c r="B30" i="12" s="1"/>
  <c r="O31" i="11"/>
  <c r="O32" i="11"/>
  <c r="B32" i="12" s="1"/>
  <c r="O33" i="11"/>
  <c r="B33" i="12" s="1"/>
  <c r="O34" i="11"/>
  <c r="B34" i="12" s="1"/>
  <c r="O35" i="11"/>
  <c r="O36" i="11"/>
  <c r="B36" i="12" s="1"/>
  <c r="O37" i="11"/>
  <c r="B37" i="12" s="1"/>
  <c r="O2" i="11"/>
  <c r="B2" i="12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H3" i="6"/>
  <c r="G3" i="6"/>
  <c r="I10" i="4"/>
  <c r="I9" i="4"/>
  <c r="I7" i="4"/>
  <c r="I4" i="4"/>
  <c r="I5" i="4"/>
  <c r="I6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9" i="9"/>
  <c r="G3" i="9"/>
  <c r="G4" i="9"/>
  <c r="G5" i="9"/>
  <c r="G6" i="9"/>
  <c r="G7" i="9"/>
  <c r="G8" i="9"/>
  <c r="G25" i="9"/>
  <c r="G32" i="9"/>
  <c r="F10" i="9"/>
  <c r="F12" i="9"/>
  <c r="F32" i="9"/>
  <c r="F33" i="9"/>
  <c r="F26" i="9"/>
  <c r="F25" i="9"/>
  <c r="F37" i="9"/>
  <c r="F34" i="9"/>
  <c r="F16" i="9"/>
  <c r="F5" i="9"/>
  <c r="F7" i="9"/>
  <c r="F4" i="9"/>
  <c r="F6" i="9"/>
  <c r="F8" i="9"/>
  <c r="F11" i="9"/>
  <c r="F13" i="9"/>
  <c r="F14" i="9"/>
  <c r="F15" i="9"/>
  <c r="F17" i="9"/>
  <c r="F18" i="9"/>
  <c r="F19" i="9"/>
  <c r="F20" i="9"/>
  <c r="F21" i="9"/>
  <c r="F22" i="9"/>
  <c r="F23" i="9"/>
  <c r="F24" i="9"/>
  <c r="F27" i="9"/>
  <c r="F28" i="9"/>
  <c r="F29" i="9"/>
  <c r="F30" i="9"/>
  <c r="F31" i="9"/>
  <c r="F35" i="9"/>
  <c r="F36" i="9"/>
  <c r="F38" i="9"/>
  <c r="F39" i="9"/>
  <c r="F40" i="9"/>
  <c r="F3" i="9"/>
  <c r="E3" i="9" s="1"/>
  <c r="G1" i="9"/>
  <c r="J26" i="13" l="1"/>
  <c r="B4" i="13"/>
  <c r="F4" i="13" s="1"/>
  <c r="J24" i="13"/>
  <c r="J22" i="13"/>
  <c r="J16" i="13"/>
  <c r="J14" i="13"/>
  <c r="J10" i="13"/>
  <c r="J2" i="13"/>
  <c r="B36" i="13"/>
  <c r="F36" i="13" s="1"/>
  <c r="B34" i="13"/>
  <c r="F34" i="13" s="1"/>
  <c r="B28" i="13"/>
  <c r="F28" i="13" s="1"/>
  <c r="B26" i="13"/>
  <c r="F26" i="13" s="1"/>
  <c r="B25" i="13"/>
  <c r="F25" i="13" s="1"/>
  <c r="J23" i="13"/>
  <c r="B17" i="13"/>
  <c r="F17" i="13" s="1"/>
  <c r="J15" i="13"/>
  <c r="J8" i="13"/>
  <c r="J6" i="13"/>
  <c r="B33" i="13"/>
  <c r="F33" i="13" s="1"/>
  <c r="J31" i="13"/>
  <c r="J7" i="13"/>
  <c r="J32" i="13"/>
  <c r="J30" i="13"/>
  <c r="B20" i="13"/>
  <c r="F20" i="13" s="1"/>
  <c r="B18" i="13"/>
  <c r="F18" i="13" s="1"/>
  <c r="B12" i="13"/>
  <c r="F12" i="13" s="1"/>
  <c r="B10" i="13"/>
  <c r="F10" i="13" s="1"/>
  <c r="B9" i="13"/>
  <c r="F9" i="13" s="1"/>
  <c r="B8" i="13"/>
  <c r="F8" i="13" s="1"/>
  <c r="B6" i="13"/>
  <c r="F6" i="13" s="1"/>
  <c r="B5" i="13"/>
  <c r="F5" i="13" s="1"/>
  <c r="B3" i="13"/>
  <c r="F3" i="13" s="1"/>
  <c r="J36" i="13"/>
  <c r="B32" i="13"/>
  <c r="F32" i="13" s="1"/>
  <c r="B30" i="13"/>
  <c r="F30" i="13" s="1"/>
  <c r="B29" i="13"/>
  <c r="F29" i="13" s="1"/>
  <c r="J27" i="13"/>
  <c r="J20" i="13"/>
  <c r="B16" i="13"/>
  <c r="F16" i="13" s="1"/>
  <c r="B14" i="13"/>
  <c r="F14" i="13" s="1"/>
  <c r="B13" i="13"/>
  <c r="F13" i="13" s="1"/>
  <c r="J11" i="13"/>
  <c r="B2" i="13"/>
  <c r="J34" i="13"/>
  <c r="J18" i="13"/>
  <c r="B7" i="13"/>
  <c r="F7" i="13" s="1"/>
  <c r="J4" i="13"/>
  <c r="B37" i="13"/>
  <c r="F37" i="13" s="1"/>
  <c r="J35" i="13"/>
  <c r="J28" i="13"/>
  <c r="B24" i="13"/>
  <c r="F24" i="13" s="1"/>
  <c r="B22" i="13"/>
  <c r="F22" i="13" s="1"/>
  <c r="B21" i="13"/>
  <c r="F21" i="13" s="1"/>
  <c r="J19" i="13"/>
  <c r="J12" i="13"/>
  <c r="J37" i="13"/>
  <c r="B35" i="13"/>
  <c r="F35" i="13" s="1"/>
  <c r="J33" i="13"/>
  <c r="B31" i="13"/>
  <c r="F31" i="13" s="1"/>
  <c r="J29" i="13"/>
  <c r="B27" i="13"/>
  <c r="F27" i="13" s="1"/>
  <c r="J25" i="13"/>
  <c r="B23" i="13"/>
  <c r="F23" i="13" s="1"/>
  <c r="J21" i="13"/>
  <c r="B19" i="13"/>
  <c r="F19" i="13" s="1"/>
  <c r="J17" i="13"/>
  <c r="B15" i="13"/>
  <c r="F15" i="13" s="1"/>
  <c r="J13" i="13"/>
  <c r="B11" i="13"/>
  <c r="F11" i="13" s="1"/>
  <c r="J9" i="13"/>
  <c r="J5" i="13"/>
  <c r="J3" i="13"/>
  <c r="D4" i="9"/>
  <c r="E4" i="9" s="1"/>
  <c r="AW45" i="8"/>
  <c r="AV45" i="8"/>
  <c r="AV44" i="8"/>
  <c r="AU44" i="8"/>
  <c r="AU45" i="8"/>
  <c r="AU43" i="8"/>
  <c r="AT43" i="8"/>
  <c r="AT44" i="8"/>
  <c r="AT45" i="8"/>
  <c r="AT42" i="8"/>
  <c r="AS42" i="8"/>
  <c r="AS43" i="8"/>
  <c r="AS44" i="8"/>
  <c r="AS45" i="8"/>
  <c r="AS41" i="8"/>
  <c r="AR41" i="8"/>
  <c r="AR42" i="8"/>
  <c r="AR43" i="8"/>
  <c r="AR44" i="8"/>
  <c r="AR45" i="8"/>
  <c r="AR40" i="8"/>
  <c r="AQ40" i="8"/>
  <c r="AQ41" i="8"/>
  <c r="AQ42" i="8"/>
  <c r="AQ43" i="8"/>
  <c r="AQ44" i="8"/>
  <c r="AQ45" i="8"/>
  <c r="AQ39" i="8"/>
  <c r="AP39" i="8"/>
  <c r="AP40" i="8"/>
  <c r="AP41" i="8"/>
  <c r="AP42" i="8"/>
  <c r="AP43" i="8"/>
  <c r="AP44" i="8"/>
  <c r="AP45" i="8"/>
  <c r="AP38" i="8"/>
  <c r="AO39" i="8"/>
  <c r="AO40" i="8"/>
  <c r="AO41" i="8"/>
  <c r="AO42" i="8"/>
  <c r="AO43" i="8"/>
  <c r="AO44" i="8"/>
  <c r="AO45" i="8"/>
  <c r="AO38" i="8"/>
  <c r="AO37" i="8"/>
  <c r="AN39" i="8"/>
  <c r="AN40" i="8"/>
  <c r="AN41" i="8"/>
  <c r="AN42" i="8"/>
  <c r="AN43" i="8"/>
  <c r="AN44" i="8"/>
  <c r="AN45" i="8"/>
  <c r="AN38" i="8"/>
  <c r="AN37" i="8"/>
  <c r="AN36" i="8"/>
  <c r="AM39" i="8"/>
  <c r="AM40" i="8"/>
  <c r="AM41" i="8"/>
  <c r="AM42" i="8"/>
  <c r="AM43" i="8"/>
  <c r="AM44" i="8"/>
  <c r="AM45" i="8"/>
  <c r="AM38" i="8"/>
  <c r="AM36" i="8"/>
  <c r="AM37" i="8"/>
  <c r="AM35" i="8"/>
  <c r="AL35" i="8"/>
  <c r="AL36" i="8"/>
  <c r="AL37" i="8"/>
  <c r="AL38" i="8"/>
  <c r="AL39" i="8"/>
  <c r="AL40" i="8"/>
  <c r="AL41" i="8"/>
  <c r="AL42" i="8"/>
  <c r="AL43" i="8"/>
  <c r="AL44" i="8"/>
  <c r="AL45" i="8"/>
  <c r="AL34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33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32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31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30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29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28" i="8"/>
  <c r="AE27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28" i="8"/>
  <c r="AD27" i="8"/>
  <c r="AD26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28" i="8"/>
  <c r="AC26" i="8"/>
  <c r="AC27" i="8"/>
  <c r="AC25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24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23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22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21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20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15" i="8"/>
  <c r="F38" i="8"/>
  <c r="F23" i="8"/>
  <c r="F8" i="8"/>
  <c r="F33" i="8"/>
  <c r="F28" i="8"/>
  <c r="F26" i="8"/>
  <c r="F25" i="8"/>
  <c r="F13" i="8"/>
  <c r="F2" i="13" l="1"/>
  <c r="H26" i="9"/>
  <c r="H33" i="9"/>
  <c r="H35" i="9"/>
  <c r="H34" i="9"/>
  <c r="H40" i="9"/>
  <c r="H37" i="9"/>
  <c r="H39" i="9"/>
  <c r="H38" i="9"/>
  <c r="H36" i="9"/>
  <c r="H31" i="9"/>
  <c r="H30" i="9"/>
  <c r="H24" i="9"/>
  <c r="H22" i="9"/>
  <c r="H28" i="9"/>
  <c r="H32" i="9"/>
  <c r="H25" i="9"/>
  <c r="H21" i="9"/>
  <c r="H23" i="9"/>
  <c r="H19" i="9"/>
  <c r="H14" i="9"/>
  <c r="H13" i="9"/>
  <c r="H7" i="9"/>
  <c r="H5" i="9"/>
  <c r="H15" i="9"/>
  <c r="H12" i="9"/>
  <c r="H29" i="9"/>
  <c r="H20" i="9"/>
  <c r="H9" i="9"/>
  <c r="H4" i="9"/>
  <c r="H17" i="9"/>
  <c r="H8" i="9"/>
  <c r="H18" i="9"/>
  <c r="H11" i="9"/>
  <c r="H10" i="9"/>
  <c r="H6" i="9"/>
  <c r="H27" i="9"/>
  <c r="H16" i="9"/>
  <c r="D5" i="9"/>
  <c r="E5" i="9" s="1"/>
  <c r="F39" i="8"/>
  <c r="F24" i="8"/>
  <c r="F16" i="8"/>
  <c r="F14" i="8"/>
  <c r="F45" i="8"/>
  <c r="F44" i="8"/>
  <c r="F43" i="8"/>
  <c r="F42" i="8"/>
  <c r="F41" i="8"/>
  <c r="F40" i="8"/>
  <c r="F37" i="8"/>
  <c r="F36" i="8"/>
  <c r="F35" i="8"/>
  <c r="F34" i="8"/>
  <c r="F32" i="8"/>
  <c r="F31" i="8"/>
  <c r="F30" i="8"/>
  <c r="F29" i="8"/>
  <c r="F27" i="8"/>
  <c r="F22" i="8"/>
  <c r="F21" i="8"/>
  <c r="F20" i="8"/>
  <c r="F19" i="8"/>
  <c r="F17" i="8"/>
  <c r="F15" i="8"/>
  <c r="F12" i="8"/>
  <c r="F11" i="8"/>
  <c r="F10" i="8"/>
  <c r="F9" i="8"/>
  <c r="F6" i="8"/>
  <c r="F5" i="8"/>
  <c r="F4" i="8"/>
  <c r="F3" i="8"/>
  <c r="E3" i="8" s="1"/>
  <c r="D4" i="8" s="1"/>
  <c r="G1" i="8"/>
  <c r="K33" i="3"/>
  <c r="D32" i="12" s="1"/>
  <c r="F31" i="3"/>
  <c r="E31" i="3" s="1"/>
  <c r="K31" i="3" s="1"/>
  <c r="D30" i="12" s="1"/>
  <c r="F30" i="3"/>
  <c r="E30" i="3" s="1"/>
  <c r="K30" i="3" s="1"/>
  <c r="D29" i="12" s="1"/>
  <c r="F29" i="3"/>
  <c r="E29" i="3" s="1"/>
  <c r="K29" i="3" s="1"/>
  <c r="D28" i="12" s="1"/>
  <c r="F28" i="3"/>
  <c r="E28" i="3" s="1"/>
  <c r="K28" i="3" s="1"/>
  <c r="D27" i="12" s="1"/>
  <c r="F27" i="3"/>
  <c r="E27" i="3" s="1"/>
  <c r="K27" i="3" s="1"/>
  <c r="D26" i="12" s="1"/>
  <c r="F25" i="3"/>
  <c r="E25" i="3" s="1"/>
  <c r="K25" i="3" s="1"/>
  <c r="D24" i="12" s="1"/>
  <c r="F24" i="3"/>
  <c r="E24" i="3" s="1"/>
  <c r="K24" i="3" s="1"/>
  <c r="D23" i="12" s="1"/>
  <c r="F22" i="3"/>
  <c r="E22" i="3" s="1"/>
  <c r="K22" i="3" s="1"/>
  <c r="D21" i="12" s="1"/>
  <c r="F23" i="3"/>
  <c r="E23" i="3" s="1"/>
  <c r="K23" i="3" s="1"/>
  <c r="D22" i="12" s="1"/>
  <c r="F26" i="3"/>
  <c r="E26" i="3" s="1"/>
  <c r="K26" i="3" s="1"/>
  <c r="D25" i="12" s="1"/>
  <c r="F32" i="3"/>
  <c r="K32" i="3" s="1"/>
  <c r="D31" i="12" s="1"/>
  <c r="F34" i="3"/>
  <c r="K34" i="3" s="1"/>
  <c r="D33" i="12" s="1"/>
  <c r="F35" i="3"/>
  <c r="K35" i="3" s="1"/>
  <c r="D34" i="12" s="1"/>
  <c r="F36" i="3"/>
  <c r="K36" i="3" s="1"/>
  <c r="D35" i="12" s="1"/>
  <c r="F37" i="3"/>
  <c r="K37" i="3" s="1"/>
  <c r="D36" i="12" s="1"/>
  <c r="F38" i="3"/>
  <c r="K38" i="3" s="1"/>
  <c r="D37" i="12" s="1"/>
  <c r="F21" i="3"/>
  <c r="E21" i="3" s="1"/>
  <c r="K21" i="3" s="1"/>
  <c r="D20" i="12" s="1"/>
  <c r="F19" i="3"/>
  <c r="E19" i="3" s="1"/>
  <c r="K19" i="3" s="1"/>
  <c r="D18" i="12" s="1"/>
  <c r="F18" i="3"/>
  <c r="E18" i="3" s="1"/>
  <c r="K18" i="3" s="1"/>
  <c r="D17" i="12" s="1"/>
  <c r="F15" i="3"/>
  <c r="E15" i="3" s="1"/>
  <c r="K15" i="3" s="1"/>
  <c r="D14" i="12" s="1"/>
  <c r="F14" i="3"/>
  <c r="E14" i="3" s="1"/>
  <c r="K14" i="3" s="1"/>
  <c r="D13" i="12" s="1"/>
  <c r="F12" i="3"/>
  <c r="E12" i="3" s="1"/>
  <c r="K12" i="3" s="1"/>
  <c r="D11" i="12" s="1"/>
  <c r="F11" i="3"/>
  <c r="E11" i="3" s="1"/>
  <c r="K11" i="3" s="1"/>
  <c r="D10" i="12" s="1"/>
  <c r="F10" i="3"/>
  <c r="E10" i="3" s="1"/>
  <c r="K10" i="3" s="1"/>
  <c r="D9" i="12" s="1"/>
  <c r="F9" i="3"/>
  <c r="E9" i="3" s="1"/>
  <c r="K9" i="3" s="1"/>
  <c r="D8" i="12" s="1"/>
  <c r="F7" i="3"/>
  <c r="E7" i="3" s="1"/>
  <c r="K7" i="3" s="1"/>
  <c r="D6" i="12" s="1"/>
  <c r="F6" i="3"/>
  <c r="E6" i="3" s="1"/>
  <c r="K6" i="3" s="1"/>
  <c r="D5" i="12" s="1"/>
  <c r="F20" i="3"/>
  <c r="E20" i="3" s="1"/>
  <c r="K20" i="3" s="1"/>
  <c r="D19" i="12" s="1"/>
  <c r="F17" i="3"/>
  <c r="E17" i="3" s="1"/>
  <c r="K17" i="3" s="1"/>
  <c r="D16" i="12" s="1"/>
  <c r="F16" i="3"/>
  <c r="E16" i="3" s="1"/>
  <c r="K16" i="3" s="1"/>
  <c r="D15" i="12" s="1"/>
  <c r="F13" i="3"/>
  <c r="E13" i="3" s="1"/>
  <c r="K13" i="3" s="1"/>
  <c r="D12" i="12" s="1"/>
  <c r="F8" i="3"/>
  <c r="E8" i="3" s="1"/>
  <c r="K8" i="3" s="1"/>
  <c r="D7" i="12" s="1"/>
  <c r="F5" i="3"/>
  <c r="E5" i="3" s="1"/>
  <c r="K5" i="3" s="1"/>
  <c r="D4" i="12" s="1"/>
  <c r="F4" i="3"/>
  <c r="E4" i="3" s="1"/>
  <c r="K4" i="3" s="1"/>
  <c r="D3" i="12" s="1"/>
  <c r="F3" i="3"/>
  <c r="E3" i="3" s="1"/>
  <c r="K3" i="3" s="1"/>
  <c r="D2" i="12" s="1"/>
  <c r="F1" i="6"/>
  <c r="F19" i="5"/>
  <c r="W21" i="5" s="1"/>
  <c r="F18" i="5"/>
  <c r="V31" i="5" s="1"/>
  <c r="F11" i="5"/>
  <c r="O33" i="5" s="1"/>
  <c r="F10" i="5"/>
  <c r="F3" i="5"/>
  <c r="G19" i="5" s="1"/>
  <c r="F1" i="5"/>
  <c r="F22" i="5" s="1"/>
  <c r="F1" i="4"/>
  <c r="F9" i="4" s="1"/>
  <c r="G1" i="3"/>
  <c r="G22" i="3" l="1"/>
  <c r="G10" i="3"/>
  <c r="G3" i="3"/>
  <c r="G11" i="3"/>
  <c r="G4" i="3"/>
  <c r="G12" i="3"/>
  <c r="G26" i="3"/>
  <c r="G5" i="3"/>
  <c r="G18" i="3"/>
  <c r="G24" i="3"/>
  <c r="G13" i="3"/>
  <c r="G16" i="3"/>
  <c r="G25" i="3"/>
  <c r="G8" i="3"/>
  <c r="G20" i="3"/>
  <c r="G28" i="3"/>
  <c r="AT38" i="3"/>
  <c r="G29" i="3"/>
  <c r="G17" i="3"/>
  <c r="G30" i="3"/>
  <c r="G6" i="3"/>
  <c r="O35" i="3" s="1"/>
  <c r="G9" i="3"/>
  <c r="G21" i="3"/>
  <c r="F8" i="4"/>
  <c r="O17" i="4" s="1"/>
  <c r="F7" i="4"/>
  <c r="F15" i="4"/>
  <c r="F13" i="4"/>
  <c r="F3" i="4"/>
  <c r="F6" i="4"/>
  <c r="F29" i="4"/>
  <c r="F17" i="4"/>
  <c r="F5" i="4"/>
  <c r="F16" i="4"/>
  <c r="F14" i="4"/>
  <c r="F12" i="4"/>
  <c r="F11" i="4"/>
  <c r="R33" i="4" s="1"/>
  <c r="F32" i="4"/>
  <c r="F20" i="4"/>
  <c r="F31" i="4"/>
  <c r="F19" i="4"/>
  <c r="Z35" i="4" s="1"/>
  <c r="F30" i="4"/>
  <c r="F18" i="4"/>
  <c r="F28" i="4"/>
  <c r="F4" i="4"/>
  <c r="F27" i="4"/>
  <c r="F38" i="4"/>
  <c r="F26" i="4"/>
  <c r="AG35" i="4" s="1"/>
  <c r="F37" i="4"/>
  <c r="F25" i="4"/>
  <c r="F36" i="4"/>
  <c r="F24" i="4"/>
  <c r="F35" i="4"/>
  <c r="F23" i="4"/>
  <c r="F34" i="4"/>
  <c r="F22" i="4"/>
  <c r="F10" i="4"/>
  <c r="F33" i="4"/>
  <c r="F21" i="4"/>
  <c r="I26" i="9"/>
  <c r="I33" i="9"/>
  <c r="D6" i="9"/>
  <c r="E6" i="9" s="1"/>
  <c r="I40" i="9"/>
  <c r="I37" i="9"/>
  <c r="I39" i="9"/>
  <c r="I38" i="9"/>
  <c r="I36" i="9"/>
  <c r="I35" i="9"/>
  <c r="I30" i="9"/>
  <c r="I28" i="9"/>
  <c r="I23" i="9"/>
  <c r="I32" i="9"/>
  <c r="I31" i="9"/>
  <c r="I25" i="9"/>
  <c r="I29" i="9"/>
  <c r="I27" i="9"/>
  <c r="I24" i="9"/>
  <c r="I20" i="9"/>
  <c r="I9" i="9"/>
  <c r="I21" i="9"/>
  <c r="I5" i="9"/>
  <c r="I22" i="9"/>
  <c r="I18" i="9"/>
  <c r="I11" i="9"/>
  <c r="I10" i="9"/>
  <c r="I6" i="9"/>
  <c r="I13" i="9"/>
  <c r="I7" i="9"/>
  <c r="I34" i="9"/>
  <c r="I17" i="9"/>
  <c r="I16" i="9"/>
  <c r="I15" i="9"/>
  <c r="I12" i="9"/>
  <c r="I8" i="9"/>
  <c r="I19" i="9"/>
  <c r="I14" i="9"/>
  <c r="G3" i="8"/>
  <c r="E4" i="8"/>
  <c r="G4" i="8" s="1"/>
  <c r="G14" i="3"/>
  <c r="G27" i="3"/>
  <c r="G15" i="3"/>
  <c r="G31" i="3"/>
  <c r="G23" i="3"/>
  <c r="G19" i="3"/>
  <c r="AB37" i="3" s="1"/>
  <c r="G7" i="3"/>
  <c r="P37" i="3" s="1"/>
  <c r="F36" i="6"/>
  <c r="F33" i="6"/>
  <c r="F35" i="6"/>
  <c r="F34" i="6"/>
  <c r="F29" i="6"/>
  <c r="F24" i="6"/>
  <c r="F21" i="6"/>
  <c r="F38" i="6"/>
  <c r="F31" i="6"/>
  <c r="F23" i="6"/>
  <c r="F22" i="6"/>
  <c r="F37" i="6"/>
  <c r="AS38" i="6" s="1"/>
  <c r="F32" i="6"/>
  <c r="F28" i="6"/>
  <c r="F25" i="6"/>
  <c r="F27" i="6"/>
  <c r="F19" i="6"/>
  <c r="F18" i="6"/>
  <c r="F11" i="6"/>
  <c r="F10" i="6"/>
  <c r="F3" i="6"/>
  <c r="F16" i="6"/>
  <c r="F13" i="6"/>
  <c r="F8" i="6"/>
  <c r="F5" i="6"/>
  <c r="F26" i="6"/>
  <c r="F15" i="6"/>
  <c r="F14" i="6"/>
  <c r="F7" i="6"/>
  <c r="F6" i="6"/>
  <c r="F30" i="6"/>
  <c r="F20" i="6"/>
  <c r="F4" i="6"/>
  <c r="F9" i="6"/>
  <c r="F12" i="6"/>
  <c r="F17" i="6"/>
  <c r="Z36" i="5"/>
  <c r="Z33" i="5"/>
  <c r="Z28" i="5"/>
  <c r="Z35" i="5"/>
  <c r="Z34" i="5"/>
  <c r="Z29" i="5"/>
  <c r="Z25" i="5"/>
  <c r="Z30" i="5"/>
  <c r="Z38" i="5"/>
  <c r="Z31" i="5"/>
  <c r="Z26" i="5"/>
  <c r="Z37" i="5"/>
  <c r="Z32" i="5"/>
  <c r="Z27" i="5"/>
  <c r="Z24" i="5"/>
  <c r="Z23" i="5"/>
  <c r="N36" i="5"/>
  <c r="N33" i="5"/>
  <c r="N28" i="5"/>
  <c r="N35" i="5"/>
  <c r="N34" i="5"/>
  <c r="N37" i="5"/>
  <c r="N32" i="5"/>
  <c r="N25" i="5"/>
  <c r="N20" i="5"/>
  <c r="N30" i="5"/>
  <c r="N27" i="5"/>
  <c r="N24" i="5"/>
  <c r="N23" i="5"/>
  <c r="N15" i="5"/>
  <c r="N14" i="5"/>
  <c r="N38" i="5"/>
  <c r="N31" i="5"/>
  <c r="N29" i="5"/>
  <c r="N26" i="5"/>
  <c r="G13" i="5"/>
  <c r="N16" i="5"/>
  <c r="V19" i="5"/>
  <c r="N21" i="5"/>
  <c r="O25" i="5"/>
  <c r="V29" i="5"/>
  <c r="F4" i="5"/>
  <c r="F9" i="5"/>
  <c r="G10" i="5"/>
  <c r="G11" i="5"/>
  <c r="F12" i="5"/>
  <c r="N12" i="5"/>
  <c r="G15" i="5"/>
  <c r="O16" i="5"/>
  <c r="F17" i="5"/>
  <c r="G18" i="5"/>
  <c r="F20" i="5"/>
  <c r="F23" i="5"/>
  <c r="F30" i="5"/>
  <c r="G35" i="5"/>
  <c r="G34" i="5"/>
  <c r="G37" i="5"/>
  <c r="G32" i="5"/>
  <c r="G29" i="5"/>
  <c r="G30" i="5"/>
  <c r="G27" i="5"/>
  <c r="G26" i="5"/>
  <c r="G38" i="5"/>
  <c r="G31" i="5"/>
  <c r="G22" i="5"/>
  <c r="G20" i="5"/>
  <c r="G17" i="5"/>
  <c r="G25" i="5"/>
  <c r="G24" i="5"/>
  <c r="G36" i="5"/>
  <c r="G33" i="5"/>
  <c r="V36" i="5"/>
  <c r="V33" i="5"/>
  <c r="V28" i="5"/>
  <c r="V35" i="5"/>
  <c r="V34" i="5"/>
  <c r="V37" i="5"/>
  <c r="V32" i="5"/>
  <c r="V25" i="5"/>
  <c r="V20" i="5"/>
  <c r="V26" i="5"/>
  <c r="V30" i="5"/>
  <c r="V27" i="5"/>
  <c r="V24" i="5"/>
  <c r="V23" i="5"/>
  <c r="G21" i="5"/>
  <c r="V21" i="5"/>
  <c r="O24" i="5"/>
  <c r="G28" i="5"/>
  <c r="G4" i="5"/>
  <c r="F6" i="5"/>
  <c r="F7" i="5"/>
  <c r="G9" i="5"/>
  <c r="G12" i="5"/>
  <c r="O12" i="5"/>
  <c r="F14" i="5"/>
  <c r="O14" i="5"/>
  <c r="F16" i="5"/>
  <c r="N18" i="5"/>
  <c r="N19" i="5"/>
  <c r="O20" i="5"/>
  <c r="N22" i="5"/>
  <c r="G23" i="5"/>
  <c r="O23" i="5"/>
  <c r="V38" i="5"/>
  <c r="G5" i="5"/>
  <c r="G8" i="5"/>
  <c r="O35" i="5"/>
  <c r="O34" i="5"/>
  <c r="O37" i="5"/>
  <c r="O32" i="5"/>
  <c r="O29" i="5"/>
  <c r="O30" i="5"/>
  <c r="O27" i="5"/>
  <c r="O26" i="5"/>
  <c r="O28" i="5"/>
  <c r="O21" i="5"/>
  <c r="O17" i="5"/>
  <c r="O38" i="5"/>
  <c r="O31" i="5"/>
  <c r="N11" i="5"/>
  <c r="O13" i="5"/>
  <c r="W35" i="5"/>
  <c r="W34" i="5"/>
  <c r="W37" i="5"/>
  <c r="W32" i="5"/>
  <c r="W29" i="5"/>
  <c r="W30" i="5"/>
  <c r="W27" i="5"/>
  <c r="W26" i="5"/>
  <c r="W36" i="5"/>
  <c r="W33" i="5"/>
  <c r="W22" i="5"/>
  <c r="W20" i="5"/>
  <c r="W28" i="5"/>
  <c r="W25" i="5"/>
  <c r="W24" i="5"/>
  <c r="W23" i="5"/>
  <c r="W38" i="5"/>
  <c r="W31" i="5"/>
  <c r="F36" i="5"/>
  <c r="F33" i="5"/>
  <c r="F35" i="5"/>
  <c r="F34" i="5"/>
  <c r="F37" i="5"/>
  <c r="AO38" i="5" s="1"/>
  <c r="F32" i="5"/>
  <c r="F28" i="5"/>
  <c r="F25" i="5"/>
  <c r="F26" i="5"/>
  <c r="F15" i="5"/>
  <c r="F38" i="5"/>
  <c r="F31" i="5"/>
  <c r="F29" i="5"/>
  <c r="F27" i="5"/>
  <c r="F24" i="5"/>
  <c r="F5" i="5"/>
  <c r="G6" i="5"/>
  <c r="G7" i="5"/>
  <c r="F8" i="5"/>
  <c r="F13" i="5"/>
  <c r="N13" i="5"/>
  <c r="G14" i="5"/>
  <c r="O15" i="5"/>
  <c r="G16" i="5"/>
  <c r="N17" i="5"/>
  <c r="O18" i="5"/>
  <c r="O19" i="5"/>
  <c r="F21" i="5"/>
  <c r="O22" i="5"/>
  <c r="V22" i="5"/>
  <c r="O36" i="5"/>
  <c r="O14" i="4"/>
  <c r="O18" i="4"/>
  <c r="R37" i="4"/>
  <c r="R32" i="4"/>
  <c r="R29" i="4"/>
  <c r="R38" i="4"/>
  <c r="R31" i="4"/>
  <c r="R30" i="4"/>
  <c r="R35" i="4"/>
  <c r="R34" i="4"/>
  <c r="R23" i="4"/>
  <c r="R22" i="4"/>
  <c r="R27" i="4"/>
  <c r="R26" i="4"/>
  <c r="R19" i="4"/>
  <c r="R18" i="4"/>
  <c r="R20" i="4"/>
  <c r="R17" i="4"/>
  <c r="R15" i="4"/>
  <c r="R25" i="4"/>
  <c r="R24" i="4"/>
  <c r="R14" i="4"/>
  <c r="R13" i="4"/>
  <c r="R12" i="4"/>
  <c r="R16" i="4"/>
  <c r="O38" i="4"/>
  <c r="O31" i="4"/>
  <c r="O30" i="4"/>
  <c r="O36" i="4"/>
  <c r="O33" i="4"/>
  <c r="O28" i="4"/>
  <c r="O37" i="4"/>
  <c r="O32" i="4"/>
  <c r="O25" i="4"/>
  <c r="O29" i="4"/>
  <c r="O24" i="4"/>
  <c r="O21" i="4"/>
  <c r="O16" i="4"/>
  <c r="O13" i="4"/>
  <c r="O35" i="4"/>
  <c r="O34" i="4"/>
  <c r="O27" i="4"/>
  <c r="O26" i="4"/>
  <c r="O10" i="4"/>
  <c r="O23" i="4"/>
  <c r="O9" i="4"/>
  <c r="O12" i="4"/>
  <c r="Z30" i="4"/>
  <c r="Z24" i="4"/>
  <c r="AR38" i="4"/>
  <c r="O11" i="4"/>
  <c r="O15" i="4"/>
  <c r="O20" i="4"/>
  <c r="R36" i="4"/>
  <c r="O19" i="4"/>
  <c r="R21" i="4"/>
  <c r="O22" i="4"/>
  <c r="R28" i="4"/>
  <c r="O36" i="3"/>
  <c r="O33" i="3"/>
  <c r="O26" i="3"/>
  <c r="P34" i="3"/>
  <c r="O13" i="3"/>
  <c r="O18" i="3"/>
  <c r="O12" i="3"/>
  <c r="O9" i="3" l="1"/>
  <c r="O8" i="3"/>
  <c r="O27" i="3"/>
  <c r="AB22" i="3"/>
  <c r="O38" i="3"/>
  <c r="O24" i="3"/>
  <c r="O22" i="3"/>
  <c r="AB27" i="3"/>
  <c r="O20" i="3"/>
  <c r="O15" i="3"/>
  <c r="O23" i="3"/>
  <c r="AB33" i="3"/>
  <c r="O31" i="3"/>
  <c r="P18" i="3"/>
  <c r="O14" i="3"/>
  <c r="O30" i="3"/>
  <c r="AB25" i="3"/>
  <c r="AB38" i="3"/>
  <c r="O17" i="3"/>
  <c r="O29" i="3"/>
  <c r="O11" i="3"/>
  <c r="P21" i="3"/>
  <c r="O32" i="3"/>
  <c r="AB29" i="3"/>
  <c r="P10" i="3"/>
  <c r="AB21" i="3"/>
  <c r="O10" i="3"/>
  <c r="P27" i="3"/>
  <c r="O37" i="3"/>
  <c r="AB34" i="3"/>
  <c r="O25" i="3"/>
  <c r="O7" i="3"/>
  <c r="P23" i="3"/>
  <c r="O21" i="3"/>
  <c r="P33" i="3"/>
  <c r="O34" i="3"/>
  <c r="AB35" i="3"/>
  <c r="O28" i="3"/>
  <c r="O16" i="3"/>
  <c r="O19" i="3"/>
  <c r="P38" i="3"/>
  <c r="AB28" i="3"/>
  <c r="AG30" i="4"/>
  <c r="AG28" i="4"/>
  <c r="AG33" i="4"/>
  <c r="AG31" i="4"/>
  <c r="AG36" i="4"/>
  <c r="AG27" i="4"/>
  <c r="AG29" i="4"/>
  <c r="AG38" i="4"/>
  <c r="AG32" i="4"/>
  <c r="AG37" i="4"/>
  <c r="AG34" i="4"/>
  <c r="Z38" i="4"/>
  <c r="Z20" i="4"/>
  <c r="Z32" i="4"/>
  <c r="Z28" i="4"/>
  <c r="Z37" i="4"/>
  <c r="Z33" i="4"/>
  <c r="Z26" i="4"/>
  <c r="Z29" i="4"/>
  <c r="Z36" i="4"/>
  <c r="Z25" i="4"/>
  <c r="Z27" i="4"/>
  <c r="Z22" i="4"/>
  <c r="Z23" i="4"/>
  <c r="Z31" i="4"/>
  <c r="Z34" i="4"/>
  <c r="Z21" i="4"/>
  <c r="J26" i="9"/>
  <c r="J33" i="9"/>
  <c r="D7" i="9"/>
  <c r="E7" i="9" s="1"/>
  <c r="D8" i="9" s="1"/>
  <c r="J39" i="9"/>
  <c r="J38" i="9"/>
  <c r="J36" i="9"/>
  <c r="J35" i="9"/>
  <c r="J34" i="9"/>
  <c r="J28" i="9"/>
  <c r="J37" i="9"/>
  <c r="J32" i="9"/>
  <c r="J31" i="9"/>
  <c r="J25" i="9"/>
  <c r="J21" i="9"/>
  <c r="J29" i="9"/>
  <c r="J27" i="9"/>
  <c r="J40" i="9"/>
  <c r="J24" i="9"/>
  <c r="J22" i="9"/>
  <c r="J18" i="9"/>
  <c r="J11" i="9"/>
  <c r="J10" i="9"/>
  <c r="J6" i="9"/>
  <c r="J9" i="9"/>
  <c r="J30" i="9"/>
  <c r="J17" i="9"/>
  <c r="J16" i="9"/>
  <c r="J15" i="9"/>
  <c r="J12" i="9"/>
  <c r="J8" i="9"/>
  <c r="J23" i="9"/>
  <c r="J19" i="9"/>
  <c r="J14" i="9"/>
  <c r="J13" i="9"/>
  <c r="J7" i="9"/>
  <c r="J20" i="9"/>
  <c r="I8" i="8"/>
  <c r="I12" i="8"/>
  <c r="I16" i="8"/>
  <c r="I20" i="8"/>
  <c r="I24" i="8"/>
  <c r="I28" i="8"/>
  <c r="I32" i="8"/>
  <c r="I36" i="8"/>
  <c r="I40" i="8"/>
  <c r="I44" i="8"/>
  <c r="I9" i="8"/>
  <c r="I13" i="8"/>
  <c r="I17" i="8"/>
  <c r="I21" i="8"/>
  <c r="I25" i="8"/>
  <c r="I29" i="8"/>
  <c r="I33" i="8"/>
  <c r="I37" i="8"/>
  <c r="I41" i="8"/>
  <c r="I45" i="8"/>
  <c r="I6" i="8"/>
  <c r="I10" i="8"/>
  <c r="I14" i="8"/>
  <c r="I18" i="8"/>
  <c r="I22" i="8"/>
  <c r="I26" i="8"/>
  <c r="I30" i="8"/>
  <c r="I34" i="8"/>
  <c r="I38" i="8"/>
  <c r="I42" i="8"/>
  <c r="I5" i="8"/>
  <c r="I15" i="8"/>
  <c r="I31" i="8"/>
  <c r="I7" i="8"/>
  <c r="I23" i="8"/>
  <c r="I39" i="8"/>
  <c r="I11" i="8"/>
  <c r="I27" i="8"/>
  <c r="I43" i="8"/>
  <c r="I19" i="8"/>
  <c r="I35" i="8"/>
  <c r="H6" i="8"/>
  <c r="H10" i="8"/>
  <c r="H14" i="8"/>
  <c r="H18" i="8"/>
  <c r="H22" i="8"/>
  <c r="H26" i="8"/>
  <c r="H30" i="8"/>
  <c r="H34" i="8"/>
  <c r="H38" i="8"/>
  <c r="H42" i="8"/>
  <c r="H4" i="8"/>
  <c r="H27" i="8"/>
  <c r="H35" i="8"/>
  <c r="H43" i="8"/>
  <c r="H7" i="8"/>
  <c r="H11" i="8"/>
  <c r="H15" i="8"/>
  <c r="H19" i="8"/>
  <c r="H23" i="8"/>
  <c r="H31" i="8"/>
  <c r="H39" i="8"/>
  <c r="H8" i="8"/>
  <c r="H12" i="8"/>
  <c r="H16" i="8"/>
  <c r="H20" i="8"/>
  <c r="H24" i="8"/>
  <c r="H28" i="8"/>
  <c r="H32" i="8"/>
  <c r="H36" i="8"/>
  <c r="H40" i="8"/>
  <c r="H44" i="8"/>
  <c r="H5" i="8"/>
  <c r="H21" i="8"/>
  <c r="H37" i="8"/>
  <c r="H13" i="8"/>
  <c r="H29" i="8"/>
  <c r="H45" i="8"/>
  <c r="H17" i="8"/>
  <c r="H33" i="8"/>
  <c r="H9" i="8"/>
  <c r="H25" i="8"/>
  <c r="H41" i="8"/>
  <c r="D5" i="8"/>
  <c r="E5" i="8" s="1"/>
  <c r="G5" i="8" s="1"/>
  <c r="P22" i="3"/>
  <c r="P8" i="3"/>
  <c r="P24" i="3"/>
  <c r="P17" i="3"/>
  <c r="P36" i="3"/>
  <c r="P29" i="3"/>
  <c r="P35" i="3"/>
  <c r="P14" i="3"/>
  <c r="P13" i="3"/>
  <c r="P16" i="3"/>
  <c r="P9" i="3"/>
  <c r="P28" i="3"/>
  <c r="P20" i="3"/>
  <c r="P30" i="3"/>
  <c r="P32" i="3"/>
  <c r="AB24" i="3"/>
  <c r="AB36" i="3"/>
  <c r="AB30" i="3"/>
  <c r="AB32" i="3"/>
  <c r="P15" i="3"/>
  <c r="P12" i="3"/>
  <c r="P11" i="3"/>
  <c r="P19" i="3"/>
  <c r="P26" i="3"/>
  <c r="P25" i="3"/>
  <c r="P31" i="3"/>
  <c r="AB23" i="3"/>
  <c r="AB26" i="3"/>
  <c r="AB20" i="3"/>
  <c r="AB31" i="3"/>
  <c r="Q38" i="6"/>
  <c r="Q31" i="6"/>
  <c r="Q30" i="6"/>
  <c r="Q36" i="6"/>
  <c r="Q33" i="6"/>
  <c r="Q28" i="6"/>
  <c r="Q35" i="6"/>
  <c r="Q34" i="6"/>
  <c r="Q27" i="6"/>
  <c r="Q26" i="6"/>
  <c r="Q19" i="6"/>
  <c r="Q29" i="6"/>
  <c r="Q24" i="6"/>
  <c r="Q21" i="6"/>
  <c r="Q23" i="6"/>
  <c r="Q22" i="6"/>
  <c r="Q17" i="6"/>
  <c r="Q12" i="6"/>
  <c r="Q18" i="6"/>
  <c r="Q11" i="6"/>
  <c r="Q10" i="6"/>
  <c r="Q25" i="6"/>
  <c r="Q16" i="6"/>
  <c r="Q13" i="6"/>
  <c r="Q37" i="6"/>
  <c r="Q32" i="6"/>
  <c r="Q20" i="6"/>
  <c r="Q14" i="6"/>
  <c r="Q15" i="6"/>
  <c r="N36" i="6"/>
  <c r="N33" i="6"/>
  <c r="N28" i="6"/>
  <c r="N35" i="6"/>
  <c r="N34" i="6"/>
  <c r="N37" i="6"/>
  <c r="N32" i="6"/>
  <c r="N24" i="6"/>
  <c r="N21" i="6"/>
  <c r="N30" i="6"/>
  <c r="N23" i="6"/>
  <c r="N22" i="6"/>
  <c r="N29" i="6"/>
  <c r="N25" i="6"/>
  <c r="N20" i="6"/>
  <c r="N18" i="6"/>
  <c r="N11" i="6"/>
  <c r="N10" i="6"/>
  <c r="N26" i="6"/>
  <c r="N19" i="6"/>
  <c r="N16" i="6"/>
  <c r="N13" i="6"/>
  <c r="N8" i="6"/>
  <c r="N15" i="6"/>
  <c r="N14" i="6"/>
  <c r="N7" i="6"/>
  <c r="N38" i="6"/>
  <c r="N31" i="6"/>
  <c r="N27" i="6"/>
  <c r="N9" i="6"/>
  <c r="N12" i="6"/>
  <c r="N17" i="6"/>
  <c r="AH36" i="6"/>
  <c r="AH33" i="6"/>
  <c r="AH28" i="6"/>
  <c r="AH35" i="6"/>
  <c r="AH34" i="6"/>
  <c r="AH29" i="6"/>
  <c r="AH38" i="6"/>
  <c r="AH31" i="6"/>
  <c r="AH37" i="6"/>
  <c r="AH32" i="6"/>
  <c r="AH30" i="6"/>
  <c r="AH27" i="6"/>
  <c r="X37" i="6"/>
  <c r="X32" i="6"/>
  <c r="X29" i="6"/>
  <c r="X38" i="6"/>
  <c r="X31" i="6"/>
  <c r="X30" i="6"/>
  <c r="X36" i="6"/>
  <c r="X33" i="6"/>
  <c r="X25" i="6"/>
  <c r="X20" i="6"/>
  <c r="X35" i="6"/>
  <c r="X34" i="6"/>
  <c r="X27" i="6"/>
  <c r="X26" i="6"/>
  <c r="X28" i="6"/>
  <c r="X24" i="6"/>
  <c r="X21" i="6"/>
  <c r="X22" i="6"/>
  <c r="X19" i="6"/>
  <c r="X17" i="6"/>
  <c r="X18" i="6"/>
  <c r="X23" i="6"/>
  <c r="Z36" i="6"/>
  <c r="Z33" i="6"/>
  <c r="Z28" i="6"/>
  <c r="Z35" i="6"/>
  <c r="Z34" i="6"/>
  <c r="Z29" i="6"/>
  <c r="Z24" i="6"/>
  <c r="Z21" i="6"/>
  <c r="Z38" i="6"/>
  <c r="Z31" i="6"/>
  <c r="Z23" i="6"/>
  <c r="Z22" i="6"/>
  <c r="Z37" i="6"/>
  <c r="Z32" i="6"/>
  <c r="Z25" i="6"/>
  <c r="Z27" i="6"/>
  <c r="Z19" i="6"/>
  <c r="Z30" i="6"/>
  <c r="Z26" i="6"/>
  <c r="Z20" i="6"/>
  <c r="AJ37" i="6"/>
  <c r="AJ32" i="6"/>
  <c r="AJ29" i="6"/>
  <c r="AJ38" i="6"/>
  <c r="AJ31" i="6"/>
  <c r="AJ30" i="6"/>
  <c r="AJ36" i="6"/>
  <c r="AJ33" i="6"/>
  <c r="AJ35" i="6"/>
  <c r="AJ34" i="6"/>
  <c r="AE35" i="6"/>
  <c r="AE34" i="6"/>
  <c r="AE37" i="6"/>
  <c r="AE32" i="6"/>
  <c r="AE29" i="6"/>
  <c r="AE30" i="6"/>
  <c r="AE36" i="6"/>
  <c r="AE33" i="6"/>
  <c r="AE25" i="6"/>
  <c r="AE38" i="6"/>
  <c r="AE31" i="6"/>
  <c r="AE27" i="6"/>
  <c r="AE26" i="6"/>
  <c r="AE24" i="6"/>
  <c r="AE28" i="6"/>
  <c r="AF37" i="6"/>
  <c r="AF32" i="6"/>
  <c r="AF29" i="6"/>
  <c r="AF38" i="6"/>
  <c r="AF31" i="6"/>
  <c r="AF30" i="6"/>
  <c r="AF36" i="6"/>
  <c r="AF33" i="6"/>
  <c r="AF25" i="6"/>
  <c r="AF35" i="6"/>
  <c r="AF34" i="6"/>
  <c r="AF27" i="6"/>
  <c r="AF26" i="6"/>
  <c r="AF28" i="6"/>
  <c r="AO38" i="6"/>
  <c r="AO36" i="6"/>
  <c r="AO35" i="6"/>
  <c r="AO34" i="6"/>
  <c r="AO37" i="6"/>
  <c r="Y38" i="6"/>
  <c r="Y31" i="6"/>
  <c r="Y30" i="6"/>
  <c r="Y36" i="6"/>
  <c r="Y33" i="6"/>
  <c r="Y28" i="6"/>
  <c r="Y35" i="6"/>
  <c r="Y34" i="6"/>
  <c r="Y27" i="6"/>
  <c r="Y26" i="6"/>
  <c r="Y19" i="6"/>
  <c r="Y29" i="6"/>
  <c r="Y24" i="6"/>
  <c r="Y21" i="6"/>
  <c r="Y23" i="6"/>
  <c r="Y22" i="6"/>
  <c r="Y25" i="6"/>
  <c r="Y18" i="6"/>
  <c r="Y37" i="6"/>
  <c r="Y32" i="6"/>
  <c r="Y20" i="6"/>
  <c r="AB37" i="6"/>
  <c r="AB32" i="6"/>
  <c r="AB29" i="6"/>
  <c r="AB38" i="6"/>
  <c r="AB31" i="6"/>
  <c r="AB30" i="6"/>
  <c r="AB28" i="6"/>
  <c r="AB25" i="6"/>
  <c r="AB27" i="6"/>
  <c r="AB26" i="6"/>
  <c r="AB36" i="6"/>
  <c r="AB33" i="6"/>
  <c r="AB24" i="6"/>
  <c r="AB21" i="6"/>
  <c r="AB35" i="6"/>
  <c r="AB34" i="6"/>
  <c r="AB23" i="6"/>
  <c r="AB22" i="6"/>
  <c r="V36" i="6"/>
  <c r="V33" i="6"/>
  <c r="V28" i="6"/>
  <c r="V35" i="6"/>
  <c r="V34" i="6"/>
  <c r="V37" i="6"/>
  <c r="V32" i="6"/>
  <c r="V24" i="6"/>
  <c r="V21" i="6"/>
  <c r="V30" i="6"/>
  <c r="V23" i="6"/>
  <c r="V22" i="6"/>
  <c r="V29" i="6"/>
  <c r="V25" i="6"/>
  <c r="V20" i="6"/>
  <c r="V18" i="6"/>
  <c r="V27" i="6"/>
  <c r="V16" i="6"/>
  <c r="V38" i="6"/>
  <c r="V31" i="6"/>
  <c r="V15" i="6"/>
  <c r="V26" i="6"/>
  <c r="V19" i="6"/>
  <c r="V17" i="6"/>
  <c r="P37" i="6"/>
  <c r="P32" i="6"/>
  <c r="P29" i="6"/>
  <c r="P38" i="6"/>
  <c r="P31" i="6"/>
  <c r="P30" i="6"/>
  <c r="P36" i="6"/>
  <c r="P33" i="6"/>
  <c r="P25" i="6"/>
  <c r="P20" i="6"/>
  <c r="P35" i="6"/>
  <c r="P34" i="6"/>
  <c r="P27" i="6"/>
  <c r="P26" i="6"/>
  <c r="P28" i="6"/>
  <c r="P24" i="6"/>
  <c r="P21" i="6"/>
  <c r="P15" i="6"/>
  <c r="P14" i="6"/>
  <c r="P23" i="6"/>
  <c r="P17" i="6"/>
  <c r="P12" i="6"/>
  <c r="P9" i="6"/>
  <c r="P22" i="6"/>
  <c r="P18" i="6"/>
  <c r="P11" i="6"/>
  <c r="P10" i="6"/>
  <c r="P19" i="6"/>
  <c r="P16" i="6"/>
  <c r="P13" i="6"/>
  <c r="R36" i="6"/>
  <c r="R33" i="6"/>
  <c r="R28" i="6"/>
  <c r="R35" i="6"/>
  <c r="R34" i="6"/>
  <c r="R29" i="6"/>
  <c r="R24" i="6"/>
  <c r="R21" i="6"/>
  <c r="R38" i="6"/>
  <c r="R31" i="6"/>
  <c r="R23" i="6"/>
  <c r="R22" i="6"/>
  <c r="R37" i="6"/>
  <c r="R32" i="6"/>
  <c r="R25" i="6"/>
  <c r="R26" i="6"/>
  <c r="R18" i="6"/>
  <c r="R11" i="6"/>
  <c r="R16" i="6"/>
  <c r="R13" i="6"/>
  <c r="R30" i="6"/>
  <c r="R27" i="6"/>
  <c r="R20" i="6"/>
  <c r="R19" i="6"/>
  <c r="R15" i="6"/>
  <c r="R14" i="6"/>
  <c r="R12" i="6"/>
  <c r="R17" i="6"/>
  <c r="AI35" i="6"/>
  <c r="AI34" i="6"/>
  <c r="AI37" i="6"/>
  <c r="AI32" i="6"/>
  <c r="AI29" i="6"/>
  <c r="AI38" i="6"/>
  <c r="AI31" i="6"/>
  <c r="AI28" i="6"/>
  <c r="AI30" i="6"/>
  <c r="AI36" i="6"/>
  <c r="AI33" i="6"/>
  <c r="AP36" i="6"/>
  <c r="AP35" i="6"/>
  <c r="AP38" i="6"/>
  <c r="AP37" i="6"/>
  <c r="T37" i="6"/>
  <c r="T32" i="6"/>
  <c r="T29" i="6"/>
  <c r="T38" i="6"/>
  <c r="T31" i="6"/>
  <c r="T30" i="6"/>
  <c r="T28" i="6"/>
  <c r="T25" i="6"/>
  <c r="T20" i="6"/>
  <c r="T27" i="6"/>
  <c r="T26" i="6"/>
  <c r="T36" i="6"/>
  <c r="T33" i="6"/>
  <c r="T24" i="6"/>
  <c r="T21" i="6"/>
  <c r="T23" i="6"/>
  <c r="T19" i="6"/>
  <c r="T15" i="6"/>
  <c r="T14" i="6"/>
  <c r="T22" i="6"/>
  <c r="T17" i="6"/>
  <c r="T18" i="6"/>
  <c r="T35" i="6"/>
  <c r="T34" i="6"/>
  <c r="T16" i="6"/>
  <c r="T13" i="6"/>
  <c r="AL36" i="6"/>
  <c r="AL33" i="6"/>
  <c r="AL35" i="6"/>
  <c r="AL34" i="6"/>
  <c r="AL37" i="6"/>
  <c r="AL32" i="6"/>
  <c r="AL38" i="6"/>
  <c r="AL31" i="6"/>
  <c r="W35" i="6"/>
  <c r="W34" i="6"/>
  <c r="W37" i="6"/>
  <c r="W32" i="6"/>
  <c r="W29" i="6"/>
  <c r="W30" i="6"/>
  <c r="W23" i="6"/>
  <c r="W22" i="6"/>
  <c r="W36" i="6"/>
  <c r="W33" i="6"/>
  <c r="W25" i="6"/>
  <c r="W20" i="6"/>
  <c r="W38" i="6"/>
  <c r="W31" i="6"/>
  <c r="W27" i="6"/>
  <c r="W26" i="6"/>
  <c r="W28" i="6"/>
  <c r="W16" i="6"/>
  <c r="W21" i="6"/>
  <c r="W24" i="6"/>
  <c r="W19" i="6"/>
  <c r="W17" i="6"/>
  <c r="W18" i="6"/>
  <c r="U38" i="6"/>
  <c r="U31" i="6"/>
  <c r="U30" i="6"/>
  <c r="U36" i="6"/>
  <c r="U33" i="6"/>
  <c r="U28" i="6"/>
  <c r="U27" i="6"/>
  <c r="U26" i="6"/>
  <c r="U19" i="6"/>
  <c r="U37" i="6"/>
  <c r="U32" i="6"/>
  <c r="U24" i="6"/>
  <c r="U21" i="6"/>
  <c r="U35" i="6"/>
  <c r="U34" i="6"/>
  <c r="U23" i="6"/>
  <c r="U22" i="6"/>
  <c r="U17" i="6"/>
  <c r="U29" i="6"/>
  <c r="U25" i="6"/>
  <c r="U20" i="6"/>
  <c r="U18" i="6"/>
  <c r="U16" i="6"/>
  <c r="U15" i="6"/>
  <c r="U14" i="6"/>
  <c r="S35" i="6"/>
  <c r="S34" i="6"/>
  <c r="S37" i="6"/>
  <c r="S32" i="6"/>
  <c r="S29" i="6"/>
  <c r="S38" i="6"/>
  <c r="S31" i="6"/>
  <c r="S23" i="6"/>
  <c r="S22" i="6"/>
  <c r="S28" i="6"/>
  <c r="S25" i="6"/>
  <c r="S20" i="6"/>
  <c r="S30" i="6"/>
  <c r="S27" i="6"/>
  <c r="S26" i="6"/>
  <c r="S16" i="6"/>
  <c r="S13" i="6"/>
  <c r="S19" i="6"/>
  <c r="S15" i="6"/>
  <c r="S14" i="6"/>
  <c r="S21" i="6"/>
  <c r="S17" i="6"/>
  <c r="S12" i="6"/>
  <c r="S36" i="6"/>
  <c r="S33" i="6"/>
  <c r="S24" i="6"/>
  <c r="S18" i="6"/>
  <c r="AG38" i="6"/>
  <c r="AG31" i="6"/>
  <c r="AG30" i="6"/>
  <c r="AG36" i="6"/>
  <c r="AG33" i="6"/>
  <c r="AG28" i="6"/>
  <c r="AG35" i="6"/>
  <c r="AG34" i="6"/>
  <c r="AG27" i="6"/>
  <c r="AG26" i="6"/>
  <c r="AG29" i="6"/>
  <c r="AG37" i="6"/>
  <c r="AG32" i="6"/>
  <c r="AD36" i="6"/>
  <c r="AD33" i="6"/>
  <c r="AD28" i="6"/>
  <c r="AD35" i="6"/>
  <c r="AD34" i="6"/>
  <c r="AD37" i="6"/>
  <c r="AD32" i="6"/>
  <c r="AD24" i="6"/>
  <c r="AD30" i="6"/>
  <c r="AD23" i="6"/>
  <c r="AD29" i="6"/>
  <c r="AD25" i="6"/>
  <c r="AD38" i="6"/>
  <c r="AD31" i="6"/>
  <c r="AD26" i="6"/>
  <c r="AD27" i="6"/>
  <c r="AC38" i="6"/>
  <c r="AC31" i="6"/>
  <c r="AC30" i="6"/>
  <c r="AC36" i="6"/>
  <c r="AC33" i="6"/>
  <c r="AC28" i="6"/>
  <c r="AC27" i="6"/>
  <c r="AC26" i="6"/>
  <c r="AC37" i="6"/>
  <c r="AC32" i="6"/>
  <c r="AC24" i="6"/>
  <c r="AC35" i="6"/>
  <c r="AC34" i="6"/>
  <c r="AC23" i="6"/>
  <c r="AC22" i="6"/>
  <c r="AC29" i="6"/>
  <c r="AC25" i="6"/>
  <c r="AQ37" i="6"/>
  <c r="AQ38" i="6"/>
  <c r="AQ36" i="6"/>
  <c r="L37" i="6"/>
  <c r="L32" i="6"/>
  <c r="L29" i="6"/>
  <c r="L38" i="6"/>
  <c r="L31" i="6"/>
  <c r="L30" i="6"/>
  <c r="L28" i="6"/>
  <c r="L25" i="6"/>
  <c r="L20" i="6"/>
  <c r="L27" i="6"/>
  <c r="L26" i="6"/>
  <c r="L36" i="6"/>
  <c r="L33" i="6"/>
  <c r="L24" i="6"/>
  <c r="L35" i="6"/>
  <c r="L34" i="6"/>
  <c r="L21" i="6"/>
  <c r="L15" i="6"/>
  <c r="L14" i="6"/>
  <c r="L7" i="6"/>
  <c r="L6" i="6"/>
  <c r="L17" i="6"/>
  <c r="L12" i="6"/>
  <c r="L9" i="6"/>
  <c r="L23" i="6"/>
  <c r="L19" i="6"/>
  <c r="L18" i="6"/>
  <c r="L11" i="6"/>
  <c r="L10" i="6"/>
  <c r="L22" i="6"/>
  <c r="L13" i="6"/>
  <c r="L8" i="6"/>
  <c r="L5" i="6"/>
  <c r="L16" i="6"/>
  <c r="O35" i="6"/>
  <c r="O34" i="6"/>
  <c r="O37" i="6"/>
  <c r="O32" i="6"/>
  <c r="O29" i="6"/>
  <c r="O30" i="6"/>
  <c r="O23" i="6"/>
  <c r="O22" i="6"/>
  <c r="O36" i="6"/>
  <c r="O33" i="6"/>
  <c r="O25" i="6"/>
  <c r="O20" i="6"/>
  <c r="O38" i="6"/>
  <c r="O31" i="6"/>
  <c r="O27" i="6"/>
  <c r="O26" i="6"/>
  <c r="O24" i="6"/>
  <c r="O19" i="6"/>
  <c r="O16" i="6"/>
  <c r="O13" i="6"/>
  <c r="O8" i="6"/>
  <c r="O28" i="6"/>
  <c r="O15" i="6"/>
  <c r="O14" i="6"/>
  <c r="O17" i="6"/>
  <c r="O12" i="6"/>
  <c r="O9" i="6"/>
  <c r="O21" i="6"/>
  <c r="O11" i="6"/>
  <c r="O10" i="6"/>
  <c r="O18" i="6"/>
  <c r="M38" i="6"/>
  <c r="M31" i="6"/>
  <c r="M30" i="6"/>
  <c r="M36" i="6"/>
  <c r="M33" i="6"/>
  <c r="M28" i="6"/>
  <c r="M27" i="6"/>
  <c r="M26" i="6"/>
  <c r="M19" i="6"/>
  <c r="M37" i="6"/>
  <c r="M32" i="6"/>
  <c r="M24" i="6"/>
  <c r="M21" i="6"/>
  <c r="M35" i="6"/>
  <c r="M34" i="6"/>
  <c r="M23" i="6"/>
  <c r="M22" i="6"/>
  <c r="M17" i="6"/>
  <c r="M12" i="6"/>
  <c r="M9" i="6"/>
  <c r="M20" i="6"/>
  <c r="M18" i="6"/>
  <c r="M11" i="6"/>
  <c r="M10" i="6"/>
  <c r="M29" i="6"/>
  <c r="M16" i="6"/>
  <c r="M13" i="6"/>
  <c r="M8" i="6"/>
  <c r="M25" i="6"/>
  <c r="M6" i="6"/>
  <c r="M7" i="6"/>
  <c r="M14" i="6"/>
  <c r="M15" i="6"/>
  <c r="K35" i="6"/>
  <c r="K34" i="6"/>
  <c r="K37" i="6"/>
  <c r="K32" i="6"/>
  <c r="K29" i="6"/>
  <c r="K38" i="6"/>
  <c r="K31" i="6"/>
  <c r="K23" i="6"/>
  <c r="K22" i="6"/>
  <c r="K28" i="6"/>
  <c r="K25" i="6"/>
  <c r="K30" i="6"/>
  <c r="K27" i="6"/>
  <c r="K26" i="6"/>
  <c r="K36" i="6"/>
  <c r="K33" i="6"/>
  <c r="K16" i="6"/>
  <c r="K13" i="6"/>
  <c r="K8" i="6"/>
  <c r="K5" i="6"/>
  <c r="K24" i="6"/>
  <c r="K21" i="6"/>
  <c r="K15" i="6"/>
  <c r="K14" i="6"/>
  <c r="K7" i="6"/>
  <c r="K6" i="6"/>
  <c r="K20" i="6"/>
  <c r="K17" i="6"/>
  <c r="K12" i="6"/>
  <c r="K9" i="6"/>
  <c r="K4" i="6"/>
  <c r="K19" i="6"/>
  <c r="K18" i="6"/>
  <c r="K11" i="6"/>
  <c r="K10" i="6"/>
  <c r="AA35" i="6"/>
  <c r="AA34" i="6"/>
  <c r="AA37" i="6"/>
  <c r="AA32" i="6"/>
  <c r="AA29" i="6"/>
  <c r="AA38" i="6"/>
  <c r="AA31" i="6"/>
  <c r="AA23" i="6"/>
  <c r="AA22" i="6"/>
  <c r="AA28" i="6"/>
  <c r="AA25" i="6"/>
  <c r="AA20" i="6"/>
  <c r="AA30" i="6"/>
  <c r="AA27" i="6"/>
  <c r="AA26" i="6"/>
  <c r="AA21" i="6"/>
  <c r="AA24" i="6"/>
  <c r="AA36" i="6"/>
  <c r="AA33" i="6"/>
  <c r="AN37" i="6"/>
  <c r="AN38" i="6"/>
  <c r="AN36" i="6"/>
  <c r="AN33" i="6"/>
  <c r="AN35" i="6"/>
  <c r="AN34" i="6"/>
  <c r="AM35" i="6"/>
  <c r="AM34" i="6"/>
  <c r="AM37" i="6"/>
  <c r="AM32" i="6"/>
  <c r="AM36" i="6"/>
  <c r="AM33" i="6"/>
  <c r="AM38" i="6"/>
  <c r="AK38" i="6"/>
  <c r="AK31" i="6"/>
  <c r="AK30" i="6"/>
  <c r="AK36" i="6"/>
  <c r="AK33" i="6"/>
  <c r="AK37" i="6"/>
  <c r="AK32" i="6"/>
  <c r="AK35" i="6"/>
  <c r="AK34" i="6"/>
  <c r="AR37" i="6"/>
  <c r="AR38" i="6"/>
  <c r="I38" i="5"/>
  <c r="I31" i="5"/>
  <c r="I30" i="5"/>
  <c r="I36" i="5"/>
  <c r="I33" i="5"/>
  <c r="I28" i="5"/>
  <c r="I35" i="5"/>
  <c r="I34" i="5"/>
  <c r="I23" i="5"/>
  <c r="I22" i="5"/>
  <c r="I29" i="5"/>
  <c r="I27" i="5"/>
  <c r="I24" i="5"/>
  <c r="I16" i="5"/>
  <c r="I37" i="5"/>
  <c r="I32" i="5"/>
  <c r="I26" i="5"/>
  <c r="I25" i="5"/>
  <c r="I20" i="5"/>
  <c r="I17" i="5"/>
  <c r="I15" i="5"/>
  <c r="I11" i="5"/>
  <c r="I10" i="5"/>
  <c r="I19" i="5"/>
  <c r="I18" i="5"/>
  <c r="I13" i="5"/>
  <c r="I8" i="5"/>
  <c r="I9" i="5"/>
  <c r="I21" i="5"/>
  <c r="I14" i="5"/>
  <c r="I7" i="5"/>
  <c r="I6" i="5"/>
  <c r="I12" i="5"/>
  <c r="AC38" i="5"/>
  <c r="AC31" i="5"/>
  <c r="AC30" i="5"/>
  <c r="AC36" i="5"/>
  <c r="AC33" i="5"/>
  <c r="AC28" i="5"/>
  <c r="AC37" i="5"/>
  <c r="AC32" i="5"/>
  <c r="AC29" i="5"/>
  <c r="AC27" i="5"/>
  <c r="AC35" i="5"/>
  <c r="AC34" i="5"/>
  <c r="AC26" i="5"/>
  <c r="K35" i="5"/>
  <c r="K34" i="5"/>
  <c r="K37" i="5"/>
  <c r="K32" i="5"/>
  <c r="K29" i="5"/>
  <c r="K38" i="5"/>
  <c r="K31" i="5"/>
  <c r="K27" i="5"/>
  <c r="K26" i="5"/>
  <c r="K17" i="5"/>
  <c r="K36" i="5"/>
  <c r="K33" i="5"/>
  <c r="K30" i="5"/>
  <c r="K28" i="5"/>
  <c r="K25" i="5"/>
  <c r="K24" i="5"/>
  <c r="K14" i="5"/>
  <c r="K21" i="5"/>
  <c r="K16" i="5"/>
  <c r="K12" i="5"/>
  <c r="K9" i="5"/>
  <c r="K23" i="5"/>
  <c r="K20" i="5"/>
  <c r="K8" i="5"/>
  <c r="K22" i="5"/>
  <c r="K11" i="5"/>
  <c r="K10" i="5"/>
  <c r="K19" i="5"/>
  <c r="K18" i="5"/>
  <c r="K15" i="5"/>
  <c r="K13" i="5"/>
  <c r="X37" i="5"/>
  <c r="X32" i="5"/>
  <c r="X29" i="5"/>
  <c r="X38" i="5"/>
  <c r="X31" i="5"/>
  <c r="X30" i="5"/>
  <c r="X36" i="5"/>
  <c r="X33" i="5"/>
  <c r="X24" i="5"/>
  <c r="X21" i="5"/>
  <c r="X35" i="5"/>
  <c r="X34" i="5"/>
  <c r="X28" i="5"/>
  <c r="X25" i="5"/>
  <c r="X23" i="5"/>
  <c r="X27" i="5"/>
  <c r="X26" i="5"/>
  <c r="X22" i="5"/>
  <c r="L37" i="5"/>
  <c r="L32" i="5"/>
  <c r="L29" i="5"/>
  <c r="L38" i="5"/>
  <c r="L31" i="5"/>
  <c r="L30" i="5"/>
  <c r="L28" i="5"/>
  <c r="L24" i="5"/>
  <c r="L21" i="5"/>
  <c r="L36" i="5"/>
  <c r="L33" i="5"/>
  <c r="L26" i="5"/>
  <c r="L22" i="5"/>
  <c r="L20" i="5"/>
  <c r="L19" i="5"/>
  <c r="L18" i="5"/>
  <c r="L35" i="5"/>
  <c r="L34" i="5"/>
  <c r="L25" i="5"/>
  <c r="L27" i="5"/>
  <c r="L16" i="5"/>
  <c r="L12" i="5"/>
  <c r="L9" i="5"/>
  <c r="L11" i="5"/>
  <c r="L10" i="5"/>
  <c r="L23" i="5"/>
  <c r="L17" i="5"/>
  <c r="L15" i="5"/>
  <c r="L13" i="5"/>
  <c r="L14" i="5"/>
  <c r="AM37" i="5"/>
  <c r="AM38" i="5"/>
  <c r="AM36" i="5"/>
  <c r="J36" i="5"/>
  <c r="J33" i="5"/>
  <c r="J28" i="5"/>
  <c r="J35" i="5"/>
  <c r="J34" i="5"/>
  <c r="J29" i="5"/>
  <c r="J25" i="5"/>
  <c r="J20" i="5"/>
  <c r="J37" i="5"/>
  <c r="J32" i="5"/>
  <c r="J21" i="5"/>
  <c r="J15" i="5"/>
  <c r="J26" i="5"/>
  <c r="J30" i="5"/>
  <c r="J24" i="5"/>
  <c r="J23" i="5"/>
  <c r="J19" i="5"/>
  <c r="J18" i="5"/>
  <c r="J13" i="5"/>
  <c r="J8" i="5"/>
  <c r="J14" i="5"/>
  <c r="J7" i="5"/>
  <c r="J31" i="5"/>
  <c r="J38" i="5"/>
  <c r="J16" i="5"/>
  <c r="J12" i="5"/>
  <c r="J9" i="5"/>
  <c r="J27" i="5"/>
  <c r="J22" i="5"/>
  <c r="J17" i="5"/>
  <c r="J11" i="5"/>
  <c r="J10" i="5"/>
  <c r="M38" i="5"/>
  <c r="M31" i="5"/>
  <c r="M30" i="5"/>
  <c r="M36" i="5"/>
  <c r="M33" i="5"/>
  <c r="M28" i="5"/>
  <c r="M23" i="5"/>
  <c r="M22" i="5"/>
  <c r="M35" i="5"/>
  <c r="M34" i="5"/>
  <c r="M25" i="5"/>
  <c r="M16" i="5"/>
  <c r="M27" i="5"/>
  <c r="M24" i="5"/>
  <c r="M32" i="5"/>
  <c r="M29" i="5"/>
  <c r="M21" i="5"/>
  <c r="M11" i="5"/>
  <c r="M10" i="5"/>
  <c r="M37" i="5"/>
  <c r="M17" i="5"/>
  <c r="M15" i="5"/>
  <c r="M13" i="5"/>
  <c r="M26" i="5"/>
  <c r="M20" i="5"/>
  <c r="M19" i="5"/>
  <c r="M18" i="5"/>
  <c r="M14" i="5"/>
  <c r="M12" i="5"/>
  <c r="AE35" i="5"/>
  <c r="AE34" i="5"/>
  <c r="AE37" i="5"/>
  <c r="AE32" i="5"/>
  <c r="AE29" i="5"/>
  <c r="AE30" i="5"/>
  <c r="AE36" i="5"/>
  <c r="AE33" i="5"/>
  <c r="AE28" i="5"/>
  <c r="AE38" i="5"/>
  <c r="AE31" i="5"/>
  <c r="S35" i="5"/>
  <c r="S34" i="5"/>
  <c r="S37" i="5"/>
  <c r="S32" i="5"/>
  <c r="S29" i="5"/>
  <c r="S38" i="5"/>
  <c r="S31" i="5"/>
  <c r="S27" i="5"/>
  <c r="S26" i="5"/>
  <c r="S25" i="5"/>
  <c r="S24" i="5"/>
  <c r="S23" i="5"/>
  <c r="S17" i="5"/>
  <c r="S36" i="5"/>
  <c r="S33" i="5"/>
  <c r="S30" i="5"/>
  <c r="S28" i="5"/>
  <c r="S21" i="5"/>
  <c r="S19" i="5"/>
  <c r="S18" i="5"/>
  <c r="S22" i="5"/>
  <c r="S20" i="5"/>
  <c r="S16" i="5"/>
  <c r="AJ37" i="5"/>
  <c r="AJ38" i="5"/>
  <c r="AJ35" i="5"/>
  <c r="AJ34" i="5"/>
  <c r="AJ33" i="5"/>
  <c r="AJ36" i="5"/>
  <c r="AK38" i="5"/>
  <c r="AK36" i="5"/>
  <c r="AK37" i="5"/>
  <c r="AK34" i="5"/>
  <c r="AK35" i="5"/>
  <c r="T37" i="5"/>
  <c r="T32" i="5"/>
  <c r="T29" i="5"/>
  <c r="T38" i="5"/>
  <c r="T31" i="5"/>
  <c r="T30" i="5"/>
  <c r="T28" i="5"/>
  <c r="T24" i="5"/>
  <c r="T21" i="5"/>
  <c r="T27" i="5"/>
  <c r="T19" i="5"/>
  <c r="T18" i="5"/>
  <c r="T36" i="5"/>
  <c r="T33" i="5"/>
  <c r="T35" i="5"/>
  <c r="T34" i="5"/>
  <c r="T26" i="5"/>
  <c r="T17" i="5"/>
  <c r="T22" i="5"/>
  <c r="T25" i="5"/>
  <c r="T23" i="5"/>
  <c r="T20" i="5"/>
  <c r="AH36" i="5"/>
  <c r="AH33" i="5"/>
  <c r="AH35" i="5"/>
  <c r="AH34" i="5"/>
  <c r="AH38" i="5"/>
  <c r="AH31" i="5"/>
  <c r="AH32" i="5"/>
  <c r="AH37" i="5"/>
  <c r="U38" i="5"/>
  <c r="U31" i="5"/>
  <c r="U30" i="5"/>
  <c r="U36" i="5"/>
  <c r="U33" i="5"/>
  <c r="U28" i="5"/>
  <c r="U23" i="5"/>
  <c r="U22" i="5"/>
  <c r="U37" i="5"/>
  <c r="U32" i="5"/>
  <c r="U29" i="5"/>
  <c r="U21" i="5"/>
  <c r="U35" i="5"/>
  <c r="U34" i="5"/>
  <c r="U26" i="5"/>
  <c r="U25" i="5"/>
  <c r="U19" i="5"/>
  <c r="U18" i="5"/>
  <c r="U27" i="5"/>
  <c r="U20" i="5"/>
  <c r="U24" i="5"/>
  <c r="P37" i="5"/>
  <c r="P32" i="5"/>
  <c r="P29" i="5"/>
  <c r="P38" i="5"/>
  <c r="P31" i="5"/>
  <c r="P30" i="5"/>
  <c r="P36" i="5"/>
  <c r="P33" i="5"/>
  <c r="P24" i="5"/>
  <c r="P21" i="5"/>
  <c r="P19" i="5"/>
  <c r="P18" i="5"/>
  <c r="P26" i="5"/>
  <c r="P25" i="5"/>
  <c r="P23" i="5"/>
  <c r="P20" i="5"/>
  <c r="P14" i="5"/>
  <c r="P16" i="5"/>
  <c r="P35" i="5"/>
  <c r="P22" i="5"/>
  <c r="P34" i="5"/>
  <c r="P28" i="5"/>
  <c r="P27" i="5"/>
  <c r="P13" i="5"/>
  <c r="P17" i="5"/>
  <c r="P15" i="5"/>
  <c r="H37" i="5"/>
  <c r="H32" i="5"/>
  <c r="H29" i="5"/>
  <c r="H38" i="5"/>
  <c r="H31" i="5"/>
  <c r="H30" i="5"/>
  <c r="H36" i="5"/>
  <c r="H33" i="5"/>
  <c r="H24" i="5"/>
  <c r="H21" i="5"/>
  <c r="H25" i="5"/>
  <c r="H23" i="5"/>
  <c r="H19" i="5"/>
  <c r="H18" i="5"/>
  <c r="H27" i="5"/>
  <c r="H35" i="5"/>
  <c r="H34" i="5"/>
  <c r="H28" i="5"/>
  <c r="H26" i="5"/>
  <c r="H22" i="5"/>
  <c r="H12" i="5"/>
  <c r="H9" i="5"/>
  <c r="H20" i="5"/>
  <c r="H17" i="5"/>
  <c r="H15" i="5"/>
  <c r="H11" i="5"/>
  <c r="H10" i="5"/>
  <c r="H7" i="5"/>
  <c r="H6" i="5"/>
  <c r="H13" i="5"/>
  <c r="H8" i="5"/>
  <c r="H5" i="5"/>
  <c r="H16" i="5"/>
  <c r="H14" i="5"/>
  <c r="Y38" i="5"/>
  <c r="Y31" i="5"/>
  <c r="Y30" i="5"/>
  <c r="Y36" i="5"/>
  <c r="Y33" i="5"/>
  <c r="Y28" i="5"/>
  <c r="Y35" i="5"/>
  <c r="Y34" i="5"/>
  <c r="Y23" i="5"/>
  <c r="Y22" i="5"/>
  <c r="Y27" i="5"/>
  <c r="Y24" i="5"/>
  <c r="Y29" i="5"/>
  <c r="Y26" i="5"/>
  <c r="Y37" i="5"/>
  <c r="Y25" i="5"/>
  <c r="Y32" i="5"/>
  <c r="Q38" i="5"/>
  <c r="Q31" i="5"/>
  <c r="Q30" i="5"/>
  <c r="Q36" i="5"/>
  <c r="Q33" i="5"/>
  <c r="Q28" i="5"/>
  <c r="Q35" i="5"/>
  <c r="Q34" i="5"/>
  <c r="Q23" i="5"/>
  <c r="Q22" i="5"/>
  <c r="Q26" i="5"/>
  <c r="Q20" i="5"/>
  <c r="Q16" i="5"/>
  <c r="Q29" i="5"/>
  <c r="Q25" i="5"/>
  <c r="Q37" i="5"/>
  <c r="Q32" i="5"/>
  <c r="Q27" i="5"/>
  <c r="Q24" i="5"/>
  <c r="Q19" i="5"/>
  <c r="Q18" i="5"/>
  <c r="Q21" i="5"/>
  <c r="Q17" i="5"/>
  <c r="Q15" i="5"/>
  <c r="Q14" i="5"/>
  <c r="AI35" i="5"/>
  <c r="AI34" i="5"/>
  <c r="AI37" i="5"/>
  <c r="AI32" i="5"/>
  <c r="AI38" i="5"/>
  <c r="AI36" i="5"/>
  <c r="AI33" i="5"/>
  <c r="AL36" i="5"/>
  <c r="AL35" i="5"/>
  <c r="AL37" i="5"/>
  <c r="AL38" i="5"/>
  <c r="R36" i="5"/>
  <c r="R33" i="5"/>
  <c r="R28" i="5"/>
  <c r="R35" i="5"/>
  <c r="R34" i="5"/>
  <c r="R29" i="5"/>
  <c r="R25" i="5"/>
  <c r="R20" i="5"/>
  <c r="R38" i="5"/>
  <c r="R31" i="5"/>
  <c r="R22" i="5"/>
  <c r="R15" i="5"/>
  <c r="R37" i="5"/>
  <c r="R32" i="5"/>
  <c r="R27" i="5"/>
  <c r="R24" i="5"/>
  <c r="R16" i="5"/>
  <c r="R30" i="5"/>
  <c r="R21" i="5"/>
  <c r="R17" i="5"/>
  <c r="R26" i="5"/>
  <c r="R19" i="5"/>
  <c r="R18" i="5"/>
  <c r="R23" i="5"/>
  <c r="AB37" i="5"/>
  <c r="AB32" i="5"/>
  <c r="AB29" i="5"/>
  <c r="AB38" i="5"/>
  <c r="AB31" i="5"/>
  <c r="AB30" i="5"/>
  <c r="AB28" i="5"/>
  <c r="AB26" i="5"/>
  <c r="AB25" i="5"/>
  <c r="AB36" i="5"/>
  <c r="AB33" i="5"/>
  <c r="AB27" i="5"/>
  <c r="AB34" i="5"/>
  <c r="AB35" i="5"/>
  <c r="AF37" i="5"/>
  <c r="AF32" i="5"/>
  <c r="AF29" i="5"/>
  <c r="AF38" i="5"/>
  <c r="AF31" i="5"/>
  <c r="AF30" i="5"/>
  <c r="AF36" i="5"/>
  <c r="AF33" i="5"/>
  <c r="AF35" i="5"/>
  <c r="AF34" i="5"/>
  <c r="AG38" i="5"/>
  <c r="AG31" i="5"/>
  <c r="AG30" i="5"/>
  <c r="AG36" i="5"/>
  <c r="AG33" i="5"/>
  <c r="AG35" i="5"/>
  <c r="AG34" i="5"/>
  <c r="AG37" i="5"/>
  <c r="AG32" i="5"/>
  <c r="AD36" i="5"/>
  <c r="AD33" i="5"/>
  <c r="AD28" i="5"/>
  <c r="AD35" i="5"/>
  <c r="AD34" i="5"/>
  <c r="AD37" i="5"/>
  <c r="AD32" i="5"/>
  <c r="AD38" i="5"/>
  <c r="AD31" i="5"/>
  <c r="AD29" i="5"/>
  <c r="AD27" i="5"/>
  <c r="AD30" i="5"/>
  <c r="AN37" i="5"/>
  <c r="AN38" i="5"/>
  <c r="AA35" i="5"/>
  <c r="AA34" i="5"/>
  <c r="AA37" i="5"/>
  <c r="AA32" i="5"/>
  <c r="AA29" i="5"/>
  <c r="AA38" i="5"/>
  <c r="AA31" i="5"/>
  <c r="AA27" i="5"/>
  <c r="AA26" i="5"/>
  <c r="AA25" i="5"/>
  <c r="AA24" i="5"/>
  <c r="AA33" i="5"/>
  <c r="AA30" i="5"/>
  <c r="AA28" i="5"/>
  <c r="AA36" i="5"/>
  <c r="P36" i="4"/>
  <c r="P33" i="4"/>
  <c r="P35" i="4"/>
  <c r="P34" i="4"/>
  <c r="P30" i="4"/>
  <c r="P27" i="4"/>
  <c r="P26" i="4"/>
  <c r="P38" i="4"/>
  <c r="P31" i="4"/>
  <c r="P23" i="4"/>
  <c r="P22" i="4"/>
  <c r="P15" i="4"/>
  <c r="P14" i="4"/>
  <c r="P29" i="4"/>
  <c r="P28" i="4"/>
  <c r="P21" i="4"/>
  <c r="P16" i="4"/>
  <c r="P24" i="4"/>
  <c r="P20" i="4"/>
  <c r="P17" i="4"/>
  <c r="P11" i="4"/>
  <c r="P10" i="4"/>
  <c r="P32" i="4"/>
  <c r="P25" i="4"/>
  <c r="P18" i="4"/>
  <c r="P12" i="4"/>
  <c r="P37" i="4"/>
  <c r="P19" i="4"/>
  <c r="P13" i="4"/>
  <c r="AN36" i="4"/>
  <c r="AN35" i="4"/>
  <c r="AN34" i="4"/>
  <c r="AN38" i="4"/>
  <c r="AN37" i="4"/>
  <c r="L36" i="4"/>
  <c r="L33" i="4"/>
  <c r="L35" i="4"/>
  <c r="L34" i="4"/>
  <c r="L38" i="4"/>
  <c r="L31" i="4"/>
  <c r="L28" i="4"/>
  <c r="L27" i="4"/>
  <c r="L26" i="4"/>
  <c r="L30" i="4"/>
  <c r="L23" i="4"/>
  <c r="L22" i="4"/>
  <c r="L15" i="4"/>
  <c r="L14" i="4"/>
  <c r="L7" i="4"/>
  <c r="L6" i="4"/>
  <c r="L37" i="4"/>
  <c r="L32" i="4"/>
  <c r="L24" i="4"/>
  <c r="L20" i="4"/>
  <c r="L17" i="4"/>
  <c r="L11" i="4"/>
  <c r="L8" i="4"/>
  <c r="L29" i="4"/>
  <c r="L25" i="4"/>
  <c r="L19" i="4"/>
  <c r="L18" i="4"/>
  <c r="L12" i="4"/>
  <c r="L9" i="4"/>
  <c r="L21" i="4"/>
  <c r="L10" i="4"/>
  <c r="L13" i="4"/>
  <c r="L16" i="4"/>
  <c r="AC35" i="4"/>
  <c r="AC34" i="4"/>
  <c r="AC37" i="4"/>
  <c r="AC32" i="4"/>
  <c r="AC29" i="4"/>
  <c r="AC28" i="4"/>
  <c r="AC24" i="4"/>
  <c r="AC36" i="4"/>
  <c r="AC33" i="4"/>
  <c r="AC25" i="4"/>
  <c r="AC30" i="4"/>
  <c r="AC27" i="4"/>
  <c r="AC26" i="4"/>
  <c r="AC23" i="4"/>
  <c r="AC38" i="4"/>
  <c r="AC31" i="4"/>
  <c r="N37" i="4"/>
  <c r="N32" i="4"/>
  <c r="N29" i="4"/>
  <c r="N38" i="4"/>
  <c r="N31" i="4"/>
  <c r="N30" i="4"/>
  <c r="N23" i="4"/>
  <c r="N22" i="4"/>
  <c r="N35" i="4"/>
  <c r="N34" i="4"/>
  <c r="N28" i="4"/>
  <c r="N27" i="4"/>
  <c r="N26" i="4"/>
  <c r="N19" i="4"/>
  <c r="N18" i="4"/>
  <c r="N11" i="4"/>
  <c r="N10" i="4"/>
  <c r="N36" i="4"/>
  <c r="N33" i="4"/>
  <c r="N25" i="4"/>
  <c r="N14" i="4"/>
  <c r="N13" i="4"/>
  <c r="N12" i="4"/>
  <c r="N21" i="4"/>
  <c r="N16" i="4"/>
  <c r="N24" i="4"/>
  <c r="N17" i="4"/>
  <c r="N8" i="4"/>
  <c r="N20" i="4"/>
  <c r="N9" i="4"/>
  <c r="N15" i="4"/>
  <c r="Q35" i="4"/>
  <c r="Q34" i="4"/>
  <c r="Q37" i="4"/>
  <c r="Q32" i="4"/>
  <c r="Q29" i="4"/>
  <c r="Q36" i="4"/>
  <c r="Q33" i="4"/>
  <c r="Q28" i="4"/>
  <c r="Q24" i="4"/>
  <c r="Q21" i="4"/>
  <c r="Q25" i="4"/>
  <c r="Q20" i="4"/>
  <c r="Q17" i="4"/>
  <c r="Q12" i="4"/>
  <c r="Q23" i="4"/>
  <c r="Q11" i="4"/>
  <c r="Q38" i="4"/>
  <c r="Q31" i="4"/>
  <c r="Q30" i="4"/>
  <c r="Q19" i="4"/>
  <c r="Q18" i="4"/>
  <c r="Q15" i="4"/>
  <c r="Q16" i="4"/>
  <c r="Q14" i="4"/>
  <c r="Q13" i="4"/>
  <c r="Q26" i="4"/>
  <c r="Q22" i="4"/>
  <c r="Q27" i="4"/>
  <c r="AL37" i="4"/>
  <c r="AL32" i="4"/>
  <c r="AL38" i="4"/>
  <c r="AL35" i="4"/>
  <c r="AL34" i="4"/>
  <c r="AL36" i="4"/>
  <c r="AL33" i="4"/>
  <c r="S38" i="4"/>
  <c r="S31" i="4"/>
  <c r="S30" i="4"/>
  <c r="S36" i="4"/>
  <c r="S33" i="4"/>
  <c r="S28" i="4"/>
  <c r="S29" i="4"/>
  <c r="S25" i="4"/>
  <c r="S20" i="4"/>
  <c r="S37" i="4"/>
  <c r="S32" i="4"/>
  <c r="S24" i="4"/>
  <c r="S21" i="4"/>
  <c r="S16" i="4"/>
  <c r="S13" i="4"/>
  <c r="S19" i="4"/>
  <c r="S18" i="4"/>
  <c r="S14" i="4"/>
  <c r="S27" i="4"/>
  <c r="S26" i="4"/>
  <c r="S22" i="4"/>
  <c r="S15" i="4"/>
  <c r="S34" i="4"/>
  <c r="S23" i="4"/>
  <c r="S35" i="4"/>
  <c r="S17" i="4"/>
  <c r="AI38" i="4"/>
  <c r="AI31" i="4"/>
  <c r="AI30" i="4"/>
  <c r="AI36" i="4"/>
  <c r="AI33" i="4"/>
  <c r="AI29" i="4"/>
  <c r="AI37" i="4"/>
  <c r="AI32" i="4"/>
  <c r="AI34" i="4"/>
  <c r="AI35" i="4"/>
  <c r="AQ38" i="4"/>
  <c r="AQ37" i="4"/>
  <c r="AO35" i="4"/>
  <c r="AO37" i="4"/>
  <c r="AO36" i="4"/>
  <c r="AO38" i="4"/>
  <c r="AD37" i="4"/>
  <c r="AD32" i="4"/>
  <c r="AD29" i="4"/>
  <c r="AD38" i="4"/>
  <c r="AD31" i="4"/>
  <c r="AD30" i="4"/>
  <c r="AD35" i="4"/>
  <c r="AD34" i="4"/>
  <c r="AD27" i="4"/>
  <c r="AD26" i="4"/>
  <c r="AD36" i="4"/>
  <c r="AD33" i="4"/>
  <c r="AD25" i="4"/>
  <c r="AD24" i="4"/>
  <c r="AD28" i="4"/>
  <c r="AF36" i="4"/>
  <c r="AF33" i="4"/>
  <c r="AF28" i="4"/>
  <c r="AF35" i="4"/>
  <c r="AF34" i="4"/>
  <c r="AF30" i="4"/>
  <c r="AF27" i="4"/>
  <c r="AF26" i="4"/>
  <c r="AF38" i="4"/>
  <c r="AF31" i="4"/>
  <c r="AF29" i="4"/>
  <c r="AF32" i="4"/>
  <c r="AF37" i="4"/>
  <c r="J37" i="4"/>
  <c r="J32" i="4"/>
  <c r="J29" i="4"/>
  <c r="J38" i="4"/>
  <c r="J31" i="4"/>
  <c r="J30" i="4"/>
  <c r="J35" i="4"/>
  <c r="J34" i="4"/>
  <c r="J23" i="4"/>
  <c r="J22" i="4"/>
  <c r="J27" i="4"/>
  <c r="J26" i="4"/>
  <c r="J19" i="4"/>
  <c r="J18" i="4"/>
  <c r="J11" i="4"/>
  <c r="J10" i="4"/>
  <c r="J16" i="4"/>
  <c r="J6" i="4"/>
  <c r="J4" i="4"/>
  <c r="J28" i="4"/>
  <c r="J36" i="4"/>
  <c r="J33" i="4"/>
  <c r="J24" i="4"/>
  <c r="J9" i="4"/>
  <c r="J8" i="4"/>
  <c r="J7" i="4"/>
  <c r="J25" i="4"/>
  <c r="J14" i="4"/>
  <c r="J13" i="4"/>
  <c r="J12" i="4"/>
  <c r="J17" i="4"/>
  <c r="J20" i="4"/>
  <c r="J15" i="4"/>
  <c r="J21" i="4"/>
  <c r="J5" i="4"/>
  <c r="T36" i="4"/>
  <c r="T33" i="4"/>
  <c r="T35" i="4"/>
  <c r="T34" i="4"/>
  <c r="T38" i="4"/>
  <c r="T31" i="4"/>
  <c r="T27" i="4"/>
  <c r="T26" i="4"/>
  <c r="T30" i="4"/>
  <c r="T28" i="4"/>
  <c r="T23" i="4"/>
  <c r="T22" i="4"/>
  <c r="T15" i="4"/>
  <c r="T14" i="4"/>
  <c r="T24" i="4"/>
  <c r="T37" i="4"/>
  <c r="T32" i="4"/>
  <c r="T25" i="4"/>
  <c r="T16" i="4"/>
  <c r="T20" i="4"/>
  <c r="T18" i="4"/>
  <c r="T17" i="4"/>
  <c r="T29" i="4"/>
  <c r="T19" i="4"/>
  <c r="T21" i="4"/>
  <c r="X36" i="4"/>
  <c r="X33" i="4"/>
  <c r="X35" i="4"/>
  <c r="X34" i="4"/>
  <c r="X30" i="4"/>
  <c r="X27" i="4"/>
  <c r="X26" i="4"/>
  <c r="X38" i="4"/>
  <c r="X31" i="4"/>
  <c r="X23" i="4"/>
  <c r="X22" i="4"/>
  <c r="X21" i="4"/>
  <c r="X19" i="4"/>
  <c r="X18" i="4"/>
  <c r="X29" i="4"/>
  <c r="X24" i="4"/>
  <c r="X37" i="4"/>
  <c r="X32" i="4"/>
  <c r="X28" i="4"/>
  <c r="X20" i="4"/>
  <c r="X25" i="4"/>
  <c r="AB36" i="4"/>
  <c r="AB33" i="4"/>
  <c r="AB28" i="4"/>
  <c r="AB35" i="4"/>
  <c r="AB34" i="4"/>
  <c r="AB38" i="4"/>
  <c r="AB31" i="4"/>
  <c r="AB27" i="4"/>
  <c r="AB26" i="4"/>
  <c r="AB30" i="4"/>
  <c r="AB23" i="4"/>
  <c r="AB22" i="4"/>
  <c r="AB37" i="4"/>
  <c r="AB32" i="4"/>
  <c r="AB24" i="4"/>
  <c r="AB29" i="4"/>
  <c r="AB25" i="4"/>
  <c r="AJ36" i="4"/>
  <c r="AJ33" i="4"/>
  <c r="AJ35" i="4"/>
  <c r="AJ34" i="4"/>
  <c r="AJ38" i="4"/>
  <c r="AJ31" i="4"/>
  <c r="AJ30" i="4"/>
  <c r="AJ37" i="4"/>
  <c r="AJ32" i="4"/>
  <c r="AP37" i="4"/>
  <c r="AP38" i="4"/>
  <c r="AP36" i="4"/>
  <c r="V37" i="4"/>
  <c r="V32" i="4"/>
  <c r="V29" i="4"/>
  <c r="V38" i="4"/>
  <c r="V31" i="4"/>
  <c r="V30" i="4"/>
  <c r="V28" i="4"/>
  <c r="V23" i="4"/>
  <c r="V22" i="4"/>
  <c r="V35" i="4"/>
  <c r="V34" i="4"/>
  <c r="V27" i="4"/>
  <c r="V26" i="4"/>
  <c r="V19" i="4"/>
  <c r="V18" i="4"/>
  <c r="V25" i="4"/>
  <c r="V21" i="4"/>
  <c r="V17" i="4"/>
  <c r="V36" i="4"/>
  <c r="V33" i="4"/>
  <c r="V16" i="4"/>
  <c r="V24" i="4"/>
  <c r="V20" i="4"/>
  <c r="W38" i="4"/>
  <c r="W31" i="4"/>
  <c r="W30" i="4"/>
  <c r="W36" i="4"/>
  <c r="W33" i="4"/>
  <c r="W28" i="4"/>
  <c r="W37" i="4"/>
  <c r="W32" i="4"/>
  <c r="W25" i="4"/>
  <c r="W20" i="4"/>
  <c r="W29" i="4"/>
  <c r="W24" i="4"/>
  <c r="W21" i="4"/>
  <c r="W27" i="4"/>
  <c r="W26" i="4"/>
  <c r="W17" i="4"/>
  <c r="W35" i="4"/>
  <c r="W34" i="4"/>
  <c r="W23" i="4"/>
  <c r="W19" i="4"/>
  <c r="W18" i="4"/>
  <c r="W22" i="4"/>
  <c r="AH37" i="4"/>
  <c r="AH32" i="4"/>
  <c r="AH29" i="4"/>
  <c r="AH38" i="4"/>
  <c r="AH31" i="4"/>
  <c r="AH30" i="4"/>
  <c r="AH35" i="4"/>
  <c r="AH34" i="4"/>
  <c r="AH28" i="4"/>
  <c r="AH36" i="4"/>
  <c r="AH33" i="4"/>
  <c r="Y35" i="4"/>
  <c r="Y34" i="4"/>
  <c r="Y37" i="4"/>
  <c r="Y32" i="4"/>
  <c r="Y29" i="4"/>
  <c r="Y36" i="4"/>
  <c r="Y33" i="4"/>
  <c r="Y24" i="4"/>
  <c r="Y21" i="4"/>
  <c r="Y28" i="4"/>
  <c r="Y25" i="4"/>
  <c r="Y20" i="4"/>
  <c r="Y38" i="4"/>
  <c r="Y31" i="4"/>
  <c r="Y23" i="4"/>
  <c r="Y30" i="4"/>
  <c r="Y19" i="4"/>
  <c r="Y26" i="4"/>
  <c r="Y22" i="4"/>
  <c r="Y27" i="4"/>
  <c r="AK35" i="4"/>
  <c r="AK34" i="4"/>
  <c r="AK37" i="4"/>
  <c r="AK32" i="4"/>
  <c r="AK36" i="4"/>
  <c r="AK33" i="4"/>
  <c r="AK38" i="4"/>
  <c r="AK31" i="4"/>
  <c r="M35" i="4"/>
  <c r="M34" i="4"/>
  <c r="M37" i="4"/>
  <c r="M32" i="4"/>
  <c r="M29" i="4"/>
  <c r="M24" i="4"/>
  <c r="M21" i="4"/>
  <c r="M36" i="4"/>
  <c r="M33" i="4"/>
  <c r="M25" i="4"/>
  <c r="M20" i="4"/>
  <c r="M17" i="4"/>
  <c r="M12" i="4"/>
  <c r="M9" i="4"/>
  <c r="M22" i="4"/>
  <c r="M19" i="4"/>
  <c r="M18" i="4"/>
  <c r="M15" i="4"/>
  <c r="M28" i="4"/>
  <c r="M27" i="4"/>
  <c r="M26" i="4"/>
  <c r="M14" i="4"/>
  <c r="M13" i="4"/>
  <c r="M10" i="4"/>
  <c r="M30" i="4"/>
  <c r="M7" i="4"/>
  <c r="M38" i="4"/>
  <c r="M16" i="4"/>
  <c r="M31" i="4"/>
  <c r="M23" i="4"/>
  <c r="M11" i="4"/>
  <c r="M8" i="4"/>
  <c r="U35" i="4"/>
  <c r="U34" i="4"/>
  <c r="U37" i="4"/>
  <c r="U32" i="4"/>
  <c r="U29" i="4"/>
  <c r="U24" i="4"/>
  <c r="U21" i="4"/>
  <c r="U36" i="4"/>
  <c r="U33" i="4"/>
  <c r="U25" i="4"/>
  <c r="U20" i="4"/>
  <c r="U17" i="4"/>
  <c r="U30" i="4"/>
  <c r="U22" i="4"/>
  <c r="U16" i="4"/>
  <c r="U28" i="4"/>
  <c r="U23" i="4"/>
  <c r="U38" i="4"/>
  <c r="U31" i="4"/>
  <c r="U27" i="4"/>
  <c r="U26" i="4"/>
  <c r="U19" i="4"/>
  <c r="U15" i="4"/>
  <c r="U18" i="4"/>
  <c r="K38" i="4"/>
  <c r="K31" i="4"/>
  <c r="K30" i="4"/>
  <c r="K36" i="4"/>
  <c r="K33" i="4"/>
  <c r="K28" i="4"/>
  <c r="K29" i="4"/>
  <c r="K25" i="4"/>
  <c r="K37" i="4"/>
  <c r="K32" i="4"/>
  <c r="K24" i="4"/>
  <c r="K21" i="4"/>
  <c r="K16" i="4"/>
  <c r="K13" i="4"/>
  <c r="K8" i="4"/>
  <c r="K5" i="4"/>
  <c r="K9" i="4"/>
  <c r="K7" i="4"/>
  <c r="K35" i="4"/>
  <c r="K34" i="4"/>
  <c r="K22" i="4"/>
  <c r="K20" i="4"/>
  <c r="K17" i="4"/>
  <c r="K15" i="4"/>
  <c r="K11" i="4"/>
  <c r="K27" i="4"/>
  <c r="K26" i="4"/>
  <c r="K23" i="4"/>
  <c r="K19" i="4"/>
  <c r="K6" i="4"/>
  <c r="K18" i="4"/>
  <c r="K14" i="4"/>
  <c r="K12" i="4"/>
  <c r="K10" i="4"/>
  <c r="AA38" i="4"/>
  <c r="AA31" i="4"/>
  <c r="AA30" i="4"/>
  <c r="AA36" i="4"/>
  <c r="AA33" i="4"/>
  <c r="AA28" i="4"/>
  <c r="AA29" i="4"/>
  <c r="AA25" i="4"/>
  <c r="AA37" i="4"/>
  <c r="AA32" i="4"/>
  <c r="AA24" i="4"/>
  <c r="AA21" i="4"/>
  <c r="AA26" i="4"/>
  <c r="AA35" i="4"/>
  <c r="AA34" i="4"/>
  <c r="AA22" i="4"/>
  <c r="AA27" i="4"/>
  <c r="AA23" i="4"/>
  <c r="AE38" i="4"/>
  <c r="AE31" i="4"/>
  <c r="AE30" i="4"/>
  <c r="AE36" i="4"/>
  <c r="AE33" i="4"/>
  <c r="AE28" i="4"/>
  <c r="AE37" i="4"/>
  <c r="AE32" i="4"/>
  <c r="AE25" i="4"/>
  <c r="AE29" i="4"/>
  <c r="AE35" i="4"/>
  <c r="AE34" i="4"/>
  <c r="AE27" i="4"/>
  <c r="AE26" i="4"/>
  <c r="AM38" i="4"/>
  <c r="AM36" i="4"/>
  <c r="AM33" i="4"/>
  <c r="AM37" i="4"/>
  <c r="AM35" i="4"/>
  <c r="AM34" i="4"/>
  <c r="AC37" i="3"/>
  <c r="AC32" i="3"/>
  <c r="AC38" i="3"/>
  <c r="AC31" i="3"/>
  <c r="AC30" i="3"/>
  <c r="AC36" i="3"/>
  <c r="AC33" i="3"/>
  <c r="AC28" i="3"/>
  <c r="AC27" i="3"/>
  <c r="AC26" i="3"/>
  <c r="AC35" i="3"/>
  <c r="AC34" i="3"/>
  <c r="AC24" i="3"/>
  <c r="AC21" i="3"/>
  <c r="AC23" i="3"/>
  <c r="AC22" i="3"/>
  <c r="AC29" i="3"/>
  <c r="AC25" i="3"/>
  <c r="U37" i="3"/>
  <c r="U32" i="3"/>
  <c r="U38" i="3"/>
  <c r="U31" i="3"/>
  <c r="U30" i="3"/>
  <c r="U36" i="3"/>
  <c r="U33" i="3"/>
  <c r="U28" i="3"/>
  <c r="U27" i="3"/>
  <c r="U26" i="3"/>
  <c r="U19" i="3"/>
  <c r="U18" i="3"/>
  <c r="U24" i="3"/>
  <c r="U21" i="3"/>
  <c r="U23" i="3"/>
  <c r="U22" i="3"/>
  <c r="U29" i="3"/>
  <c r="U25" i="3"/>
  <c r="U13" i="3"/>
  <c r="U34" i="3"/>
  <c r="U20" i="3"/>
  <c r="U17" i="3"/>
  <c r="U15" i="3"/>
  <c r="U14" i="3"/>
  <c r="U35" i="3"/>
  <c r="U16" i="3"/>
  <c r="R38" i="3"/>
  <c r="R31" i="3"/>
  <c r="R36" i="3"/>
  <c r="R33" i="3"/>
  <c r="R28" i="3"/>
  <c r="R35" i="3"/>
  <c r="R34" i="3"/>
  <c r="R29" i="3"/>
  <c r="R24" i="3"/>
  <c r="R21" i="3"/>
  <c r="R16" i="3"/>
  <c r="R23" i="3"/>
  <c r="R22" i="3"/>
  <c r="R25" i="3"/>
  <c r="R19" i="3"/>
  <c r="R18" i="3"/>
  <c r="R15" i="3"/>
  <c r="R14" i="3"/>
  <c r="R32" i="3"/>
  <c r="R30" i="3"/>
  <c r="R27" i="3"/>
  <c r="R12" i="3"/>
  <c r="R11" i="3"/>
  <c r="R10" i="3"/>
  <c r="R37" i="3"/>
  <c r="R26" i="3"/>
  <c r="R20" i="3"/>
  <c r="R17" i="3"/>
  <c r="R13" i="3"/>
  <c r="Q37" i="3"/>
  <c r="Q32" i="3"/>
  <c r="Q38" i="3"/>
  <c r="Q31" i="3"/>
  <c r="Q30" i="3"/>
  <c r="Q36" i="3"/>
  <c r="Q33" i="3"/>
  <c r="Q28" i="3"/>
  <c r="Q35" i="3"/>
  <c r="Q34" i="3"/>
  <c r="Q27" i="3"/>
  <c r="Q26" i="3"/>
  <c r="Q19" i="3"/>
  <c r="Q18" i="3"/>
  <c r="Q29" i="3"/>
  <c r="Q24" i="3"/>
  <c r="Q21" i="3"/>
  <c r="Q23" i="3"/>
  <c r="Q22" i="3"/>
  <c r="Q20" i="3"/>
  <c r="Q17" i="3"/>
  <c r="Q13" i="3"/>
  <c r="Q16" i="3"/>
  <c r="Q25" i="3"/>
  <c r="Q15" i="3"/>
  <c r="Q14" i="3"/>
  <c r="Q12" i="3"/>
  <c r="Q9" i="3"/>
  <c r="Q11" i="3"/>
  <c r="Q10" i="3"/>
  <c r="AH38" i="3"/>
  <c r="AH31" i="3"/>
  <c r="AH30" i="3"/>
  <c r="AH36" i="3"/>
  <c r="AH33" i="3"/>
  <c r="AH28" i="3"/>
  <c r="AH35" i="3"/>
  <c r="AH34" i="3"/>
  <c r="AH29" i="3"/>
  <c r="AH32" i="3"/>
  <c r="AH27" i="3"/>
  <c r="AH26" i="3"/>
  <c r="AH37" i="3"/>
  <c r="AN35" i="3"/>
  <c r="AN34" i="3"/>
  <c r="AN37" i="3"/>
  <c r="AN32" i="3"/>
  <c r="AN38" i="3"/>
  <c r="AN36" i="3"/>
  <c r="AN33" i="3"/>
  <c r="AS37" i="3"/>
  <c r="AS38" i="3"/>
  <c r="S36" i="3"/>
  <c r="S33" i="3"/>
  <c r="S35" i="3"/>
  <c r="S34" i="3"/>
  <c r="S37" i="3"/>
  <c r="S32" i="3"/>
  <c r="S29" i="3"/>
  <c r="S23" i="3"/>
  <c r="S22" i="3"/>
  <c r="S28" i="3"/>
  <c r="S25" i="3"/>
  <c r="S38" i="3"/>
  <c r="S31" i="3"/>
  <c r="S30" i="3"/>
  <c r="S27" i="3"/>
  <c r="S26" i="3"/>
  <c r="S12" i="3"/>
  <c r="S24" i="3"/>
  <c r="S13" i="3"/>
  <c r="S21" i="3"/>
  <c r="S16" i="3"/>
  <c r="S11" i="3"/>
  <c r="S20" i="3"/>
  <c r="S17" i="3"/>
  <c r="S19" i="3"/>
  <c r="S18" i="3"/>
  <c r="S15" i="3"/>
  <c r="S14" i="3"/>
  <c r="AD38" i="3"/>
  <c r="AD31" i="3"/>
  <c r="AD30" i="3"/>
  <c r="AD36" i="3"/>
  <c r="AD33" i="3"/>
  <c r="AD28" i="3"/>
  <c r="AD35" i="3"/>
  <c r="AD34" i="3"/>
  <c r="AD37" i="3"/>
  <c r="AD32" i="3"/>
  <c r="AD24" i="3"/>
  <c r="AD23" i="3"/>
  <c r="AD22" i="3"/>
  <c r="AD29" i="3"/>
  <c r="AD25" i="3"/>
  <c r="AD26" i="3"/>
  <c r="AD27" i="3"/>
  <c r="X35" i="3"/>
  <c r="X34" i="3"/>
  <c r="X37" i="3"/>
  <c r="X32" i="3"/>
  <c r="X29" i="3"/>
  <c r="X38" i="3"/>
  <c r="X31" i="3"/>
  <c r="X30" i="3"/>
  <c r="X25" i="3"/>
  <c r="X20" i="3"/>
  <c r="X17" i="3"/>
  <c r="X27" i="3"/>
  <c r="X26" i="3"/>
  <c r="X36" i="3"/>
  <c r="X33" i="3"/>
  <c r="X28" i="3"/>
  <c r="X24" i="3"/>
  <c r="X21" i="3"/>
  <c r="X16" i="3"/>
  <c r="X23" i="3"/>
  <c r="X22" i="3"/>
  <c r="X19" i="3"/>
  <c r="X18" i="3"/>
  <c r="Z38" i="3"/>
  <c r="Z31" i="3"/>
  <c r="Z30" i="3"/>
  <c r="Z36" i="3"/>
  <c r="Z33" i="3"/>
  <c r="Z28" i="3"/>
  <c r="Z35" i="3"/>
  <c r="Z34" i="3"/>
  <c r="Z29" i="3"/>
  <c r="Z24" i="3"/>
  <c r="Z21" i="3"/>
  <c r="Z37" i="3"/>
  <c r="Z32" i="3"/>
  <c r="Z23" i="3"/>
  <c r="Z22" i="3"/>
  <c r="Z25" i="3"/>
  <c r="Z18" i="3"/>
  <c r="Z26" i="3"/>
  <c r="Z20" i="3"/>
  <c r="Z19" i="3"/>
  <c r="Z27" i="3"/>
  <c r="M37" i="3"/>
  <c r="M32" i="3"/>
  <c r="M38" i="3"/>
  <c r="M31" i="3"/>
  <c r="M30" i="3"/>
  <c r="M36" i="3"/>
  <c r="M33" i="3"/>
  <c r="M28" i="3"/>
  <c r="M27" i="3"/>
  <c r="M26" i="3"/>
  <c r="M19" i="3"/>
  <c r="M18" i="3"/>
  <c r="M35" i="3"/>
  <c r="M34" i="3"/>
  <c r="M24" i="3"/>
  <c r="M21" i="3"/>
  <c r="M23" i="3"/>
  <c r="M22" i="3"/>
  <c r="M13" i="3"/>
  <c r="M8" i="3"/>
  <c r="M5" i="3"/>
  <c r="M12" i="3"/>
  <c r="M9" i="3"/>
  <c r="M29" i="3"/>
  <c r="M16" i="3"/>
  <c r="M15" i="3"/>
  <c r="M14" i="3"/>
  <c r="M7" i="3"/>
  <c r="M6" i="3"/>
  <c r="M25" i="3"/>
  <c r="M20" i="3"/>
  <c r="M17" i="3"/>
  <c r="M11" i="3"/>
  <c r="M10" i="3"/>
  <c r="AI36" i="3"/>
  <c r="AI33" i="3"/>
  <c r="AI35" i="3"/>
  <c r="AI34" i="3"/>
  <c r="AI37" i="3"/>
  <c r="AI32" i="3"/>
  <c r="AI29" i="3"/>
  <c r="AI30" i="3"/>
  <c r="AI28" i="3"/>
  <c r="AI38" i="3"/>
  <c r="AI31" i="3"/>
  <c r="AI27" i="3"/>
  <c r="AK37" i="3"/>
  <c r="AK32" i="3"/>
  <c r="AK38" i="3"/>
  <c r="AK31" i="3"/>
  <c r="AK30" i="3"/>
  <c r="AK36" i="3"/>
  <c r="AK33" i="3"/>
  <c r="AK34" i="3"/>
  <c r="AK35" i="3"/>
  <c r="AK29" i="3"/>
  <c r="AQ36" i="3"/>
  <c r="AQ35" i="3"/>
  <c r="AQ37" i="3"/>
  <c r="AQ38" i="3"/>
  <c r="N38" i="3"/>
  <c r="N31" i="3"/>
  <c r="N36" i="3"/>
  <c r="N33" i="3"/>
  <c r="N28" i="3"/>
  <c r="N35" i="3"/>
  <c r="N34" i="3"/>
  <c r="N37" i="3"/>
  <c r="N32" i="3"/>
  <c r="N24" i="3"/>
  <c r="N21" i="3"/>
  <c r="N16" i="3"/>
  <c r="N30" i="3"/>
  <c r="N23" i="3"/>
  <c r="N22" i="3"/>
  <c r="N29" i="3"/>
  <c r="N25" i="3"/>
  <c r="N26" i="3"/>
  <c r="N15" i="3"/>
  <c r="N14" i="3"/>
  <c r="N7" i="3"/>
  <c r="N6" i="3"/>
  <c r="N20" i="3"/>
  <c r="N17" i="3"/>
  <c r="N11" i="3"/>
  <c r="N10" i="3"/>
  <c r="N12" i="3"/>
  <c r="N9" i="3"/>
  <c r="N19" i="3"/>
  <c r="N18" i="3"/>
  <c r="N13" i="3"/>
  <c r="N8" i="3"/>
  <c r="N27" i="3"/>
  <c r="AG37" i="3"/>
  <c r="AG32" i="3"/>
  <c r="AG38" i="3"/>
  <c r="AG31" i="3"/>
  <c r="AG30" i="3"/>
  <c r="AG36" i="3"/>
  <c r="AG33" i="3"/>
  <c r="AG28" i="3"/>
  <c r="AG35" i="3"/>
  <c r="AG34" i="3"/>
  <c r="AG27" i="3"/>
  <c r="AG26" i="3"/>
  <c r="AG29" i="3"/>
  <c r="AG25" i="3"/>
  <c r="AJ35" i="3"/>
  <c r="AJ34" i="3"/>
  <c r="AJ37" i="3"/>
  <c r="AJ32" i="3"/>
  <c r="AJ29" i="3"/>
  <c r="AJ38" i="3"/>
  <c r="AJ31" i="3"/>
  <c r="AJ30" i="3"/>
  <c r="AJ28" i="3"/>
  <c r="AJ36" i="3"/>
  <c r="AJ33" i="3"/>
  <c r="AE36" i="3"/>
  <c r="AE33" i="3"/>
  <c r="AE35" i="3"/>
  <c r="AE34" i="3"/>
  <c r="AE37" i="3"/>
  <c r="AE32" i="3"/>
  <c r="AE29" i="3"/>
  <c r="AE23" i="3"/>
  <c r="AE25" i="3"/>
  <c r="AE30" i="3"/>
  <c r="AE27" i="3"/>
  <c r="AE26" i="3"/>
  <c r="AE38" i="3"/>
  <c r="AE24" i="3"/>
  <c r="AE31" i="3"/>
  <c r="AE28" i="3"/>
  <c r="AL38" i="3"/>
  <c r="AL31" i="3"/>
  <c r="AL30" i="3"/>
  <c r="AL36" i="3"/>
  <c r="AL33" i="3"/>
  <c r="AL35" i="3"/>
  <c r="AL34" i="3"/>
  <c r="AL37" i="3"/>
  <c r="AL32" i="3"/>
  <c r="AR37" i="3"/>
  <c r="AR38" i="3"/>
  <c r="AR36" i="3"/>
  <c r="AA36" i="3"/>
  <c r="AA33" i="3"/>
  <c r="AA35" i="3"/>
  <c r="AA34" i="3"/>
  <c r="AA37" i="3"/>
  <c r="AA32" i="3"/>
  <c r="AA29" i="3"/>
  <c r="AA38" i="3"/>
  <c r="AA31" i="3"/>
  <c r="AA23" i="3"/>
  <c r="AA22" i="3"/>
  <c r="AA28" i="3"/>
  <c r="AA25" i="3"/>
  <c r="AA27" i="3"/>
  <c r="AA26" i="3"/>
  <c r="AA30" i="3"/>
  <c r="AA24" i="3"/>
  <c r="AA20" i="3"/>
  <c r="AA19" i="3"/>
  <c r="AA21" i="3"/>
  <c r="T35" i="3"/>
  <c r="T34" i="3"/>
  <c r="T37" i="3"/>
  <c r="T32" i="3"/>
  <c r="T29" i="3"/>
  <c r="T38" i="3"/>
  <c r="T31" i="3"/>
  <c r="T30" i="3"/>
  <c r="T28" i="3"/>
  <c r="T25" i="3"/>
  <c r="T20" i="3"/>
  <c r="T17" i="3"/>
  <c r="T27" i="3"/>
  <c r="T26" i="3"/>
  <c r="T24" i="3"/>
  <c r="T21" i="3"/>
  <c r="T22" i="3"/>
  <c r="T16" i="3"/>
  <c r="T19" i="3"/>
  <c r="T15" i="3"/>
  <c r="T36" i="3"/>
  <c r="T13" i="3"/>
  <c r="T18" i="3"/>
  <c r="T14" i="3"/>
  <c r="T33" i="3"/>
  <c r="T23" i="3"/>
  <c r="T12" i="3"/>
  <c r="L35" i="3"/>
  <c r="L34" i="3"/>
  <c r="L37" i="3"/>
  <c r="L32" i="3"/>
  <c r="L29" i="3"/>
  <c r="L38" i="3"/>
  <c r="L31" i="3"/>
  <c r="L30" i="3"/>
  <c r="L28" i="3"/>
  <c r="L25" i="3"/>
  <c r="L20" i="3"/>
  <c r="L17" i="3"/>
  <c r="L36" i="3"/>
  <c r="L33" i="3"/>
  <c r="L27" i="3"/>
  <c r="L26" i="3"/>
  <c r="L24" i="3"/>
  <c r="L21" i="3"/>
  <c r="L19" i="3"/>
  <c r="L18" i="3"/>
  <c r="L11" i="3"/>
  <c r="L10" i="3"/>
  <c r="L22" i="3"/>
  <c r="L15" i="3"/>
  <c r="L6" i="3"/>
  <c r="L23" i="3"/>
  <c r="L13" i="3"/>
  <c r="L8" i="3"/>
  <c r="L5" i="3"/>
  <c r="L16" i="3"/>
  <c r="L14" i="3"/>
  <c r="L7" i="3"/>
  <c r="L12" i="3"/>
  <c r="L9" i="3"/>
  <c r="L4" i="3"/>
  <c r="Y37" i="3"/>
  <c r="Y32" i="3"/>
  <c r="Y38" i="3"/>
  <c r="Y31" i="3"/>
  <c r="Y30" i="3"/>
  <c r="Y36" i="3"/>
  <c r="Y33" i="3"/>
  <c r="Y28" i="3"/>
  <c r="Y27" i="3"/>
  <c r="Y26" i="3"/>
  <c r="Y19" i="3"/>
  <c r="Y18" i="3"/>
  <c r="Y29" i="3"/>
  <c r="Y24" i="3"/>
  <c r="Y21" i="3"/>
  <c r="Y35" i="3"/>
  <c r="Y34" i="3"/>
  <c r="Y23" i="3"/>
  <c r="Y22" i="3"/>
  <c r="Y20" i="3"/>
  <c r="Y17" i="3"/>
  <c r="Y25" i="3"/>
  <c r="W36" i="3"/>
  <c r="W33" i="3"/>
  <c r="W35" i="3"/>
  <c r="W34" i="3"/>
  <c r="W37" i="3"/>
  <c r="W32" i="3"/>
  <c r="W29" i="3"/>
  <c r="W30" i="3"/>
  <c r="W23" i="3"/>
  <c r="W22" i="3"/>
  <c r="W15" i="3"/>
  <c r="W38" i="3"/>
  <c r="W31" i="3"/>
  <c r="W25" i="3"/>
  <c r="W27" i="3"/>
  <c r="W26" i="3"/>
  <c r="W21" i="3"/>
  <c r="W19" i="3"/>
  <c r="W18" i="3"/>
  <c r="W24" i="3"/>
  <c r="W16" i="3"/>
  <c r="W28" i="3"/>
  <c r="W20" i="3"/>
  <c r="W17" i="3"/>
  <c r="V38" i="3"/>
  <c r="V31" i="3"/>
  <c r="V36" i="3"/>
  <c r="V33" i="3"/>
  <c r="V28" i="3"/>
  <c r="V35" i="3"/>
  <c r="V34" i="3"/>
  <c r="V24" i="3"/>
  <c r="V21" i="3"/>
  <c r="V16" i="3"/>
  <c r="V30" i="3"/>
  <c r="V23" i="3"/>
  <c r="V22" i="3"/>
  <c r="V37" i="3"/>
  <c r="V32" i="3"/>
  <c r="V29" i="3"/>
  <c r="V25" i="3"/>
  <c r="V27" i="3"/>
  <c r="V20" i="3"/>
  <c r="V17" i="3"/>
  <c r="V15" i="3"/>
  <c r="V14" i="3"/>
  <c r="V19" i="3"/>
  <c r="V18" i="3"/>
  <c r="V26" i="3"/>
  <c r="AM36" i="3"/>
  <c r="AM33" i="3"/>
  <c r="AM35" i="3"/>
  <c r="AM34" i="3"/>
  <c r="AM37" i="3"/>
  <c r="AM32" i="3"/>
  <c r="AM38" i="3"/>
  <c r="AM31" i="3"/>
  <c r="AF35" i="3"/>
  <c r="AF34" i="3"/>
  <c r="AF37" i="3"/>
  <c r="AF32" i="3"/>
  <c r="AF29" i="3"/>
  <c r="AF38" i="3"/>
  <c r="AF31" i="3"/>
  <c r="AF30" i="3"/>
  <c r="AF36" i="3"/>
  <c r="AF33" i="3"/>
  <c r="AF25" i="3"/>
  <c r="AF27" i="3"/>
  <c r="AF26" i="3"/>
  <c r="AF28" i="3"/>
  <c r="AF24" i="3"/>
  <c r="AO37" i="3"/>
  <c r="AO38" i="3"/>
  <c r="AO36" i="3"/>
  <c r="AO33" i="3"/>
  <c r="AO35" i="3"/>
  <c r="AO34" i="3"/>
  <c r="AP38" i="3"/>
  <c r="AP36" i="3"/>
  <c r="AP35" i="3"/>
  <c r="AP34" i="3"/>
  <c r="AP37" i="3"/>
  <c r="K26" i="9" l="1"/>
  <c r="K33" i="9"/>
  <c r="K36" i="9"/>
  <c r="K40" i="9"/>
  <c r="K37" i="9"/>
  <c r="K34" i="9"/>
  <c r="K32" i="9"/>
  <c r="K29" i="9"/>
  <c r="K27" i="9"/>
  <c r="K20" i="9"/>
  <c r="K24" i="9"/>
  <c r="K39" i="9"/>
  <c r="K30" i="9"/>
  <c r="K23" i="9"/>
  <c r="K22" i="9"/>
  <c r="K17" i="9"/>
  <c r="K16" i="9"/>
  <c r="K15" i="9"/>
  <c r="K12" i="9"/>
  <c r="K8" i="9"/>
  <c r="K18" i="9"/>
  <c r="K11" i="9"/>
  <c r="K35" i="9"/>
  <c r="K19" i="9"/>
  <c r="K14" i="9"/>
  <c r="K13" i="9"/>
  <c r="K7" i="9"/>
  <c r="K28" i="9"/>
  <c r="K10" i="9"/>
  <c r="K38" i="9"/>
  <c r="K31" i="9"/>
  <c r="K21" i="9"/>
  <c r="K9" i="9"/>
  <c r="K25" i="9"/>
  <c r="J8" i="8"/>
  <c r="J12" i="8"/>
  <c r="J16" i="8"/>
  <c r="J20" i="8"/>
  <c r="J24" i="8"/>
  <c r="J28" i="8"/>
  <c r="J32" i="8"/>
  <c r="J36" i="8"/>
  <c r="J40" i="8"/>
  <c r="J44" i="8"/>
  <c r="J9" i="8"/>
  <c r="J13" i="8"/>
  <c r="J17" i="8"/>
  <c r="J21" i="8"/>
  <c r="J25" i="8"/>
  <c r="J29" i="8"/>
  <c r="J33" i="8"/>
  <c r="J37" i="8"/>
  <c r="J41" i="8"/>
  <c r="J45" i="8"/>
  <c r="J6" i="8"/>
  <c r="J10" i="8"/>
  <c r="J14" i="8"/>
  <c r="J18" i="8"/>
  <c r="J22" i="8"/>
  <c r="J26" i="8"/>
  <c r="J30" i="8"/>
  <c r="J34" i="8"/>
  <c r="J38" i="8"/>
  <c r="J42" i="8"/>
  <c r="J7" i="8"/>
  <c r="J23" i="8"/>
  <c r="J39" i="8"/>
  <c r="J19" i="8"/>
  <c r="J35" i="8"/>
  <c r="J11" i="8"/>
  <c r="J27" i="8"/>
  <c r="J43" i="8"/>
  <c r="J31" i="8"/>
  <c r="J15" i="8"/>
  <c r="D6" i="8"/>
  <c r="E6" i="8" s="1"/>
  <c r="G6" i="8" s="1"/>
  <c r="L26" i="9" l="1"/>
  <c r="L33" i="9"/>
  <c r="L35" i="9"/>
  <c r="L34" i="9"/>
  <c r="L40" i="9"/>
  <c r="L37" i="9"/>
  <c r="L39" i="9"/>
  <c r="L38" i="9"/>
  <c r="L31" i="9"/>
  <c r="L30" i="9"/>
  <c r="L36" i="9"/>
  <c r="L29" i="9"/>
  <c r="L24" i="9"/>
  <c r="L22" i="9"/>
  <c r="L28" i="9"/>
  <c r="L25" i="9"/>
  <c r="L21" i="9"/>
  <c r="L19" i="9"/>
  <c r="L14" i="9"/>
  <c r="L13" i="9"/>
  <c r="L16" i="9"/>
  <c r="L12" i="9"/>
  <c r="L9" i="9"/>
  <c r="L32" i="9"/>
  <c r="L8" i="9"/>
  <c r="L27" i="9"/>
  <c r="L23" i="9"/>
  <c r="L20" i="9"/>
  <c r="L18" i="9"/>
  <c r="L11" i="9"/>
  <c r="L10" i="9"/>
  <c r="L17" i="9"/>
  <c r="L15" i="9"/>
  <c r="E8" i="9"/>
  <c r="D9" i="9" s="1"/>
  <c r="K8" i="8"/>
  <c r="K12" i="8"/>
  <c r="K16" i="8"/>
  <c r="K20" i="8"/>
  <c r="K24" i="8"/>
  <c r="K28" i="8"/>
  <c r="K32" i="8"/>
  <c r="K36" i="8"/>
  <c r="K40" i="8"/>
  <c r="K44" i="8"/>
  <c r="K15" i="8"/>
  <c r="K19" i="8"/>
  <c r="K9" i="8"/>
  <c r="K13" i="8"/>
  <c r="K17" i="8"/>
  <c r="K21" i="8"/>
  <c r="K25" i="8"/>
  <c r="K29" i="8"/>
  <c r="K33" i="8"/>
  <c r="K37" i="8"/>
  <c r="K41" i="8"/>
  <c r="K45" i="8"/>
  <c r="K23" i="8"/>
  <c r="K10" i="8"/>
  <c r="K14" i="8"/>
  <c r="K18" i="8"/>
  <c r="K22" i="8"/>
  <c r="K26" i="8"/>
  <c r="K30" i="8"/>
  <c r="K34" i="8"/>
  <c r="K38" i="8"/>
  <c r="K42" i="8"/>
  <c r="K7" i="8"/>
  <c r="K11" i="8"/>
  <c r="K27" i="8"/>
  <c r="K31" i="8"/>
  <c r="K43" i="8"/>
  <c r="K35" i="8"/>
  <c r="K39" i="8"/>
  <c r="D7" i="8"/>
  <c r="E7" i="8" s="1"/>
  <c r="E9" i="9" l="1"/>
  <c r="G7" i="8"/>
  <c r="D8" i="8"/>
  <c r="E8" i="8" s="1"/>
  <c r="D10" i="9" l="1"/>
  <c r="G9" i="9"/>
  <c r="M26" i="9"/>
  <c r="M33" i="9"/>
  <c r="M39" i="9"/>
  <c r="M38" i="9"/>
  <c r="M36" i="9"/>
  <c r="M35" i="9"/>
  <c r="M34" i="9"/>
  <c r="M37" i="9"/>
  <c r="M28" i="9"/>
  <c r="M30" i="9"/>
  <c r="M25" i="9"/>
  <c r="M21" i="9"/>
  <c r="M40" i="9"/>
  <c r="M32" i="9"/>
  <c r="M31" i="9"/>
  <c r="M27" i="9"/>
  <c r="M29" i="9"/>
  <c r="M24" i="9"/>
  <c r="M22" i="9"/>
  <c r="M20" i="9"/>
  <c r="M18" i="9"/>
  <c r="M11" i="9"/>
  <c r="M10" i="9"/>
  <c r="M23" i="9"/>
  <c r="M17" i="9"/>
  <c r="M16" i="9"/>
  <c r="M15" i="9"/>
  <c r="M12" i="9"/>
  <c r="M9" i="9"/>
  <c r="M19" i="9"/>
  <c r="M14" i="9"/>
  <c r="M13" i="9"/>
  <c r="E10" i="9"/>
  <c r="L11" i="8"/>
  <c r="L15" i="8"/>
  <c r="L19" i="8"/>
  <c r="L23" i="8"/>
  <c r="L27" i="8"/>
  <c r="L31" i="8"/>
  <c r="L35" i="8"/>
  <c r="L39" i="8"/>
  <c r="L43" i="8"/>
  <c r="L14" i="8"/>
  <c r="L26" i="8"/>
  <c r="L34" i="8"/>
  <c r="L42" i="8"/>
  <c r="L12" i="8"/>
  <c r="L16" i="8"/>
  <c r="L20" i="8"/>
  <c r="L24" i="8"/>
  <c r="L28" i="8"/>
  <c r="L32" i="8"/>
  <c r="L36" i="8"/>
  <c r="L40" i="8"/>
  <c r="L44" i="8"/>
  <c r="L18" i="8"/>
  <c r="L30" i="8"/>
  <c r="L8" i="8"/>
  <c r="L9" i="8"/>
  <c r="L13" i="8"/>
  <c r="L17" i="8"/>
  <c r="L21" i="8"/>
  <c r="L25" i="8"/>
  <c r="L29" i="8"/>
  <c r="L33" i="8"/>
  <c r="L37" i="8"/>
  <c r="L41" i="8"/>
  <c r="L45" i="8"/>
  <c r="L10" i="8"/>
  <c r="L22" i="8"/>
  <c r="L38" i="8"/>
  <c r="D9" i="8"/>
  <c r="E9" i="8" s="1"/>
  <c r="G9" i="8" s="1"/>
  <c r="G8" i="8"/>
  <c r="D10" i="8"/>
  <c r="E10" i="8" s="1"/>
  <c r="G44" i="9" l="1"/>
  <c r="G10" i="9"/>
  <c r="D11" i="9"/>
  <c r="N26" i="9"/>
  <c r="N33" i="9"/>
  <c r="N36" i="9"/>
  <c r="N40" i="9"/>
  <c r="N37" i="9"/>
  <c r="N39" i="9"/>
  <c r="N38" i="9"/>
  <c r="N32" i="9"/>
  <c r="N29" i="9"/>
  <c r="N31" i="9"/>
  <c r="N28" i="9"/>
  <c r="N27" i="9"/>
  <c r="N20" i="9"/>
  <c r="N35" i="9"/>
  <c r="N34" i="9"/>
  <c r="N24" i="9"/>
  <c r="N23" i="9"/>
  <c r="N30" i="9"/>
  <c r="N21" i="9"/>
  <c r="N17" i="9"/>
  <c r="N16" i="9"/>
  <c r="N15" i="9"/>
  <c r="N12" i="9"/>
  <c r="N11" i="9"/>
  <c r="N10" i="9"/>
  <c r="N19" i="9"/>
  <c r="N14" i="9"/>
  <c r="N13" i="9"/>
  <c r="N25" i="9"/>
  <c r="N22" i="9"/>
  <c r="N18" i="9"/>
  <c r="E11" i="9"/>
  <c r="G11" i="9" s="1"/>
  <c r="N14" i="8"/>
  <c r="N18" i="8"/>
  <c r="N22" i="8"/>
  <c r="N26" i="8"/>
  <c r="N30" i="8"/>
  <c r="N34" i="8"/>
  <c r="N38" i="8"/>
  <c r="N42" i="8"/>
  <c r="N10" i="8"/>
  <c r="N13" i="8"/>
  <c r="N21" i="8"/>
  <c r="N29" i="8"/>
  <c r="N41" i="8"/>
  <c r="N11" i="8"/>
  <c r="N15" i="8"/>
  <c r="N19" i="8"/>
  <c r="N23" i="8"/>
  <c r="N27" i="8"/>
  <c r="N31" i="8"/>
  <c r="N35" i="8"/>
  <c r="N39" i="8"/>
  <c r="N43" i="8"/>
  <c r="N25" i="8"/>
  <c r="N33" i="8"/>
  <c r="N12" i="8"/>
  <c r="N16" i="8"/>
  <c r="N20" i="8"/>
  <c r="N24" i="8"/>
  <c r="N28" i="8"/>
  <c r="N32" i="8"/>
  <c r="N36" i="8"/>
  <c r="N40" i="8"/>
  <c r="N44" i="8"/>
  <c r="N17" i="8"/>
  <c r="N37" i="8"/>
  <c r="N45" i="8"/>
  <c r="M13" i="8"/>
  <c r="M17" i="8"/>
  <c r="M21" i="8"/>
  <c r="M25" i="8"/>
  <c r="M29" i="8"/>
  <c r="M33" i="8"/>
  <c r="M37" i="8"/>
  <c r="M41" i="8"/>
  <c r="M45" i="8"/>
  <c r="M16" i="8"/>
  <c r="M24" i="8"/>
  <c r="M32" i="8"/>
  <c r="M44" i="8"/>
  <c r="M10" i="8"/>
  <c r="M14" i="8"/>
  <c r="M18" i="8"/>
  <c r="M22" i="8"/>
  <c r="M26" i="8"/>
  <c r="M30" i="8"/>
  <c r="M34" i="8"/>
  <c r="M38" i="8"/>
  <c r="M42" i="8"/>
  <c r="M9" i="8"/>
  <c r="M36" i="8"/>
  <c r="M11" i="8"/>
  <c r="M15" i="8"/>
  <c r="M19" i="8"/>
  <c r="M23" i="8"/>
  <c r="M27" i="8"/>
  <c r="M31" i="8"/>
  <c r="M35" i="8"/>
  <c r="M39" i="8"/>
  <c r="M43" i="8"/>
  <c r="M12" i="8"/>
  <c r="M20" i="8"/>
  <c r="M28" i="8"/>
  <c r="M40" i="8"/>
  <c r="G10" i="8"/>
  <c r="D11" i="8"/>
  <c r="E11" i="8" s="1"/>
  <c r="D12" i="9" l="1"/>
  <c r="E12" i="9" s="1"/>
  <c r="G12" i="9" s="1"/>
  <c r="O26" i="9"/>
  <c r="O33" i="9"/>
  <c r="O35" i="9"/>
  <c r="O34" i="9"/>
  <c r="O40" i="9"/>
  <c r="O37" i="9"/>
  <c r="O39" i="9"/>
  <c r="O38" i="9"/>
  <c r="O31" i="9"/>
  <c r="O30" i="9"/>
  <c r="O32" i="9"/>
  <c r="O24" i="9"/>
  <c r="O22" i="9"/>
  <c r="O29" i="9"/>
  <c r="O25" i="9"/>
  <c r="O21" i="9"/>
  <c r="O36" i="9"/>
  <c r="O23" i="9"/>
  <c r="O19" i="9"/>
  <c r="O14" i="9"/>
  <c r="O13" i="9"/>
  <c r="O20" i="9"/>
  <c r="O17" i="9"/>
  <c r="O27" i="9"/>
  <c r="O16" i="9"/>
  <c r="O15" i="9"/>
  <c r="O12" i="9"/>
  <c r="O28" i="9"/>
  <c r="O18" i="9"/>
  <c r="O11" i="9"/>
  <c r="O14" i="8"/>
  <c r="O18" i="8"/>
  <c r="O22" i="8"/>
  <c r="O26" i="8"/>
  <c r="O30" i="8"/>
  <c r="O34" i="8"/>
  <c r="O38" i="8"/>
  <c r="O42" i="8"/>
  <c r="O11" i="8"/>
  <c r="O13" i="8"/>
  <c r="O25" i="8"/>
  <c r="O37" i="8"/>
  <c r="O15" i="8"/>
  <c r="O19" i="8"/>
  <c r="O23" i="8"/>
  <c r="O27" i="8"/>
  <c r="O31" i="8"/>
  <c r="O35" i="8"/>
  <c r="O39" i="8"/>
  <c r="O43" i="8"/>
  <c r="O21" i="8"/>
  <c r="O33" i="8"/>
  <c r="O45" i="8"/>
  <c r="O12" i="8"/>
  <c r="O16" i="8"/>
  <c r="O20" i="8"/>
  <c r="O24" i="8"/>
  <c r="O28" i="8"/>
  <c r="O32" i="8"/>
  <c r="O36" i="8"/>
  <c r="O40" i="8"/>
  <c r="O44" i="8"/>
  <c r="O17" i="8"/>
  <c r="O29" i="8"/>
  <c r="O41" i="8"/>
  <c r="G11" i="8"/>
  <c r="D12" i="8"/>
  <c r="E12" i="8" s="1"/>
  <c r="D13" i="8" s="1"/>
  <c r="E13" i="8" s="1"/>
  <c r="P26" i="9" l="1"/>
  <c r="P33" i="9"/>
  <c r="P40" i="9"/>
  <c r="P37" i="9"/>
  <c r="P39" i="9"/>
  <c r="P38" i="9"/>
  <c r="P36" i="9"/>
  <c r="P35" i="9"/>
  <c r="P34" i="9"/>
  <c r="P29" i="9"/>
  <c r="P23" i="9"/>
  <c r="P25" i="9"/>
  <c r="P30" i="9"/>
  <c r="P28" i="9"/>
  <c r="P27" i="9"/>
  <c r="P19" i="9"/>
  <c r="P13" i="9"/>
  <c r="P31" i="9"/>
  <c r="P22" i="9"/>
  <c r="P18" i="9"/>
  <c r="P32" i="9"/>
  <c r="P24" i="9"/>
  <c r="P20" i="9"/>
  <c r="P17" i="9"/>
  <c r="P16" i="9"/>
  <c r="P15" i="9"/>
  <c r="P12" i="9"/>
  <c r="P21" i="9"/>
  <c r="P14" i="9"/>
  <c r="D13" i="9"/>
  <c r="E13" i="9" s="1"/>
  <c r="G13" i="9" s="1"/>
  <c r="P13" i="8"/>
  <c r="P17" i="8"/>
  <c r="P21" i="8"/>
  <c r="P25" i="8"/>
  <c r="P29" i="8"/>
  <c r="P33" i="8"/>
  <c r="P37" i="8"/>
  <c r="P41" i="8"/>
  <c r="P45" i="8"/>
  <c r="P24" i="8"/>
  <c r="P36" i="8"/>
  <c r="P14" i="8"/>
  <c r="P18" i="8"/>
  <c r="P22" i="8"/>
  <c r="P26" i="8"/>
  <c r="P30" i="8"/>
  <c r="P34" i="8"/>
  <c r="P38" i="8"/>
  <c r="P42" i="8"/>
  <c r="P12" i="8"/>
  <c r="P20" i="8"/>
  <c r="P28" i="8"/>
  <c r="P44" i="8"/>
  <c r="P15" i="8"/>
  <c r="P19" i="8"/>
  <c r="P23" i="8"/>
  <c r="P27" i="8"/>
  <c r="P31" i="8"/>
  <c r="P35" i="8"/>
  <c r="P39" i="8"/>
  <c r="P43" i="8"/>
  <c r="P16" i="8"/>
  <c r="P32" i="8"/>
  <c r="P40" i="8"/>
  <c r="G13" i="8"/>
  <c r="D14" i="8"/>
  <c r="E14" i="8" s="1"/>
  <c r="G14" i="8" s="1"/>
  <c r="G12" i="8"/>
  <c r="D14" i="9" l="1"/>
  <c r="E14" i="9" s="1"/>
  <c r="G14" i="9" s="1"/>
  <c r="R15" i="8"/>
  <c r="R19" i="8"/>
  <c r="R23" i="8"/>
  <c r="R27" i="8"/>
  <c r="R31" i="8"/>
  <c r="R35" i="8"/>
  <c r="R39" i="8"/>
  <c r="R43" i="8"/>
  <c r="R14" i="8"/>
  <c r="R26" i="8"/>
  <c r="R38" i="8"/>
  <c r="R42" i="8"/>
  <c r="R16" i="8"/>
  <c r="R20" i="8"/>
  <c r="R24" i="8"/>
  <c r="R28" i="8"/>
  <c r="R32" i="8"/>
  <c r="R36" i="8"/>
  <c r="R40" i="8"/>
  <c r="R44" i="8"/>
  <c r="R18" i="8"/>
  <c r="R30" i="8"/>
  <c r="R17" i="8"/>
  <c r="R21" i="8"/>
  <c r="R25" i="8"/>
  <c r="R29" i="8"/>
  <c r="R33" i="8"/>
  <c r="R37" i="8"/>
  <c r="R41" i="8"/>
  <c r="R45" i="8"/>
  <c r="R22" i="8"/>
  <c r="R34" i="8"/>
  <c r="Q15" i="8"/>
  <c r="Q19" i="8"/>
  <c r="Q23" i="8"/>
  <c r="Q27" i="8"/>
  <c r="Q31" i="8"/>
  <c r="Q35" i="8"/>
  <c r="Q39" i="8"/>
  <c r="Q43" i="8"/>
  <c r="Q22" i="8"/>
  <c r="Q34" i="8"/>
  <c r="Q13" i="8"/>
  <c r="Q16" i="8"/>
  <c r="Q20" i="8"/>
  <c r="Q24" i="8"/>
  <c r="Q28" i="8"/>
  <c r="Q32" i="8"/>
  <c r="Q36" i="8"/>
  <c r="Q40" i="8"/>
  <c r="Q44" i="8"/>
  <c r="Q14" i="8"/>
  <c r="Q26" i="8"/>
  <c r="Q42" i="8"/>
  <c r="Q17" i="8"/>
  <c r="Q21" i="8"/>
  <c r="Q25" i="8"/>
  <c r="Q29" i="8"/>
  <c r="Q33" i="8"/>
  <c r="Q37" i="8"/>
  <c r="Q41" i="8"/>
  <c r="Q45" i="8"/>
  <c r="Q18" i="8"/>
  <c r="Q30" i="8"/>
  <c r="Q38" i="8"/>
  <c r="D15" i="8"/>
  <c r="E15" i="8" s="1"/>
  <c r="Q26" i="9" l="1"/>
  <c r="Q33" i="9"/>
  <c r="Q36" i="9"/>
  <c r="Q40" i="9"/>
  <c r="Q37" i="9"/>
  <c r="Q34" i="9"/>
  <c r="Q32" i="9"/>
  <c r="Q29" i="9"/>
  <c r="Q35" i="9"/>
  <c r="Q30" i="9"/>
  <c r="Q27" i="9"/>
  <c r="Q20" i="9"/>
  <c r="Q39" i="9"/>
  <c r="Q31" i="9"/>
  <c r="Q28" i="9"/>
  <c r="Q24" i="9"/>
  <c r="Q38" i="9"/>
  <c r="Q23" i="9"/>
  <c r="Q22" i="9"/>
  <c r="Q17" i="9"/>
  <c r="Q16" i="9"/>
  <c r="Q15" i="9"/>
  <c r="Q25" i="9"/>
  <c r="Q19" i="9"/>
  <c r="Q14" i="9"/>
  <c r="Q13" i="9"/>
  <c r="Q18" i="9"/>
  <c r="Q21" i="9"/>
  <c r="D15" i="9"/>
  <c r="E15" i="9" s="1"/>
  <c r="G15" i="9" s="1"/>
  <c r="G15" i="8"/>
  <c r="D16" i="8"/>
  <c r="E16" i="8" s="1"/>
  <c r="R26" i="9" l="1"/>
  <c r="R33" i="9"/>
  <c r="D16" i="9"/>
  <c r="E16" i="9" s="1"/>
  <c r="G16" i="9" s="1"/>
  <c r="R35" i="9"/>
  <c r="R34" i="9"/>
  <c r="R40" i="9"/>
  <c r="R37" i="9"/>
  <c r="R39" i="9"/>
  <c r="R38" i="9"/>
  <c r="R31" i="9"/>
  <c r="R30" i="9"/>
  <c r="R28" i="9"/>
  <c r="R24" i="9"/>
  <c r="R22" i="9"/>
  <c r="R32" i="9"/>
  <c r="R36" i="9"/>
  <c r="R29" i="9"/>
  <c r="R25" i="9"/>
  <c r="R21" i="9"/>
  <c r="R27" i="9"/>
  <c r="R20" i="9"/>
  <c r="R19" i="9"/>
  <c r="R14" i="9"/>
  <c r="R15" i="9"/>
  <c r="R17" i="9"/>
  <c r="R23" i="9"/>
  <c r="R18" i="9"/>
  <c r="R16" i="9"/>
  <c r="T19" i="8"/>
  <c r="T23" i="8"/>
  <c r="T27" i="8"/>
  <c r="T31" i="8"/>
  <c r="T35" i="8"/>
  <c r="T39" i="8"/>
  <c r="T43" i="8"/>
  <c r="T26" i="8"/>
  <c r="T38" i="8"/>
  <c r="T20" i="8"/>
  <c r="T24" i="8"/>
  <c r="T28" i="8"/>
  <c r="T32" i="8"/>
  <c r="T36" i="8"/>
  <c r="T40" i="8"/>
  <c r="T44" i="8"/>
  <c r="T18" i="8"/>
  <c r="T30" i="8"/>
  <c r="T16" i="8"/>
  <c r="T17" i="8"/>
  <c r="T21" i="8"/>
  <c r="T25" i="8"/>
  <c r="T29" i="8"/>
  <c r="T33" i="8"/>
  <c r="T37" i="8"/>
  <c r="T41" i="8"/>
  <c r="T45" i="8"/>
  <c r="T22" i="8"/>
  <c r="T34" i="8"/>
  <c r="T42" i="8"/>
  <c r="D17" i="8"/>
  <c r="G16" i="8"/>
  <c r="U17" i="8" s="1"/>
  <c r="E17" i="8"/>
  <c r="D18" i="8" s="1"/>
  <c r="E18" i="8" s="1"/>
  <c r="S26" i="9" l="1"/>
  <c r="S33" i="9"/>
  <c r="S40" i="9"/>
  <c r="S37" i="9"/>
  <c r="S39" i="9"/>
  <c r="S38" i="9"/>
  <c r="S36" i="9"/>
  <c r="S32" i="9"/>
  <c r="S31" i="9"/>
  <c r="S23" i="9"/>
  <c r="S29" i="9"/>
  <c r="S25" i="9"/>
  <c r="S27" i="9"/>
  <c r="S35" i="9"/>
  <c r="S34" i="9"/>
  <c r="S28" i="9"/>
  <c r="S24" i="9"/>
  <c r="S21" i="9"/>
  <c r="S18" i="9"/>
  <c r="S19" i="9"/>
  <c r="S17" i="9"/>
  <c r="S16" i="9"/>
  <c r="S15" i="9"/>
  <c r="S30" i="9"/>
  <c r="S22" i="9"/>
  <c r="S20" i="9"/>
  <c r="D19" i="8"/>
  <c r="E19" i="8" s="1"/>
  <c r="G18" i="8"/>
  <c r="G17" i="8"/>
  <c r="T26" i="9" l="1"/>
  <c r="T33" i="9"/>
  <c r="T39" i="9"/>
  <c r="T38" i="9"/>
  <c r="T36" i="9"/>
  <c r="T35" i="9"/>
  <c r="T34" i="9"/>
  <c r="T28" i="9"/>
  <c r="T40" i="9"/>
  <c r="T29" i="9"/>
  <c r="T25" i="9"/>
  <c r="T21" i="9"/>
  <c r="T27" i="9"/>
  <c r="T37" i="9"/>
  <c r="T30" i="9"/>
  <c r="T24" i="9"/>
  <c r="T22" i="9"/>
  <c r="T31" i="9"/>
  <c r="T18" i="9"/>
  <c r="T32" i="9"/>
  <c r="T23" i="9"/>
  <c r="T17" i="9"/>
  <c r="T16" i="9"/>
  <c r="T20" i="9"/>
  <c r="T19" i="9"/>
  <c r="D17" i="9"/>
  <c r="E17" i="9" s="1"/>
  <c r="G17" i="9" s="1"/>
  <c r="V18" i="8"/>
  <c r="G19" i="8"/>
  <c r="D20" i="8"/>
  <c r="E20" i="8" s="1"/>
  <c r="D18" i="9" l="1"/>
  <c r="E18" i="9" s="1"/>
  <c r="G18" i="9" s="1"/>
  <c r="G20" i="8"/>
  <c r="D21" i="8"/>
  <c r="E21" i="8" s="1"/>
  <c r="U26" i="9" l="1"/>
  <c r="U33" i="9"/>
  <c r="U35" i="9"/>
  <c r="U34" i="9"/>
  <c r="U40" i="9"/>
  <c r="U37" i="9"/>
  <c r="U39" i="9"/>
  <c r="U38" i="9"/>
  <c r="U36" i="9"/>
  <c r="U31" i="9"/>
  <c r="U30" i="9"/>
  <c r="U24" i="9"/>
  <c r="U22" i="9"/>
  <c r="U28" i="9"/>
  <c r="U32" i="9"/>
  <c r="U25" i="9"/>
  <c r="U21" i="9"/>
  <c r="U23" i="9"/>
  <c r="U19" i="9"/>
  <c r="U20" i="9"/>
  <c r="U27" i="9"/>
  <c r="U29" i="9"/>
  <c r="U18" i="9"/>
  <c r="U17" i="9"/>
  <c r="D19" i="9"/>
  <c r="E19" i="9" s="1"/>
  <c r="G19" i="9" s="1"/>
  <c r="G21" i="8"/>
  <c r="D22" i="8"/>
  <c r="E22" i="8" s="1"/>
  <c r="V26" i="9" l="1"/>
  <c r="V33" i="9"/>
  <c r="D20" i="9"/>
  <c r="E20" i="9" s="1"/>
  <c r="G20" i="9" s="1"/>
  <c r="V40" i="9"/>
  <c r="V37" i="9"/>
  <c r="V39" i="9"/>
  <c r="V38" i="9"/>
  <c r="V36" i="9"/>
  <c r="V35" i="9"/>
  <c r="V30" i="9"/>
  <c r="V28" i="9"/>
  <c r="V23" i="9"/>
  <c r="V34" i="9"/>
  <c r="V32" i="9"/>
  <c r="V31" i="9"/>
  <c r="V25" i="9"/>
  <c r="V29" i="9"/>
  <c r="V27" i="9"/>
  <c r="V20" i="9"/>
  <c r="V24" i="9"/>
  <c r="V19" i="9"/>
  <c r="V22" i="9"/>
  <c r="V18" i="9"/>
  <c r="V21" i="9"/>
  <c r="D23" i="8"/>
  <c r="E23" i="8" s="1"/>
  <c r="G22" i="8"/>
  <c r="W26" i="9" l="1"/>
  <c r="W33" i="9"/>
  <c r="W39" i="9"/>
  <c r="W38" i="9"/>
  <c r="W36" i="9"/>
  <c r="W35" i="9"/>
  <c r="W34" i="9"/>
  <c r="W28" i="9"/>
  <c r="W32" i="9"/>
  <c r="W31" i="9"/>
  <c r="W25" i="9"/>
  <c r="W21" i="9"/>
  <c r="W37" i="9"/>
  <c r="W29" i="9"/>
  <c r="W27" i="9"/>
  <c r="W24" i="9"/>
  <c r="W22" i="9"/>
  <c r="W40" i="9"/>
  <c r="W20" i="9"/>
  <c r="W30" i="9"/>
  <c r="W19" i="9"/>
  <c r="W23" i="9"/>
  <c r="G23" i="8"/>
  <c r="D24" i="8"/>
  <c r="E24" i="8" s="1"/>
  <c r="G24" i="8" s="1"/>
  <c r="X26" i="9" l="1"/>
  <c r="X33" i="9"/>
  <c r="X36" i="9"/>
  <c r="X40" i="9"/>
  <c r="X37" i="9"/>
  <c r="X34" i="9"/>
  <c r="X32" i="9"/>
  <c r="X29" i="9"/>
  <c r="X38" i="9"/>
  <c r="X27" i="9"/>
  <c r="X20" i="9"/>
  <c r="X35" i="9"/>
  <c r="X24" i="9"/>
  <c r="X30" i="9"/>
  <c r="X23" i="9"/>
  <c r="X28" i="9"/>
  <c r="X22" i="9"/>
  <c r="X25" i="9"/>
  <c r="X39" i="9"/>
  <c r="X21" i="9"/>
  <c r="X31" i="9"/>
  <c r="D21" i="9"/>
  <c r="E21" i="9" s="1"/>
  <c r="G21" i="9" s="1"/>
  <c r="D25" i="8"/>
  <c r="E25" i="8" s="1"/>
  <c r="G25" i="8"/>
  <c r="D26" i="8"/>
  <c r="E26" i="8" s="1"/>
  <c r="D22" i="9" l="1"/>
  <c r="E22" i="9" s="1"/>
  <c r="G22" i="9" s="1"/>
  <c r="G26" i="8"/>
  <c r="D27" i="8"/>
  <c r="E27" i="8" s="1"/>
  <c r="D28" i="8" s="1"/>
  <c r="E28" i="8" s="1"/>
  <c r="G28" i="8" s="1"/>
  <c r="Y26" i="9" l="1"/>
  <c r="Y33" i="9"/>
  <c r="Y40" i="9"/>
  <c r="Y37" i="9"/>
  <c r="Y39" i="9"/>
  <c r="Y38" i="9"/>
  <c r="Y36" i="9"/>
  <c r="Y35" i="9"/>
  <c r="Y34" i="9"/>
  <c r="Y23" i="9"/>
  <c r="Y30" i="9"/>
  <c r="Y28" i="9"/>
  <c r="Y25" i="9"/>
  <c r="Y32" i="9"/>
  <c r="Y31" i="9"/>
  <c r="Y27" i="9"/>
  <c r="Y24" i="9"/>
  <c r="Y29" i="9"/>
  <c r="Y21" i="9"/>
  <c r="Y22" i="9"/>
  <c r="D23" i="9"/>
  <c r="E23" i="9" s="1"/>
  <c r="G23" i="9" s="1"/>
  <c r="G27" i="8"/>
  <c r="D29" i="8"/>
  <c r="E29" i="8" s="1"/>
  <c r="Z26" i="9" l="1"/>
  <c r="Z33" i="9"/>
  <c r="Z39" i="9"/>
  <c r="Z38" i="9"/>
  <c r="Z36" i="9"/>
  <c r="Z35" i="9"/>
  <c r="Z34" i="9"/>
  <c r="Z37" i="9"/>
  <c r="Z28" i="9"/>
  <c r="Z27" i="9"/>
  <c r="Z30" i="9"/>
  <c r="Z25" i="9"/>
  <c r="Z32" i="9"/>
  <c r="Z31" i="9"/>
  <c r="Z40" i="9"/>
  <c r="Z29" i="9"/>
  <c r="Z24" i="9"/>
  <c r="Z22" i="9"/>
  <c r="Z23" i="9"/>
  <c r="D24" i="9"/>
  <c r="E24" i="9" s="1"/>
  <c r="G24" i="9" s="1"/>
  <c r="G29" i="8"/>
  <c r="D30" i="8"/>
  <c r="E30" i="8" s="1"/>
  <c r="AA26" i="9" l="1"/>
  <c r="AA33" i="9"/>
  <c r="AA36" i="9"/>
  <c r="AA40" i="9"/>
  <c r="AA37" i="9"/>
  <c r="AA39" i="9"/>
  <c r="AA38" i="9"/>
  <c r="AA32" i="9"/>
  <c r="AA29" i="9"/>
  <c r="AA31" i="9"/>
  <c r="AA28" i="9"/>
  <c r="AA27" i="9"/>
  <c r="AA24" i="9"/>
  <c r="AA23" i="9"/>
  <c r="AA34" i="9"/>
  <c r="AA30" i="9"/>
  <c r="AA35" i="9"/>
  <c r="AA25" i="9"/>
  <c r="G30" i="8"/>
  <c r="D31" i="8"/>
  <c r="E31" i="8" s="1"/>
  <c r="AB26" i="9" l="1"/>
  <c r="AB33" i="9"/>
  <c r="D25" i="9"/>
  <c r="E25" i="9" s="1"/>
  <c r="AB35" i="9"/>
  <c r="AB34" i="9"/>
  <c r="AB40" i="9"/>
  <c r="AB37" i="9"/>
  <c r="AB39" i="9"/>
  <c r="AB38" i="9"/>
  <c r="AB31" i="9"/>
  <c r="AB30" i="9"/>
  <c r="AB36" i="9"/>
  <c r="AB32" i="9"/>
  <c r="AB27" i="9"/>
  <c r="AB24" i="9"/>
  <c r="AB29" i="9"/>
  <c r="AB25" i="9"/>
  <c r="AB28" i="9"/>
  <c r="G31" i="8"/>
  <c r="D32" i="8"/>
  <c r="E32" i="8" s="1"/>
  <c r="D33" i="8" s="1"/>
  <c r="E33" i="8" s="1"/>
  <c r="D26" i="9" l="1"/>
  <c r="E26" i="9" s="1"/>
  <c r="G26" i="9" s="1"/>
  <c r="G33" i="8"/>
  <c r="D34" i="8"/>
  <c r="G32" i="8"/>
  <c r="E34" i="8"/>
  <c r="D27" i="9" l="1"/>
  <c r="E27" i="9" s="1"/>
  <c r="G27" i="9" s="1"/>
  <c r="AD33" i="9"/>
  <c r="AC33" i="9"/>
  <c r="AC36" i="9"/>
  <c r="AC26" i="9"/>
  <c r="AD36" i="9"/>
  <c r="AC31" i="9"/>
  <c r="AC25" i="9"/>
  <c r="AC38" i="9"/>
  <c r="AC35" i="9"/>
  <c r="AC27" i="9"/>
  <c r="AC30" i="9"/>
  <c r="AC32" i="9"/>
  <c r="AC28" i="9"/>
  <c r="AC29" i="9"/>
  <c r="AC40" i="9"/>
  <c r="AC37" i="9"/>
  <c r="AC34" i="9"/>
  <c r="AC39" i="9"/>
  <c r="AD38" i="9"/>
  <c r="G34" i="8"/>
  <c r="D35" i="8"/>
  <c r="E35" i="8" s="1"/>
  <c r="AE33" i="9" l="1"/>
  <c r="AD35" i="9"/>
  <c r="AD39" i="9"/>
  <c r="AD29" i="9"/>
  <c r="AD32" i="9"/>
  <c r="AD34" i="9"/>
  <c r="AD28" i="9"/>
  <c r="AD27" i="9"/>
  <c r="AD31" i="9"/>
  <c r="AD40" i="9"/>
  <c r="D28" i="9"/>
  <c r="E28" i="9" s="1"/>
  <c r="G28" i="9" s="1"/>
  <c r="AD30" i="9"/>
  <c r="AD37" i="9"/>
  <c r="AE34" i="9"/>
  <c r="AE40" i="9"/>
  <c r="AE37" i="9"/>
  <c r="AE39" i="9"/>
  <c r="AE38" i="9"/>
  <c r="AE31" i="9"/>
  <c r="AE30" i="9"/>
  <c r="AE28" i="9"/>
  <c r="AE32" i="9"/>
  <c r="AE29" i="9"/>
  <c r="AE36" i="9"/>
  <c r="G35" i="8"/>
  <c r="D36" i="8"/>
  <c r="E36" i="8" s="1"/>
  <c r="AE35" i="9" l="1"/>
  <c r="D29" i="9"/>
  <c r="E29" i="9" s="1"/>
  <c r="G29" i="9" s="1"/>
  <c r="G36" i="8"/>
  <c r="D37" i="8"/>
  <c r="E37" i="8" s="1"/>
  <c r="D38" i="8" s="1"/>
  <c r="E38" i="8" s="1"/>
  <c r="D30" i="9" l="1"/>
  <c r="E30" i="9" s="1"/>
  <c r="G30" i="9" s="1"/>
  <c r="AF37" i="9"/>
  <c r="AF33" i="9"/>
  <c r="AF40" i="9"/>
  <c r="AF29" i="9"/>
  <c r="AF34" i="9"/>
  <c r="AF36" i="9"/>
  <c r="AF38" i="9"/>
  <c r="AF35" i="9"/>
  <c r="AF39" i="9"/>
  <c r="AF30" i="9"/>
  <c r="AF31" i="9"/>
  <c r="AF32" i="9"/>
  <c r="AG33" i="9"/>
  <c r="D39" i="8"/>
  <c r="G38" i="8"/>
  <c r="G37" i="8"/>
  <c r="E39" i="8"/>
  <c r="D31" i="9" l="1"/>
  <c r="E31" i="9" s="1"/>
  <c r="G31" i="9" s="1"/>
  <c r="AG36" i="9"/>
  <c r="AG40" i="9"/>
  <c r="AG37" i="9"/>
  <c r="AG35" i="9"/>
  <c r="AG34" i="9"/>
  <c r="AG39" i="9"/>
  <c r="AG30" i="9"/>
  <c r="AG38" i="9"/>
  <c r="AG31" i="9"/>
  <c r="AG32" i="9"/>
  <c r="AH33" i="9"/>
  <c r="G39" i="8"/>
  <c r="D40" i="8"/>
  <c r="E40" i="8" s="1"/>
  <c r="D32" i="9" l="1"/>
  <c r="E32" i="9" s="1"/>
  <c r="D33" i="9" s="1"/>
  <c r="E33" i="9" s="1"/>
  <c r="G33" i="9" s="1"/>
  <c r="AI33" i="9"/>
  <c r="AH35" i="9"/>
  <c r="AH34" i="9"/>
  <c r="AH40" i="9"/>
  <c r="AH37" i="9"/>
  <c r="AH39" i="9"/>
  <c r="AH38" i="9"/>
  <c r="AH36" i="9"/>
  <c r="AH32" i="9"/>
  <c r="AH31" i="9"/>
  <c r="G40" i="8"/>
  <c r="D41" i="8"/>
  <c r="E41" i="8" s="1"/>
  <c r="D34" i="9" l="1"/>
  <c r="E34" i="9" s="1"/>
  <c r="G34" i="9" s="1"/>
  <c r="AI40" i="9"/>
  <c r="AI37" i="9"/>
  <c r="AI32" i="9"/>
  <c r="AI39" i="9"/>
  <c r="AI38" i="9"/>
  <c r="AI36" i="9"/>
  <c r="AI35" i="9"/>
  <c r="AI34" i="9"/>
  <c r="G41" i="8"/>
  <c r="D42" i="8"/>
  <c r="E42" i="8" s="1"/>
  <c r="D35" i="9" l="1"/>
  <c r="E35" i="9" s="1"/>
  <c r="G35" i="9" s="1"/>
  <c r="AJ39" i="9"/>
  <c r="AJ38" i="9"/>
  <c r="AJ36" i="9"/>
  <c r="AJ35" i="9"/>
  <c r="AJ34" i="9"/>
  <c r="AJ40" i="9"/>
  <c r="AJ37" i="9"/>
  <c r="G42" i="8"/>
  <c r="D43" i="8"/>
  <c r="E43" i="8" s="1"/>
  <c r="D36" i="9" l="1"/>
  <c r="E36" i="9" s="1"/>
  <c r="G36" i="9" s="1"/>
  <c r="G43" i="8"/>
  <c r="D44" i="8"/>
  <c r="E44" i="8" s="1"/>
  <c r="D37" i="9" l="1"/>
  <c r="E37" i="9" s="1"/>
  <c r="G37" i="9" s="1"/>
  <c r="AK35" i="9"/>
  <c r="AK40" i="9"/>
  <c r="AK37" i="9"/>
  <c r="AK39" i="9"/>
  <c r="AK38" i="9"/>
  <c r="AK36" i="9"/>
  <c r="G44" i="8"/>
  <c r="D45" i="8"/>
  <c r="E45" i="8" s="1"/>
  <c r="G45" i="8" s="1"/>
  <c r="D38" i="9" l="1"/>
  <c r="E38" i="9" s="1"/>
  <c r="G38" i="9" s="1"/>
  <c r="AL40" i="9"/>
  <c r="AL37" i="9"/>
  <c r="AL39" i="9"/>
  <c r="AL38" i="9"/>
  <c r="AL36" i="9"/>
  <c r="D39" i="9" l="1"/>
  <c r="E39" i="9" s="1"/>
  <c r="G39" i="9" s="1"/>
  <c r="AM39" i="9"/>
  <c r="AM38" i="9"/>
  <c r="AM40" i="9"/>
  <c r="AM37" i="9"/>
  <c r="D40" i="9" l="1"/>
  <c r="E40" i="9" s="1"/>
  <c r="G40" i="9" s="1"/>
  <c r="AN40" i="9"/>
  <c r="AN39" i="9"/>
  <c r="AN38" i="9"/>
  <c r="AO40" i="9" l="1"/>
  <c r="AO39" i="9"/>
  <c r="AP40" i="9"/>
</calcChain>
</file>

<file path=xl/sharedStrings.xml><?xml version="1.0" encoding="utf-8"?>
<sst xmlns="http://schemas.openxmlformats.org/spreadsheetml/2006/main" count="3588" uniqueCount="437">
  <si>
    <t>Operacion</t>
  </si>
  <si>
    <t>Balance</t>
  </si>
  <si>
    <t>Resultado Esperado</t>
  </si>
  <si>
    <t>Resultado Obtenido</t>
  </si>
  <si>
    <t>Nuevo usuario generado</t>
  </si>
  <si>
    <t>El usuario accede al menu principal y tiene acceso a su cuenta</t>
  </si>
  <si>
    <t>* El usuario accede a la aplicacion. 
* Presiona el boton de nuevo usuario.
* Completa los datos requeridos. 
* Graba.</t>
  </si>
  <si>
    <t>* El usuario accede a la aplicacion.
* El usuario ingresa su Usuario y contraseña.</t>
  </si>
  <si>
    <t>* En el menu principal, el usuario selecciona la opcion "nuevo turno".
* Selecciona 12/02/2021, 17:00 y Carlos Sanchez.
* Indica que desea adelantar el turno.
* Completa las opciones, siendo las elegidas Martes y Miercoles,  horario 14 a 18 y tiempo necesario 30 min. 
* Graba el turno.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</si>
  <si>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</si>
  <si>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</si>
  <si>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</si>
  <si>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</si>
  <si>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</si>
  <si>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</si>
  <si>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</si>
  <si>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</si>
  <si>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</si>
  <si>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* Se debe generar la siguiente grilla de turnos indicada en al imagen
* El usuario generará un turno con fecha 26/12/2020 a las 17:00 para el profesional Carlos Sanchez. Deberá marcar la opcion de adelantar turno y completar todas los checkboxs.
* El Paciente 3 deberá loguearse y cancelar su turno.</t>
  </si>
  <si>
    <t>Al cancelar el turno el sistema debe enviar la notificacion al usuario sobre el nuevo turno disponible y proponer adelantar su turno.</t>
  </si>
  <si>
    <t>El turno es cancelado en el sistema, y vuelve a quedar disponible.</t>
  </si>
  <si>
    <t>Se deberá armar el cronograma de turnos T2</t>
  </si>
  <si>
    <t>Se deberá armar el cronograma de turnos T1</t>
  </si>
  <si>
    <t>T1</t>
  </si>
  <si>
    <t>T2</t>
  </si>
  <si>
    <t>Se muestran los datos del proximo turno al usuario.</t>
  </si>
  <si>
    <t>* Se deberá modificar la fecha del sistema para simular  el curso normal de la consulta.
* Se deberá marcar los turnos 1, 2 y 3 como completos (en horario) y el 4 como cancelado.</t>
  </si>
  <si>
    <t>El usuario del turno 5 debe recibir el aviso de adelatamiento de turno.</t>
  </si>
  <si>
    <t>* El usuario cancelará el adelantar turno.</t>
  </si>
  <si>
    <t>El usuario recibe el aviso "se mantiene el turno".</t>
  </si>
  <si>
    <t>* Posterior a 2b</t>
  </si>
  <si>
    <t>El paciente 6 recibe el aviso de adelatamiento de turno.</t>
  </si>
  <si>
    <t>* El paciente 6 acepta adelantar el turno.</t>
  </si>
  <si>
    <t>El paciente 6 cambia su turno a las 17:00</t>
  </si>
  <si>
    <t>Ingreso al sistema</t>
  </si>
  <si>
    <t>* El usuario accede a la aplicacion.
* El usuario ingresa su mail y presiona recuperar Password.</t>
  </si>
  <si>
    <t xml:space="preserve">El usuario recibe un mail con el acceso para actualizar su password. </t>
  </si>
  <si>
    <t>* El usuario admin accede a la aplicacion y se logea en la misma.
* Presiona el boton de nuevo usuario.
* Completa los datos requeridos. 
* Graba.</t>
  </si>
  <si>
    <t>* En el menu principal, el usuario selecciona la opcion "nuevo turno".
* Selecciona 01/01/2021, 17:40 y profesional Carlos Sanchez.
* Graba el turno.</t>
  </si>
  <si>
    <t>Se genera un turno para la fecha, hora y profesional indicados.
El usuario recibe la notificacion del sistema.</t>
  </si>
  <si>
    <t>Se genera un turno para la fecha, hora y profesional indicados. Con la opcion de adelantar turno completa y se agrega el turno a la cola de posibles candidatos.
El usuario recibe la notificacion del sistema.</t>
  </si>
  <si>
    <t>Turnos</t>
  </si>
  <si>
    <t>Nuevo Turno</t>
  </si>
  <si>
    <t>Nuevo Turno con opcion de adelantar el mismo</t>
  </si>
  <si>
    <t>Adelantar nuevo turno (con cancelación)</t>
  </si>
  <si>
    <t>Alta usuario</t>
  </si>
  <si>
    <t>Alta usuario(admin)</t>
  </si>
  <si>
    <t>Recuperar Password</t>
  </si>
  <si>
    <t>* En el menu principal, el usuario selecciona la opcion "Mis Turnos".
* Selecciona 12/02/2021, 17:00 y Carlos Sanchez (generado en el caso 2).
* Indica que desea cancelar.
* Confirma la cancelación.</t>
  </si>
  <si>
    <t>Cancelar turno</t>
  </si>
  <si>
    <t>Sala de espera</t>
  </si>
  <si>
    <t>Nro</t>
  </si>
  <si>
    <t>Titulo</t>
  </si>
  <si>
    <t>Confirmar Asistencia</t>
  </si>
  <si>
    <t>Confirmar espera</t>
  </si>
  <si>
    <t>* Se deberá modificar la fecha del sistema para simular  el curso normal de la consulta.
* Se deberá marcar los turnos 5, 6, 7 y 8 como completos  pero con restrasos de 20 min cada.
* El paciente 9 entrará a la "Sala de espera" y seleccionara "Esperar".</t>
  </si>
  <si>
    <t>El paciente 9 debe recibir el aviso de confirmacion de espera y su nuevo horario de atencion.</t>
  </si>
  <si>
    <t>Aviso de posible adelantamiento de turno</t>
  </si>
  <si>
    <t>Rechazo de adelantar turno</t>
  </si>
  <si>
    <t>3b</t>
  </si>
  <si>
    <t>Aceptación de adelantar turno</t>
  </si>
  <si>
    <t>* Se deberá modificar la fecha del sistema para simular  el curso normal de la consulta al dia 20/12/2020 y hora 17:00
* El paciente 6 entrará a la "Sala de espera" y confirma su asistencia.</t>
  </si>
  <si>
    <t>* El usuario recibe el aviso de confirmacion de su turno.</t>
  </si>
  <si>
    <t>Profesional 1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</si>
  <si>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</si>
  <si>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</si>
  <si>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</si>
  <si>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</si>
  <si>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</si>
  <si>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</si>
  <si>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</si>
  <si>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</si>
  <si>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</si>
  <si>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</si>
  <si>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</si>
  <si>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</si>
  <si>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</si>
  <si>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</si>
  <si>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</si>
  <si>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</si>
  <si>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</si>
  <si>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</si>
  <si>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</si>
  <si>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</si>
  <si>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</si>
  <si>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</si>
  <si>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</si>
  <si>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</si>
  <si>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</si>
  <si>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</si>
  <si>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</si>
  <si>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</t>
  </si>
  <si>
    <t>Hora</t>
  </si>
  <si>
    <t>Hora Inicio</t>
  </si>
  <si>
    <t>Hora Fin</t>
  </si>
  <si>
    <t>Acumulado</t>
  </si>
  <si>
    <t>ETA Post T1</t>
  </si>
  <si>
    <t>ETA Post T3</t>
  </si>
  <si>
    <t>ETA Post T2</t>
  </si>
  <si>
    <t>ETA Post T4</t>
  </si>
  <si>
    <t>ETA Post T5</t>
  </si>
  <si>
    <t>ETA Post T6</t>
  </si>
  <si>
    <t>ETA Post T7</t>
  </si>
  <si>
    <t>ETA Post T8</t>
  </si>
  <si>
    <t>ETA Post T9</t>
  </si>
  <si>
    <t>ETA Post T10</t>
  </si>
  <si>
    <t>ETA Post T11</t>
  </si>
  <si>
    <t>ETA Post T12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</si>
  <si>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</si>
  <si>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</si>
  <si>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</si>
  <si>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</si>
  <si>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</si>
  <si>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</si>
  <si>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</si>
  <si>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</si>
  <si>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</si>
  <si>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</si>
  <si>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</si>
  <si>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</si>
  <si>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</si>
  <si>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</si>
  <si>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</si>
  <si>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</si>
  <si>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</si>
  <si>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</si>
  <si>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</si>
  <si>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</si>
  <si>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</si>
  <si>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</si>
  <si>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</si>
  <si>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</si>
  <si>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</si>
  <si>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</si>
  <si>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</si>
  <si>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</si>
  <si>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</si>
  <si>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</si>
  <si>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</si>
  <si>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</si>
  <si>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</si>
  <si>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</si>
  <si>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T#</t>
  </si>
  <si>
    <t>ETA Post T13</t>
  </si>
  <si>
    <t>ETA Post T14</t>
  </si>
  <si>
    <t>ETA Post T15</t>
  </si>
  <si>
    <t>ETA Post T16</t>
  </si>
  <si>
    <t>ETA Post T17</t>
  </si>
  <si>
    <t>ETA Post T18</t>
  </si>
  <si>
    <t>ETA Post T19</t>
  </si>
  <si>
    <t>ETA Post T20</t>
  </si>
  <si>
    <t>ETA Post T21</t>
  </si>
  <si>
    <t>ETA Post T22</t>
  </si>
  <si>
    <t>ETA Post T23</t>
  </si>
  <si>
    <t>ETA Post T24</t>
  </si>
  <si>
    <t>ETA Post T25</t>
  </si>
  <si>
    <t>ETA Post T26</t>
  </si>
  <si>
    <t>ETA Post T27</t>
  </si>
  <si>
    <t>ETA Post T28</t>
  </si>
  <si>
    <t>ETA Post T29</t>
  </si>
  <si>
    <t>ETA Post T30</t>
  </si>
  <si>
    <t>ETA Post T31</t>
  </si>
  <si>
    <t>ETA Post T32</t>
  </si>
  <si>
    <t>ETA Post T33</t>
  </si>
  <si>
    <t>ETA Post T34</t>
  </si>
  <si>
    <t>ETA Post T35</t>
  </si>
  <si>
    <t>Duración</t>
  </si>
  <si>
    <t>-</t>
  </si>
  <si>
    <t>T9 b</t>
  </si>
  <si>
    <t>T13 b</t>
  </si>
  <si>
    <t>T17 b</t>
  </si>
  <si>
    <t>Paciente E3</t>
  </si>
  <si>
    <t>T21 b</t>
  </si>
  <si>
    <t>Paciente E4</t>
  </si>
  <si>
    <t>T25 b</t>
  </si>
  <si>
    <t>T29 b</t>
  </si>
  <si>
    <t>Paciente E7</t>
  </si>
  <si>
    <t>Paciente E6</t>
  </si>
  <si>
    <t>T5 b</t>
  </si>
  <si>
    <t>Paciente E1</t>
  </si>
  <si>
    <t>paciente E2</t>
  </si>
  <si>
    <t>Paciente E5</t>
  </si>
  <si>
    <t>ETA Post T5b</t>
  </si>
  <si>
    <t>ETA Post T13b</t>
  </si>
  <si>
    <t>ETA Post T9b</t>
  </si>
  <si>
    <t>ETA Post T17b</t>
  </si>
  <si>
    <t>ETA Post T21b</t>
  </si>
  <si>
    <t>ETA Post T25b</t>
  </si>
  <si>
    <t>No-Show</t>
  </si>
  <si>
    <t>Sobre Turno</t>
  </si>
  <si>
    <t>Cancelado</t>
  </si>
  <si>
    <t>Adelantar</t>
  </si>
  <si>
    <t>ETA Post T29b</t>
  </si>
  <si>
    <t>T23a</t>
  </si>
  <si>
    <t>Paciente A1</t>
  </si>
  <si>
    <t>* El usuario debera dar de alta un turno el 20/12/2020 a las 17:20 para el profesional 1.
* En el menu principal, el usuario selecciona la opcion "Sala de Espera".</t>
  </si>
  <si>
    <t>A - Nuevo usuario</t>
  </si>
  <si>
    <t>B - Logging</t>
  </si>
  <si>
    <t>C - Turnos</t>
  </si>
  <si>
    <t>D - Sala de espera</t>
  </si>
  <si>
    <t>D1</t>
  </si>
  <si>
    <t>D2a</t>
  </si>
  <si>
    <t>D2b</t>
  </si>
  <si>
    <t>D3a</t>
  </si>
  <si>
    <t>D4</t>
  </si>
  <si>
    <t>D5</t>
  </si>
  <si>
    <t>C1</t>
  </si>
  <si>
    <t>C2</t>
  </si>
  <si>
    <t>C3</t>
  </si>
  <si>
    <t>C4</t>
  </si>
  <si>
    <t>A1</t>
  </si>
  <si>
    <t>A2</t>
  </si>
  <si>
    <t>B1</t>
  </si>
  <si>
    <t>B2</t>
  </si>
  <si>
    <t>Se debe completar la planilla de turnos de forma tal que el promedio de espera sea de 35 min. Se muestra el detalle en la figura 5.2.1</t>
  </si>
  <si>
    <t>* El paciente 12 cancelará el adelantar turno.</t>
  </si>
  <si>
    <t>Debe suceder a continuacion del "Aviso de posible adelantamiento de turno"</t>
  </si>
  <si>
    <t>* El paciente 13 acepta adelantar el turno.</t>
  </si>
  <si>
    <t>El paciente 13 cambia su turno a las 11:30</t>
  </si>
  <si>
    <t>* El paciente 6 entrará a la "Sala de espera" y confirma su asistencia.</t>
  </si>
  <si>
    <t>Sala de espera ETA</t>
  </si>
  <si>
    <t>* El paciente 28 entrará a la "Sala de espera".</t>
  </si>
  <si>
    <t>* El paciente 15 selecciona la opción "Sala de Espera" en el menú principal.</t>
  </si>
  <si>
    <t>Se muestran los datos del próximo turno al usuario.</t>
  </si>
  <si>
    <t>Operación</t>
  </si>
  <si>
    <t>El paciente 12 (turno T12) debe recibir el aviso de adelantamiento de turno.</t>
  </si>
  <si>
    <t>Debe suceder después del "Rechazo de adelantar turno". El escenario se inicia luego de la acción del paciente 12</t>
  </si>
  <si>
    <t>Se deberá modificar la fecha del sistema para simular  el curso normal de la consulta al día 12/12/2020 y hora 17:00</t>
  </si>
  <si>
    <t>* El usuario recibe el aviso de confirmación de su turno.</t>
  </si>
  <si>
    <t>El usuario visualizará el tiempo estimado de espera, el cual deberá ser de 45 min.</t>
  </si>
  <si>
    <t>Debe suceder a continuación del "Sala de espera ETA"</t>
  </si>
  <si>
    <t>* El paciente 28 entrará a la "Sala de espera" y seleccionará "Esperar" en su turno.</t>
  </si>
  <si>
    <t>El usuario debe recibir el aviso de confirmación de espera y su nuevo horario de atención.</t>
  </si>
  <si>
    <t>Se debe completar la planilla de turnos de forma que todos los pacientes hayan tomado sus turnos en tiempo y forma. Se muestra el detalle en la figura 5.2.2.
No se registran pacientes con solicitud de adelantar el turno.</t>
  </si>
  <si>
    <t>* Se deberá marcar los turnos T1, T2 y T3 como completos (en horario).
* El T11 como será cancelado por el paciente.</t>
  </si>
  <si>
    <t>Se deberán completar el esquema de turnos con sus marcas de finalizados hasta el T21 como muestra la figura 5.2.3.
Se deberá modificar la fecha del sistema por 12/12/2020 14:45</t>
  </si>
  <si>
    <t>14/12/2020</t>
  </si>
  <si>
    <t>* El paciente 23 cancelara su turno (T23)</t>
  </si>
  <si>
    <t>El paciente 23a debe recibir el aviso de posibilidad de adelantar su turno</t>
  </si>
  <si>
    <t>* El paciente 23a confirmara el nuevo turno</t>
  </si>
  <si>
    <t>Aviso Adelantar día del turno</t>
  </si>
  <si>
    <t>Se deberán completar el esquema de turnos con sus marcas de finalizados hasta el T14 como muestra la figura 5.2.3. (caso 5 ETAs Adelantar).
Se cargara un turno con opción de adelantar con media hora de anticipo, cualquier día y horario
Se modificara la fecha y hora del sistema por 14/12/2020 12:30</t>
  </si>
  <si>
    <t>Adelantar día del turno</t>
  </si>
  <si>
    <t>Debe suceder a continuación del "Aviso Adelantar día del turno"</t>
  </si>
  <si>
    <t>El paciente 23a debe tomar el turno T23 y recibir la confirmación de su turno</t>
  </si>
  <si>
    <t>Start LocalTime</t>
  </si>
  <si>
    <t>End LocalTime</t>
  </si>
  <si>
    <t>new Appointment</t>
  </si>
  <si>
    <t>tempAppointment = new Appointment(LocalDate.of(2021, 6, 1), LocalTime.of(9, 20), false, LocalTime.of(9, 40), tempClinica, tempPatient, true, false);</t>
  </si>
  <si>
    <t>appointmentRepository.save(tempAppointment);</t>
  </si>
  <si>
    <t>Columnas ocultas G, H e I</t>
  </si>
  <si>
    <t>Available</t>
  </si>
  <si>
    <t>false</t>
  </si>
  <si>
    <t>true</t>
  </si>
  <si>
    <t>Code</t>
  </si>
  <si>
    <t>Patient</t>
  </si>
  <si>
    <t>Nombre</t>
  </si>
  <si>
    <t>Apellido</t>
  </si>
  <si>
    <t>tempPatient = new Patient("Beatriz"</t>
  </si>
  <si>
    <t xml:space="preserve"> "Leguizamon"</t>
  </si>
  <si>
    <t xml:space="preserve"> LocalDate.of(1955</t>
  </si>
  <si>
    <t xml:space="preserve"> 25)</t>
  </si>
  <si>
    <t xml:space="preserve"> "Lanus"</t>
  </si>
  <si>
    <t xml:space="preserve"> true</t>
  </si>
  <si>
    <t xml:space="preserve"> false</t>
  </si>
  <si>
    <t>tempPatient = new Patient("Julio"</t>
  </si>
  <si>
    <t xml:space="preserve"> "Arias"</t>
  </si>
  <si>
    <t xml:space="preserve"> LocalDate.of(1953</t>
  </si>
  <si>
    <t xml:space="preserve"> 17)</t>
  </si>
  <si>
    <t>HAA</t>
  </si>
  <si>
    <t>Nacimiento</t>
  </si>
  <si>
    <t>DNI</t>
  </si>
  <si>
    <t>Genero</t>
  </si>
  <si>
    <t>Localidad</t>
  </si>
  <si>
    <t>boolean</t>
  </si>
  <si>
    <t>boolean y Repo</t>
  </si>
  <si>
    <t>tempPatient = new Patient("Cristian"</t>
  </si>
  <si>
    <t xml:space="preserve"> "Vallarino"</t>
  </si>
  <si>
    <t xml:space="preserve"> LocalDate.of(1983</t>
  </si>
  <si>
    <t xml:space="preserve"> 22)</t>
  </si>
  <si>
    <t xml:space="preserve"> "Banfield"</t>
  </si>
  <si>
    <t>tempPatient = new Patient("Victoria"</t>
  </si>
  <si>
    <t xml:space="preserve"> LocalDate.of(1980</t>
  </si>
  <si>
    <t xml:space="preserve"> "Lomas"</t>
  </si>
  <si>
    <t>tempPatient = new Patient("Camila"</t>
  </si>
  <si>
    <t xml:space="preserve"> "Garcia"</t>
  </si>
  <si>
    <t xml:space="preserve"> LocalDate.of(1982</t>
  </si>
  <si>
    <t xml:space="preserve"> 9)</t>
  </si>
  <si>
    <t>tempPatient = new Patient("Gabriela"</t>
  </si>
  <si>
    <t xml:space="preserve"> "Suarez"</t>
  </si>
  <si>
    <t xml:space="preserve"> LocalDate.of(1981</t>
  </si>
  <si>
    <t xml:space="preserve"> 11)</t>
  </si>
  <si>
    <t xml:space="preserve"> "CABA"</t>
  </si>
  <si>
    <t>tempPatient = new Patient("Francisco"</t>
  </si>
  <si>
    <t xml:space="preserve"> "De Marco"</t>
  </si>
  <si>
    <t xml:space="preserve"> LocalDate.of(1978</t>
  </si>
  <si>
    <t xml:space="preserve"> 10)</t>
  </si>
  <si>
    <t>tempPatient = new Patient("Emilio"</t>
  </si>
  <si>
    <t xml:space="preserve"> "Dissi"</t>
  </si>
  <si>
    <t xml:space="preserve"> LocalDate.of(1970</t>
  </si>
  <si>
    <t xml:space="preserve"> 3)</t>
  </si>
  <si>
    <t>tempPatient = new Patient("Iris"</t>
  </si>
  <si>
    <t xml:space="preserve"> "De Ojo"</t>
  </si>
  <si>
    <t xml:space="preserve"> LocalDate.of(1985</t>
  </si>
  <si>
    <t xml:space="preserve"> 1)</t>
  </si>
  <si>
    <t>tempPatient = new Patient("Luciano"</t>
  </si>
  <si>
    <t xml:space="preserve"> "Lunga"</t>
  </si>
  <si>
    <t>tempPatient = new Patient("Alejo"</t>
  </si>
  <si>
    <t xml:space="preserve"> "Perez"</t>
  </si>
  <si>
    <t xml:space="preserve"> 15)</t>
  </si>
  <si>
    <t xml:space="preserve"> "Temperley"</t>
  </si>
  <si>
    <t>tempPatient = new Patient("Paula"</t>
  </si>
  <si>
    <t xml:space="preserve"> "Sanchez"</t>
  </si>
  <si>
    <t>tempPatient = new Patient("Laura"</t>
  </si>
  <si>
    <t xml:space="preserve"> "Bonilla"</t>
  </si>
  <si>
    <t xml:space="preserve"> LocalDate.of(1984</t>
  </si>
  <si>
    <t>tempPatient = new Patient("Andrea"</t>
  </si>
  <si>
    <t xml:space="preserve"> "Gonzales"</t>
  </si>
  <si>
    <t xml:space="preserve"> 27)</t>
  </si>
  <si>
    <t xml:space="preserve"> "Temperlay"</t>
  </si>
  <si>
    <t>tempPatient = new Patient("Olivia"</t>
  </si>
  <si>
    <t xml:space="preserve"> LocalDate.of(1952</t>
  </si>
  <si>
    <t xml:space="preserve"> 7)</t>
  </si>
  <si>
    <t>tempPatient = new Patient("Andres"</t>
  </si>
  <si>
    <t xml:space="preserve"> "Maldini"</t>
  </si>
  <si>
    <t xml:space="preserve"> 19)</t>
  </si>
  <si>
    <t>tempPatient = new Patient("Sebastian"</t>
  </si>
  <si>
    <t xml:space="preserve"> "Titolo"</t>
  </si>
  <si>
    <t xml:space="preserve"> "Ensilla"</t>
  </si>
  <si>
    <t xml:space="preserve"> LocalDate.of(1990</t>
  </si>
  <si>
    <t xml:space="preserve"> 2)</t>
  </si>
  <si>
    <t>tempPatient = new Patient("Roberto"</t>
  </si>
  <si>
    <t xml:space="preserve"> "Burgos"</t>
  </si>
  <si>
    <t>tempPatient = new Patient("Hugo"</t>
  </si>
  <si>
    <t xml:space="preserve"> "Fernandez"</t>
  </si>
  <si>
    <t xml:space="preserve"> LocalDate.of(1977</t>
  </si>
  <si>
    <t>tempPatient = new Patient("German"</t>
  </si>
  <si>
    <t xml:space="preserve"> "Castro"</t>
  </si>
  <si>
    <t xml:space="preserve"> LocalDate.of(1967</t>
  </si>
  <si>
    <t xml:space="preserve"> 28)</t>
  </si>
  <si>
    <t xml:space="preserve"> "Palmiero"</t>
  </si>
  <si>
    <t xml:space="preserve"> LocalDate.of(1979</t>
  </si>
  <si>
    <t>tempPatient = new Patient("Gustavo"</t>
  </si>
  <si>
    <t xml:space="preserve"> "Bermudez"</t>
  </si>
  <si>
    <t xml:space="preserve"> LocalDate.of(1986</t>
  </si>
  <si>
    <t>tempPatient = new Patient("Anabela"</t>
  </si>
  <si>
    <t xml:space="preserve"> "Lucia"</t>
  </si>
  <si>
    <t xml:space="preserve"> 12)</t>
  </si>
  <si>
    <t xml:space="preserve"> "Saccani"</t>
  </si>
  <si>
    <t>tempPatient = new Patient("Natalia"</t>
  </si>
  <si>
    <t xml:space="preserve"> LocalDate.of(1989</t>
  </si>
  <si>
    <t xml:space="preserve"> 13)</t>
  </si>
  <si>
    <t xml:space="preserve"> "Damele"</t>
  </si>
  <si>
    <t>tempPatient = new Patient("Eliana"</t>
  </si>
  <si>
    <t xml:space="preserve"> "Matera"</t>
  </si>
  <si>
    <t xml:space="preserve"> LocalDate.of(1994</t>
  </si>
  <si>
    <t>tempPatient = new Patient("Florencia"</t>
  </si>
  <si>
    <t xml:space="preserve"> "Persiani"</t>
  </si>
  <si>
    <t xml:space="preserve"> 20)</t>
  </si>
  <si>
    <t xml:space="preserve"> "De Lucca"</t>
  </si>
  <si>
    <t xml:space="preserve"> LocalDate.of(1991</t>
  </si>
  <si>
    <t>tempPatient = new Patient("Norma"</t>
  </si>
  <si>
    <t xml:space="preserve"> "Ponce"</t>
  </si>
  <si>
    <t xml:space="preserve"> LocalDate.of(1968</t>
  </si>
  <si>
    <t xml:space="preserve"> 4)</t>
  </si>
  <si>
    <t xml:space="preserve"> "Salamanca"</t>
  </si>
  <si>
    <t xml:space="preserve"> LocalDate.of(1995</t>
  </si>
  <si>
    <t>tempPatient = new Patient("Vanesa"</t>
  </si>
  <si>
    <t xml:space="preserve"> "Apodaca"</t>
  </si>
  <si>
    <t xml:space="preserve"> 14)</t>
  </si>
  <si>
    <t>tempPatient = new Patient("Gabriel"</t>
  </si>
  <si>
    <t xml:space="preserve"> LocalDate.of(1988</t>
  </si>
  <si>
    <t>tempPatient = new Patient("Gonzalo"</t>
  </si>
  <si>
    <t xml:space="preserve"> "Marcec"</t>
  </si>
  <si>
    <t>Gender.FEMALE</t>
  </si>
  <si>
    <t>Gender.MALE</t>
  </si>
  <si>
    <t>Definir Paciente</t>
  </si>
  <si>
    <t>Username</t>
  </si>
  <si>
    <t>password</t>
  </si>
  <si>
    <t>mail</t>
  </si>
  <si>
    <t>active</t>
  </si>
  <si>
    <t>Role</t>
  </si>
  <si>
    <t>USER</t>
  </si>
  <si>
    <t>"</t>
  </si>
  <si>
    <t>,</t>
  </si>
  <si>
    <t>tempUsr.setPatient(tempPatient);</t>
  </si>
  <si>
    <t>tempPatient.setUser(tempUsr);</t>
  </si>
  <si>
    <t>userRepository.save(tempUsr);</t>
  </si>
  <si>
    <t>User</t>
  </si>
  <si>
    <t>Appointment</t>
  </si>
  <si>
    <t>To CommandLineRunner2</t>
  </si>
  <si>
    <t>To Commandline runner1</t>
  </si>
  <si>
    <t>Repos</t>
  </si>
  <si>
    <t xml:space="preserve"> false);</t>
  </si>
  <si>
    <t>MD Clinico</t>
  </si>
  <si>
    <t>App LocalTime</t>
  </si>
  <si>
    <t>Turno retrasado</t>
  </si>
  <si>
    <t>Se muestran los datos del próximo turno al usuario, estando este retrasado.</t>
  </si>
  <si>
    <t>Durante el día 01-06-2021 los de turnos hasta las 16:30 se deben haber completado en hora, siendo este el escenario ideal.</t>
  </si>
  <si>
    <t>Durante el día 02-06-2021 los turnos hasta el turno las 16:00 estarán completados, y con un acumulado de retraso de 45 minutos.</t>
  </si>
  <si>
    <t>Caso1</t>
  </si>
  <si>
    <t>Caso2</t>
  </si>
  <si>
    <t>* El paciente "Caso1" debe tener asignado el turno 16:45 del 01-06-2021. 
* El paciente debe logearse en el sistema con su usuario "Caso1".
* Selecciona la opción "Sala de Espera" en el menú principal.</t>
  </si>
  <si>
    <t>caso6</t>
  </si>
  <si>
    <t>Caso6</t>
  </si>
  <si>
    <t>Login Usuario</t>
  </si>
  <si>
    <t>* El usuario "Caso6" selecciona la opción "Login" en el menú principal.
* Ingresa sus credenciales(usuario y contraseña).</t>
  </si>
  <si>
    <t>Se accede a la aplicación con el menú de usuario activo y se almacena el token del usuario para futuras consultas.</t>
  </si>
  <si>
    <t>El usuario ingresa sus credenciales y accede a la informacion de su cuenta.</t>
  </si>
  <si>
    <t>* El paciente "Caso2" debe tener asignado el turno 16:45 del 02-06-2021. 
* El paciente debe logearse en el sistema con su usuario "Caso2".
* Selecciona la opción "Sala de Espera" en el menú principal.</t>
  </si>
  <si>
    <t>Caso7</t>
  </si>
  <si>
    <t>LogOut Usuario</t>
  </si>
  <si>
    <t>El usuario cierra la sesión de su cuenta.</t>
  </si>
  <si>
    <t>* El usuario "Caso6" selecciona la opción "Logout" en el menú principal.</t>
  </si>
  <si>
    <t>Se carga el menú sin accesos de usuario y se borra el token del usuario.</t>
  </si>
  <si>
    <t>Caso3</t>
  </si>
  <si>
    <t>El usuario generá un nuevo turno.</t>
  </si>
  <si>
    <t>* El paciente debe logearse en el sistema con su usuario "Caso3".
* Selecciona la opción "Nuevo Turno" en el menú principal.
* Completa el formulario de alta de turno.
* Guarda</t>
  </si>
  <si>
    <t>Se generá un nuevo turno para el usuario.</t>
  </si>
  <si>
    <t>Caso 4</t>
  </si>
  <si>
    <t>Mis Turnos</t>
  </si>
  <si>
    <t>El usuario visualiza la lista de sus turnos.</t>
  </si>
  <si>
    <t>* El paciente debe logearse en el sistema con su usuario "Caso3".
* Selecciona la opción "Mis Turnos" en el menú principal.</t>
  </si>
  <si>
    <t>El usuario visualiza sus turnos.</t>
  </si>
  <si>
    <t>Caso4</t>
  </si>
  <si>
    <t>Caso 5</t>
  </si>
  <si>
    <t>Nuevo Usuario</t>
  </si>
  <si>
    <t>Se genera una nueva cuanta de Usuario</t>
  </si>
  <si>
    <t>Caso5</t>
  </si>
  <si>
    <t>* El usuario selecciona la opcion "Iniciar Sesión" en el menú principal.
* Selecciona la opción "Crear una cuenta" en el formulario de inicio de sesión.
* Completa el numbre de usuario, mail y contraseña.
* Presiona "Crear Usuario".</t>
  </si>
  <si>
    <t>Se genera el nuevo usuario en el sistema y se solicitan las credenciales para iniciar sesión. Una vez completadas, se recibe el token de acceso.</t>
  </si>
  <si>
    <t>Caso 8</t>
  </si>
  <si>
    <t>Cancelar Turno</t>
  </si>
  <si>
    <t>El usuario cancela uno de sus turnos asignados</t>
  </si>
  <si>
    <t>* El usuario selecciona la opcion "Iniciar Sesión" en el menú principal.
* Selecciona la opción "Mis turnos".
* Una vez que se muestran los turnos, presiona el boton de cancdelar turno de uno de los turnos pendientes.</t>
  </si>
  <si>
    <t>Al presionar el botn de cancelar, el usuario volverá a la pantalla de "Mis Turnos" pero el turno se mostrará como "Cancelado".</t>
  </si>
  <si>
    <t>Caso8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</si>
</sst>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12" borderId="0" applyNumberFormat="0" applyBorder="0" applyAlignment="0" applyProtection="0"/>
    <xf numFmtId="0" fontId="6" fillId="13" borderId="12" applyNumberFormat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/>
    <xf numFmtId="0" fontId="1" fillId="4" borderId="1" xfId="0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20" fontId="1" fillId="4" borderId="1" xfId="0" applyNumberFormat="1" applyFont="1" applyFill="1" applyBorder="1"/>
    <xf numFmtId="0" fontId="0" fillId="4" borderId="1" xfId="0" applyFill="1" applyBorder="1"/>
    <xf numFmtId="0" fontId="0" fillId="5" borderId="0" xfId="0" applyFill="1"/>
    <xf numFmtId="20" fontId="0" fillId="0" borderId="0" xfId="0" applyNumberFormat="1" applyFill="1"/>
    <xf numFmtId="0" fontId="0" fillId="0" borderId="0" xfId="0" applyFill="1"/>
    <xf numFmtId="20" fontId="0" fillId="0" borderId="1" xfId="0" applyNumberFormat="1" applyFont="1" applyFill="1" applyBorder="1"/>
    <xf numFmtId="0" fontId="0" fillId="0" borderId="1" xfId="0" applyBorder="1"/>
    <xf numFmtId="20" fontId="0" fillId="0" borderId="1" xfId="0" applyNumberFormat="1" applyBorder="1"/>
    <xf numFmtId="0" fontId="0" fillId="5" borderId="1" xfId="0" applyFill="1" applyBorder="1"/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11" borderId="7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9" borderId="1" xfId="0" applyFill="1" applyBorder="1"/>
    <xf numFmtId="20" fontId="0" fillId="9" borderId="1" xfId="0" applyNumberFormat="1" applyFill="1" applyBorder="1"/>
    <xf numFmtId="20" fontId="0" fillId="9" borderId="1" xfId="0" applyNumberFormat="1" applyFont="1" applyFill="1" applyBorder="1"/>
    <xf numFmtId="20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20" fontId="1" fillId="4" borderId="0" xfId="0" applyNumberFormat="1" applyFont="1" applyFill="1" applyBorder="1"/>
    <xf numFmtId="0" fontId="1" fillId="0" borderId="0" xfId="0" applyFont="1"/>
    <xf numFmtId="0" fontId="6" fillId="13" borderId="12" xfId="2"/>
    <xf numFmtId="0" fontId="1" fillId="3" borderId="3" xfId="0" applyFont="1" applyFill="1" applyBorder="1"/>
    <xf numFmtId="20" fontId="5" fillId="12" borderId="13" xfId="1" applyNumberFormat="1" applyBorder="1"/>
    <xf numFmtId="20" fontId="5" fillId="12" borderId="14" xfId="1" applyNumberFormat="1" applyBorder="1"/>
    <xf numFmtId="20" fontId="5" fillId="12" borderId="15" xfId="1" applyNumberFormat="1" applyBorder="1"/>
    <xf numFmtId="0" fontId="5" fillId="12" borderId="0" xfId="1"/>
    <xf numFmtId="0" fontId="0" fillId="14" borderId="0" xfId="0" applyFill="1"/>
    <xf numFmtId="20" fontId="0" fillId="14" borderId="0" xfId="0" applyNumberFormat="1" applyFill="1"/>
    <xf numFmtId="0" fontId="0" fillId="14" borderId="0" xfId="0" applyNumberFormat="1" applyFill="1"/>
    <xf numFmtId="0" fontId="0" fillId="2" borderId="0" xfId="0" applyFill="1"/>
    <xf numFmtId="20" fontId="0" fillId="14" borderId="1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3" fillId="10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3">
    <cellStyle name="Cálculo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773430</xdr:colOff>
      <xdr:row>0</xdr:row>
      <xdr:rowOff>30480</xdr:rowOff>
    </xdr:from>
    <xdr:to>
      <xdr:col>14</xdr:col>
      <xdr:colOff>478710</xdr:colOff>
      <xdr:row>4</xdr:row>
      <xdr:rowOff>116078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F2616F-9F69-4571-8F48-68B81AC5F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" y="30480"/>
          <a:ext cx="10800000" cy="8171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7620</xdr:rowOff>
    </xdr:from>
    <xdr:to>
      <xdr:col>14</xdr:col>
      <xdr:colOff>497760</xdr:colOff>
      <xdr:row>21</xdr:row>
      <xdr:rowOff>150824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B3752E-DA2A-4B63-AEF9-13C3B3A1D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922020"/>
          <a:ext cx="10800000" cy="306928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23</xdr:row>
      <xdr:rowOff>22860</xdr:rowOff>
    </xdr:from>
    <xdr:to>
      <xdr:col>14</xdr:col>
      <xdr:colOff>509190</xdr:colOff>
      <xdr:row>58</xdr:row>
      <xdr:rowOff>8651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D1C538-1629-4B3E-BB57-B8AA26CC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910" y="4229100"/>
          <a:ext cx="10800000" cy="6386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14</xdr:col>
      <xdr:colOff>497760</xdr:colOff>
      <xdr:row>69</xdr:row>
      <xdr:rowOff>30330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66C8AEC-EEB2-4EEB-98A3-0039C04B3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" y="10972800"/>
          <a:ext cx="10800000" cy="16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14</xdr:col>
      <xdr:colOff>497760</xdr:colOff>
      <xdr:row>75</xdr:row>
      <xdr:rowOff>162123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F2B8BA0-7CEB-4F4A-9A94-EB83B212C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" y="12984480"/>
          <a:ext cx="10800000" cy="8936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14</xdr:col>
      <xdr:colOff>497760</xdr:colOff>
      <xdr:row>109</xdr:row>
      <xdr:rowOff>175894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81D794-1206-46EF-8014-10132F66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3294"/>
        <a:stretch/>
      </xdr:blipFill>
      <xdr:spPr>
        <a:xfrm>
          <a:off x="792480" y="15544801"/>
          <a:ext cx="10800000" cy="60280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2</xdr:rowOff>
    </xdr:from>
    <xdr:to>
      <xdr:col>14</xdr:col>
      <xdr:colOff>497760</xdr:colOff>
      <xdr:row>145</xdr:row>
      <xdr:rowOff>108853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B5F3701-571A-4EB5-933C-7E37E4637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1938"/>
        <a:stretch/>
      </xdr:blipFill>
      <xdr:spPr>
        <a:xfrm>
          <a:off x="792480" y="20482562"/>
          <a:ext cx="10800000" cy="6143891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148</xdr:row>
      <xdr:rowOff>7621</xdr:rowOff>
    </xdr:from>
    <xdr:to>
      <xdr:col>14</xdr:col>
      <xdr:colOff>493950</xdr:colOff>
      <xdr:row>162</xdr:row>
      <xdr:rowOff>24104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51FDBF5-C718-48B5-AEE3-18F20CDF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7073861"/>
          <a:ext cx="10800000" cy="25768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14</xdr:col>
      <xdr:colOff>497760</xdr:colOff>
      <xdr:row>171</xdr:row>
      <xdr:rowOff>134082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09A8E25-0E48-440E-9F48-DE1816F6B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" y="29992320"/>
          <a:ext cx="10800000" cy="14142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</xdr:rowOff>
    </xdr:from>
    <xdr:to>
      <xdr:col>14</xdr:col>
      <xdr:colOff>497760</xdr:colOff>
      <xdr:row>183</xdr:row>
      <xdr:rowOff>114706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03B9251-9E64-4ABD-B329-FEECD47EB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480" y="33832801"/>
          <a:ext cx="10800000" cy="1760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15240</xdr:rowOff>
    </xdr:from>
    <xdr:to>
      <xdr:col>14</xdr:col>
      <xdr:colOff>497760</xdr:colOff>
      <xdr:row>245</xdr:row>
      <xdr:rowOff>135800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A213CF9-0509-4DAE-8F20-02E297F32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480" y="38420040"/>
          <a:ext cx="10800000" cy="65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247</xdr:row>
      <xdr:rowOff>19050</xdr:rowOff>
    </xdr:from>
    <xdr:to>
      <xdr:col>14</xdr:col>
      <xdr:colOff>497760</xdr:colOff>
      <xdr:row>287</xdr:row>
      <xdr:rowOff>34462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1426639-8454-4A65-8291-584AE367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" y="45190410"/>
          <a:ext cx="10800000" cy="7330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14</xdr:col>
      <xdr:colOff>497760</xdr:colOff>
      <xdr:row>208</xdr:row>
      <xdr:rowOff>160402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B81C3C-F793-4E81-8D4E-6EE76261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0" y="33832800"/>
          <a:ext cx="10800000" cy="43666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14</xdr:col>
      <xdr:colOff>497760</xdr:colOff>
      <xdr:row>329</xdr:row>
      <xdr:rowOff>15412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19813EE-5F15-4AFF-9791-8C3C8B248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" y="52852320"/>
          <a:ext cx="10800000" cy="7330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14</xdr:col>
      <xdr:colOff>497760</xdr:colOff>
      <xdr:row>345</xdr:row>
      <xdr:rowOff>37148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540B810-6697-4822-B80E-7E301867C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0" y="60533280"/>
          <a:ext cx="10800000" cy="2597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14</xdr:col>
      <xdr:colOff>497760</xdr:colOff>
      <xdr:row>362</xdr:row>
      <xdr:rowOff>137078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88D5BCE-B9A3-48C9-9C6E-3CF305E9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480" y="63276480"/>
          <a:ext cx="10800000" cy="3063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364</xdr:row>
      <xdr:rowOff>1</xdr:rowOff>
    </xdr:from>
    <xdr:to>
      <xdr:col>14</xdr:col>
      <xdr:colOff>497760</xdr:colOff>
      <xdr:row>383</xdr:row>
      <xdr:rowOff>177024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4E12049-A45B-4850-B345-C411D444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" y="66568321"/>
          <a:ext cx="10800000" cy="36517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14</xdr:col>
      <xdr:colOff>497760</xdr:colOff>
      <xdr:row>402</xdr:row>
      <xdr:rowOff>33876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3DF4FA4-6F23-4401-8E12-3FF1DCC16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" y="70408800"/>
          <a:ext cx="10800000" cy="3142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14</xdr:col>
      <xdr:colOff>497760</xdr:colOff>
      <xdr:row>427</xdr:row>
      <xdr:rowOff>96849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FF01C02-7110-4FC1-A2DE-0613A9F15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2480" y="73700640"/>
          <a:ext cx="10800000" cy="44859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14</xdr:col>
      <xdr:colOff>497760</xdr:colOff>
      <xdr:row>444</xdr:row>
      <xdr:rowOff>67900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66F9DED-F520-4C88-80B6-F6830B18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92480" y="78272640"/>
          <a:ext cx="10800000" cy="299398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446</xdr:row>
      <xdr:rowOff>0</xdr:rowOff>
    </xdr:from>
    <xdr:to>
      <xdr:col>14</xdr:col>
      <xdr:colOff>505380</xdr:colOff>
      <xdr:row>486</xdr:row>
      <xdr:rowOff>30092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E53777-EB4C-4A37-8982-F7D20CEF3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00100" y="81564480"/>
          <a:ext cx="10800000" cy="73452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5</xdr:col>
      <xdr:colOff>430080</xdr:colOff>
      <xdr:row>506</xdr:row>
      <xdr:rowOff>32522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4EAFB93-9073-4C89-AD6B-BB519CB8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92480" y="89245440"/>
          <a:ext cx="3600000" cy="3324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14</xdr:col>
      <xdr:colOff>497760</xdr:colOff>
      <xdr:row>546</xdr:row>
      <xdr:rowOff>101758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349B256-838E-43C8-B415-C50FE4366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92480" y="92720160"/>
          <a:ext cx="10800000" cy="72340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548</xdr:row>
      <xdr:rowOff>1</xdr:rowOff>
    </xdr:from>
    <xdr:to>
      <xdr:col>14</xdr:col>
      <xdr:colOff>497760</xdr:colOff>
      <xdr:row>560</xdr:row>
      <xdr:rowOff>135674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A3B9A18-3238-4B5B-80D2-29E3AC84E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2480" y="100218241"/>
          <a:ext cx="10800000" cy="2330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3F43-2EA3-4F91-B792-718673B4B8A4}">
  <dimension ref="A1:F30"/>
  <sheetViews>
    <sheetView topLeftCell="A28" zoomScale="80" zoomScaleNormal="80" workbookViewId="0">
      <selection activeCell="A3" sqref="A3"/>
    </sheetView>
  </sheetViews>
  <sheetFormatPr baseColWidth="10" defaultColWidth="31.15625" defaultRowHeight="14.4" x14ac:dyDescent="0.55000000000000004"/>
  <cols>
    <col min="1" max="1" width="18.83984375" bestFit="1" customWidth="1"/>
    <col min="2" max="2" width="18.26171875" customWidth="1"/>
    <col min="3" max="3" width="31.15625" style="1" bestFit="1" customWidth="1"/>
    <col min="4" max="4" width="64" style="1" bestFit="1" customWidth="1"/>
    <col min="5" max="5" width="11.15625" style="1" bestFit="1" customWidth="1"/>
    <col min="6" max="6" width="13.15625" style="1" bestFit="1" customWidth="1"/>
  </cols>
  <sheetData>
    <row r="1" spans="1:6" s="2" customFormat="1" x14ac:dyDescent="0.55000000000000004">
      <c r="A1" s="57" t="s">
        <v>196</v>
      </c>
      <c r="B1" s="57"/>
      <c r="C1" s="57"/>
      <c r="D1" s="57"/>
      <c r="E1" s="57"/>
      <c r="F1" s="57"/>
    </row>
    <row r="2" spans="1:6" s="2" customFormat="1" ht="28.8" x14ac:dyDescent="0.55000000000000004">
      <c r="A2" s="5" t="s">
        <v>51</v>
      </c>
      <c r="B2" s="5" t="s">
        <v>52</v>
      </c>
      <c r="C2" s="5" t="s">
        <v>0</v>
      </c>
      <c r="D2" s="5" t="s">
        <v>2</v>
      </c>
      <c r="E2" s="5" t="s">
        <v>1</v>
      </c>
      <c r="F2" s="5" t="s">
        <v>3</v>
      </c>
    </row>
    <row r="3" spans="1:6" s="2" customFormat="1" ht="57.6" x14ac:dyDescent="0.55000000000000004">
      <c r="A3" s="7" t="s">
        <v>210</v>
      </c>
      <c r="B3" s="11" t="s">
        <v>45</v>
      </c>
      <c r="C3" s="4" t="s">
        <v>6</v>
      </c>
      <c r="D3" s="4" t="s">
        <v>4</v>
      </c>
      <c r="E3" s="4"/>
      <c r="F3" s="4"/>
    </row>
    <row r="4" spans="1:6" s="2" customFormat="1" ht="72" x14ac:dyDescent="0.55000000000000004">
      <c r="A4" s="7" t="s">
        <v>211</v>
      </c>
      <c r="B4" s="11" t="s">
        <v>46</v>
      </c>
      <c r="C4" s="4" t="s">
        <v>37</v>
      </c>
      <c r="D4" s="4" t="s">
        <v>4</v>
      </c>
      <c r="E4" s="4"/>
      <c r="F4" s="4"/>
    </row>
    <row r="5" spans="1:6" s="2" customFormat="1" x14ac:dyDescent="0.55000000000000004">
      <c r="A5" s="57" t="s">
        <v>197</v>
      </c>
      <c r="B5" s="57"/>
      <c r="C5" s="57"/>
      <c r="D5" s="57"/>
      <c r="E5" s="57"/>
      <c r="F5" s="57"/>
    </row>
    <row r="6" spans="1:6" s="3" customFormat="1" ht="28.8" x14ac:dyDescent="0.55000000000000004">
      <c r="A6" s="5" t="s">
        <v>51</v>
      </c>
      <c r="B6" s="5" t="s">
        <v>52</v>
      </c>
      <c r="C6" s="5" t="s">
        <v>0</v>
      </c>
      <c r="D6" s="5" t="s">
        <v>2</v>
      </c>
      <c r="E6" s="5" t="s">
        <v>1</v>
      </c>
      <c r="F6" s="5" t="s">
        <v>3</v>
      </c>
    </row>
    <row r="7" spans="1:6" s="2" customFormat="1" ht="43.2" x14ac:dyDescent="0.55000000000000004">
      <c r="A7" s="7" t="s">
        <v>212</v>
      </c>
      <c r="B7" s="11" t="s">
        <v>34</v>
      </c>
      <c r="C7" s="4" t="s">
        <v>7</v>
      </c>
      <c r="D7" s="4" t="s">
        <v>5</v>
      </c>
      <c r="E7" s="4"/>
      <c r="F7" s="4"/>
    </row>
    <row r="8" spans="1:6" s="2" customFormat="1" ht="43.2" x14ac:dyDescent="0.55000000000000004">
      <c r="A8" s="7" t="s">
        <v>213</v>
      </c>
      <c r="B8" s="11" t="s">
        <v>47</v>
      </c>
      <c r="C8" s="4" t="s">
        <v>35</v>
      </c>
      <c r="D8" s="4" t="s">
        <v>36</v>
      </c>
      <c r="E8" s="4"/>
      <c r="F8" s="4"/>
    </row>
    <row r="9" spans="1:6" x14ac:dyDescent="0.55000000000000004">
      <c r="A9" s="8" t="s">
        <v>198</v>
      </c>
      <c r="B9" s="8"/>
      <c r="C9" s="56" t="s">
        <v>22</v>
      </c>
      <c r="D9" s="56"/>
      <c r="E9" s="56"/>
      <c r="F9" s="56"/>
    </row>
    <row r="10" spans="1:6" ht="28.8" x14ac:dyDescent="0.55000000000000004">
      <c r="A10" s="5" t="s">
        <v>51</v>
      </c>
      <c r="B10" s="5" t="s">
        <v>52</v>
      </c>
      <c r="C10" s="5" t="s">
        <v>0</v>
      </c>
      <c r="D10" s="5" t="s">
        <v>2</v>
      </c>
      <c r="E10" s="5" t="s">
        <v>1</v>
      </c>
      <c r="F10" s="5" t="s">
        <v>3</v>
      </c>
    </row>
    <row r="11" spans="1:6" ht="72" x14ac:dyDescent="0.55000000000000004">
      <c r="A11" s="7" t="s">
        <v>206</v>
      </c>
      <c r="B11" s="11" t="s">
        <v>42</v>
      </c>
      <c r="C11" s="4" t="s">
        <v>38</v>
      </c>
      <c r="D11" s="4" t="s">
        <v>39</v>
      </c>
      <c r="E11" s="4"/>
      <c r="F11" s="4"/>
    </row>
    <row r="12" spans="1:6" ht="28.8" x14ac:dyDescent="0.55000000000000004">
      <c r="A12" s="5" t="s">
        <v>51</v>
      </c>
      <c r="B12" s="5" t="s">
        <v>52</v>
      </c>
      <c r="C12" s="5" t="s">
        <v>0</v>
      </c>
      <c r="D12" s="5" t="s">
        <v>2</v>
      </c>
      <c r="E12" s="5" t="s">
        <v>1</v>
      </c>
      <c r="F12" s="5" t="s">
        <v>3</v>
      </c>
    </row>
    <row r="13" spans="1:6" ht="129.6" x14ac:dyDescent="0.55000000000000004">
      <c r="A13" s="7" t="s">
        <v>207</v>
      </c>
      <c r="B13" s="11" t="s">
        <v>43</v>
      </c>
      <c r="C13" s="4" t="s">
        <v>8</v>
      </c>
      <c r="D13" s="4" t="s">
        <v>40</v>
      </c>
      <c r="E13" s="4"/>
      <c r="F13" s="4"/>
    </row>
    <row r="14" spans="1:6" ht="28.8" x14ac:dyDescent="0.55000000000000004">
      <c r="A14" s="5" t="s">
        <v>51</v>
      </c>
      <c r="B14" s="5" t="s">
        <v>52</v>
      </c>
      <c r="C14" s="5" t="s">
        <v>0</v>
      </c>
      <c r="D14" s="5" t="s">
        <v>2</v>
      </c>
      <c r="E14" s="5" t="s">
        <v>1</v>
      </c>
      <c r="F14" s="5" t="s">
        <v>3</v>
      </c>
    </row>
    <row r="15" spans="1:6" ht="100.8" x14ac:dyDescent="0.55000000000000004">
      <c r="A15" s="7" t="s">
        <v>208</v>
      </c>
      <c r="B15" s="11" t="s">
        <v>49</v>
      </c>
      <c r="C15" s="4" t="s">
        <v>48</v>
      </c>
      <c r="D15" s="4" t="s">
        <v>20</v>
      </c>
      <c r="E15" s="9"/>
      <c r="F15" s="9"/>
    </row>
    <row r="16" spans="1:6" ht="28.8" x14ac:dyDescent="0.55000000000000004">
      <c r="A16" s="5" t="s">
        <v>51</v>
      </c>
      <c r="B16" s="5" t="s">
        <v>52</v>
      </c>
      <c r="C16" s="5" t="s">
        <v>0</v>
      </c>
      <c r="D16" s="5" t="s">
        <v>2</v>
      </c>
      <c r="E16" s="5" t="s">
        <v>1</v>
      </c>
      <c r="F16" s="5" t="s">
        <v>3</v>
      </c>
    </row>
    <row r="17" spans="1:6" ht="129.6" x14ac:dyDescent="0.55000000000000004">
      <c r="A17" s="7" t="s">
        <v>209</v>
      </c>
      <c r="B17" s="11" t="s">
        <v>44</v>
      </c>
      <c r="C17" s="4" t="s">
        <v>18</v>
      </c>
      <c r="D17" s="4" t="s">
        <v>19</v>
      </c>
      <c r="E17" s="4"/>
      <c r="F17" s="4"/>
    </row>
    <row r="18" spans="1:6" x14ac:dyDescent="0.55000000000000004">
      <c r="A18" s="8" t="s">
        <v>199</v>
      </c>
      <c r="B18" s="8"/>
      <c r="C18" s="56" t="s">
        <v>21</v>
      </c>
      <c r="D18" s="56"/>
      <c r="E18" s="56"/>
      <c r="F18" s="56"/>
    </row>
    <row r="19" spans="1:6" ht="28.8" x14ac:dyDescent="0.55000000000000004">
      <c r="A19" s="5" t="s">
        <v>51</v>
      </c>
      <c r="B19" s="5" t="s">
        <v>52</v>
      </c>
      <c r="C19" s="5" t="s">
        <v>0</v>
      </c>
      <c r="D19" s="5" t="s">
        <v>2</v>
      </c>
      <c r="E19" s="5" t="s">
        <v>1</v>
      </c>
      <c r="F19" s="5" t="s">
        <v>3</v>
      </c>
    </row>
    <row r="20" spans="1:6" ht="72" x14ac:dyDescent="0.55000000000000004">
      <c r="A20" s="7" t="s">
        <v>200</v>
      </c>
      <c r="B20" s="11" t="s">
        <v>50</v>
      </c>
      <c r="C20" s="4" t="s">
        <v>195</v>
      </c>
      <c r="D20" s="4" t="s">
        <v>25</v>
      </c>
      <c r="E20" s="4"/>
      <c r="F20" s="4"/>
    </row>
    <row r="21" spans="1:6" ht="28.8" x14ac:dyDescent="0.55000000000000004">
      <c r="A21" s="5" t="s">
        <v>51</v>
      </c>
      <c r="B21" s="5" t="s">
        <v>52</v>
      </c>
      <c r="C21" s="5" t="s">
        <v>0</v>
      </c>
      <c r="D21" s="5" t="s">
        <v>2</v>
      </c>
      <c r="E21" s="5" t="s">
        <v>1</v>
      </c>
      <c r="F21" s="5" t="s">
        <v>3</v>
      </c>
    </row>
    <row r="22" spans="1:6" ht="86.4" x14ac:dyDescent="0.55000000000000004">
      <c r="A22" s="7" t="s">
        <v>201</v>
      </c>
      <c r="B22" s="11" t="s">
        <v>57</v>
      </c>
      <c r="C22" s="4" t="s">
        <v>26</v>
      </c>
      <c r="D22" s="4" t="s">
        <v>27</v>
      </c>
      <c r="E22" s="4"/>
      <c r="F22" s="4"/>
    </row>
    <row r="23" spans="1:6" ht="28.8" x14ac:dyDescent="0.55000000000000004">
      <c r="A23" s="7" t="s">
        <v>202</v>
      </c>
      <c r="B23" s="11" t="s">
        <v>58</v>
      </c>
      <c r="C23" s="4" t="s">
        <v>28</v>
      </c>
      <c r="D23" s="4" t="s">
        <v>29</v>
      </c>
      <c r="E23" s="4"/>
      <c r="F23" s="4"/>
    </row>
    <row r="24" spans="1:6" ht="28.8" x14ac:dyDescent="0.55000000000000004">
      <c r="A24" s="5" t="s">
        <v>51</v>
      </c>
      <c r="B24" s="5" t="s">
        <v>52</v>
      </c>
      <c r="C24" s="5" t="s">
        <v>0</v>
      </c>
      <c r="D24" s="5" t="s">
        <v>2</v>
      </c>
      <c r="E24" s="5" t="s">
        <v>1</v>
      </c>
      <c r="F24" s="5" t="s">
        <v>3</v>
      </c>
    </row>
    <row r="25" spans="1:6" ht="43.2" x14ac:dyDescent="0.55000000000000004">
      <c r="A25" s="10" t="s">
        <v>203</v>
      </c>
      <c r="B25" s="11" t="s">
        <v>57</v>
      </c>
      <c r="C25" s="4" t="s">
        <v>30</v>
      </c>
      <c r="D25" s="4" t="s">
        <v>31</v>
      </c>
      <c r="E25" s="9"/>
      <c r="F25" s="9"/>
    </row>
    <row r="26" spans="1:6" ht="28.8" x14ac:dyDescent="0.55000000000000004">
      <c r="A26" s="10" t="s">
        <v>59</v>
      </c>
      <c r="B26" s="11" t="s">
        <v>60</v>
      </c>
      <c r="C26" s="9" t="s">
        <v>32</v>
      </c>
      <c r="D26" s="4" t="s">
        <v>33</v>
      </c>
      <c r="E26" s="9"/>
      <c r="F26" s="9"/>
    </row>
    <row r="27" spans="1:6" ht="28.8" x14ac:dyDescent="0.55000000000000004">
      <c r="A27" s="5" t="s">
        <v>51</v>
      </c>
      <c r="B27" s="5" t="s">
        <v>52</v>
      </c>
      <c r="C27" s="5" t="s">
        <v>0</v>
      </c>
      <c r="D27" s="5" t="s">
        <v>2</v>
      </c>
      <c r="E27" s="5" t="s">
        <v>1</v>
      </c>
      <c r="F27" s="5" t="s">
        <v>3</v>
      </c>
    </row>
    <row r="28" spans="1:6" ht="86.4" x14ac:dyDescent="0.55000000000000004">
      <c r="A28" s="7" t="s">
        <v>204</v>
      </c>
      <c r="B28" s="11" t="s">
        <v>53</v>
      </c>
      <c r="C28" s="1" t="s">
        <v>61</v>
      </c>
      <c r="D28" s="4" t="s">
        <v>62</v>
      </c>
      <c r="E28" s="9"/>
      <c r="F28" s="9"/>
    </row>
    <row r="29" spans="1:6" ht="28.8" x14ac:dyDescent="0.55000000000000004">
      <c r="A29" s="5" t="s">
        <v>51</v>
      </c>
      <c r="B29" s="5" t="s">
        <v>52</v>
      </c>
      <c r="C29" s="5" t="s">
        <v>0</v>
      </c>
      <c r="D29" s="5" t="s">
        <v>2</v>
      </c>
      <c r="E29" s="5" t="s">
        <v>1</v>
      </c>
      <c r="F29" s="5" t="s">
        <v>3</v>
      </c>
    </row>
    <row r="30" spans="1:6" ht="115.2" x14ac:dyDescent="0.55000000000000004">
      <c r="A30" s="7" t="s">
        <v>205</v>
      </c>
      <c r="B30" s="11" t="s">
        <v>54</v>
      </c>
      <c r="C30" s="4" t="s">
        <v>55</v>
      </c>
      <c r="D30" s="4" t="s">
        <v>56</v>
      </c>
      <c r="E30" s="9"/>
      <c r="F30" s="9"/>
    </row>
  </sheetData>
  <mergeCells count="4">
    <mergeCell ref="C18:F18"/>
    <mergeCell ref="A5:F5"/>
    <mergeCell ref="A1:F1"/>
    <mergeCell ref="C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5B3-17FC-455C-A761-FE2EA48DEA2D}">
  <dimension ref="A1:AP4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6" width="11.578125" bestFit="1" customWidth="1"/>
    <col min="17" max="42" width="12.68359375" bestFit="1" customWidth="1"/>
  </cols>
  <sheetData>
    <row r="1" spans="1:42" x14ac:dyDescent="0.55000000000000004">
      <c r="A1" s="19"/>
      <c r="B1" s="13" t="s">
        <v>41</v>
      </c>
      <c r="C1" s="14" t="s">
        <v>236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101</v>
      </c>
      <c r="N2" s="16" t="s">
        <v>102</v>
      </c>
      <c r="O2" s="16" t="s">
        <v>103</v>
      </c>
      <c r="P2" s="16" t="s">
        <v>104</v>
      </c>
      <c r="Q2" s="16" t="s">
        <v>105</v>
      </c>
      <c r="R2" s="16" t="s">
        <v>106</v>
      </c>
      <c r="S2" s="16" t="s">
        <v>107</v>
      </c>
      <c r="T2" s="16" t="s">
        <v>143</v>
      </c>
      <c r="U2" s="16" t="s">
        <v>144</v>
      </c>
      <c r="V2" s="16" t="s">
        <v>145</v>
      </c>
      <c r="W2" s="16" t="s">
        <v>146</v>
      </c>
      <c r="X2" s="16" t="s">
        <v>147</v>
      </c>
      <c r="Y2" s="16" t="s">
        <v>148</v>
      </c>
      <c r="Z2" s="16" t="s">
        <v>149</v>
      </c>
      <c r="AA2" s="16" t="s">
        <v>150</v>
      </c>
      <c r="AB2" s="16" t="s">
        <v>151</v>
      </c>
      <c r="AC2" s="16" t="s">
        <v>152</v>
      </c>
      <c r="AD2" s="16" t="s">
        <v>153</v>
      </c>
      <c r="AE2" s="16" t="s">
        <v>154</v>
      </c>
      <c r="AF2" s="16" t="s">
        <v>155</v>
      </c>
      <c r="AG2" s="16" t="s">
        <v>156</v>
      </c>
      <c r="AH2" s="16" t="s">
        <v>157</v>
      </c>
      <c r="AI2" s="16" t="s">
        <v>158</v>
      </c>
      <c r="AJ2" s="16" t="s">
        <v>159</v>
      </c>
      <c r="AK2" s="16" t="s">
        <v>160</v>
      </c>
      <c r="AL2" s="16" t="s">
        <v>161</v>
      </c>
      <c r="AM2" s="16" t="s">
        <v>162</v>
      </c>
      <c r="AN2" s="16" t="s">
        <v>163</v>
      </c>
      <c r="AO2" s="16" t="s">
        <v>164</v>
      </c>
      <c r="AP2" s="16" t="s">
        <v>165</v>
      </c>
    </row>
    <row r="3" spans="1:42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0.38541666666666669</v>
      </c>
      <c r="F3" s="23">
        <f>TIME(0,15,0)</f>
        <v>1.0416666666666666E-2</v>
      </c>
      <c r="G3" s="25">
        <f t="shared" ref="G3:G31" si="0">IF(F3 = TIME(0,0,0),0,E3-(B3+$G$1))</f>
        <v>0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</row>
    <row r="4" spans="1:42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0.38541666666666669</v>
      </c>
      <c r="E4" s="25">
        <f t="shared" ref="E4:E40" si="1">D4+F4</f>
        <v>0.39583333333333337</v>
      </c>
      <c r="F4" s="23">
        <f t="shared" ref="F4:F40" si="2">TIME(0,15,0)</f>
        <v>1.0416666666666666E-2</v>
      </c>
      <c r="G4" s="25">
        <f t="shared" si="0"/>
        <v>0</v>
      </c>
      <c r="H4" s="25">
        <f>B4+$G$3</f>
        <v>0.38541666666666669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</row>
    <row r="5" spans="1:42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0" si="3">E4</f>
        <v>0.39583333333333337</v>
      </c>
      <c r="E5" s="25">
        <f t="shared" si="1"/>
        <v>0.40972222222222227</v>
      </c>
      <c r="F5" s="23">
        <f>TIME(0,20,0)</f>
        <v>1.3888888888888888E-2</v>
      </c>
      <c r="G5" s="25">
        <f t="shared" si="0"/>
        <v>3.4722222222222654E-3</v>
      </c>
      <c r="H5" s="25">
        <f t="shared" ref="H5:H40" si="4">B5+$G$3</f>
        <v>0.39583333333333331</v>
      </c>
      <c r="I5" s="25">
        <f>$B5+$G$4</f>
        <v>0.39583333333333331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</row>
    <row r="6" spans="1:42" x14ac:dyDescent="0.55000000000000004">
      <c r="A6" s="24" t="s">
        <v>109</v>
      </c>
      <c r="B6" s="25">
        <v>0.40625</v>
      </c>
      <c r="C6" s="24" t="s">
        <v>12</v>
      </c>
      <c r="D6" s="25">
        <f t="shared" si="3"/>
        <v>0.40972222222222227</v>
      </c>
      <c r="E6" s="25">
        <f t="shared" si="1"/>
        <v>0.42013888888888895</v>
      </c>
      <c r="F6" s="23">
        <f t="shared" si="2"/>
        <v>1.0416666666666666E-2</v>
      </c>
      <c r="G6" s="25">
        <f t="shared" si="0"/>
        <v>3.4722222222222654E-3</v>
      </c>
      <c r="H6" s="25">
        <f t="shared" si="4"/>
        <v>0.40625</v>
      </c>
      <c r="I6" s="25">
        <f t="shared" ref="I6:I40" si="5">$B6+$G$4</f>
        <v>0.40625</v>
      </c>
      <c r="J6" s="25">
        <f t="shared" ref="J6:J40" si="6">$B6+$G$5</f>
        <v>0.40972222222222227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</row>
    <row r="7" spans="1:42" x14ac:dyDescent="0.55000000000000004">
      <c r="A7" s="24" t="s">
        <v>110</v>
      </c>
      <c r="B7" s="25">
        <v>0.41666666666666669</v>
      </c>
      <c r="C7" s="24" t="s">
        <v>13</v>
      </c>
      <c r="D7" s="25">
        <f t="shared" si="3"/>
        <v>0.42013888888888895</v>
      </c>
      <c r="E7" s="25">
        <f t="shared" si="1"/>
        <v>0.43055555555555564</v>
      </c>
      <c r="F7" s="23">
        <f t="shared" si="2"/>
        <v>1.0416666666666666E-2</v>
      </c>
      <c r="G7" s="25">
        <f t="shared" si="0"/>
        <v>3.4722222222222654E-3</v>
      </c>
      <c r="H7" s="25">
        <f t="shared" si="4"/>
        <v>0.41666666666666669</v>
      </c>
      <c r="I7" s="25">
        <f t="shared" si="5"/>
        <v>0.41666666666666669</v>
      </c>
      <c r="J7" s="25">
        <f t="shared" si="6"/>
        <v>0.42013888888888895</v>
      </c>
      <c r="K7" s="25">
        <f>$B7+$G$6</f>
        <v>0.42013888888888895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</row>
    <row r="8" spans="1:42" x14ac:dyDescent="0.55000000000000004">
      <c r="A8" s="24" t="s">
        <v>111</v>
      </c>
      <c r="B8" s="25">
        <v>0.42708333333333298</v>
      </c>
      <c r="C8" s="24" t="s">
        <v>14</v>
      </c>
      <c r="D8" s="25">
        <f t="shared" si="3"/>
        <v>0.43055555555555564</v>
      </c>
      <c r="E8" s="25">
        <f t="shared" si="1"/>
        <v>0.44097222222222232</v>
      </c>
      <c r="F8" s="23">
        <f t="shared" si="2"/>
        <v>1.0416666666666666E-2</v>
      </c>
      <c r="G8" s="25">
        <f t="shared" si="0"/>
        <v>3.472222222222654E-3</v>
      </c>
      <c r="H8" s="25">
        <f t="shared" si="4"/>
        <v>0.42708333333333298</v>
      </c>
      <c r="I8" s="25">
        <f t="shared" si="5"/>
        <v>0.42708333333333298</v>
      </c>
      <c r="J8" s="25">
        <f t="shared" si="6"/>
        <v>0.43055555555555525</v>
      </c>
      <c r="K8" s="25">
        <f t="shared" ref="K8:K40" si="7">$B8+$G$6</f>
        <v>0.43055555555555525</v>
      </c>
      <c r="L8" s="25">
        <f t="shared" ref="L8:L40" si="8">$B8+$G$7</f>
        <v>0.43055555555555525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</row>
    <row r="9" spans="1:42" x14ac:dyDescent="0.55000000000000004">
      <c r="A9" s="24" t="s">
        <v>112</v>
      </c>
      <c r="B9" s="25">
        <v>0.4375</v>
      </c>
      <c r="C9" s="24" t="s">
        <v>15</v>
      </c>
      <c r="D9" s="25">
        <f t="shared" si="3"/>
        <v>0.44097222222222232</v>
      </c>
      <c r="E9" s="25">
        <f t="shared" si="1"/>
        <v>0.45138888888888901</v>
      </c>
      <c r="F9" s="23">
        <f t="shared" si="2"/>
        <v>1.0416666666666666E-2</v>
      </c>
      <c r="G9" s="25">
        <f t="shared" si="0"/>
        <v>3.4722222222223209E-3</v>
      </c>
      <c r="H9" s="25">
        <f t="shared" si="4"/>
        <v>0.4375</v>
      </c>
      <c r="I9" s="25">
        <f t="shared" si="5"/>
        <v>0.4375</v>
      </c>
      <c r="J9" s="25">
        <f t="shared" si="6"/>
        <v>0.44097222222222227</v>
      </c>
      <c r="K9" s="25">
        <f t="shared" si="7"/>
        <v>0.44097222222222227</v>
      </c>
      <c r="L9" s="25">
        <f t="shared" si="8"/>
        <v>0.44097222222222227</v>
      </c>
      <c r="M9" s="25">
        <f>$B9+$G$8</f>
        <v>0.44097222222222265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</row>
    <row r="10" spans="1:42" x14ac:dyDescent="0.55000000000000004">
      <c r="A10" s="24" t="s">
        <v>113</v>
      </c>
      <c r="B10" s="25">
        <v>0.44791666666666702</v>
      </c>
      <c r="C10" s="24" t="s">
        <v>16</v>
      </c>
      <c r="D10" s="25">
        <f t="shared" si="3"/>
        <v>0.45138888888888901</v>
      </c>
      <c r="E10" s="25">
        <f t="shared" si="1"/>
        <v>0.46180555555555569</v>
      </c>
      <c r="F10" s="23">
        <f t="shared" si="2"/>
        <v>1.0416666666666666E-2</v>
      </c>
      <c r="G10" s="25">
        <f>IF(F10 = TIME(0,0,0),0,E10-(B10+$G$1))</f>
        <v>3.4722222222219878E-3</v>
      </c>
      <c r="H10" s="25">
        <f t="shared" si="4"/>
        <v>0.44791666666666702</v>
      </c>
      <c r="I10" s="25">
        <f t="shared" si="5"/>
        <v>0.44791666666666702</v>
      </c>
      <c r="J10" s="25">
        <f t="shared" si="6"/>
        <v>0.45138888888888928</v>
      </c>
      <c r="K10" s="25">
        <f t="shared" si="7"/>
        <v>0.45138888888888928</v>
      </c>
      <c r="L10" s="25">
        <f t="shared" si="8"/>
        <v>0.45138888888888928</v>
      </c>
      <c r="M10" s="25">
        <f t="shared" ref="M10:M40" si="9">$B10+$G$8</f>
        <v>0.45138888888888967</v>
      </c>
      <c r="N10" s="25">
        <f>$B10+$G$9</f>
        <v>0.45138888888888934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</row>
    <row r="11" spans="1:42" x14ac:dyDescent="0.55000000000000004">
      <c r="A11" s="24" t="s">
        <v>114</v>
      </c>
      <c r="B11" s="25">
        <v>0.45833333333333298</v>
      </c>
      <c r="C11" s="24" t="s">
        <v>17</v>
      </c>
      <c r="D11" s="25">
        <f t="shared" si="3"/>
        <v>0.46180555555555569</v>
      </c>
      <c r="E11" s="25">
        <f t="shared" si="1"/>
        <v>0.47222222222222238</v>
      </c>
      <c r="F11" s="23">
        <f t="shared" si="2"/>
        <v>1.0416666666666666E-2</v>
      </c>
      <c r="G11" s="25">
        <f t="shared" si="0"/>
        <v>3.4722222222227095E-3</v>
      </c>
      <c r="H11" s="25">
        <f t="shared" si="4"/>
        <v>0.45833333333333298</v>
      </c>
      <c r="I11" s="25">
        <f t="shared" si="5"/>
        <v>0.45833333333333298</v>
      </c>
      <c r="J11" s="25">
        <f t="shared" si="6"/>
        <v>0.46180555555555525</v>
      </c>
      <c r="K11" s="25">
        <f t="shared" si="7"/>
        <v>0.46180555555555525</v>
      </c>
      <c r="L11" s="25">
        <f t="shared" si="8"/>
        <v>0.46180555555555525</v>
      </c>
      <c r="M11" s="25">
        <f t="shared" si="9"/>
        <v>0.46180555555555564</v>
      </c>
      <c r="N11" s="25">
        <f t="shared" ref="N11:N40" si="10">$B11+$G$9</f>
        <v>0.4618055555555553</v>
      </c>
      <c r="O11" s="25">
        <f>$B11+$G$10</f>
        <v>0.46180555555555497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</row>
    <row r="12" spans="1:42" x14ac:dyDescent="0.55000000000000004">
      <c r="A12" s="24" t="s">
        <v>115</v>
      </c>
      <c r="B12" s="25">
        <v>0.46875</v>
      </c>
      <c r="C12" s="24" t="s">
        <v>64</v>
      </c>
      <c r="D12" s="25">
        <f t="shared" si="3"/>
        <v>0.47222222222222238</v>
      </c>
      <c r="E12" s="25">
        <f t="shared" si="1"/>
        <v>0.48263888888888906</v>
      </c>
      <c r="F12" s="23">
        <f t="shared" si="2"/>
        <v>1.0416666666666666E-2</v>
      </c>
      <c r="G12" s="25">
        <f t="shared" si="0"/>
        <v>3.4722222222223764E-3</v>
      </c>
      <c r="H12" s="25">
        <f t="shared" si="4"/>
        <v>0.46875</v>
      </c>
      <c r="I12" s="25">
        <f t="shared" si="5"/>
        <v>0.46875</v>
      </c>
      <c r="J12" s="25">
        <f t="shared" si="6"/>
        <v>0.47222222222222227</v>
      </c>
      <c r="K12" s="25">
        <f t="shared" si="7"/>
        <v>0.47222222222222227</v>
      </c>
      <c r="L12" s="25">
        <f t="shared" si="8"/>
        <v>0.47222222222222227</v>
      </c>
      <c r="M12" s="25">
        <f t="shared" si="9"/>
        <v>0.47222222222222265</v>
      </c>
      <c r="N12" s="25">
        <f t="shared" si="10"/>
        <v>0.47222222222222232</v>
      </c>
      <c r="O12" s="25">
        <f t="shared" ref="O12:O40" si="11">$B12+$G$10</f>
        <v>0.47222222222222199</v>
      </c>
      <c r="P12" s="25">
        <f t="shared" ref="P12:P40" si="12">$B12+$G$11</f>
        <v>0.47222222222222271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</row>
    <row r="13" spans="1:42" x14ac:dyDescent="0.55000000000000004">
      <c r="A13" s="24" t="s">
        <v>116</v>
      </c>
      <c r="B13" s="25">
        <v>0.47916666666666702</v>
      </c>
      <c r="C13" s="24" t="s">
        <v>65</v>
      </c>
      <c r="D13" s="25">
        <f t="shared" si="3"/>
        <v>0.48263888888888906</v>
      </c>
      <c r="E13" s="25">
        <f t="shared" si="1"/>
        <v>0.49305555555555575</v>
      </c>
      <c r="F13" s="23">
        <f t="shared" si="2"/>
        <v>1.0416666666666666E-2</v>
      </c>
      <c r="G13" s="25">
        <f t="shared" si="0"/>
        <v>3.4722222222220434E-3</v>
      </c>
      <c r="H13" s="25">
        <f t="shared" si="4"/>
        <v>0.47916666666666702</v>
      </c>
      <c r="I13" s="25">
        <f t="shared" si="5"/>
        <v>0.47916666666666702</v>
      </c>
      <c r="J13" s="25">
        <f t="shared" si="6"/>
        <v>0.48263888888888928</v>
      </c>
      <c r="K13" s="25">
        <f t="shared" si="7"/>
        <v>0.48263888888888928</v>
      </c>
      <c r="L13" s="25">
        <f t="shared" si="8"/>
        <v>0.48263888888888928</v>
      </c>
      <c r="M13" s="25">
        <f t="shared" si="9"/>
        <v>0.48263888888888967</v>
      </c>
      <c r="N13" s="25">
        <f t="shared" si="10"/>
        <v>0.48263888888888934</v>
      </c>
      <c r="O13" s="25">
        <f t="shared" si="11"/>
        <v>0.48263888888888901</v>
      </c>
      <c r="P13" s="25">
        <f t="shared" si="12"/>
        <v>0.48263888888888973</v>
      </c>
      <c r="Q13" s="25">
        <f>$B13+$G$12</f>
        <v>0.48263888888888939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</row>
    <row r="14" spans="1:42" x14ac:dyDescent="0.55000000000000004">
      <c r="A14" s="24" t="s">
        <v>117</v>
      </c>
      <c r="B14" s="25">
        <v>0.48958333333333398</v>
      </c>
      <c r="C14" s="24" t="s">
        <v>66</v>
      </c>
      <c r="D14" s="25">
        <f t="shared" si="3"/>
        <v>0.49305555555555575</v>
      </c>
      <c r="E14" s="25">
        <f t="shared" si="1"/>
        <v>0.50347222222222243</v>
      </c>
      <c r="F14" s="23">
        <f t="shared" si="2"/>
        <v>1.0416666666666666E-2</v>
      </c>
      <c r="G14" s="25">
        <f t="shared" si="0"/>
        <v>3.4722222222217658E-3</v>
      </c>
      <c r="H14" s="25">
        <f t="shared" si="4"/>
        <v>0.48958333333333398</v>
      </c>
      <c r="I14" s="25">
        <f t="shared" si="5"/>
        <v>0.48958333333333398</v>
      </c>
      <c r="J14" s="25">
        <f t="shared" si="6"/>
        <v>0.49305555555555625</v>
      </c>
      <c r="K14" s="25">
        <f t="shared" si="7"/>
        <v>0.49305555555555625</v>
      </c>
      <c r="L14" s="25">
        <f t="shared" si="8"/>
        <v>0.49305555555555625</v>
      </c>
      <c r="M14" s="25">
        <f t="shared" si="9"/>
        <v>0.49305555555555663</v>
      </c>
      <c r="N14" s="25">
        <f t="shared" si="10"/>
        <v>0.4930555555555563</v>
      </c>
      <c r="O14" s="25">
        <f t="shared" si="11"/>
        <v>0.49305555555555597</v>
      </c>
      <c r="P14" s="25">
        <f t="shared" si="12"/>
        <v>0.49305555555555669</v>
      </c>
      <c r="Q14" s="25">
        <f t="shared" ref="Q14:Q40" si="13">$B14+$G$12</f>
        <v>0.49305555555555636</v>
      </c>
      <c r="R14" s="25">
        <f>$B14+$G$13</f>
        <v>0.49305555555555602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</row>
    <row r="15" spans="1:42" x14ac:dyDescent="0.55000000000000004">
      <c r="A15" s="24" t="s">
        <v>118</v>
      </c>
      <c r="B15" s="25">
        <v>0.5</v>
      </c>
      <c r="C15" s="24" t="s">
        <v>67</v>
      </c>
      <c r="D15" s="25">
        <f t="shared" si="3"/>
        <v>0.50347222222222243</v>
      </c>
      <c r="E15" s="25">
        <f t="shared" si="1"/>
        <v>0.51388888888888906</v>
      </c>
      <c r="F15" s="23">
        <f t="shared" si="2"/>
        <v>1.0416666666666666E-2</v>
      </c>
      <c r="G15" s="25">
        <f t="shared" si="0"/>
        <v>3.4722222222224319E-3</v>
      </c>
      <c r="H15" s="25">
        <f t="shared" si="4"/>
        <v>0.5</v>
      </c>
      <c r="I15" s="25">
        <f t="shared" si="5"/>
        <v>0.5</v>
      </c>
      <c r="J15" s="25">
        <f t="shared" si="6"/>
        <v>0.50347222222222232</v>
      </c>
      <c r="K15" s="25">
        <f t="shared" si="7"/>
        <v>0.50347222222222232</v>
      </c>
      <c r="L15" s="25">
        <f t="shared" si="8"/>
        <v>0.50347222222222232</v>
      </c>
      <c r="M15" s="25">
        <f t="shared" si="9"/>
        <v>0.50347222222222265</v>
      </c>
      <c r="N15" s="25">
        <f t="shared" si="10"/>
        <v>0.50347222222222232</v>
      </c>
      <c r="O15" s="25">
        <f t="shared" si="11"/>
        <v>0.50347222222222199</v>
      </c>
      <c r="P15" s="25">
        <f t="shared" si="12"/>
        <v>0.50347222222222276</v>
      </c>
      <c r="Q15" s="25">
        <f t="shared" si="13"/>
        <v>0.50347222222222232</v>
      </c>
      <c r="R15" s="25">
        <f t="shared" ref="R15:R40" si="14">$B15+$G$13</f>
        <v>0.5034722222222221</v>
      </c>
      <c r="S15" s="25">
        <f>$B15+$G$14</f>
        <v>0.50347222222222177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</row>
    <row r="16" spans="1:42" s="42" customFormat="1" x14ac:dyDescent="0.55000000000000004">
      <c r="A16" s="38" t="s">
        <v>119</v>
      </c>
      <c r="B16" s="39">
        <v>0.51041666666666696</v>
      </c>
      <c r="C16" s="38" t="s">
        <v>68</v>
      </c>
      <c r="D16" s="39">
        <f t="shared" si="3"/>
        <v>0.51388888888888906</v>
      </c>
      <c r="E16" s="39">
        <f t="shared" si="1"/>
        <v>0.5277777777777779</v>
      </c>
      <c r="F16" s="40">
        <f>TIME(0,20,0)</f>
        <v>1.3888888888888888E-2</v>
      </c>
      <c r="G16" s="39">
        <f t="shared" si="0"/>
        <v>6.9444444444443088E-3</v>
      </c>
      <c r="H16" s="39">
        <f t="shared" si="4"/>
        <v>0.51041666666666696</v>
      </c>
      <c r="I16" s="39">
        <f t="shared" si="5"/>
        <v>0.51041666666666696</v>
      </c>
      <c r="J16" s="39">
        <f t="shared" si="6"/>
        <v>0.51388888888888928</v>
      </c>
      <c r="K16" s="39">
        <f t="shared" si="7"/>
        <v>0.51388888888888928</v>
      </c>
      <c r="L16" s="39">
        <f t="shared" si="8"/>
        <v>0.51388888888888928</v>
      </c>
      <c r="M16" s="39">
        <f t="shared" si="9"/>
        <v>0.51388888888888962</v>
      </c>
      <c r="N16" s="39">
        <f t="shared" si="10"/>
        <v>0.51388888888888928</v>
      </c>
      <c r="O16" s="39">
        <f t="shared" si="11"/>
        <v>0.51388888888888895</v>
      </c>
      <c r="P16" s="39">
        <f t="shared" si="12"/>
        <v>0.51388888888888973</v>
      </c>
      <c r="Q16" s="39">
        <f t="shared" si="13"/>
        <v>0.51388888888888928</v>
      </c>
      <c r="R16" s="39">
        <f t="shared" si="14"/>
        <v>0.51388888888888906</v>
      </c>
      <c r="S16" s="39">
        <f t="shared" ref="S16:S40" si="15">$B16+$G$14</f>
        <v>0.51388888888888873</v>
      </c>
      <c r="T16" s="39">
        <f t="shared" ref="T16:T40" si="16">$B16+$G$15</f>
        <v>0.51388888888888939</v>
      </c>
      <c r="U16" s="41" t="s">
        <v>167</v>
      </c>
      <c r="V16" s="41" t="s">
        <v>167</v>
      </c>
      <c r="W16" s="41" t="s">
        <v>167</v>
      </c>
      <c r="X16" s="41" t="s">
        <v>167</v>
      </c>
      <c r="Y16" s="41" t="s">
        <v>167</v>
      </c>
      <c r="Z16" s="41" t="s">
        <v>167</v>
      </c>
      <c r="AA16" s="41" t="s">
        <v>167</v>
      </c>
      <c r="AB16" s="41" t="s">
        <v>167</v>
      </c>
      <c r="AC16" s="41" t="s">
        <v>167</v>
      </c>
      <c r="AD16" s="41" t="s">
        <v>167</v>
      </c>
      <c r="AE16" s="41" t="s">
        <v>167</v>
      </c>
      <c r="AF16" s="41" t="s">
        <v>167</v>
      </c>
      <c r="AG16" s="41" t="s">
        <v>167</v>
      </c>
      <c r="AH16" s="41" t="s">
        <v>167</v>
      </c>
      <c r="AI16" s="41" t="s">
        <v>167</v>
      </c>
      <c r="AJ16" s="41" t="s">
        <v>167</v>
      </c>
      <c r="AK16" s="41" t="s">
        <v>167</v>
      </c>
      <c r="AL16" s="41" t="s">
        <v>167</v>
      </c>
      <c r="AM16" s="41" t="s">
        <v>167</v>
      </c>
      <c r="AN16" s="41" t="s">
        <v>167</v>
      </c>
      <c r="AO16" s="41" t="s">
        <v>167</v>
      </c>
      <c r="AP16" s="41" t="s">
        <v>167</v>
      </c>
    </row>
    <row r="17" spans="1:42" x14ac:dyDescent="0.55000000000000004">
      <c r="A17" s="24" t="s">
        <v>120</v>
      </c>
      <c r="B17" s="25">
        <v>0.52083333333333404</v>
      </c>
      <c r="C17" s="24" t="s">
        <v>69</v>
      </c>
      <c r="D17" s="25">
        <f t="shared" si="3"/>
        <v>0.5277777777777779</v>
      </c>
      <c r="E17" s="25">
        <f t="shared" si="1"/>
        <v>0.53819444444444453</v>
      </c>
      <c r="F17" s="23">
        <f t="shared" si="2"/>
        <v>1.0416666666666666E-2</v>
      </c>
      <c r="G17" s="25">
        <f t="shared" si="0"/>
        <v>6.9444444444438647E-3</v>
      </c>
      <c r="H17" s="25">
        <f t="shared" si="4"/>
        <v>0.52083333333333404</v>
      </c>
      <c r="I17" s="25">
        <f t="shared" si="5"/>
        <v>0.52083333333333404</v>
      </c>
      <c r="J17" s="25">
        <f t="shared" si="6"/>
        <v>0.52430555555555625</v>
      </c>
      <c r="K17" s="25">
        <f t="shared" si="7"/>
        <v>0.52430555555555625</v>
      </c>
      <c r="L17" s="25">
        <f t="shared" si="8"/>
        <v>0.52430555555555625</v>
      </c>
      <c r="M17" s="25">
        <f t="shared" si="9"/>
        <v>0.52430555555555669</v>
      </c>
      <c r="N17" s="25">
        <f t="shared" si="10"/>
        <v>0.52430555555555636</v>
      </c>
      <c r="O17" s="25">
        <f t="shared" si="11"/>
        <v>0.52430555555555602</v>
      </c>
      <c r="P17" s="25">
        <f t="shared" si="12"/>
        <v>0.52430555555555669</v>
      </c>
      <c r="Q17" s="25">
        <f t="shared" si="13"/>
        <v>0.52430555555555647</v>
      </c>
      <c r="R17" s="25">
        <f t="shared" si="14"/>
        <v>0.52430555555555602</v>
      </c>
      <c r="S17" s="25">
        <f t="shared" si="15"/>
        <v>0.5243055555555558</v>
      </c>
      <c r="T17" s="25">
        <f t="shared" si="16"/>
        <v>0.52430555555555647</v>
      </c>
      <c r="U17" s="25">
        <f>$B17+$G$16</f>
        <v>0.52777777777777835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</row>
    <row r="18" spans="1:42" x14ac:dyDescent="0.55000000000000004">
      <c r="A18" s="24" t="s">
        <v>121</v>
      </c>
      <c r="B18" s="25">
        <v>0.53125</v>
      </c>
      <c r="C18" s="24" t="s">
        <v>70</v>
      </c>
      <c r="D18" s="25">
        <f t="shared" si="3"/>
        <v>0.53819444444444453</v>
      </c>
      <c r="E18" s="25">
        <f t="shared" si="1"/>
        <v>0.54861111111111116</v>
      </c>
      <c r="F18" s="23">
        <f t="shared" si="2"/>
        <v>1.0416666666666666E-2</v>
      </c>
      <c r="G18" s="25">
        <f t="shared" si="0"/>
        <v>6.9444444444445308E-3</v>
      </c>
      <c r="H18" s="25">
        <f t="shared" si="4"/>
        <v>0.53125</v>
      </c>
      <c r="I18" s="25">
        <f t="shared" si="5"/>
        <v>0.53125</v>
      </c>
      <c r="J18" s="25">
        <f t="shared" si="6"/>
        <v>0.53472222222222232</v>
      </c>
      <c r="K18" s="25">
        <f t="shared" si="7"/>
        <v>0.53472222222222232</v>
      </c>
      <c r="L18" s="25">
        <f t="shared" si="8"/>
        <v>0.53472222222222232</v>
      </c>
      <c r="M18" s="25">
        <f t="shared" si="9"/>
        <v>0.53472222222222265</v>
      </c>
      <c r="N18" s="25">
        <f t="shared" si="10"/>
        <v>0.53472222222222232</v>
      </c>
      <c r="O18" s="25">
        <f t="shared" si="11"/>
        <v>0.53472222222222199</v>
      </c>
      <c r="P18" s="25">
        <f t="shared" si="12"/>
        <v>0.53472222222222276</v>
      </c>
      <c r="Q18" s="25">
        <f t="shared" si="13"/>
        <v>0.53472222222222232</v>
      </c>
      <c r="R18" s="25">
        <f t="shared" si="14"/>
        <v>0.5347222222222221</v>
      </c>
      <c r="S18" s="25">
        <f t="shared" si="15"/>
        <v>0.53472222222222177</v>
      </c>
      <c r="T18" s="25">
        <f t="shared" si="16"/>
        <v>0.53472222222222243</v>
      </c>
      <c r="U18" s="25">
        <f t="shared" ref="U18:U40" si="17">$B18+$G$16</f>
        <v>0.53819444444444431</v>
      </c>
      <c r="V18" s="25">
        <f>$B18+$G$17</f>
        <v>0.53819444444444386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</row>
    <row r="19" spans="1:42" x14ac:dyDescent="0.55000000000000004">
      <c r="A19" s="24" t="s">
        <v>122</v>
      </c>
      <c r="B19" s="25">
        <v>0.54166666666666696</v>
      </c>
      <c r="C19" s="24" t="s">
        <v>71</v>
      </c>
      <c r="D19" s="25">
        <f t="shared" si="3"/>
        <v>0.54861111111111116</v>
      </c>
      <c r="E19" s="25">
        <f t="shared" si="1"/>
        <v>0.55902777777777779</v>
      </c>
      <c r="F19" s="23">
        <f t="shared" si="2"/>
        <v>1.0416666666666666E-2</v>
      </c>
      <c r="G19" s="25">
        <f t="shared" si="0"/>
        <v>6.9444444444441977E-3</v>
      </c>
      <c r="H19" s="25">
        <f t="shared" si="4"/>
        <v>0.54166666666666696</v>
      </c>
      <c r="I19" s="25">
        <f t="shared" si="5"/>
        <v>0.54166666666666696</v>
      </c>
      <c r="J19" s="25">
        <f t="shared" si="6"/>
        <v>0.54513888888888928</v>
      </c>
      <c r="K19" s="25">
        <f t="shared" si="7"/>
        <v>0.54513888888888928</v>
      </c>
      <c r="L19" s="25">
        <f t="shared" si="8"/>
        <v>0.54513888888888928</v>
      </c>
      <c r="M19" s="25">
        <f t="shared" si="9"/>
        <v>0.54513888888888962</v>
      </c>
      <c r="N19" s="25">
        <f t="shared" si="10"/>
        <v>0.54513888888888928</v>
      </c>
      <c r="O19" s="25">
        <f t="shared" si="11"/>
        <v>0.54513888888888895</v>
      </c>
      <c r="P19" s="25">
        <f t="shared" si="12"/>
        <v>0.54513888888888973</v>
      </c>
      <c r="Q19" s="25">
        <f t="shared" si="13"/>
        <v>0.54513888888888928</v>
      </c>
      <c r="R19" s="25">
        <f t="shared" si="14"/>
        <v>0.54513888888888906</v>
      </c>
      <c r="S19" s="25">
        <f t="shared" si="15"/>
        <v>0.54513888888888873</v>
      </c>
      <c r="T19" s="25">
        <f t="shared" si="16"/>
        <v>0.54513888888888939</v>
      </c>
      <c r="U19" s="25">
        <f t="shared" si="17"/>
        <v>0.54861111111111127</v>
      </c>
      <c r="V19" s="25">
        <f t="shared" ref="V19:V40" si="18">$B19+$G$17</f>
        <v>0.54861111111111083</v>
      </c>
      <c r="W19" s="25">
        <f>$B19+$G$18</f>
        <v>0.54861111111111149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</row>
    <row r="20" spans="1:42" x14ac:dyDescent="0.55000000000000004">
      <c r="A20" s="24" t="s">
        <v>123</v>
      </c>
      <c r="B20" s="25">
        <v>0.55208333333333404</v>
      </c>
      <c r="C20" s="24" t="s">
        <v>72</v>
      </c>
      <c r="D20" s="25">
        <f t="shared" si="3"/>
        <v>0.55902777777777779</v>
      </c>
      <c r="E20" s="25">
        <f t="shared" si="1"/>
        <v>0.56944444444444442</v>
      </c>
      <c r="F20" s="23">
        <f t="shared" si="2"/>
        <v>1.0416666666666666E-2</v>
      </c>
      <c r="G20" s="25">
        <f t="shared" si="0"/>
        <v>6.9444444444437536E-3</v>
      </c>
      <c r="H20" s="25">
        <f t="shared" si="4"/>
        <v>0.55208333333333404</v>
      </c>
      <c r="I20" s="25">
        <f t="shared" si="5"/>
        <v>0.55208333333333404</v>
      </c>
      <c r="J20" s="25">
        <f t="shared" si="6"/>
        <v>0.55555555555555625</v>
      </c>
      <c r="K20" s="25">
        <f t="shared" si="7"/>
        <v>0.55555555555555625</v>
      </c>
      <c r="L20" s="25">
        <f t="shared" si="8"/>
        <v>0.55555555555555625</v>
      </c>
      <c r="M20" s="25">
        <f t="shared" si="9"/>
        <v>0.55555555555555669</v>
      </c>
      <c r="N20" s="25">
        <f t="shared" si="10"/>
        <v>0.55555555555555636</v>
      </c>
      <c r="O20" s="25">
        <f t="shared" si="11"/>
        <v>0.55555555555555602</v>
      </c>
      <c r="P20" s="25">
        <f t="shared" si="12"/>
        <v>0.55555555555555669</v>
      </c>
      <c r="Q20" s="25">
        <f t="shared" si="13"/>
        <v>0.55555555555555647</v>
      </c>
      <c r="R20" s="25">
        <f t="shared" si="14"/>
        <v>0.55555555555555602</v>
      </c>
      <c r="S20" s="25">
        <f t="shared" si="15"/>
        <v>0.5555555555555558</v>
      </c>
      <c r="T20" s="25">
        <f t="shared" si="16"/>
        <v>0.55555555555555647</v>
      </c>
      <c r="U20" s="25">
        <f t="shared" si="17"/>
        <v>0.55902777777777835</v>
      </c>
      <c r="V20" s="25">
        <f t="shared" si="18"/>
        <v>0.5590277777777779</v>
      </c>
      <c r="W20" s="25">
        <f t="shared" ref="W20:W40" si="19">$B20+$G$18</f>
        <v>0.55902777777777857</v>
      </c>
      <c r="X20" s="25">
        <f t="shared" ref="X20:X40" si="20">$B20+$G$19</f>
        <v>0.55902777777777823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</row>
    <row r="21" spans="1:42" x14ac:dyDescent="0.55000000000000004">
      <c r="A21" s="24" t="s">
        <v>124</v>
      </c>
      <c r="B21" s="25">
        <v>0.5625</v>
      </c>
      <c r="C21" s="24" t="s">
        <v>73</v>
      </c>
      <c r="D21" s="25">
        <f t="shared" si="3"/>
        <v>0.56944444444444442</v>
      </c>
      <c r="E21" s="25">
        <f t="shared" si="1"/>
        <v>0.57986111111111105</v>
      </c>
      <c r="F21" s="23">
        <f t="shared" si="2"/>
        <v>1.0416666666666666E-2</v>
      </c>
      <c r="G21" s="25">
        <f t="shared" si="0"/>
        <v>6.9444444444444198E-3</v>
      </c>
      <c r="H21" s="25">
        <f t="shared" si="4"/>
        <v>0.5625</v>
      </c>
      <c r="I21" s="25">
        <f t="shared" si="5"/>
        <v>0.5625</v>
      </c>
      <c r="J21" s="25">
        <f t="shared" si="6"/>
        <v>0.56597222222222232</v>
      </c>
      <c r="K21" s="25">
        <f t="shared" si="7"/>
        <v>0.56597222222222232</v>
      </c>
      <c r="L21" s="25">
        <f t="shared" si="8"/>
        <v>0.56597222222222232</v>
      </c>
      <c r="M21" s="25">
        <f t="shared" si="9"/>
        <v>0.56597222222222265</v>
      </c>
      <c r="N21" s="25">
        <f t="shared" si="10"/>
        <v>0.56597222222222232</v>
      </c>
      <c r="O21" s="25">
        <f t="shared" si="11"/>
        <v>0.56597222222222199</v>
      </c>
      <c r="P21" s="25">
        <f t="shared" si="12"/>
        <v>0.56597222222222276</v>
      </c>
      <c r="Q21" s="25">
        <f t="shared" si="13"/>
        <v>0.56597222222222232</v>
      </c>
      <c r="R21" s="25">
        <f t="shared" si="14"/>
        <v>0.5659722222222221</v>
      </c>
      <c r="S21" s="25">
        <f t="shared" si="15"/>
        <v>0.56597222222222177</v>
      </c>
      <c r="T21" s="25">
        <f t="shared" si="16"/>
        <v>0.56597222222222243</v>
      </c>
      <c r="U21" s="25">
        <f t="shared" si="17"/>
        <v>0.56944444444444431</v>
      </c>
      <c r="V21" s="25">
        <f t="shared" si="18"/>
        <v>0.56944444444444386</v>
      </c>
      <c r="W21" s="25">
        <f t="shared" si="19"/>
        <v>0.56944444444444453</v>
      </c>
      <c r="X21" s="25">
        <f t="shared" si="20"/>
        <v>0.5694444444444442</v>
      </c>
      <c r="Y21" s="25">
        <f>$B21+$G$20</f>
        <v>0.56944444444444375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</row>
    <row r="22" spans="1:42" x14ac:dyDescent="0.55000000000000004">
      <c r="A22" s="24" t="s">
        <v>125</v>
      </c>
      <c r="B22" s="25">
        <v>0.57291666666666696</v>
      </c>
      <c r="C22" s="24" t="s">
        <v>74</v>
      </c>
      <c r="D22" s="25">
        <f t="shared" si="3"/>
        <v>0.57986111111111105</v>
      </c>
      <c r="E22" s="25">
        <f t="shared" si="1"/>
        <v>0.59027777777777768</v>
      </c>
      <c r="F22" s="23">
        <f t="shared" si="2"/>
        <v>1.0416666666666666E-2</v>
      </c>
      <c r="G22" s="25">
        <f t="shared" si="0"/>
        <v>6.9444444444440867E-3</v>
      </c>
      <c r="H22" s="25">
        <f t="shared" si="4"/>
        <v>0.57291666666666696</v>
      </c>
      <c r="I22" s="25">
        <f t="shared" si="5"/>
        <v>0.57291666666666696</v>
      </c>
      <c r="J22" s="25">
        <f t="shared" si="6"/>
        <v>0.57638888888888928</v>
      </c>
      <c r="K22" s="25">
        <f t="shared" si="7"/>
        <v>0.57638888888888928</v>
      </c>
      <c r="L22" s="25">
        <f t="shared" si="8"/>
        <v>0.57638888888888928</v>
      </c>
      <c r="M22" s="25">
        <f t="shared" si="9"/>
        <v>0.57638888888888962</v>
      </c>
      <c r="N22" s="25">
        <f t="shared" si="10"/>
        <v>0.57638888888888928</v>
      </c>
      <c r="O22" s="25">
        <f t="shared" si="11"/>
        <v>0.57638888888888895</v>
      </c>
      <c r="P22" s="25">
        <f t="shared" si="12"/>
        <v>0.57638888888888973</v>
      </c>
      <c r="Q22" s="25">
        <f t="shared" si="13"/>
        <v>0.57638888888888928</v>
      </c>
      <c r="R22" s="25">
        <f t="shared" si="14"/>
        <v>0.57638888888888906</v>
      </c>
      <c r="S22" s="25">
        <f t="shared" si="15"/>
        <v>0.57638888888888873</v>
      </c>
      <c r="T22" s="25">
        <f t="shared" si="16"/>
        <v>0.57638888888888939</v>
      </c>
      <c r="U22" s="25">
        <f t="shared" si="17"/>
        <v>0.57986111111111127</v>
      </c>
      <c r="V22" s="25">
        <f t="shared" si="18"/>
        <v>0.57986111111111083</v>
      </c>
      <c r="W22" s="25">
        <f t="shared" si="19"/>
        <v>0.57986111111111149</v>
      </c>
      <c r="X22" s="25">
        <f t="shared" si="20"/>
        <v>0.57986111111111116</v>
      </c>
      <c r="Y22" s="25">
        <f t="shared" ref="Y22:Y23" si="21">$B22+$G$20</f>
        <v>0.57986111111111072</v>
      </c>
      <c r="Z22" s="25">
        <f>$B22+$G$21</f>
        <v>0.57986111111111138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</row>
    <row r="23" spans="1:42" x14ac:dyDescent="0.55000000000000004">
      <c r="A23" s="24" t="s">
        <v>126</v>
      </c>
      <c r="B23" s="25">
        <v>0.58333333333333404</v>
      </c>
      <c r="C23" s="24" t="s">
        <v>75</v>
      </c>
      <c r="D23" s="25">
        <f t="shared" si="3"/>
        <v>0.59027777777777768</v>
      </c>
      <c r="E23" s="25">
        <f t="shared" si="1"/>
        <v>0.60069444444444431</v>
      </c>
      <c r="F23" s="23">
        <f t="shared" si="2"/>
        <v>1.0416666666666666E-2</v>
      </c>
      <c r="G23" s="25">
        <f t="shared" si="0"/>
        <v>6.9444444444436426E-3</v>
      </c>
      <c r="H23" s="25">
        <f t="shared" si="4"/>
        <v>0.58333333333333404</v>
      </c>
      <c r="I23" s="25">
        <f t="shared" si="5"/>
        <v>0.58333333333333404</v>
      </c>
      <c r="J23" s="25">
        <f t="shared" si="6"/>
        <v>0.58680555555555625</v>
      </c>
      <c r="K23" s="25">
        <f t="shared" si="7"/>
        <v>0.58680555555555625</v>
      </c>
      <c r="L23" s="25">
        <f t="shared" si="8"/>
        <v>0.58680555555555625</v>
      </c>
      <c r="M23" s="25">
        <f t="shared" si="9"/>
        <v>0.58680555555555669</v>
      </c>
      <c r="N23" s="25">
        <f t="shared" si="10"/>
        <v>0.58680555555555636</v>
      </c>
      <c r="O23" s="25">
        <f t="shared" si="11"/>
        <v>0.58680555555555602</v>
      </c>
      <c r="P23" s="25">
        <f t="shared" si="12"/>
        <v>0.58680555555555669</v>
      </c>
      <c r="Q23" s="25">
        <f t="shared" si="13"/>
        <v>0.58680555555555647</v>
      </c>
      <c r="R23" s="25">
        <f t="shared" si="14"/>
        <v>0.58680555555555602</v>
      </c>
      <c r="S23" s="25">
        <f t="shared" si="15"/>
        <v>0.5868055555555558</v>
      </c>
      <c r="T23" s="25">
        <f t="shared" si="16"/>
        <v>0.58680555555555647</v>
      </c>
      <c r="U23" s="25">
        <f t="shared" si="17"/>
        <v>0.59027777777777835</v>
      </c>
      <c r="V23" s="25">
        <f t="shared" si="18"/>
        <v>0.5902777777777779</v>
      </c>
      <c r="W23" s="25">
        <f t="shared" si="19"/>
        <v>0.59027777777777857</v>
      </c>
      <c r="X23" s="25">
        <f t="shared" si="20"/>
        <v>0.59027777777777823</v>
      </c>
      <c r="Y23" s="25">
        <f t="shared" si="21"/>
        <v>0.59027777777777779</v>
      </c>
      <c r="Z23" s="25">
        <f>$B23+$G$21</f>
        <v>0.59027777777777846</v>
      </c>
      <c r="AA23" s="25">
        <f>$B23+$G$22</f>
        <v>0.59027777777777812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</row>
    <row r="24" spans="1:42" x14ac:dyDescent="0.55000000000000004">
      <c r="A24" s="24" t="s">
        <v>127</v>
      </c>
      <c r="B24" s="25">
        <v>0.59375</v>
      </c>
      <c r="C24" s="24" t="s">
        <v>76</v>
      </c>
      <c r="D24" s="25">
        <f t="shared" si="3"/>
        <v>0.60069444444444431</v>
      </c>
      <c r="E24" s="25">
        <f t="shared" si="1"/>
        <v>0.61111111111111094</v>
      </c>
      <c r="F24" s="23">
        <f t="shared" si="2"/>
        <v>1.0416666666666666E-2</v>
      </c>
      <c r="G24" s="25">
        <f t="shared" si="0"/>
        <v>6.9444444444443088E-3</v>
      </c>
      <c r="H24" s="25">
        <f t="shared" si="4"/>
        <v>0.59375</v>
      </c>
      <c r="I24" s="25">
        <f t="shared" si="5"/>
        <v>0.59375</v>
      </c>
      <c r="J24" s="25">
        <f t="shared" si="6"/>
        <v>0.59722222222222232</v>
      </c>
      <c r="K24" s="25">
        <f t="shared" si="7"/>
        <v>0.59722222222222232</v>
      </c>
      <c r="L24" s="25">
        <f t="shared" si="8"/>
        <v>0.59722222222222232</v>
      </c>
      <c r="M24" s="25">
        <f t="shared" si="9"/>
        <v>0.59722222222222265</v>
      </c>
      <c r="N24" s="25">
        <f t="shared" si="10"/>
        <v>0.59722222222222232</v>
      </c>
      <c r="O24" s="25">
        <f t="shared" si="11"/>
        <v>0.59722222222222199</v>
      </c>
      <c r="P24" s="25">
        <f t="shared" si="12"/>
        <v>0.59722222222222276</v>
      </c>
      <c r="Q24" s="25">
        <f t="shared" si="13"/>
        <v>0.59722222222222232</v>
      </c>
      <c r="R24" s="25">
        <f t="shared" si="14"/>
        <v>0.5972222222222221</v>
      </c>
      <c r="S24" s="25">
        <f t="shared" si="15"/>
        <v>0.59722222222222177</v>
      </c>
      <c r="T24" s="25">
        <f t="shared" si="16"/>
        <v>0.59722222222222243</v>
      </c>
      <c r="U24" s="25">
        <f t="shared" si="17"/>
        <v>0.60069444444444431</v>
      </c>
      <c r="V24" s="25">
        <f t="shared" si="18"/>
        <v>0.60069444444444386</v>
      </c>
      <c r="W24" s="25">
        <f t="shared" si="19"/>
        <v>0.60069444444444453</v>
      </c>
      <c r="X24" s="25">
        <f t="shared" si="20"/>
        <v>0.6006944444444442</v>
      </c>
      <c r="Y24" s="25">
        <f t="shared" ref="Y24:Y40" si="22">$B24+$G$20</f>
        <v>0.60069444444444375</v>
      </c>
      <c r="Z24" s="25">
        <f t="shared" ref="Z24:Z40" si="23">$B24+$G$21</f>
        <v>0.60069444444444442</v>
      </c>
      <c r="AA24" s="25">
        <f t="shared" ref="AA24:AA40" si="24">$B24+$G$22</f>
        <v>0.60069444444444409</v>
      </c>
      <c r="AB24" s="25">
        <f t="shared" ref="AB24:AB40" si="25">$B24+$G$23</f>
        <v>0.60069444444444364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</row>
    <row r="25" spans="1:42" x14ac:dyDescent="0.55000000000000004">
      <c r="A25" s="30" t="s">
        <v>128</v>
      </c>
      <c r="B25" s="25">
        <v>0.60416666666666696</v>
      </c>
      <c r="C25" s="24" t="s">
        <v>77</v>
      </c>
      <c r="D25" s="25">
        <f t="shared" si="3"/>
        <v>0.61111111111111094</v>
      </c>
      <c r="E25" s="25">
        <f t="shared" si="1"/>
        <v>0.61111111111111094</v>
      </c>
      <c r="F25" s="23">
        <f>TIME(0,0,0)</f>
        <v>0</v>
      </c>
      <c r="G25" s="25">
        <f t="shared" si="0"/>
        <v>0</v>
      </c>
      <c r="H25" s="25">
        <f t="shared" si="4"/>
        <v>0.60416666666666696</v>
      </c>
      <c r="I25" s="25">
        <f t="shared" si="5"/>
        <v>0.60416666666666696</v>
      </c>
      <c r="J25" s="25">
        <f t="shared" si="6"/>
        <v>0.60763888888888928</v>
      </c>
      <c r="K25" s="25">
        <f t="shared" si="7"/>
        <v>0.60763888888888928</v>
      </c>
      <c r="L25" s="25">
        <f t="shared" si="8"/>
        <v>0.60763888888888928</v>
      </c>
      <c r="M25" s="25">
        <f t="shared" si="9"/>
        <v>0.60763888888888962</v>
      </c>
      <c r="N25" s="25">
        <f t="shared" si="10"/>
        <v>0.60763888888888928</v>
      </c>
      <c r="O25" s="25">
        <f t="shared" si="11"/>
        <v>0.60763888888888895</v>
      </c>
      <c r="P25" s="25">
        <f t="shared" si="12"/>
        <v>0.60763888888888973</v>
      </c>
      <c r="Q25" s="25">
        <f t="shared" si="13"/>
        <v>0.60763888888888928</v>
      </c>
      <c r="R25" s="25">
        <f t="shared" si="14"/>
        <v>0.60763888888888906</v>
      </c>
      <c r="S25" s="25">
        <f t="shared" si="15"/>
        <v>0.60763888888888873</v>
      </c>
      <c r="T25" s="25">
        <f t="shared" si="16"/>
        <v>0.60763888888888939</v>
      </c>
      <c r="U25" s="25">
        <f t="shared" si="17"/>
        <v>0.61111111111111127</v>
      </c>
      <c r="V25" s="25">
        <f t="shared" si="18"/>
        <v>0.61111111111111083</v>
      </c>
      <c r="W25" s="25">
        <f t="shared" si="19"/>
        <v>0.61111111111111149</v>
      </c>
      <c r="X25" s="25">
        <f t="shared" si="20"/>
        <v>0.61111111111111116</v>
      </c>
      <c r="Y25" s="25">
        <f t="shared" si="22"/>
        <v>0.61111111111111072</v>
      </c>
      <c r="Z25" s="25">
        <f t="shared" si="23"/>
        <v>0.61111111111111138</v>
      </c>
      <c r="AA25" s="25">
        <f t="shared" si="24"/>
        <v>0.61111111111111105</v>
      </c>
      <c r="AB25" s="25">
        <f t="shared" si="25"/>
        <v>0.61111111111111061</v>
      </c>
      <c r="AC25" s="25">
        <f>$B25+$G$24</f>
        <v>0.61111111111111127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</row>
    <row r="26" spans="1:42" x14ac:dyDescent="0.55000000000000004">
      <c r="A26" s="31" t="s">
        <v>193</v>
      </c>
      <c r="B26" s="25">
        <v>0.60416666666666696</v>
      </c>
      <c r="C26" s="24" t="s">
        <v>194</v>
      </c>
      <c r="D26" s="25">
        <f>E25</f>
        <v>0.61111111111111094</v>
      </c>
      <c r="E26" s="25">
        <f t="shared" ref="E26" si="26">D26+F26</f>
        <v>0.62152777777777757</v>
      </c>
      <c r="F26" s="23">
        <f>TIME(0,15,0)</f>
        <v>1.0416666666666666E-2</v>
      </c>
      <c r="G26" s="25">
        <f t="shared" si="0"/>
        <v>6.9444444444439757E-3</v>
      </c>
      <c r="H26" s="25">
        <f t="shared" ref="H26" si="27">B26+$G$3</f>
        <v>0.60416666666666696</v>
      </c>
      <c r="I26" s="25">
        <f t="shared" si="5"/>
        <v>0.60416666666666696</v>
      </c>
      <c r="J26" s="25">
        <f t="shared" si="6"/>
        <v>0.60763888888888928</v>
      </c>
      <c r="K26" s="25">
        <f t="shared" si="7"/>
        <v>0.60763888888888928</v>
      </c>
      <c r="L26" s="25">
        <f t="shared" si="8"/>
        <v>0.60763888888888928</v>
      </c>
      <c r="M26" s="25">
        <f t="shared" si="9"/>
        <v>0.60763888888888962</v>
      </c>
      <c r="N26" s="25">
        <f t="shared" si="10"/>
        <v>0.60763888888888928</v>
      </c>
      <c r="O26" s="25">
        <f t="shared" si="11"/>
        <v>0.60763888888888895</v>
      </c>
      <c r="P26" s="25">
        <f t="shared" si="12"/>
        <v>0.60763888888888973</v>
      </c>
      <c r="Q26" s="25">
        <f t="shared" si="13"/>
        <v>0.60763888888888928</v>
      </c>
      <c r="R26" s="25">
        <f t="shared" si="14"/>
        <v>0.60763888888888906</v>
      </c>
      <c r="S26" s="25">
        <f t="shared" si="15"/>
        <v>0.60763888888888873</v>
      </c>
      <c r="T26" s="25">
        <f t="shared" si="16"/>
        <v>0.60763888888888939</v>
      </c>
      <c r="U26" s="25">
        <f t="shared" si="17"/>
        <v>0.61111111111111127</v>
      </c>
      <c r="V26" s="25">
        <f t="shared" si="18"/>
        <v>0.61111111111111083</v>
      </c>
      <c r="W26" s="25">
        <f t="shared" si="19"/>
        <v>0.61111111111111149</v>
      </c>
      <c r="X26" s="25">
        <f t="shared" si="20"/>
        <v>0.61111111111111116</v>
      </c>
      <c r="Y26" s="25">
        <f t="shared" si="22"/>
        <v>0.61111111111111072</v>
      </c>
      <c r="Z26" s="25">
        <f t="shared" si="23"/>
        <v>0.61111111111111138</v>
      </c>
      <c r="AA26" s="25">
        <f t="shared" si="24"/>
        <v>0.61111111111111105</v>
      </c>
      <c r="AB26" s="25">
        <f t="shared" si="25"/>
        <v>0.61111111111111061</v>
      </c>
      <c r="AC26" s="25">
        <f>$B26+$G$24</f>
        <v>0.61111111111111127</v>
      </c>
      <c r="AD26" s="27" t="s">
        <v>167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</row>
    <row r="27" spans="1:42" x14ac:dyDescent="0.55000000000000004">
      <c r="A27" s="24" t="s">
        <v>129</v>
      </c>
      <c r="B27" s="25">
        <v>0.61458333333333404</v>
      </c>
      <c r="C27" s="24" t="s">
        <v>78</v>
      </c>
      <c r="D27" s="25">
        <f>E26</f>
        <v>0.62152777777777757</v>
      </c>
      <c r="E27" s="25">
        <f t="shared" si="1"/>
        <v>0.6319444444444442</v>
      </c>
      <c r="F27" s="23">
        <f t="shared" si="2"/>
        <v>1.0416666666666666E-2</v>
      </c>
      <c r="G27" s="25">
        <f t="shared" si="0"/>
        <v>6.9444444444435316E-3</v>
      </c>
      <c r="H27" s="25">
        <f t="shared" si="4"/>
        <v>0.61458333333333404</v>
      </c>
      <c r="I27" s="25">
        <f t="shared" si="5"/>
        <v>0.61458333333333404</v>
      </c>
      <c r="J27" s="25">
        <f t="shared" si="6"/>
        <v>0.61805555555555625</v>
      </c>
      <c r="K27" s="25">
        <f t="shared" si="7"/>
        <v>0.61805555555555625</v>
      </c>
      <c r="L27" s="25">
        <f t="shared" si="8"/>
        <v>0.61805555555555625</v>
      </c>
      <c r="M27" s="25">
        <f t="shared" si="9"/>
        <v>0.61805555555555669</v>
      </c>
      <c r="N27" s="25">
        <f t="shared" si="10"/>
        <v>0.61805555555555636</v>
      </c>
      <c r="O27" s="25">
        <f t="shared" si="11"/>
        <v>0.61805555555555602</v>
      </c>
      <c r="P27" s="25">
        <f t="shared" si="12"/>
        <v>0.61805555555555669</v>
      </c>
      <c r="Q27" s="25">
        <f t="shared" si="13"/>
        <v>0.61805555555555647</v>
      </c>
      <c r="R27" s="25">
        <f t="shared" si="14"/>
        <v>0.61805555555555602</v>
      </c>
      <c r="S27" s="25">
        <f t="shared" si="15"/>
        <v>0.6180555555555558</v>
      </c>
      <c r="T27" s="25">
        <f t="shared" si="16"/>
        <v>0.61805555555555647</v>
      </c>
      <c r="U27" s="25">
        <f t="shared" si="17"/>
        <v>0.62152777777777835</v>
      </c>
      <c r="V27" s="25">
        <f t="shared" si="18"/>
        <v>0.6215277777777779</v>
      </c>
      <c r="W27" s="25">
        <f t="shared" si="19"/>
        <v>0.62152777777777857</v>
      </c>
      <c r="X27" s="25">
        <f t="shared" si="20"/>
        <v>0.62152777777777823</v>
      </c>
      <c r="Y27" s="25">
        <f t="shared" si="22"/>
        <v>0.62152777777777779</v>
      </c>
      <c r="Z27" s="25">
        <f t="shared" si="23"/>
        <v>0.62152777777777846</v>
      </c>
      <c r="AA27" s="25">
        <f t="shared" si="24"/>
        <v>0.62152777777777812</v>
      </c>
      <c r="AB27" s="25">
        <f t="shared" si="25"/>
        <v>0.62152777777777768</v>
      </c>
      <c r="AC27" s="25">
        <f t="shared" ref="AC27:AC40" si="28">$B27+$G$24</f>
        <v>0.62152777777777835</v>
      </c>
      <c r="AD27" s="25">
        <f>$B27+$G$25</f>
        <v>0.61458333333333404</v>
      </c>
      <c r="AE27" s="27" t="s">
        <v>167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</row>
    <row r="28" spans="1:42" x14ac:dyDescent="0.55000000000000004">
      <c r="A28" s="24" t="s">
        <v>130</v>
      </c>
      <c r="B28" s="25">
        <v>0.625</v>
      </c>
      <c r="C28" s="24" t="s">
        <v>79</v>
      </c>
      <c r="D28" s="25">
        <f t="shared" si="3"/>
        <v>0.6319444444444442</v>
      </c>
      <c r="E28" s="25">
        <f t="shared" si="1"/>
        <v>0.64236111111111083</v>
      </c>
      <c r="F28" s="23">
        <f t="shared" si="2"/>
        <v>1.0416666666666666E-2</v>
      </c>
      <c r="G28" s="25">
        <f t="shared" si="0"/>
        <v>6.9444444444441977E-3</v>
      </c>
      <c r="H28" s="25">
        <f t="shared" si="4"/>
        <v>0.625</v>
      </c>
      <c r="I28" s="25">
        <f t="shared" si="5"/>
        <v>0.625</v>
      </c>
      <c r="J28" s="25">
        <f t="shared" si="6"/>
        <v>0.62847222222222232</v>
      </c>
      <c r="K28" s="25">
        <f t="shared" si="7"/>
        <v>0.62847222222222232</v>
      </c>
      <c r="L28" s="25">
        <f t="shared" si="8"/>
        <v>0.62847222222222232</v>
      </c>
      <c r="M28" s="25">
        <f t="shared" si="9"/>
        <v>0.62847222222222265</v>
      </c>
      <c r="N28" s="25">
        <f t="shared" si="10"/>
        <v>0.62847222222222232</v>
      </c>
      <c r="O28" s="25">
        <f t="shared" si="11"/>
        <v>0.62847222222222199</v>
      </c>
      <c r="P28" s="25">
        <f t="shared" si="12"/>
        <v>0.62847222222222276</v>
      </c>
      <c r="Q28" s="25">
        <f t="shared" si="13"/>
        <v>0.62847222222222232</v>
      </c>
      <c r="R28" s="25">
        <f t="shared" si="14"/>
        <v>0.6284722222222221</v>
      </c>
      <c r="S28" s="25">
        <f t="shared" si="15"/>
        <v>0.62847222222222177</v>
      </c>
      <c r="T28" s="25">
        <f t="shared" si="16"/>
        <v>0.62847222222222243</v>
      </c>
      <c r="U28" s="25">
        <f t="shared" si="17"/>
        <v>0.63194444444444431</v>
      </c>
      <c r="V28" s="25">
        <f t="shared" si="18"/>
        <v>0.63194444444444386</v>
      </c>
      <c r="W28" s="25">
        <f t="shared" si="19"/>
        <v>0.63194444444444453</v>
      </c>
      <c r="X28" s="25">
        <f t="shared" si="20"/>
        <v>0.6319444444444442</v>
      </c>
      <c r="Y28" s="25">
        <f t="shared" si="22"/>
        <v>0.63194444444444375</v>
      </c>
      <c r="Z28" s="25">
        <f t="shared" si="23"/>
        <v>0.63194444444444442</v>
      </c>
      <c r="AA28" s="25">
        <f t="shared" si="24"/>
        <v>0.63194444444444409</v>
      </c>
      <c r="AB28" s="25">
        <f t="shared" si="25"/>
        <v>0.63194444444444364</v>
      </c>
      <c r="AC28" s="25">
        <f t="shared" si="28"/>
        <v>0.63194444444444431</v>
      </c>
      <c r="AD28" s="25">
        <f t="shared" ref="AD28:AD40" si="29">$B28+$G$25</f>
        <v>0.625</v>
      </c>
      <c r="AE28" s="25">
        <f t="shared" ref="AE28:AE40" si="30">$B28+$G$27</f>
        <v>0.63194444444444353</v>
      </c>
      <c r="AF28" s="27" t="s">
        <v>167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</row>
    <row r="29" spans="1:42" x14ac:dyDescent="0.55000000000000004">
      <c r="A29" s="24" t="s">
        <v>131</v>
      </c>
      <c r="B29" s="25">
        <v>0.63541666666666696</v>
      </c>
      <c r="C29" s="24" t="s">
        <v>80</v>
      </c>
      <c r="D29" s="25">
        <f t="shared" si="3"/>
        <v>0.64236111111111083</v>
      </c>
      <c r="E29" s="25">
        <f t="shared" si="1"/>
        <v>0.65277777777777746</v>
      </c>
      <c r="F29" s="23">
        <f t="shared" si="2"/>
        <v>1.0416666666666666E-2</v>
      </c>
      <c r="G29" s="25">
        <f t="shared" si="0"/>
        <v>6.9444444444438647E-3</v>
      </c>
      <c r="H29" s="25">
        <f t="shared" si="4"/>
        <v>0.63541666666666696</v>
      </c>
      <c r="I29" s="25">
        <f t="shared" si="5"/>
        <v>0.63541666666666696</v>
      </c>
      <c r="J29" s="25">
        <f t="shared" si="6"/>
        <v>0.63888888888888928</v>
      </c>
      <c r="K29" s="25">
        <f t="shared" si="7"/>
        <v>0.63888888888888928</v>
      </c>
      <c r="L29" s="25">
        <f t="shared" si="8"/>
        <v>0.63888888888888928</v>
      </c>
      <c r="M29" s="25">
        <f t="shared" si="9"/>
        <v>0.63888888888888962</v>
      </c>
      <c r="N29" s="25">
        <f t="shared" si="10"/>
        <v>0.63888888888888928</v>
      </c>
      <c r="O29" s="25">
        <f t="shared" si="11"/>
        <v>0.63888888888888895</v>
      </c>
      <c r="P29" s="25">
        <f t="shared" si="12"/>
        <v>0.63888888888888973</v>
      </c>
      <c r="Q29" s="25">
        <f t="shared" si="13"/>
        <v>0.63888888888888928</v>
      </c>
      <c r="R29" s="25">
        <f t="shared" si="14"/>
        <v>0.63888888888888906</v>
      </c>
      <c r="S29" s="25">
        <f t="shared" si="15"/>
        <v>0.63888888888888873</v>
      </c>
      <c r="T29" s="25">
        <f t="shared" si="16"/>
        <v>0.63888888888888939</v>
      </c>
      <c r="U29" s="25">
        <f t="shared" si="17"/>
        <v>0.64236111111111127</v>
      </c>
      <c r="V29" s="25">
        <f t="shared" si="18"/>
        <v>0.64236111111111083</v>
      </c>
      <c r="W29" s="25">
        <f t="shared" si="19"/>
        <v>0.64236111111111149</v>
      </c>
      <c r="X29" s="25">
        <f t="shared" si="20"/>
        <v>0.64236111111111116</v>
      </c>
      <c r="Y29" s="25">
        <f t="shared" si="22"/>
        <v>0.64236111111111072</v>
      </c>
      <c r="Z29" s="25">
        <f t="shared" si="23"/>
        <v>0.64236111111111138</v>
      </c>
      <c r="AA29" s="25">
        <f t="shared" si="24"/>
        <v>0.64236111111111105</v>
      </c>
      <c r="AB29" s="25">
        <f t="shared" si="25"/>
        <v>0.64236111111111061</v>
      </c>
      <c r="AC29" s="25">
        <f t="shared" si="28"/>
        <v>0.64236111111111127</v>
      </c>
      <c r="AD29" s="25">
        <f t="shared" si="29"/>
        <v>0.63541666666666696</v>
      </c>
      <c r="AE29" s="25">
        <f t="shared" si="30"/>
        <v>0.64236111111111049</v>
      </c>
      <c r="AF29" s="25">
        <f t="shared" ref="AF29:AF40" si="31">$B29+$G$28</f>
        <v>0.64236111111111116</v>
      </c>
      <c r="AG29" s="27" t="s">
        <v>167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</row>
    <row r="30" spans="1:42" x14ac:dyDescent="0.55000000000000004">
      <c r="A30" s="24" t="s">
        <v>132</v>
      </c>
      <c r="B30" s="25">
        <v>0.64583333333333404</v>
      </c>
      <c r="C30" s="24" t="s">
        <v>81</v>
      </c>
      <c r="D30" s="25">
        <f t="shared" si="3"/>
        <v>0.65277777777777746</v>
      </c>
      <c r="E30" s="25">
        <f t="shared" si="1"/>
        <v>0.66319444444444409</v>
      </c>
      <c r="F30" s="23">
        <f t="shared" si="2"/>
        <v>1.0416666666666666E-2</v>
      </c>
      <c r="G30" s="25">
        <f t="shared" si="0"/>
        <v>6.9444444444434206E-3</v>
      </c>
      <c r="H30" s="25">
        <f t="shared" si="4"/>
        <v>0.64583333333333404</v>
      </c>
      <c r="I30" s="25">
        <f t="shared" si="5"/>
        <v>0.64583333333333404</v>
      </c>
      <c r="J30" s="25">
        <f t="shared" si="6"/>
        <v>0.64930555555555625</v>
      </c>
      <c r="K30" s="25">
        <f t="shared" si="7"/>
        <v>0.64930555555555625</v>
      </c>
      <c r="L30" s="25">
        <f t="shared" si="8"/>
        <v>0.64930555555555625</v>
      </c>
      <c r="M30" s="25">
        <f t="shared" si="9"/>
        <v>0.64930555555555669</v>
      </c>
      <c r="N30" s="25">
        <f t="shared" si="10"/>
        <v>0.64930555555555636</v>
      </c>
      <c r="O30" s="25">
        <f t="shared" si="11"/>
        <v>0.64930555555555602</v>
      </c>
      <c r="P30" s="25">
        <f t="shared" si="12"/>
        <v>0.64930555555555669</v>
      </c>
      <c r="Q30" s="25">
        <f t="shared" si="13"/>
        <v>0.64930555555555647</v>
      </c>
      <c r="R30" s="25">
        <f t="shared" si="14"/>
        <v>0.64930555555555602</v>
      </c>
      <c r="S30" s="25">
        <f t="shared" si="15"/>
        <v>0.6493055555555558</v>
      </c>
      <c r="T30" s="25">
        <f t="shared" si="16"/>
        <v>0.64930555555555647</v>
      </c>
      <c r="U30" s="25">
        <f t="shared" si="17"/>
        <v>0.65277777777777835</v>
      </c>
      <c r="V30" s="25">
        <f t="shared" si="18"/>
        <v>0.6527777777777779</v>
      </c>
      <c r="W30" s="25">
        <f t="shared" si="19"/>
        <v>0.65277777777777857</v>
      </c>
      <c r="X30" s="25">
        <f t="shared" si="20"/>
        <v>0.65277777777777823</v>
      </c>
      <c r="Y30" s="25">
        <f t="shared" si="22"/>
        <v>0.65277777777777779</v>
      </c>
      <c r="Z30" s="25">
        <f t="shared" si="23"/>
        <v>0.65277777777777846</v>
      </c>
      <c r="AA30" s="25">
        <f t="shared" si="24"/>
        <v>0.65277777777777812</v>
      </c>
      <c r="AB30" s="25">
        <f t="shared" si="25"/>
        <v>0.65277777777777768</v>
      </c>
      <c r="AC30" s="25">
        <f t="shared" si="28"/>
        <v>0.65277777777777835</v>
      </c>
      <c r="AD30" s="25">
        <f t="shared" si="29"/>
        <v>0.64583333333333404</v>
      </c>
      <c r="AE30" s="25">
        <f t="shared" si="30"/>
        <v>0.65277777777777757</v>
      </c>
      <c r="AF30" s="25">
        <f t="shared" si="31"/>
        <v>0.65277777777777823</v>
      </c>
      <c r="AG30" s="25">
        <f>$B30+$G$29</f>
        <v>0.6527777777777779</v>
      </c>
      <c r="AH30" s="27" t="s">
        <v>167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</row>
    <row r="31" spans="1:42" x14ac:dyDescent="0.55000000000000004">
      <c r="A31" s="24" t="s">
        <v>133</v>
      </c>
      <c r="B31" s="25">
        <v>0.65625</v>
      </c>
      <c r="C31" s="24" t="s">
        <v>82</v>
      </c>
      <c r="D31" s="25">
        <f t="shared" si="3"/>
        <v>0.66319444444444409</v>
      </c>
      <c r="E31" s="25">
        <f t="shared" si="1"/>
        <v>0.67361111111111072</v>
      </c>
      <c r="F31" s="23">
        <f t="shared" si="2"/>
        <v>1.0416666666666666E-2</v>
      </c>
      <c r="G31" s="25">
        <f t="shared" si="0"/>
        <v>6.9444444444440867E-3</v>
      </c>
      <c r="H31" s="25">
        <f t="shared" si="4"/>
        <v>0.65625</v>
      </c>
      <c r="I31" s="25">
        <f t="shared" si="5"/>
        <v>0.65625</v>
      </c>
      <c r="J31" s="25">
        <f t="shared" si="6"/>
        <v>0.65972222222222232</v>
      </c>
      <c r="K31" s="25">
        <f t="shared" si="7"/>
        <v>0.65972222222222232</v>
      </c>
      <c r="L31" s="25">
        <f t="shared" si="8"/>
        <v>0.65972222222222232</v>
      </c>
      <c r="M31" s="25">
        <f t="shared" si="9"/>
        <v>0.65972222222222265</v>
      </c>
      <c r="N31" s="25">
        <f t="shared" si="10"/>
        <v>0.65972222222222232</v>
      </c>
      <c r="O31" s="25">
        <f t="shared" si="11"/>
        <v>0.65972222222222199</v>
      </c>
      <c r="P31" s="25">
        <f t="shared" si="12"/>
        <v>0.65972222222222276</v>
      </c>
      <c r="Q31" s="25">
        <f t="shared" si="13"/>
        <v>0.65972222222222232</v>
      </c>
      <c r="R31" s="25">
        <f t="shared" si="14"/>
        <v>0.6597222222222221</v>
      </c>
      <c r="S31" s="25">
        <f t="shared" si="15"/>
        <v>0.65972222222222177</v>
      </c>
      <c r="T31" s="25">
        <f t="shared" si="16"/>
        <v>0.65972222222222243</v>
      </c>
      <c r="U31" s="25">
        <f t="shared" si="17"/>
        <v>0.66319444444444431</v>
      </c>
      <c r="V31" s="25">
        <f t="shared" si="18"/>
        <v>0.66319444444444386</v>
      </c>
      <c r="W31" s="25">
        <f t="shared" si="19"/>
        <v>0.66319444444444453</v>
      </c>
      <c r="X31" s="25">
        <f t="shared" si="20"/>
        <v>0.6631944444444442</v>
      </c>
      <c r="Y31" s="25">
        <f t="shared" si="22"/>
        <v>0.66319444444444375</v>
      </c>
      <c r="Z31" s="25">
        <f t="shared" si="23"/>
        <v>0.66319444444444442</v>
      </c>
      <c r="AA31" s="25">
        <f t="shared" si="24"/>
        <v>0.66319444444444409</v>
      </c>
      <c r="AB31" s="25">
        <f t="shared" si="25"/>
        <v>0.66319444444444364</v>
      </c>
      <c r="AC31" s="25">
        <f t="shared" si="28"/>
        <v>0.66319444444444431</v>
      </c>
      <c r="AD31" s="25">
        <f t="shared" si="29"/>
        <v>0.65625</v>
      </c>
      <c r="AE31" s="25">
        <f t="shared" si="30"/>
        <v>0.66319444444444353</v>
      </c>
      <c r="AF31" s="25">
        <f t="shared" si="31"/>
        <v>0.6631944444444442</v>
      </c>
      <c r="AG31" s="25">
        <f t="shared" ref="AG31:AG33" si="32">$B31+$G$29</f>
        <v>0.66319444444444386</v>
      </c>
      <c r="AH31" s="25">
        <f>$B31+$G$30</f>
        <v>0.66319444444444342</v>
      </c>
      <c r="AI31" s="27" t="s">
        <v>167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</row>
    <row r="32" spans="1:42" x14ac:dyDescent="0.55000000000000004">
      <c r="A32" s="30" t="s">
        <v>134</v>
      </c>
      <c r="B32" s="25">
        <v>0.66666666666666696</v>
      </c>
      <c r="C32" s="24" t="s">
        <v>83</v>
      </c>
      <c r="D32" s="25">
        <f t="shared" si="3"/>
        <v>0.67361111111111072</v>
      </c>
      <c r="E32" s="25">
        <f t="shared" si="1"/>
        <v>0.67361111111111072</v>
      </c>
      <c r="F32" s="23">
        <f>TIME(0,0,0)</f>
        <v>0</v>
      </c>
      <c r="G32" s="25">
        <f>IF(F32 = TIME(0,0,0),0,E32-(B32+$G$1))</f>
        <v>0</v>
      </c>
      <c r="H32" s="25">
        <f t="shared" si="4"/>
        <v>0.66666666666666696</v>
      </c>
      <c r="I32" s="25">
        <f t="shared" si="5"/>
        <v>0.66666666666666696</v>
      </c>
      <c r="J32" s="25">
        <f t="shared" si="6"/>
        <v>0.67013888888888928</v>
      </c>
      <c r="K32" s="25">
        <f t="shared" si="7"/>
        <v>0.67013888888888928</v>
      </c>
      <c r="L32" s="25">
        <f t="shared" si="8"/>
        <v>0.67013888888888928</v>
      </c>
      <c r="M32" s="25">
        <f t="shared" si="9"/>
        <v>0.67013888888888962</v>
      </c>
      <c r="N32" s="25">
        <f t="shared" si="10"/>
        <v>0.67013888888888928</v>
      </c>
      <c r="O32" s="25">
        <f t="shared" si="11"/>
        <v>0.67013888888888895</v>
      </c>
      <c r="P32" s="25">
        <f t="shared" si="12"/>
        <v>0.67013888888888973</v>
      </c>
      <c r="Q32" s="25">
        <f t="shared" si="13"/>
        <v>0.67013888888888928</v>
      </c>
      <c r="R32" s="25">
        <f t="shared" si="14"/>
        <v>0.67013888888888906</v>
      </c>
      <c r="S32" s="25">
        <f t="shared" si="15"/>
        <v>0.67013888888888873</v>
      </c>
      <c r="T32" s="25">
        <f t="shared" si="16"/>
        <v>0.67013888888888939</v>
      </c>
      <c r="U32" s="25">
        <f t="shared" si="17"/>
        <v>0.67361111111111127</v>
      </c>
      <c r="V32" s="25">
        <f t="shared" si="18"/>
        <v>0.67361111111111083</v>
      </c>
      <c r="W32" s="25">
        <f t="shared" si="19"/>
        <v>0.67361111111111149</v>
      </c>
      <c r="X32" s="25">
        <f t="shared" si="20"/>
        <v>0.67361111111111116</v>
      </c>
      <c r="Y32" s="25">
        <f t="shared" si="22"/>
        <v>0.67361111111111072</v>
      </c>
      <c r="Z32" s="25">
        <f t="shared" si="23"/>
        <v>0.67361111111111138</v>
      </c>
      <c r="AA32" s="25">
        <f t="shared" si="24"/>
        <v>0.67361111111111105</v>
      </c>
      <c r="AB32" s="25">
        <f t="shared" si="25"/>
        <v>0.67361111111111061</v>
      </c>
      <c r="AC32" s="25">
        <f t="shared" si="28"/>
        <v>0.67361111111111127</v>
      </c>
      <c r="AD32" s="25">
        <f t="shared" si="29"/>
        <v>0.66666666666666696</v>
      </c>
      <c r="AE32" s="25">
        <f t="shared" si="30"/>
        <v>0.67361111111111049</v>
      </c>
      <c r="AF32" s="25">
        <f t="shared" si="31"/>
        <v>0.67361111111111116</v>
      </c>
      <c r="AG32" s="25">
        <f t="shared" si="32"/>
        <v>0.67361111111111083</v>
      </c>
      <c r="AH32" s="25">
        <f>$B32+$G$30</f>
        <v>0.67361111111111038</v>
      </c>
      <c r="AI32" s="25">
        <f>$B32+$G$31</f>
        <v>0.67361111111111105</v>
      </c>
      <c r="AJ32" s="27" t="s">
        <v>167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</row>
    <row r="33" spans="1:42" x14ac:dyDescent="0.55000000000000004">
      <c r="A33" s="31" t="s">
        <v>134</v>
      </c>
      <c r="B33" s="25">
        <v>0.66666666666666696</v>
      </c>
      <c r="C33" s="24" t="s">
        <v>83</v>
      </c>
      <c r="D33" s="25">
        <f t="shared" ref="D33" si="33">E32</f>
        <v>0.67361111111111072</v>
      </c>
      <c r="E33" s="25">
        <f t="shared" ref="E33" si="34">D33+F33</f>
        <v>0.68402777777777735</v>
      </c>
      <c r="F33" s="23">
        <f t="shared" si="2"/>
        <v>1.0416666666666666E-2</v>
      </c>
      <c r="G33" s="25">
        <f t="shared" ref="G33:G40" si="35">IF(F33 = TIME(0,0,0),0,E33-(B33+$G$1))</f>
        <v>6.9444444444437536E-3</v>
      </c>
      <c r="H33" s="25">
        <f t="shared" ref="H33" si="36">B33+$G$3</f>
        <v>0.66666666666666696</v>
      </c>
      <c r="I33" s="25">
        <f t="shared" si="5"/>
        <v>0.66666666666666696</v>
      </c>
      <c r="J33" s="25">
        <f t="shared" si="6"/>
        <v>0.67013888888888928</v>
      </c>
      <c r="K33" s="25">
        <f t="shared" si="7"/>
        <v>0.67013888888888928</v>
      </c>
      <c r="L33" s="25">
        <f t="shared" si="8"/>
        <v>0.67013888888888928</v>
      </c>
      <c r="M33" s="25">
        <f t="shared" si="9"/>
        <v>0.67013888888888962</v>
      </c>
      <c r="N33" s="25">
        <f t="shared" si="10"/>
        <v>0.67013888888888928</v>
      </c>
      <c r="O33" s="25">
        <f t="shared" si="11"/>
        <v>0.67013888888888895</v>
      </c>
      <c r="P33" s="25">
        <f t="shared" si="12"/>
        <v>0.67013888888888973</v>
      </c>
      <c r="Q33" s="25">
        <f t="shared" si="13"/>
        <v>0.67013888888888928</v>
      </c>
      <c r="R33" s="25">
        <f t="shared" si="14"/>
        <v>0.67013888888888906</v>
      </c>
      <c r="S33" s="25">
        <f t="shared" si="15"/>
        <v>0.67013888888888873</v>
      </c>
      <c r="T33" s="25">
        <f t="shared" si="16"/>
        <v>0.67013888888888939</v>
      </c>
      <c r="U33" s="25">
        <f t="shared" si="17"/>
        <v>0.67361111111111127</v>
      </c>
      <c r="V33" s="25">
        <f t="shared" si="18"/>
        <v>0.67361111111111083</v>
      </c>
      <c r="W33" s="25">
        <f t="shared" si="19"/>
        <v>0.67361111111111149</v>
      </c>
      <c r="X33" s="25">
        <f t="shared" si="20"/>
        <v>0.67361111111111116</v>
      </c>
      <c r="Y33" s="25">
        <f t="shared" si="22"/>
        <v>0.67361111111111072</v>
      </c>
      <c r="Z33" s="25">
        <f t="shared" si="23"/>
        <v>0.67361111111111138</v>
      </c>
      <c r="AA33" s="25">
        <f t="shared" si="24"/>
        <v>0.67361111111111105</v>
      </c>
      <c r="AB33" s="25">
        <f t="shared" si="25"/>
        <v>0.67361111111111061</v>
      </c>
      <c r="AC33" s="25">
        <f t="shared" si="28"/>
        <v>0.67361111111111127</v>
      </c>
      <c r="AD33" s="25">
        <f t="shared" si="29"/>
        <v>0.66666666666666696</v>
      </c>
      <c r="AE33" s="25">
        <f t="shared" si="30"/>
        <v>0.67361111111111049</v>
      </c>
      <c r="AF33" s="25">
        <f t="shared" si="31"/>
        <v>0.67361111111111116</v>
      </c>
      <c r="AG33" s="25">
        <f t="shared" si="32"/>
        <v>0.67361111111111083</v>
      </c>
      <c r="AH33" s="25">
        <f>$B33+$G$30</f>
        <v>0.67361111111111038</v>
      </c>
      <c r="AI33" s="25">
        <f>$B33+$G$31</f>
        <v>0.67361111111111105</v>
      </c>
      <c r="AJ33" s="27" t="s">
        <v>167</v>
      </c>
      <c r="AK33" s="27" t="s">
        <v>167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</row>
    <row r="34" spans="1:42" x14ac:dyDescent="0.55000000000000004">
      <c r="A34" s="24" t="s">
        <v>135</v>
      </c>
      <c r="B34" s="25">
        <v>0.67708333333333404</v>
      </c>
      <c r="C34" s="24" t="s">
        <v>84</v>
      </c>
      <c r="D34" s="25">
        <f>E33</f>
        <v>0.68402777777777735</v>
      </c>
      <c r="E34" s="25">
        <f t="shared" si="1"/>
        <v>0.69791666666666619</v>
      </c>
      <c r="F34" s="23">
        <f>TIME(0,20,0)</f>
        <v>1.3888888888888888E-2</v>
      </c>
      <c r="G34" s="25">
        <f t="shared" si="35"/>
        <v>1.0416666666665519E-2</v>
      </c>
      <c r="H34" s="25">
        <f t="shared" si="4"/>
        <v>0.67708333333333404</v>
      </c>
      <c r="I34" s="25">
        <f t="shared" si="5"/>
        <v>0.67708333333333404</v>
      </c>
      <c r="J34" s="25">
        <f t="shared" si="6"/>
        <v>0.68055555555555625</v>
      </c>
      <c r="K34" s="25">
        <f t="shared" si="7"/>
        <v>0.68055555555555625</v>
      </c>
      <c r="L34" s="25">
        <f t="shared" si="8"/>
        <v>0.68055555555555625</v>
      </c>
      <c r="M34" s="25">
        <f t="shared" si="9"/>
        <v>0.68055555555555669</v>
      </c>
      <c r="N34" s="25">
        <f t="shared" si="10"/>
        <v>0.68055555555555636</v>
      </c>
      <c r="O34" s="25">
        <f t="shared" si="11"/>
        <v>0.68055555555555602</v>
      </c>
      <c r="P34" s="25">
        <f t="shared" si="12"/>
        <v>0.68055555555555669</v>
      </c>
      <c r="Q34" s="25">
        <f t="shared" si="13"/>
        <v>0.68055555555555647</v>
      </c>
      <c r="R34" s="25">
        <f t="shared" si="14"/>
        <v>0.68055555555555602</v>
      </c>
      <c r="S34" s="25">
        <f t="shared" si="15"/>
        <v>0.6805555555555558</v>
      </c>
      <c r="T34" s="25">
        <f t="shared" si="16"/>
        <v>0.68055555555555647</v>
      </c>
      <c r="U34" s="25">
        <f t="shared" si="17"/>
        <v>0.68402777777777835</v>
      </c>
      <c r="V34" s="25">
        <f t="shared" si="18"/>
        <v>0.6840277777777779</v>
      </c>
      <c r="W34" s="25">
        <f t="shared" si="19"/>
        <v>0.68402777777777857</v>
      </c>
      <c r="X34" s="25">
        <f t="shared" si="20"/>
        <v>0.68402777777777823</v>
      </c>
      <c r="Y34" s="25">
        <f t="shared" si="22"/>
        <v>0.68402777777777779</v>
      </c>
      <c r="Z34" s="25">
        <f t="shared" si="23"/>
        <v>0.68402777777777846</v>
      </c>
      <c r="AA34" s="25">
        <f t="shared" si="24"/>
        <v>0.68402777777777812</v>
      </c>
      <c r="AB34" s="25">
        <f t="shared" si="25"/>
        <v>0.68402777777777768</v>
      </c>
      <c r="AC34" s="25">
        <f t="shared" si="28"/>
        <v>0.68402777777777835</v>
      </c>
      <c r="AD34" s="25">
        <f t="shared" si="29"/>
        <v>0.67708333333333404</v>
      </c>
      <c r="AE34" s="25">
        <f t="shared" si="30"/>
        <v>0.68402777777777757</v>
      </c>
      <c r="AF34" s="25">
        <f t="shared" si="31"/>
        <v>0.68402777777777823</v>
      </c>
      <c r="AG34" s="25">
        <f t="shared" ref="AG34:AG40" si="37">$B34+$G$29</f>
        <v>0.6840277777777779</v>
      </c>
      <c r="AH34" s="25">
        <f t="shared" ref="AH34:AH40" si="38">$B34+$G$30</f>
        <v>0.68402777777777746</v>
      </c>
      <c r="AI34" s="25">
        <f t="shared" ref="AI34:AI40" si="39">$B34+$G$31</f>
        <v>0.68402777777777812</v>
      </c>
      <c r="AJ34" s="25">
        <f t="shared" ref="AJ34:AJ40" si="40">$B34+$G$32</f>
        <v>0.67708333333333404</v>
      </c>
      <c r="AK34" s="27" t="s">
        <v>167</v>
      </c>
      <c r="AL34" s="27" t="s">
        <v>167</v>
      </c>
      <c r="AM34" s="27" t="s">
        <v>167</v>
      </c>
      <c r="AN34" s="27" t="s">
        <v>167</v>
      </c>
      <c r="AO34" s="27" t="s">
        <v>167</v>
      </c>
      <c r="AP34" s="27" t="s">
        <v>167</v>
      </c>
    </row>
    <row r="35" spans="1:42" x14ac:dyDescent="0.55000000000000004">
      <c r="A35" s="24" t="s">
        <v>136</v>
      </c>
      <c r="B35" s="25">
        <v>0.687500000000001</v>
      </c>
      <c r="C35" s="24" t="s">
        <v>85</v>
      </c>
      <c r="D35" s="25">
        <f t="shared" si="3"/>
        <v>0.69791666666666619</v>
      </c>
      <c r="E35" s="25">
        <f t="shared" si="1"/>
        <v>0.70833333333333282</v>
      </c>
      <c r="F35" s="23">
        <f t="shared" si="2"/>
        <v>1.0416666666666666E-2</v>
      </c>
      <c r="G35" s="25">
        <f t="shared" si="35"/>
        <v>1.0416666666665186E-2</v>
      </c>
      <c r="H35" s="25">
        <f t="shared" si="4"/>
        <v>0.687500000000001</v>
      </c>
      <c r="I35" s="25">
        <f t="shared" si="5"/>
        <v>0.687500000000001</v>
      </c>
      <c r="J35" s="25">
        <f t="shared" si="6"/>
        <v>0.69097222222222321</v>
      </c>
      <c r="K35" s="25">
        <f t="shared" si="7"/>
        <v>0.69097222222222321</v>
      </c>
      <c r="L35" s="25">
        <f t="shared" si="8"/>
        <v>0.69097222222222321</v>
      </c>
      <c r="M35" s="25">
        <f t="shared" si="9"/>
        <v>0.69097222222222365</v>
      </c>
      <c r="N35" s="25">
        <f t="shared" si="10"/>
        <v>0.69097222222222332</v>
      </c>
      <c r="O35" s="25">
        <f t="shared" si="11"/>
        <v>0.69097222222222299</v>
      </c>
      <c r="P35" s="25">
        <f t="shared" si="12"/>
        <v>0.69097222222222365</v>
      </c>
      <c r="Q35" s="25">
        <f t="shared" si="13"/>
        <v>0.69097222222222343</v>
      </c>
      <c r="R35" s="25">
        <f t="shared" si="14"/>
        <v>0.69097222222222299</v>
      </c>
      <c r="S35" s="25">
        <f t="shared" si="15"/>
        <v>0.69097222222222276</v>
      </c>
      <c r="T35" s="25">
        <f t="shared" si="16"/>
        <v>0.69097222222222343</v>
      </c>
      <c r="U35" s="25">
        <f t="shared" si="17"/>
        <v>0.69444444444444531</v>
      </c>
      <c r="V35" s="25">
        <f t="shared" si="18"/>
        <v>0.69444444444444486</v>
      </c>
      <c r="W35" s="25">
        <f t="shared" si="19"/>
        <v>0.69444444444444553</v>
      </c>
      <c r="X35" s="25">
        <f t="shared" si="20"/>
        <v>0.6944444444444452</v>
      </c>
      <c r="Y35" s="25">
        <f t="shared" si="22"/>
        <v>0.69444444444444475</v>
      </c>
      <c r="Z35" s="25">
        <f t="shared" si="23"/>
        <v>0.69444444444444542</v>
      </c>
      <c r="AA35" s="25">
        <f t="shared" si="24"/>
        <v>0.69444444444444509</v>
      </c>
      <c r="AB35" s="25">
        <f t="shared" si="25"/>
        <v>0.69444444444444464</v>
      </c>
      <c r="AC35" s="25">
        <f t="shared" si="28"/>
        <v>0.69444444444444531</v>
      </c>
      <c r="AD35" s="25">
        <f t="shared" si="29"/>
        <v>0.687500000000001</v>
      </c>
      <c r="AE35" s="25">
        <f t="shared" si="30"/>
        <v>0.69444444444444453</v>
      </c>
      <c r="AF35" s="25">
        <f t="shared" si="31"/>
        <v>0.6944444444444452</v>
      </c>
      <c r="AG35" s="25">
        <f t="shared" si="37"/>
        <v>0.69444444444444486</v>
      </c>
      <c r="AH35" s="25">
        <f t="shared" si="38"/>
        <v>0.69444444444444442</v>
      </c>
      <c r="AI35" s="25">
        <f t="shared" si="39"/>
        <v>0.69444444444444509</v>
      </c>
      <c r="AJ35" s="25">
        <f t="shared" si="40"/>
        <v>0.687500000000001</v>
      </c>
      <c r="AK35" s="25">
        <f>$B35+$G$34</f>
        <v>0.69791666666666652</v>
      </c>
      <c r="AL35" s="27" t="s">
        <v>167</v>
      </c>
      <c r="AM35" s="27" t="s">
        <v>167</v>
      </c>
      <c r="AN35" s="27" t="s">
        <v>167</v>
      </c>
      <c r="AO35" s="27" t="s">
        <v>167</v>
      </c>
      <c r="AP35" s="27" t="s">
        <v>167</v>
      </c>
    </row>
    <row r="36" spans="1:42" x14ac:dyDescent="0.55000000000000004">
      <c r="A36" s="24" t="s">
        <v>137</v>
      </c>
      <c r="B36" s="25">
        <v>0.69791666666666696</v>
      </c>
      <c r="C36" s="24" t="s">
        <v>86</v>
      </c>
      <c r="D36" s="25">
        <f t="shared" si="3"/>
        <v>0.70833333333333282</v>
      </c>
      <c r="E36" s="25">
        <f t="shared" si="1"/>
        <v>0.71874999999999944</v>
      </c>
      <c r="F36" s="23">
        <f t="shared" si="2"/>
        <v>1.0416666666666666E-2</v>
      </c>
      <c r="G36" s="25">
        <f t="shared" si="35"/>
        <v>1.0416666666665853E-2</v>
      </c>
      <c r="H36" s="25">
        <f t="shared" si="4"/>
        <v>0.69791666666666696</v>
      </c>
      <c r="I36" s="25">
        <f t="shared" si="5"/>
        <v>0.69791666666666696</v>
      </c>
      <c r="J36" s="25">
        <f t="shared" si="6"/>
        <v>0.70138888888888928</v>
      </c>
      <c r="K36" s="25">
        <f t="shared" si="7"/>
        <v>0.70138888888888928</v>
      </c>
      <c r="L36" s="25">
        <f t="shared" si="8"/>
        <v>0.70138888888888928</v>
      </c>
      <c r="M36" s="25">
        <f t="shared" si="9"/>
        <v>0.70138888888888962</v>
      </c>
      <c r="N36" s="25">
        <f t="shared" si="10"/>
        <v>0.70138888888888928</v>
      </c>
      <c r="O36" s="25">
        <f t="shared" si="11"/>
        <v>0.70138888888888895</v>
      </c>
      <c r="P36" s="25">
        <f t="shared" si="12"/>
        <v>0.70138888888888973</v>
      </c>
      <c r="Q36" s="25">
        <f t="shared" si="13"/>
        <v>0.70138888888888928</v>
      </c>
      <c r="R36" s="25">
        <f t="shared" si="14"/>
        <v>0.70138888888888906</v>
      </c>
      <c r="S36" s="25">
        <f t="shared" si="15"/>
        <v>0.70138888888888873</v>
      </c>
      <c r="T36" s="25">
        <f t="shared" si="16"/>
        <v>0.70138888888888939</v>
      </c>
      <c r="U36" s="25">
        <f t="shared" si="17"/>
        <v>0.70486111111111127</v>
      </c>
      <c r="V36" s="25">
        <f t="shared" si="18"/>
        <v>0.70486111111111083</v>
      </c>
      <c r="W36" s="25">
        <f t="shared" si="19"/>
        <v>0.70486111111111149</v>
      </c>
      <c r="X36" s="25">
        <f t="shared" si="20"/>
        <v>0.70486111111111116</v>
      </c>
      <c r="Y36" s="25">
        <f t="shared" si="22"/>
        <v>0.70486111111111072</v>
      </c>
      <c r="Z36" s="25">
        <f t="shared" si="23"/>
        <v>0.70486111111111138</v>
      </c>
      <c r="AA36" s="25">
        <f t="shared" si="24"/>
        <v>0.70486111111111105</v>
      </c>
      <c r="AB36" s="25">
        <f t="shared" si="25"/>
        <v>0.70486111111111061</v>
      </c>
      <c r="AC36" s="25">
        <f t="shared" si="28"/>
        <v>0.70486111111111127</v>
      </c>
      <c r="AD36" s="25">
        <f t="shared" si="29"/>
        <v>0.69791666666666696</v>
      </c>
      <c r="AE36" s="25">
        <f t="shared" si="30"/>
        <v>0.70486111111111049</v>
      </c>
      <c r="AF36" s="25">
        <f t="shared" si="31"/>
        <v>0.70486111111111116</v>
      </c>
      <c r="AG36" s="25">
        <f t="shared" si="37"/>
        <v>0.70486111111111083</v>
      </c>
      <c r="AH36" s="25">
        <f t="shared" si="38"/>
        <v>0.70486111111111038</v>
      </c>
      <c r="AI36" s="25">
        <f t="shared" si="39"/>
        <v>0.70486111111111105</v>
      </c>
      <c r="AJ36" s="25">
        <f t="shared" si="40"/>
        <v>0.69791666666666696</v>
      </c>
      <c r="AK36" s="25">
        <f t="shared" ref="AK36:AK40" si="41">$B36+$G$34</f>
        <v>0.70833333333333248</v>
      </c>
      <c r="AL36" s="25">
        <f>$B36+$G$35</f>
        <v>0.70833333333333215</v>
      </c>
      <c r="AM36" s="27" t="s">
        <v>167</v>
      </c>
      <c r="AN36" s="27" t="s">
        <v>167</v>
      </c>
      <c r="AO36" s="27" t="s">
        <v>167</v>
      </c>
      <c r="AP36" s="27" t="s">
        <v>167</v>
      </c>
    </row>
    <row r="37" spans="1:42" x14ac:dyDescent="0.55000000000000004">
      <c r="A37" s="24" t="s">
        <v>138</v>
      </c>
      <c r="B37" s="25">
        <v>0.70833333333333404</v>
      </c>
      <c r="C37" s="24" t="s">
        <v>87</v>
      </c>
      <c r="D37" s="25">
        <f t="shared" si="3"/>
        <v>0.71874999999999944</v>
      </c>
      <c r="E37" s="25">
        <f t="shared" si="1"/>
        <v>0.72569444444444386</v>
      </c>
      <c r="F37" s="23">
        <f>TIME(0,10,0)</f>
        <v>6.9444444444444441E-3</v>
      </c>
      <c r="G37" s="25">
        <f t="shared" si="35"/>
        <v>6.9444444444431985E-3</v>
      </c>
      <c r="H37" s="25">
        <f t="shared" si="4"/>
        <v>0.70833333333333404</v>
      </c>
      <c r="I37" s="25">
        <f t="shared" si="5"/>
        <v>0.70833333333333404</v>
      </c>
      <c r="J37" s="25">
        <f t="shared" si="6"/>
        <v>0.71180555555555625</v>
      </c>
      <c r="K37" s="25">
        <f t="shared" si="7"/>
        <v>0.71180555555555625</v>
      </c>
      <c r="L37" s="25">
        <f t="shared" si="8"/>
        <v>0.71180555555555625</v>
      </c>
      <c r="M37" s="25">
        <f t="shared" si="9"/>
        <v>0.71180555555555669</v>
      </c>
      <c r="N37" s="25">
        <f t="shared" si="10"/>
        <v>0.71180555555555636</v>
      </c>
      <c r="O37" s="25">
        <f t="shared" si="11"/>
        <v>0.71180555555555602</v>
      </c>
      <c r="P37" s="25">
        <f t="shared" si="12"/>
        <v>0.71180555555555669</v>
      </c>
      <c r="Q37" s="25">
        <f t="shared" si="13"/>
        <v>0.71180555555555647</v>
      </c>
      <c r="R37" s="25">
        <f t="shared" si="14"/>
        <v>0.71180555555555602</v>
      </c>
      <c r="S37" s="25">
        <f t="shared" si="15"/>
        <v>0.7118055555555558</v>
      </c>
      <c r="T37" s="25">
        <f t="shared" si="16"/>
        <v>0.71180555555555647</v>
      </c>
      <c r="U37" s="25">
        <f t="shared" si="17"/>
        <v>0.71527777777777835</v>
      </c>
      <c r="V37" s="25">
        <f t="shared" si="18"/>
        <v>0.7152777777777779</v>
      </c>
      <c r="W37" s="25">
        <f t="shared" si="19"/>
        <v>0.71527777777777857</v>
      </c>
      <c r="X37" s="25">
        <f t="shared" si="20"/>
        <v>0.71527777777777823</v>
      </c>
      <c r="Y37" s="25">
        <f t="shared" si="22"/>
        <v>0.71527777777777779</v>
      </c>
      <c r="Z37" s="25">
        <f t="shared" si="23"/>
        <v>0.71527777777777846</v>
      </c>
      <c r="AA37" s="25">
        <f t="shared" si="24"/>
        <v>0.71527777777777812</v>
      </c>
      <c r="AB37" s="25">
        <f t="shared" si="25"/>
        <v>0.71527777777777768</v>
      </c>
      <c r="AC37" s="25">
        <f t="shared" si="28"/>
        <v>0.71527777777777835</v>
      </c>
      <c r="AD37" s="25">
        <f t="shared" si="29"/>
        <v>0.70833333333333404</v>
      </c>
      <c r="AE37" s="25">
        <f t="shared" si="30"/>
        <v>0.71527777777777757</v>
      </c>
      <c r="AF37" s="25">
        <f t="shared" si="31"/>
        <v>0.71527777777777823</v>
      </c>
      <c r="AG37" s="25">
        <f t="shared" si="37"/>
        <v>0.7152777777777779</v>
      </c>
      <c r="AH37" s="25">
        <f t="shared" si="38"/>
        <v>0.71527777777777746</v>
      </c>
      <c r="AI37" s="25">
        <f t="shared" si="39"/>
        <v>0.71527777777777812</v>
      </c>
      <c r="AJ37" s="25">
        <f t="shared" si="40"/>
        <v>0.70833333333333404</v>
      </c>
      <c r="AK37" s="25">
        <f t="shared" si="41"/>
        <v>0.71874999999999956</v>
      </c>
      <c r="AL37" s="25">
        <f t="shared" ref="AL37:AL40" si="42">$B37+$G$35</f>
        <v>0.71874999999999922</v>
      </c>
      <c r="AM37" s="25">
        <f>$B37+$G$36</f>
        <v>0.71874999999999989</v>
      </c>
      <c r="AN37" s="27" t="s">
        <v>167</v>
      </c>
      <c r="AO37" s="27" t="s">
        <v>167</v>
      </c>
      <c r="AP37" s="27" t="s">
        <v>167</v>
      </c>
    </row>
    <row r="38" spans="1:42" x14ac:dyDescent="0.55000000000000004">
      <c r="A38" s="24" t="s">
        <v>139</v>
      </c>
      <c r="B38" s="25">
        <v>0.718750000000001</v>
      </c>
      <c r="C38" s="24" t="s">
        <v>88</v>
      </c>
      <c r="D38" s="25">
        <f t="shared" si="3"/>
        <v>0.72569444444444386</v>
      </c>
      <c r="E38" s="25">
        <f t="shared" si="1"/>
        <v>0.73611111111111049</v>
      </c>
      <c r="F38" s="23">
        <f t="shared" si="2"/>
        <v>1.0416666666666666E-2</v>
      </c>
      <c r="G38" s="25">
        <f t="shared" si="35"/>
        <v>6.9444444444428655E-3</v>
      </c>
      <c r="H38" s="25">
        <f t="shared" si="4"/>
        <v>0.718750000000001</v>
      </c>
      <c r="I38" s="25">
        <f t="shared" si="5"/>
        <v>0.718750000000001</v>
      </c>
      <c r="J38" s="25">
        <f t="shared" si="6"/>
        <v>0.72222222222222321</v>
      </c>
      <c r="K38" s="25">
        <f t="shared" si="7"/>
        <v>0.72222222222222321</v>
      </c>
      <c r="L38" s="25">
        <f t="shared" si="8"/>
        <v>0.72222222222222321</v>
      </c>
      <c r="M38" s="25">
        <f t="shared" si="9"/>
        <v>0.72222222222222365</v>
      </c>
      <c r="N38" s="25">
        <f t="shared" si="10"/>
        <v>0.72222222222222332</v>
      </c>
      <c r="O38" s="25">
        <f t="shared" si="11"/>
        <v>0.72222222222222299</v>
      </c>
      <c r="P38" s="25">
        <f t="shared" si="12"/>
        <v>0.72222222222222365</v>
      </c>
      <c r="Q38" s="25">
        <f t="shared" si="13"/>
        <v>0.72222222222222343</v>
      </c>
      <c r="R38" s="25">
        <f t="shared" si="14"/>
        <v>0.72222222222222299</v>
      </c>
      <c r="S38" s="25">
        <f t="shared" si="15"/>
        <v>0.72222222222222276</v>
      </c>
      <c r="T38" s="25">
        <f t="shared" si="16"/>
        <v>0.72222222222222343</v>
      </c>
      <c r="U38" s="25">
        <f t="shared" si="17"/>
        <v>0.72569444444444531</v>
      </c>
      <c r="V38" s="25">
        <f t="shared" si="18"/>
        <v>0.72569444444444486</v>
      </c>
      <c r="W38" s="25">
        <f t="shared" si="19"/>
        <v>0.72569444444444553</v>
      </c>
      <c r="X38" s="25">
        <f t="shared" si="20"/>
        <v>0.7256944444444452</v>
      </c>
      <c r="Y38" s="25">
        <f t="shared" si="22"/>
        <v>0.72569444444444475</v>
      </c>
      <c r="Z38" s="25">
        <f t="shared" si="23"/>
        <v>0.72569444444444542</v>
      </c>
      <c r="AA38" s="25">
        <f t="shared" si="24"/>
        <v>0.72569444444444509</v>
      </c>
      <c r="AB38" s="25">
        <f t="shared" si="25"/>
        <v>0.72569444444444464</v>
      </c>
      <c r="AC38" s="25">
        <f t="shared" si="28"/>
        <v>0.72569444444444531</v>
      </c>
      <c r="AD38" s="25">
        <f t="shared" si="29"/>
        <v>0.718750000000001</v>
      </c>
      <c r="AE38" s="25">
        <f t="shared" si="30"/>
        <v>0.72569444444444453</v>
      </c>
      <c r="AF38" s="25">
        <f t="shared" si="31"/>
        <v>0.7256944444444452</v>
      </c>
      <c r="AG38" s="25">
        <f t="shared" si="37"/>
        <v>0.72569444444444486</v>
      </c>
      <c r="AH38" s="25">
        <f t="shared" si="38"/>
        <v>0.72569444444444442</v>
      </c>
      <c r="AI38" s="25">
        <f t="shared" si="39"/>
        <v>0.72569444444444509</v>
      </c>
      <c r="AJ38" s="25">
        <f t="shared" si="40"/>
        <v>0.718750000000001</v>
      </c>
      <c r="AK38" s="25">
        <f t="shared" si="41"/>
        <v>0.72916666666666652</v>
      </c>
      <c r="AL38" s="25">
        <f t="shared" si="42"/>
        <v>0.72916666666666619</v>
      </c>
      <c r="AM38" s="25">
        <f t="shared" ref="AM38:AM40" si="43">$B38+$G$36</f>
        <v>0.72916666666666685</v>
      </c>
      <c r="AN38" s="25">
        <f>$B38+$G$37</f>
        <v>0.7256944444444442</v>
      </c>
      <c r="AO38" s="27" t="s">
        <v>167</v>
      </c>
      <c r="AP38" s="27" t="s">
        <v>167</v>
      </c>
    </row>
    <row r="39" spans="1:42" x14ac:dyDescent="0.55000000000000004">
      <c r="A39" s="24" t="s">
        <v>140</v>
      </c>
      <c r="B39" s="25">
        <v>0.72916666666666696</v>
      </c>
      <c r="C39" s="24" t="s">
        <v>89</v>
      </c>
      <c r="D39" s="25">
        <f t="shared" si="3"/>
        <v>0.73611111111111049</v>
      </c>
      <c r="E39" s="25">
        <f t="shared" si="1"/>
        <v>0.74652777777777712</v>
      </c>
      <c r="F39" s="23">
        <f t="shared" si="2"/>
        <v>1.0416666666666666E-2</v>
      </c>
      <c r="G39" s="25">
        <f t="shared" si="35"/>
        <v>6.9444444444435316E-3</v>
      </c>
      <c r="H39" s="25">
        <f t="shared" si="4"/>
        <v>0.72916666666666696</v>
      </c>
      <c r="I39" s="25">
        <f t="shared" si="5"/>
        <v>0.72916666666666696</v>
      </c>
      <c r="J39" s="25">
        <f t="shared" si="6"/>
        <v>0.73263888888888928</v>
      </c>
      <c r="K39" s="25">
        <f t="shared" si="7"/>
        <v>0.73263888888888928</v>
      </c>
      <c r="L39" s="25">
        <f t="shared" si="8"/>
        <v>0.73263888888888928</v>
      </c>
      <c r="M39" s="25">
        <f t="shared" si="9"/>
        <v>0.73263888888888962</v>
      </c>
      <c r="N39" s="25">
        <f t="shared" si="10"/>
        <v>0.73263888888888928</v>
      </c>
      <c r="O39" s="25">
        <f t="shared" si="11"/>
        <v>0.73263888888888895</v>
      </c>
      <c r="P39" s="25">
        <f t="shared" si="12"/>
        <v>0.73263888888888973</v>
      </c>
      <c r="Q39" s="25">
        <f t="shared" si="13"/>
        <v>0.73263888888888928</v>
      </c>
      <c r="R39" s="25">
        <f t="shared" si="14"/>
        <v>0.73263888888888906</v>
      </c>
      <c r="S39" s="25">
        <f t="shared" si="15"/>
        <v>0.73263888888888873</v>
      </c>
      <c r="T39" s="25">
        <f t="shared" si="16"/>
        <v>0.73263888888888939</v>
      </c>
      <c r="U39" s="25">
        <f t="shared" si="17"/>
        <v>0.73611111111111127</v>
      </c>
      <c r="V39" s="25">
        <f t="shared" si="18"/>
        <v>0.73611111111111083</v>
      </c>
      <c r="W39" s="25">
        <f t="shared" si="19"/>
        <v>0.73611111111111149</v>
      </c>
      <c r="X39" s="25">
        <f t="shared" si="20"/>
        <v>0.73611111111111116</v>
      </c>
      <c r="Y39" s="25">
        <f t="shared" si="22"/>
        <v>0.73611111111111072</v>
      </c>
      <c r="Z39" s="25">
        <f t="shared" si="23"/>
        <v>0.73611111111111138</v>
      </c>
      <c r="AA39" s="25">
        <f t="shared" si="24"/>
        <v>0.73611111111111105</v>
      </c>
      <c r="AB39" s="25">
        <f t="shared" si="25"/>
        <v>0.73611111111111061</v>
      </c>
      <c r="AC39" s="25">
        <f t="shared" si="28"/>
        <v>0.73611111111111127</v>
      </c>
      <c r="AD39" s="25">
        <f t="shared" si="29"/>
        <v>0.72916666666666696</v>
      </c>
      <c r="AE39" s="25">
        <f t="shared" si="30"/>
        <v>0.73611111111111049</v>
      </c>
      <c r="AF39" s="25">
        <f t="shared" si="31"/>
        <v>0.73611111111111116</v>
      </c>
      <c r="AG39" s="25">
        <f t="shared" si="37"/>
        <v>0.73611111111111083</v>
      </c>
      <c r="AH39" s="25">
        <f t="shared" si="38"/>
        <v>0.73611111111111038</v>
      </c>
      <c r="AI39" s="25">
        <f t="shared" si="39"/>
        <v>0.73611111111111105</v>
      </c>
      <c r="AJ39" s="25">
        <f t="shared" si="40"/>
        <v>0.72916666666666696</v>
      </c>
      <c r="AK39" s="25">
        <f t="shared" si="41"/>
        <v>0.73958333333333248</v>
      </c>
      <c r="AL39" s="25">
        <f t="shared" si="42"/>
        <v>0.73958333333333215</v>
      </c>
      <c r="AM39" s="25">
        <f t="shared" si="43"/>
        <v>0.73958333333333282</v>
      </c>
      <c r="AN39" s="25">
        <f t="shared" ref="AN39:AN40" si="44">$B39+$G$37</f>
        <v>0.73611111111111016</v>
      </c>
      <c r="AO39" s="25">
        <f>$B39+$G$38</f>
        <v>0.73611111111110983</v>
      </c>
      <c r="AP39" s="27" t="s">
        <v>167</v>
      </c>
    </row>
    <row r="40" spans="1:42" x14ac:dyDescent="0.55000000000000004">
      <c r="A40" s="24" t="s">
        <v>141</v>
      </c>
      <c r="B40" s="25">
        <v>0.73958333333333404</v>
      </c>
      <c r="C40" s="24" t="s">
        <v>90</v>
      </c>
      <c r="D40" s="25">
        <f t="shared" si="3"/>
        <v>0.74652777777777712</v>
      </c>
      <c r="E40" s="25">
        <f t="shared" si="1"/>
        <v>0.75694444444444375</v>
      </c>
      <c r="F40" s="23">
        <f t="shared" si="2"/>
        <v>1.0416666666666666E-2</v>
      </c>
      <c r="G40" s="25">
        <f t="shared" si="35"/>
        <v>6.9444444444430875E-3</v>
      </c>
      <c r="H40" s="25">
        <f t="shared" si="4"/>
        <v>0.73958333333333404</v>
      </c>
      <c r="I40" s="25">
        <f t="shared" si="5"/>
        <v>0.73958333333333404</v>
      </c>
      <c r="J40" s="25">
        <f t="shared" si="6"/>
        <v>0.74305555555555625</v>
      </c>
      <c r="K40" s="25">
        <f t="shared" si="7"/>
        <v>0.74305555555555625</v>
      </c>
      <c r="L40" s="25">
        <f t="shared" si="8"/>
        <v>0.74305555555555625</v>
      </c>
      <c r="M40" s="25">
        <f t="shared" si="9"/>
        <v>0.74305555555555669</v>
      </c>
      <c r="N40" s="25">
        <f t="shared" si="10"/>
        <v>0.74305555555555636</v>
      </c>
      <c r="O40" s="25">
        <f t="shared" si="11"/>
        <v>0.74305555555555602</v>
      </c>
      <c r="P40" s="25">
        <f t="shared" si="12"/>
        <v>0.74305555555555669</v>
      </c>
      <c r="Q40" s="25">
        <f t="shared" si="13"/>
        <v>0.74305555555555647</v>
      </c>
      <c r="R40" s="25">
        <f t="shared" si="14"/>
        <v>0.74305555555555602</v>
      </c>
      <c r="S40" s="25">
        <f t="shared" si="15"/>
        <v>0.7430555555555558</v>
      </c>
      <c r="T40" s="25">
        <f t="shared" si="16"/>
        <v>0.74305555555555647</v>
      </c>
      <c r="U40" s="25">
        <f t="shared" si="17"/>
        <v>0.74652777777777835</v>
      </c>
      <c r="V40" s="25">
        <f t="shared" si="18"/>
        <v>0.7465277777777779</v>
      </c>
      <c r="W40" s="25">
        <f t="shared" si="19"/>
        <v>0.74652777777777857</v>
      </c>
      <c r="X40" s="25">
        <f t="shared" si="20"/>
        <v>0.74652777777777823</v>
      </c>
      <c r="Y40" s="25">
        <f t="shared" si="22"/>
        <v>0.74652777777777779</v>
      </c>
      <c r="Z40" s="25">
        <f t="shared" si="23"/>
        <v>0.74652777777777846</v>
      </c>
      <c r="AA40" s="25">
        <f t="shared" si="24"/>
        <v>0.74652777777777812</v>
      </c>
      <c r="AB40" s="25">
        <f t="shared" si="25"/>
        <v>0.74652777777777768</v>
      </c>
      <c r="AC40" s="25">
        <f t="shared" si="28"/>
        <v>0.74652777777777835</v>
      </c>
      <c r="AD40" s="25">
        <f t="shared" si="29"/>
        <v>0.73958333333333404</v>
      </c>
      <c r="AE40" s="25">
        <f t="shared" si="30"/>
        <v>0.74652777777777757</v>
      </c>
      <c r="AF40" s="25">
        <f t="shared" si="31"/>
        <v>0.74652777777777823</v>
      </c>
      <c r="AG40" s="25">
        <f t="shared" si="37"/>
        <v>0.7465277777777779</v>
      </c>
      <c r="AH40" s="25">
        <f t="shared" si="38"/>
        <v>0.74652777777777746</v>
      </c>
      <c r="AI40" s="25">
        <f t="shared" si="39"/>
        <v>0.74652777777777812</v>
      </c>
      <c r="AJ40" s="25">
        <f t="shared" si="40"/>
        <v>0.73958333333333404</v>
      </c>
      <c r="AK40" s="25">
        <f t="shared" si="41"/>
        <v>0.74999999999999956</v>
      </c>
      <c r="AL40" s="25">
        <f t="shared" si="42"/>
        <v>0.74999999999999922</v>
      </c>
      <c r="AM40" s="25">
        <f t="shared" si="43"/>
        <v>0.74999999999999989</v>
      </c>
      <c r="AN40" s="25">
        <f t="shared" si="44"/>
        <v>0.74652777777777724</v>
      </c>
      <c r="AO40" s="25">
        <f>$B40+$G$38</f>
        <v>0.7465277777777769</v>
      </c>
      <c r="AP40" s="25">
        <f>$B40+$G$39</f>
        <v>0.74652777777777757</v>
      </c>
    </row>
    <row r="43" spans="1:42" x14ac:dyDescent="0.55000000000000004">
      <c r="A43" s="76" t="s">
        <v>188</v>
      </c>
      <c r="B43" s="76"/>
    </row>
    <row r="44" spans="1:42" x14ac:dyDescent="0.55000000000000004">
      <c r="A44" s="77" t="s">
        <v>189</v>
      </c>
      <c r="B44" s="77"/>
      <c r="G44" s="6">
        <f>E10-(B10+$G$1)</f>
        <v>3.4722222222219878E-3</v>
      </c>
    </row>
    <row r="45" spans="1:42" x14ac:dyDescent="0.55000000000000004">
      <c r="A45" s="78" t="s">
        <v>190</v>
      </c>
      <c r="B45" s="79"/>
    </row>
    <row r="46" spans="1:42" x14ac:dyDescent="0.55000000000000004">
      <c r="A46" s="80" t="s">
        <v>191</v>
      </c>
      <c r="B46" s="80"/>
    </row>
  </sheetData>
  <mergeCells count="4"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8B2-C549-4968-8087-F00418B9D012}">
  <dimension ref="A1:O37"/>
  <sheetViews>
    <sheetView topLeftCell="K1" workbookViewId="0">
      <selection activeCell="M2" sqref="M2"/>
    </sheetView>
  </sheetViews>
  <sheetFormatPr baseColWidth="10" defaultRowHeight="14.4" x14ac:dyDescent="0.55000000000000004"/>
  <cols>
    <col min="1" max="1" width="31.41796875" bestFit="1" customWidth="1"/>
    <col min="2" max="2" width="12.15625" bestFit="1" customWidth="1"/>
    <col min="3" max="3" width="15.62890625" bestFit="1" customWidth="1"/>
    <col min="4" max="4" width="2.68359375" bestFit="1" customWidth="1"/>
    <col min="5" max="5" width="3.68359375" bestFit="1" customWidth="1"/>
    <col min="6" max="6" width="9.68359375" bestFit="1" customWidth="1"/>
    <col min="7" max="7" width="6.5234375" bestFit="1" customWidth="1"/>
    <col min="8" max="8" width="11.05078125" bestFit="1" customWidth="1"/>
    <col min="9" max="12" width="7.1015625" bestFit="1" customWidth="1"/>
    <col min="13" max="13" width="36" bestFit="1" customWidth="1"/>
    <col min="15" max="15" width="146.05078125" bestFit="1" customWidth="1"/>
  </cols>
  <sheetData>
    <row r="1" spans="1:15" x14ac:dyDescent="0.55000000000000004">
      <c r="A1" t="s">
        <v>256</v>
      </c>
      <c r="B1" t="s">
        <v>257</v>
      </c>
      <c r="C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274</v>
      </c>
      <c r="K1" t="s">
        <v>274</v>
      </c>
      <c r="L1" t="s">
        <v>274</v>
      </c>
      <c r="M1" t="s">
        <v>275</v>
      </c>
      <c r="O1" t="s">
        <v>376</v>
      </c>
    </row>
    <row r="2" spans="1:15" x14ac:dyDescent="0.55000000000000004">
      <c r="A2" t="s">
        <v>265</v>
      </c>
      <c r="B2" t="s">
        <v>266</v>
      </c>
      <c r="C2" t="s">
        <v>267</v>
      </c>
      <c r="D2">
        <v>1</v>
      </c>
      <c r="E2" t="s">
        <v>268</v>
      </c>
      <c r="F2">
        <v>10664879</v>
      </c>
      <c r="G2" t="s">
        <v>375</v>
      </c>
      <c r="H2" t="s">
        <v>262</v>
      </c>
      <c r="I2" t="s">
        <v>264</v>
      </c>
      <c r="J2" t="s">
        <v>263</v>
      </c>
      <c r="K2" t="s">
        <v>264</v>
      </c>
      <c r="L2" t="s">
        <v>264</v>
      </c>
      <c r="M2" t="s">
        <v>393</v>
      </c>
      <c r="O2" t="str">
        <f>_xlfn.TEXTJOIN(",",,A2,B2,C2,D2,E2,F2,G2,H2,I2,J2,K2,L2,M2,)</f>
        <v>tempPatient = new Patient("Julio", "Arias", LocalDate.of(1953,1, 17),10664879,Gender.MALE, "Lanus", false, true, false, false, false);</v>
      </c>
    </row>
    <row r="3" spans="1:15" x14ac:dyDescent="0.55000000000000004">
      <c r="A3" t="s">
        <v>258</v>
      </c>
      <c r="B3" t="s">
        <v>259</v>
      </c>
      <c r="C3" t="s">
        <v>260</v>
      </c>
      <c r="D3">
        <v>6</v>
      </c>
      <c r="E3" t="s">
        <v>261</v>
      </c>
      <c r="F3">
        <v>9215788</v>
      </c>
      <c r="G3" t="s">
        <v>374</v>
      </c>
      <c r="H3" t="s">
        <v>262</v>
      </c>
      <c r="I3" t="s">
        <v>263</v>
      </c>
      <c r="J3" t="s">
        <v>264</v>
      </c>
      <c r="K3" t="s">
        <v>264</v>
      </c>
      <c r="L3" t="s">
        <v>264</v>
      </c>
      <c r="M3" t="s">
        <v>393</v>
      </c>
      <c r="O3" t="str">
        <f t="shared" ref="O3:O37" si="0">_xlfn.TEXTJOIN(",",,A3,B3,C3,D3,E3,F3,G3,H3,I3,J3,K3,L3,M3,)</f>
        <v>tempPatient = new Patient("Beatriz", "Leguizamon", LocalDate.of(1955,6, 25),9215788,Gender.FEMALE, "Lanus", true, false, false, false, false);</v>
      </c>
    </row>
    <row r="4" spans="1:15" x14ac:dyDescent="0.55000000000000004">
      <c r="A4" t="s">
        <v>276</v>
      </c>
      <c r="B4" t="s">
        <v>277</v>
      </c>
      <c r="C4" t="s">
        <v>278</v>
      </c>
      <c r="D4">
        <v>2</v>
      </c>
      <c r="E4" t="s">
        <v>279</v>
      </c>
      <c r="F4">
        <v>30127532</v>
      </c>
      <c r="G4" t="s">
        <v>375</v>
      </c>
      <c r="H4" t="s">
        <v>280</v>
      </c>
      <c r="I4" t="s">
        <v>263</v>
      </c>
      <c r="J4" t="s">
        <v>264</v>
      </c>
      <c r="K4" t="s">
        <v>264</v>
      </c>
      <c r="L4" t="s">
        <v>264</v>
      </c>
      <c r="M4" t="s">
        <v>393</v>
      </c>
      <c r="O4" t="str">
        <f t="shared" si="0"/>
        <v>tempPatient = new Patient("Cristian", "Vallarino", LocalDate.of(1983,2, 22),30127532,Gender.MALE, "Banfield", true, false, false, false, false);</v>
      </c>
    </row>
    <row r="5" spans="1:15" x14ac:dyDescent="0.55000000000000004">
      <c r="A5" t="s">
        <v>281</v>
      </c>
      <c r="B5" t="s">
        <v>266</v>
      </c>
      <c r="C5" t="s">
        <v>282</v>
      </c>
      <c r="D5">
        <v>1</v>
      </c>
      <c r="E5" t="s">
        <v>261</v>
      </c>
      <c r="F5">
        <v>26742442</v>
      </c>
      <c r="G5" t="s">
        <v>374</v>
      </c>
      <c r="H5" t="s">
        <v>283</v>
      </c>
      <c r="I5" t="s">
        <v>263</v>
      </c>
      <c r="J5" t="s">
        <v>264</v>
      </c>
      <c r="K5" t="s">
        <v>264</v>
      </c>
      <c r="L5" t="s">
        <v>264</v>
      </c>
      <c r="M5" t="s">
        <v>393</v>
      </c>
      <c r="O5" t="str">
        <f t="shared" si="0"/>
        <v>tempPatient = new Patient("Victoria", "Arias", LocalDate.of(1980,1, 25),26742442,Gender.FEMALE, "Lomas", true, false, false, false, false);</v>
      </c>
    </row>
    <row r="6" spans="1:15" x14ac:dyDescent="0.55000000000000004">
      <c r="A6" t="s">
        <v>284</v>
      </c>
      <c r="B6" t="s">
        <v>285</v>
      </c>
      <c r="C6" t="s">
        <v>286</v>
      </c>
      <c r="D6">
        <v>7</v>
      </c>
      <c r="E6" t="s">
        <v>287</v>
      </c>
      <c r="F6">
        <v>30333982</v>
      </c>
      <c r="G6" t="s">
        <v>374</v>
      </c>
      <c r="H6" t="s">
        <v>283</v>
      </c>
      <c r="I6" t="s">
        <v>264</v>
      </c>
      <c r="J6" t="s">
        <v>264</v>
      </c>
      <c r="K6" t="s">
        <v>263</v>
      </c>
      <c r="L6" t="s">
        <v>264</v>
      </c>
      <c r="M6" t="s">
        <v>393</v>
      </c>
      <c r="O6" t="str">
        <f t="shared" si="0"/>
        <v>tempPatient = new Patient("Camila", "Garcia", LocalDate.of(1982,7, 9),30333982,Gender.FEMALE, "Lomas", false, false, true, false, false);</v>
      </c>
    </row>
    <row r="7" spans="1:15" x14ac:dyDescent="0.55000000000000004">
      <c r="A7" t="s">
        <v>288</v>
      </c>
      <c r="B7" t="s">
        <v>289</v>
      </c>
      <c r="C7" t="s">
        <v>290</v>
      </c>
      <c r="D7">
        <v>11</v>
      </c>
      <c r="E7" t="s">
        <v>291</v>
      </c>
      <c r="F7">
        <v>28447445</v>
      </c>
      <c r="G7" t="s">
        <v>374</v>
      </c>
      <c r="H7" t="s">
        <v>292</v>
      </c>
      <c r="I7" t="s">
        <v>263</v>
      </c>
      <c r="J7" t="s">
        <v>264</v>
      </c>
      <c r="K7" t="s">
        <v>264</v>
      </c>
      <c r="L7" t="s">
        <v>264</v>
      </c>
      <c r="M7" t="s">
        <v>393</v>
      </c>
      <c r="O7" t="str">
        <f t="shared" si="0"/>
        <v>tempPatient = new Patient("Gabriela", "Suarez", LocalDate.of(1981,11, 11),28447445,Gender.FEMALE, "CABA", true, false, false, false, false);</v>
      </c>
    </row>
    <row r="8" spans="1:15" x14ac:dyDescent="0.55000000000000004">
      <c r="A8" t="s">
        <v>293</v>
      </c>
      <c r="B8" t="s">
        <v>294</v>
      </c>
      <c r="C8" t="s">
        <v>295</v>
      </c>
      <c r="D8">
        <v>9</v>
      </c>
      <c r="E8" t="s">
        <v>296</v>
      </c>
      <c r="F8">
        <v>25725839</v>
      </c>
      <c r="G8" t="s">
        <v>375</v>
      </c>
      <c r="H8" t="s">
        <v>292</v>
      </c>
      <c r="I8" t="s">
        <v>263</v>
      </c>
      <c r="J8" t="s">
        <v>263</v>
      </c>
      <c r="K8" t="s">
        <v>264</v>
      </c>
      <c r="L8" t="s">
        <v>264</v>
      </c>
      <c r="M8" t="s">
        <v>393</v>
      </c>
      <c r="O8" t="str">
        <f t="shared" si="0"/>
        <v>tempPatient = new Patient("Francisco", "De Marco", LocalDate.of(1978,9, 10),25725839,Gender.MALE, "CABA", true, true, false, false, false);</v>
      </c>
    </row>
    <row r="9" spans="1:15" x14ac:dyDescent="0.55000000000000004">
      <c r="A9" t="s">
        <v>297</v>
      </c>
      <c r="B9" t="s">
        <v>298</v>
      </c>
      <c r="C9" t="s">
        <v>299</v>
      </c>
      <c r="D9">
        <v>3</v>
      </c>
      <c r="E9" t="s">
        <v>300</v>
      </c>
      <c r="F9">
        <v>20876091</v>
      </c>
      <c r="G9" t="s">
        <v>375</v>
      </c>
      <c r="H9" t="s">
        <v>283</v>
      </c>
      <c r="I9" t="s">
        <v>263</v>
      </c>
      <c r="J9" t="s">
        <v>263</v>
      </c>
      <c r="K9" t="s">
        <v>263</v>
      </c>
      <c r="L9" t="s">
        <v>263</v>
      </c>
      <c r="M9" t="s">
        <v>393</v>
      </c>
      <c r="O9" t="str">
        <f t="shared" si="0"/>
        <v>tempPatient = new Patient("Emilio", "Dissi", LocalDate.of(1970,3, 3),20876091,Gender.MALE, "Lomas", true, true, true, true, false);</v>
      </c>
    </row>
    <row r="10" spans="1:15" x14ac:dyDescent="0.55000000000000004">
      <c r="A10" t="s">
        <v>301</v>
      </c>
      <c r="B10" t="s">
        <v>302</v>
      </c>
      <c r="C10" t="s">
        <v>303</v>
      </c>
      <c r="D10">
        <v>9</v>
      </c>
      <c r="E10" t="s">
        <v>304</v>
      </c>
      <c r="F10">
        <v>33445775</v>
      </c>
      <c r="G10" t="s">
        <v>374</v>
      </c>
      <c r="H10" t="s">
        <v>262</v>
      </c>
      <c r="I10" t="s">
        <v>263</v>
      </c>
      <c r="J10" t="s">
        <v>264</v>
      </c>
      <c r="K10" t="s">
        <v>264</v>
      </c>
      <c r="L10" t="s">
        <v>264</v>
      </c>
      <c r="M10" t="s">
        <v>393</v>
      </c>
      <c r="O10" t="str">
        <f t="shared" si="0"/>
        <v>tempPatient = new Patient("Iris", "De Ojo", LocalDate.of(1985,9, 1),33445775,Gender.FEMALE, "Lanus", true, false, false, false, false);</v>
      </c>
    </row>
    <row r="11" spans="1:15" x14ac:dyDescent="0.55000000000000004">
      <c r="A11" t="s">
        <v>305</v>
      </c>
      <c r="B11" t="s">
        <v>306</v>
      </c>
      <c r="C11" t="s">
        <v>290</v>
      </c>
      <c r="D11">
        <v>11</v>
      </c>
      <c r="E11" t="s">
        <v>291</v>
      </c>
      <c r="F11">
        <v>22987456</v>
      </c>
      <c r="G11" t="s">
        <v>375</v>
      </c>
      <c r="H11" t="s">
        <v>283</v>
      </c>
      <c r="I11" t="s">
        <v>263</v>
      </c>
      <c r="J11" t="s">
        <v>264</v>
      </c>
      <c r="K11" t="s">
        <v>264</v>
      </c>
      <c r="L11" t="s">
        <v>264</v>
      </c>
      <c r="M11" t="s">
        <v>393</v>
      </c>
      <c r="O11" t="str">
        <f t="shared" si="0"/>
        <v>tempPatient = new Patient("Luciano", "Lunga", LocalDate.of(1981,11, 11),22987456,Gender.MALE, "Lomas", true, false, false, false, false);</v>
      </c>
    </row>
    <row r="12" spans="1:15" x14ac:dyDescent="0.55000000000000004">
      <c r="A12" t="s">
        <v>307</v>
      </c>
      <c r="B12" t="s">
        <v>308</v>
      </c>
      <c r="C12" t="s">
        <v>286</v>
      </c>
      <c r="D12">
        <v>2</v>
      </c>
      <c r="E12" t="s">
        <v>309</v>
      </c>
      <c r="F12">
        <v>29851753</v>
      </c>
      <c r="G12" t="s">
        <v>375</v>
      </c>
      <c r="H12" t="s">
        <v>310</v>
      </c>
      <c r="I12" t="s">
        <v>264</v>
      </c>
      <c r="J12" t="s">
        <v>264</v>
      </c>
      <c r="K12" t="s">
        <v>264</v>
      </c>
      <c r="L12" t="s">
        <v>263</v>
      </c>
      <c r="M12" t="s">
        <v>393</v>
      </c>
      <c r="O12" t="str">
        <f t="shared" si="0"/>
        <v>tempPatient = new Patient("Alejo", "Perez", LocalDate.of(1982,2, 15),29851753,Gender.MALE, "Temperley", false, false, false, true, false);</v>
      </c>
    </row>
    <row r="13" spans="1:15" x14ac:dyDescent="0.55000000000000004">
      <c r="A13" t="s">
        <v>311</v>
      </c>
      <c r="B13" t="s">
        <v>308</v>
      </c>
      <c r="C13" t="s">
        <v>282</v>
      </c>
      <c r="D13">
        <v>2</v>
      </c>
      <c r="E13" t="s">
        <v>261</v>
      </c>
      <c r="F13">
        <v>29356543</v>
      </c>
      <c r="G13" t="s">
        <v>374</v>
      </c>
      <c r="H13" t="s">
        <v>262</v>
      </c>
      <c r="I13" t="s">
        <v>264</v>
      </c>
      <c r="J13" t="s">
        <v>263</v>
      </c>
      <c r="K13" t="s">
        <v>264</v>
      </c>
      <c r="L13" t="s">
        <v>264</v>
      </c>
      <c r="M13" t="s">
        <v>393</v>
      </c>
      <c r="O13" t="str">
        <f t="shared" si="0"/>
        <v>tempPatient = new Patient("Paula", "Perez", LocalDate.of(1980,2, 25),29356543,Gender.FEMALE, "Lanus", false, true, false, false, false);</v>
      </c>
    </row>
    <row r="14" spans="1:15" x14ac:dyDescent="0.55000000000000004">
      <c r="A14" t="s">
        <v>265</v>
      </c>
      <c r="B14" t="s">
        <v>312</v>
      </c>
      <c r="C14" t="s">
        <v>260</v>
      </c>
      <c r="D14">
        <v>5</v>
      </c>
      <c r="E14" t="s">
        <v>309</v>
      </c>
      <c r="F14">
        <v>12615229</v>
      </c>
      <c r="G14" t="s">
        <v>375</v>
      </c>
      <c r="H14" t="s">
        <v>262</v>
      </c>
      <c r="I14" t="s">
        <v>264</v>
      </c>
      <c r="J14" t="s">
        <v>264</v>
      </c>
      <c r="K14" t="s">
        <v>264</v>
      </c>
      <c r="L14" t="s">
        <v>264</v>
      </c>
      <c r="M14" t="s">
        <v>393</v>
      </c>
      <c r="O14" t="str">
        <f t="shared" si="0"/>
        <v>tempPatient = new Patient("Julio", "Sanchez", LocalDate.of(1955,5, 15),12615229,Gender.MALE, "Lanus", false, false, false, false, false);</v>
      </c>
    </row>
    <row r="15" spans="1:15" x14ac:dyDescent="0.55000000000000004">
      <c r="A15" t="s">
        <v>313</v>
      </c>
      <c r="B15" t="s">
        <v>314</v>
      </c>
      <c r="C15" t="s">
        <v>315</v>
      </c>
      <c r="D15">
        <v>5</v>
      </c>
      <c r="E15" t="s">
        <v>309</v>
      </c>
      <c r="F15">
        <v>33153323</v>
      </c>
      <c r="G15" t="s">
        <v>374</v>
      </c>
      <c r="H15" t="s">
        <v>262</v>
      </c>
      <c r="I15" t="s">
        <v>264</v>
      </c>
      <c r="J15" t="s">
        <v>264</v>
      </c>
      <c r="K15" t="s">
        <v>264</v>
      </c>
      <c r="L15" t="s">
        <v>264</v>
      </c>
      <c r="M15" t="s">
        <v>393</v>
      </c>
      <c r="O15" t="str">
        <f t="shared" si="0"/>
        <v>tempPatient = new Patient("Laura", "Bonilla", LocalDate.of(1984,5, 15),33153323,Gender.FEMALE, "Lanus", false, false, false, false, false);</v>
      </c>
    </row>
    <row r="16" spans="1:15" x14ac:dyDescent="0.55000000000000004">
      <c r="A16" t="s">
        <v>316</v>
      </c>
      <c r="B16" t="s">
        <v>317</v>
      </c>
      <c r="C16" t="s">
        <v>286</v>
      </c>
      <c r="D16">
        <v>2</v>
      </c>
      <c r="E16" t="s">
        <v>318</v>
      </c>
      <c r="F16">
        <v>29445256</v>
      </c>
      <c r="G16" t="s">
        <v>374</v>
      </c>
      <c r="H16" t="s">
        <v>319</v>
      </c>
      <c r="I16" t="s">
        <v>263</v>
      </c>
      <c r="J16" t="s">
        <v>263</v>
      </c>
      <c r="K16" t="s">
        <v>264</v>
      </c>
      <c r="L16" t="s">
        <v>264</v>
      </c>
      <c r="M16" t="s">
        <v>393</v>
      </c>
      <c r="O16" t="str">
        <f t="shared" si="0"/>
        <v>tempPatient = new Patient("Andrea", "Gonzales", LocalDate.of(1982,2, 27),29445256,Gender.FEMALE, "Temperlay", true, true, false, false, false);</v>
      </c>
    </row>
    <row r="17" spans="1:15" x14ac:dyDescent="0.55000000000000004">
      <c r="A17" t="s">
        <v>320</v>
      </c>
      <c r="B17" t="s">
        <v>308</v>
      </c>
      <c r="C17" t="s">
        <v>321</v>
      </c>
      <c r="D17">
        <v>7</v>
      </c>
      <c r="E17" t="s">
        <v>322</v>
      </c>
      <c r="F17">
        <v>9234568</v>
      </c>
      <c r="G17" t="s">
        <v>374</v>
      </c>
      <c r="H17" t="s">
        <v>262</v>
      </c>
      <c r="I17" t="s">
        <v>263</v>
      </c>
      <c r="J17" t="s">
        <v>264</v>
      </c>
      <c r="K17" t="s">
        <v>264</v>
      </c>
      <c r="L17" t="s">
        <v>264</v>
      </c>
      <c r="M17" t="s">
        <v>393</v>
      </c>
      <c r="O17" t="str">
        <f t="shared" si="0"/>
        <v>tempPatient = new Patient("Olivia", "Perez", LocalDate.of(1952,7, 7),9234568,Gender.FEMALE, "Lanus", true, false, false, false, false);</v>
      </c>
    </row>
    <row r="18" spans="1:15" x14ac:dyDescent="0.55000000000000004">
      <c r="A18" t="s">
        <v>323</v>
      </c>
      <c r="B18" t="s">
        <v>324</v>
      </c>
      <c r="C18" t="s">
        <v>290</v>
      </c>
      <c r="D18">
        <v>1</v>
      </c>
      <c r="E18" t="s">
        <v>325</v>
      </c>
      <c r="F18">
        <v>28567532</v>
      </c>
      <c r="G18" t="s">
        <v>375</v>
      </c>
      <c r="H18" t="s">
        <v>280</v>
      </c>
      <c r="I18" t="s">
        <v>263</v>
      </c>
      <c r="J18" t="s">
        <v>264</v>
      </c>
      <c r="K18" t="s">
        <v>264</v>
      </c>
      <c r="L18" t="s">
        <v>264</v>
      </c>
      <c r="M18" t="s">
        <v>393</v>
      </c>
      <c r="O18" t="str">
        <f t="shared" si="0"/>
        <v>tempPatient = new Patient("Andres", "Maldini", LocalDate.of(1981,1, 19),28567532,Gender.MALE, "Banfield", true, false, false, false, false);</v>
      </c>
    </row>
    <row r="19" spans="1:15" x14ac:dyDescent="0.55000000000000004">
      <c r="A19" t="s">
        <v>326</v>
      </c>
      <c r="B19" t="s">
        <v>327</v>
      </c>
      <c r="C19" t="s">
        <v>282</v>
      </c>
      <c r="D19">
        <v>7</v>
      </c>
      <c r="E19" t="s">
        <v>300</v>
      </c>
      <c r="F19">
        <v>26123982</v>
      </c>
      <c r="G19" t="s">
        <v>375</v>
      </c>
      <c r="H19" t="s">
        <v>262</v>
      </c>
      <c r="I19" t="s">
        <v>263</v>
      </c>
      <c r="J19" t="s">
        <v>264</v>
      </c>
      <c r="K19" t="s">
        <v>264</v>
      </c>
      <c r="L19" t="s">
        <v>264</v>
      </c>
      <c r="M19" t="s">
        <v>393</v>
      </c>
      <c r="O19" t="str">
        <f t="shared" si="0"/>
        <v>tempPatient = new Patient("Sebastian", "Titolo", LocalDate.of(1980,7, 3),26123982,Gender.MALE, "Lanus", true, false, false, false, false);</v>
      </c>
    </row>
    <row r="20" spans="1:15" x14ac:dyDescent="0.55000000000000004">
      <c r="A20" t="s">
        <v>284</v>
      </c>
      <c r="B20" t="s">
        <v>328</v>
      </c>
      <c r="C20" t="s">
        <v>329</v>
      </c>
      <c r="D20">
        <v>10</v>
      </c>
      <c r="E20" t="s">
        <v>330</v>
      </c>
      <c r="F20">
        <v>37091840</v>
      </c>
      <c r="G20" t="s">
        <v>374</v>
      </c>
      <c r="H20" t="s">
        <v>283</v>
      </c>
      <c r="I20" t="s">
        <v>264</v>
      </c>
      <c r="J20" t="s">
        <v>264</v>
      </c>
      <c r="K20" t="s">
        <v>263</v>
      </c>
      <c r="L20" t="s">
        <v>264</v>
      </c>
      <c r="M20" t="s">
        <v>393</v>
      </c>
      <c r="O20" t="str">
        <f t="shared" si="0"/>
        <v>tempPatient = new Patient("Camila", "Ensilla", LocalDate.of(1990,10, 2),37091840,Gender.FEMALE, "Lomas", false, false, true, false, false);</v>
      </c>
    </row>
    <row r="21" spans="1:15" x14ac:dyDescent="0.55000000000000004">
      <c r="A21" t="s">
        <v>331</v>
      </c>
      <c r="B21" t="s">
        <v>332</v>
      </c>
      <c r="C21" t="s">
        <v>286</v>
      </c>
      <c r="D21">
        <v>7</v>
      </c>
      <c r="E21" t="s">
        <v>322</v>
      </c>
      <c r="F21">
        <v>290911112</v>
      </c>
      <c r="G21" t="s">
        <v>375</v>
      </c>
      <c r="H21" t="s">
        <v>292</v>
      </c>
      <c r="I21" t="s">
        <v>263</v>
      </c>
      <c r="J21" t="s">
        <v>264</v>
      </c>
      <c r="K21" t="s">
        <v>264</v>
      </c>
      <c r="L21" t="s">
        <v>264</v>
      </c>
      <c r="M21" t="s">
        <v>393</v>
      </c>
      <c r="O21" t="str">
        <f t="shared" si="0"/>
        <v>tempPatient = new Patient("Roberto", "Burgos", LocalDate.of(1982,7, 7),290911112,Gender.MALE, "CABA", true, false, false, false, false);</v>
      </c>
    </row>
    <row r="22" spans="1:15" x14ac:dyDescent="0.55000000000000004">
      <c r="A22" t="s">
        <v>333</v>
      </c>
      <c r="B22" t="s">
        <v>334</v>
      </c>
      <c r="C22" t="s">
        <v>335</v>
      </c>
      <c r="D22">
        <v>9</v>
      </c>
      <c r="E22" t="s">
        <v>296</v>
      </c>
      <c r="F22">
        <v>25763201</v>
      </c>
      <c r="G22" t="s">
        <v>375</v>
      </c>
      <c r="H22" t="s">
        <v>292</v>
      </c>
      <c r="I22" t="s">
        <v>263</v>
      </c>
      <c r="J22" t="s">
        <v>263</v>
      </c>
      <c r="K22" t="s">
        <v>264</v>
      </c>
      <c r="L22" t="s">
        <v>264</v>
      </c>
      <c r="M22" t="s">
        <v>393</v>
      </c>
      <c r="O22" t="str">
        <f t="shared" si="0"/>
        <v>tempPatient = new Patient("Hugo", "Fernandez", LocalDate.of(1977,9, 10),25763201,Gender.MALE, "CABA", true, true, false, false, false);</v>
      </c>
    </row>
    <row r="23" spans="1:15" x14ac:dyDescent="0.55000000000000004">
      <c r="A23" t="s">
        <v>336</v>
      </c>
      <c r="B23" t="s">
        <v>337</v>
      </c>
      <c r="C23" t="s">
        <v>338</v>
      </c>
      <c r="D23">
        <v>1</v>
      </c>
      <c r="E23" t="s">
        <v>339</v>
      </c>
      <c r="F23">
        <v>18888881</v>
      </c>
      <c r="G23" t="s">
        <v>375</v>
      </c>
      <c r="H23" t="s">
        <v>283</v>
      </c>
      <c r="I23" t="s">
        <v>263</v>
      </c>
      <c r="J23" t="s">
        <v>263</v>
      </c>
      <c r="K23" t="s">
        <v>253</v>
      </c>
      <c r="L23" t="s">
        <v>263</v>
      </c>
      <c r="M23" t="s">
        <v>393</v>
      </c>
      <c r="O23" t="str">
        <f t="shared" si="0"/>
        <v>tempPatient = new Patient("German", "Castro", LocalDate.of(1967,1, 28),18888881,Gender.MALE, "Lomas", true, true,true, true, false);</v>
      </c>
    </row>
    <row r="24" spans="1:15" x14ac:dyDescent="0.55000000000000004">
      <c r="A24" t="s">
        <v>326</v>
      </c>
      <c r="B24" t="s">
        <v>340</v>
      </c>
      <c r="C24" t="s">
        <v>341</v>
      </c>
      <c r="D24">
        <v>9</v>
      </c>
      <c r="E24" t="s">
        <v>296</v>
      </c>
      <c r="F24">
        <v>261117625</v>
      </c>
      <c r="G24" t="s">
        <v>375</v>
      </c>
      <c r="H24" t="s">
        <v>292</v>
      </c>
      <c r="I24" t="s">
        <v>263</v>
      </c>
      <c r="J24" t="s">
        <v>264</v>
      </c>
      <c r="K24" t="s">
        <v>264</v>
      </c>
      <c r="L24" t="s">
        <v>264</v>
      </c>
      <c r="M24" t="s">
        <v>393</v>
      </c>
      <c r="O24" t="str">
        <f t="shared" si="0"/>
        <v>tempPatient = new Patient("Sebastian", "Palmiero", LocalDate.of(1979,9, 10),261117625,Gender.MALE, "CABA", true, false, false, false, false);</v>
      </c>
    </row>
    <row r="25" spans="1:15" x14ac:dyDescent="0.55000000000000004">
      <c r="A25" t="s">
        <v>342</v>
      </c>
      <c r="B25" t="s">
        <v>343</v>
      </c>
      <c r="C25" t="s">
        <v>344</v>
      </c>
      <c r="D25">
        <v>6</v>
      </c>
      <c r="E25" t="s">
        <v>339</v>
      </c>
      <c r="F25">
        <v>33554109</v>
      </c>
      <c r="G25" t="s">
        <v>375</v>
      </c>
      <c r="H25" t="s">
        <v>283</v>
      </c>
      <c r="I25" t="s">
        <v>263</v>
      </c>
      <c r="J25" t="s">
        <v>264</v>
      </c>
      <c r="K25" t="s">
        <v>264</v>
      </c>
      <c r="L25" t="s">
        <v>264</v>
      </c>
      <c r="M25" t="s">
        <v>393</v>
      </c>
      <c r="O25" t="str">
        <f t="shared" si="0"/>
        <v>tempPatient = new Patient("Gustavo", "Bermudez", LocalDate.of(1986,6, 28),33554109,Gender.MALE, "Lomas", true, false, false, false, false);</v>
      </c>
    </row>
    <row r="26" spans="1:15" x14ac:dyDescent="0.55000000000000004">
      <c r="A26" t="s">
        <v>345</v>
      </c>
      <c r="B26" t="s">
        <v>346</v>
      </c>
      <c r="C26" t="s">
        <v>278</v>
      </c>
      <c r="D26">
        <v>8</v>
      </c>
      <c r="E26" t="s">
        <v>347</v>
      </c>
      <c r="F26">
        <v>31311256</v>
      </c>
      <c r="G26" t="s">
        <v>375</v>
      </c>
      <c r="H26" t="s">
        <v>310</v>
      </c>
      <c r="I26" t="s">
        <v>264</v>
      </c>
      <c r="J26" t="s">
        <v>264</v>
      </c>
      <c r="K26" t="s">
        <v>264</v>
      </c>
      <c r="L26" t="s">
        <v>263</v>
      </c>
      <c r="M26" t="s">
        <v>393</v>
      </c>
      <c r="O26" t="str">
        <f t="shared" si="0"/>
        <v>tempPatient = new Patient("Anabela", "Lucia", LocalDate.of(1983,8, 12),31311256,Gender.MALE, "Temperley", false, false, false, true, false);</v>
      </c>
    </row>
    <row r="27" spans="1:15" x14ac:dyDescent="0.55000000000000004">
      <c r="A27" t="s">
        <v>326</v>
      </c>
      <c r="B27" t="s">
        <v>348</v>
      </c>
      <c r="C27" t="s">
        <v>303</v>
      </c>
      <c r="D27">
        <v>12</v>
      </c>
      <c r="E27" t="s">
        <v>347</v>
      </c>
      <c r="F27">
        <v>30137911</v>
      </c>
      <c r="G27" t="s">
        <v>375</v>
      </c>
      <c r="H27" t="s">
        <v>292</v>
      </c>
      <c r="I27" t="s">
        <v>263</v>
      </c>
      <c r="J27" t="s">
        <v>264</v>
      </c>
      <c r="K27" t="s">
        <v>264</v>
      </c>
      <c r="L27" t="s">
        <v>264</v>
      </c>
      <c r="M27" t="s">
        <v>393</v>
      </c>
      <c r="O27" t="str">
        <f t="shared" si="0"/>
        <v>tempPatient = new Patient("Sebastian", "Saccani", LocalDate.of(1985,12, 12),30137911,Gender.MALE, "CABA", true, false, false, false, false);</v>
      </c>
    </row>
    <row r="28" spans="1:15" x14ac:dyDescent="0.55000000000000004">
      <c r="A28" t="s">
        <v>349</v>
      </c>
      <c r="B28" t="s">
        <v>348</v>
      </c>
      <c r="C28" t="s">
        <v>350</v>
      </c>
      <c r="D28">
        <v>6</v>
      </c>
      <c r="E28" t="s">
        <v>351</v>
      </c>
      <c r="F28">
        <v>36009272</v>
      </c>
      <c r="G28" t="s">
        <v>374</v>
      </c>
      <c r="H28" t="s">
        <v>262</v>
      </c>
      <c r="I28" t="s">
        <v>263</v>
      </c>
      <c r="J28" t="s">
        <v>264</v>
      </c>
      <c r="K28" t="s">
        <v>264</v>
      </c>
      <c r="L28" t="s">
        <v>264</v>
      </c>
      <c r="M28" t="s">
        <v>393</v>
      </c>
      <c r="O28" t="str">
        <f t="shared" si="0"/>
        <v>tempPatient = new Patient("Natalia", "Saccani", LocalDate.of(1989,6, 13),36009272,Gender.FEMALE, "Lanus", true, false, false, false, false);</v>
      </c>
    </row>
    <row r="29" spans="1:15" x14ac:dyDescent="0.55000000000000004">
      <c r="A29" t="s">
        <v>349</v>
      </c>
      <c r="B29" t="s">
        <v>352</v>
      </c>
      <c r="C29" t="s">
        <v>329</v>
      </c>
      <c r="D29">
        <v>1</v>
      </c>
      <c r="E29" t="s">
        <v>351</v>
      </c>
      <c r="F29">
        <v>40192827</v>
      </c>
      <c r="G29" t="s">
        <v>375</v>
      </c>
      <c r="H29" t="s">
        <v>262</v>
      </c>
      <c r="I29" t="s">
        <v>264</v>
      </c>
      <c r="J29" t="s">
        <v>264</v>
      </c>
      <c r="K29" t="s">
        <v>264</v>
      </c>
      <c r="L29" t="s">
        <v>263</v>
      </c>
      <c r="M29" t="s">
        <v>393</v>
      </c>
      <c r="O29" t="str">
        <f t="shared" si="0"/>
        <v>tempPatient = new Patient("Natalia", "Damele", LocalDate.of(1990,1, 13),40192827,Gender.MALE, "Lanus", false, false, false, true, false);</v>
      </c>
    </row>
    <row r="30" spans="1:15" x14ac:dyDescent="0.55000000000000004">
      <c r="A30" t="s">
        <v>353</v>
      </c>
      <c r="B30" t="s">
        <v>354</v>
      </c>
      <c r="C30" t="s">
        <v>355</v>
      </c>
      <c r="D30">
        <v>11</v>
      </c>
      <c r="E30" t="s">
        <v>325</v>
      </c>
      <c r="F30">
        <v>45029126</v>
      </c>
      <c r="G30" t="s">
        <v>375</v>
      </c>
      <c r="H30" t="s">
        <v>292</v>
      </c>
      <c r="I30" t="s">
        <v>263</v>
      </c>
      <c r="J30" t="s">
        <v>264</v>
      </c>
      <c r="K30" t="s">
        <v>264</v>
      </c>
      <c r="L30" t="s">
        <v>264</v>
      </c>
      <c r="M30" t="s">
        <v>393</v>
      </c>
      <c r="O30" t="str">
        <f t="shared" si="0"/>
        <v>tempPatient = new Patient("Eliana", "Matera", LocalDate.of(1994,11, 19),45029126,Gender.MALE, "CABA", true, false, false, false, false);</v>
      </c>
    </row>
    <row r="31" spans="1:15" x14ac:dyDescent="0.55000000000000004">
      <c r="A31" t="s">
        <v>356</v>
      </c>
      <c r="B31" t="s">
        <v>357</v>
      </c>
      <c r="C31" t="s">
        <v>344</v>
      </c>
      <c r="D31">
        <v>9</v>
      </c>
      <c r="E31" t="s">
        <v>358</v>
      </c>
      <c r="F31">
        <v>33245927</v>
      </c>
      <c r="G31" t="s">
        <v>374</v>
      </c>
      <c r="H31" t="s">
        <v>283</v>
      </c>
      <c r="I31" t="s">
        <v>263</v>
      </c>
      <c r="J31" t="s">
        <v>264</v>
      </c>
      <c r="K31" t="s">
        <v>264</v>
      </c>
      <c r="L31" t="s">
        <v>264</v>
      </c>
      <c r="M31" t="s">
        <v>393</v>
      </c>
      <c r="O31" t="str">
        <f t="shared" si="0"/>
        <v>tempPatient = new Patient("Florencia", "Persiani", LocalDate.of(1986,9, 20),33245927,Gender.FEMALE, "Lomas", true, false, false, false, false);</v>
      </c>
    </row>
    <row r="32" spans="1:15" x14ac:dyDescent="0.55000000000000004">
      <c r="A32" t="s">
        <v>356</v>
      </c>
      <c r="B32" t="s">
        <v>359</v>
      </c>
      <c r="C32" t="s">
        <v>360</v>
      </c>
      <c r="D32">
        <v>5</v>
      </c>
      <c r="E32" t="s">
        <v>347</v>
      </c>
      <c r="F32">
        <v>37726189</v>
      </c>
      <c r="G32" t="s">
        <v>374</v>
      </c>
      <c r="H32" t="s">
        <v>262</v>
      </c>
      <c r="I32" t="s">
        <v>264</v>
      </c>
      <c r="J32" t="s">
        <v>264</v>
      </c>
      <c r="K32" t="s">
        <v>264</v>
      </c>
      <c r="L32" t="s">
        <v>263</v>
      </c>
      <c r="M32" t="s">
        <v>393</v>
      </c>
      <c r="O32" t="str">
        <f t="shared" si="0"/>
        <v>tempPatient = new Patient("Florencia", "De Lucca", LocalDate.of(1991,5, 12),37726189,Gender.FEMALE, "Lanus", false, false, false, true, false);</v>
      </c>
    </row>
    <row r="33" spans="1:15" x14ac:dyDescent="0.55000000000000004">
      <c r="A33" t="s">
        <v>361</v>
      </c>
      <c r="B33" t="s">
        <v>362</v>
      </c>
      <c r="C33" t="s">
        <v>363</v>
      </c>
      <c r="D33">
        <v>5</v>
      </c>
      <c r="E33" t="s">
        <v>364</v>
      </c>
      <c r="F33">
        <v>13916645</v>
      </c>
      <c r="G33" t="s">
        <v>375</v>
      </c>
      <c r="H33" t="s">
        <v>292</v>
      </c>
      <c r="I33" t="s">
        <v>263</v>
      </c>
      <c r="J33" t="s">
        <v>264</v>
      </c>
      <c r="K33" t="s">
        <v>264</v>
      </c>
      <c r="L33" t="s">
        <v>264</v>
      </c>
      <c r="M33" t="s">
        <v>393</v>
      </c>
      <c r="O33" t="str">
        <f t="shared" si="0"/>
        <v>tempPatient = new Patient("Norma", "Ponce", LocalDate.of(1968,5, 4),13916645,Gender.MALE, "CABA", true, false, false, false, false);</v>
      </c>
    </row>
    <row r="34" spans="1:15" x14ac:dyDescent="0.55000000000000004">
      <c r="A34" t="s">
        <v>356</v>
      </c>
      <c r="B34" t="s">
        <v>365</v>
      </c>
      <c r="C34" t="s">
        <v>366</v>
      </c>
      <c r="D34">
        <v>6</v>
      </c>
      <c r="E34" t="s">
        <v>351</v>
      </c>
      <c r="F34">
        <v>46782722</v>
      </c>
      <c r="G34" t="s">
        <v>374</v>
      </c>
      <c r="H34" t="s">
        <v>262</v>
      </c>
      <c r="I34" t="s">
        <v>263</v>
      </c>
      <c r="J34" t="s">
        <v>264</v>
      </c>
      <c r="K34" t="s">
        <v>264</v>
      </c>
      <c r="L34" t="s">
        <v>264</v>
      </c>
      <c r="M34" t="s">
        <v>393</v>
      </c>
      <c r="O34" t="str">
        <f t="shared" si="0"/>
        <v>tempPatient = new Patient("Florencia", "Salamanca", LocalDate.of(1995,6, 13),46782722,Gender.FEMALE, "Lanus", true, false, false, false, false);</v>
      </c>
    </row>
    <row r="35" spans="1:15" x14ac:dyDescent="0.55000000000000004">
      <c r="A35" t="s">
        <v>367</v>
      </c>
      <c r="B35" t="s">
        <v>368</v>
      </c>
      <c r="C35" t="s">
        <v>286</v>
      </c>
      <c r="D35">
        <v>5</v>
      </c>
      <c r="E35" t="s">
        <v>369</v>
      </c>
      <c r="F35">
        <v>29786687</v>
      </c>
      <c r="G35" t="s">
        <v>374</v>
      </c>
      <c r="H35" t="s">
        <v>262</v>
      </c>
      <c r="I35" t="s">
        <v>263</v>
      </c>
      <c r="J35" t="s">
        <v>264</v>
      </c>
      <c r="K35" t="s">
        <v>264</v>
      </c>
      <c r="L35" t="s">
        <v>264</v>
      </c>
      <c r="M35" t="s">
        <v>393</v>
      </c>
      <c r="O35" t="str">
        <f t="shared" si="0"/>
        <v>tempPatient = new Patient("Vanesa", "Apodaca", LocalDate.of(1982,5, 14),29786687,Gender.FEMALE, "Lanus", true, false, false, false, false);</v>
      </c>
    </row>
    <row r="36" spans="1:15" x14ac:dyDescent="0.55000000000000004">
      <c r="A36" t="s">
        <v>370</v>
      </c>
      <c r="B36" t="s">
        <v>308</v>
      </c>
      <c r="C36" t="s">
        <v>371</v>
      </c>
      <c r="D36">
        <v>3</v>
      </c>
      <c r="E36" t="s">
        <v>318</v>
      </c>
      <c r="F36">
        <v>35781115</v>
      </c>
      <c r="G36" t="s">
        <v>375</v>
      </c>
      <c r="H36" t="s">
        <v>262</v>
      </c>
      <c r="I36" t="s">
        <v>263</v>
      </c>
      <c r="J36" t="s">
        <v>264</v>
      </c>
      <c r="K36" t="s">
        <v>264</v>
      </c>
      <c r="L36" t="s">
        <v>264</v>
      </c>
      <c r="M36" t="s">
        <v>393</v>
      </c>
      <c r="O36" t="str">
        <f t="shared" si="0"/>
        <v>tempPatient = new Patient("Gabriel", "Perez", LocalDate.of(1988,3, 27),35781115,Gender.MALE, "Lanus", true, false, false, false, false);</v>
      </c>
    </row>
    <row r="37" spans="1:15" x14ac:dyDescent="0.55000000000000004">
      <c r="A37" t="s">
        <v>372</v>
      </c>
      <c r="B37" t="s">
        <v>373</v>
      </c>
      <c r="C37" t="s">
        <v>315</v>
      </c>
      <c r="D37">
        <v>7</v>
      </c>
      <c r="E37" t="s">
        <v>296</v>
      </c>
      <c r="F37">
        <v>31766985</v>
      </c>
      <c r="G37" t="s">
        <v>375</v>
      </c>
      <c r="H37" t="s">
        <v>262</v>
      </c>
      <c r="I37" t="s">
        <v>263</v>
      </c>
      <c r="J37" t="s">
        <v>264</v>
      </c>
      <c r="K37" t="s">
        <v>252</v>
      </c>
      <c r="L37" t="s">
        <v>264</v>
      </c>
      <c r="M37" t="s">
        <v>393</v>
      </c>
      <c r="O37" t="str">
        <f t="shared" si="0"/>
        <v>tempPatient = new Patient("Gonzalo", "Marcec", LocalDate.of(1984,7, 10),31766985,Gender.MALE, "Lanus", true, false,false, false, false);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389-137E-47A9-B6AD-45D161DF4B81}">
  <dimension ref="A1:Z37"/>
  <sheetViews>
    <sheetView topLeftCell="W1" workbookViewId="0">
      <selection activeCell="Z2" sqref="Z2"/>
    </sheetView>
  </sheetViews>
  <sheetFormatPr baseColWidth="10" defaultRowHeight="14.4" x14ac:dyDescent="0.55000000000000004"/>
  <cols>
    <col min="1" max="1" width="1.47265625" bestFit="1" customWidth="1"/>
    <col min="2" max="2" width="8.7890625" bestFit="1" customWidth="1"/>
    <col min="3" max="3" width="1.47265625" bestFit="1" customWidth="1"/>
    <col min="4" max="4" width="1.15625" bestFit="1" customWidth="1"/>
    <col min="5" max="5" width="1.47265625" bestFit="1" customWidth="1"/>
    <col min="6" max="6" width="10.26171875" bestFit="1" customWidth="1"/>
    <col min="7" max="7" width="1.47265625" bestFit="1" customWidth="1"/>
    <col min="8" max="8" width="1.15625" bestFit="1" customWidth="1"/>
    <col min="9" max="9" width="1.47265625" bestFit="1" customWidth="1"/>
    <col min="10" max="10" width="27" bestFit="1" customWidth="1"/>
    <col min="11" max="11" width="1.47265625" bestFit="1" customWidth="1"/>
    <col min="12" max="12" width="1.15625" bestFit="1" customWidth="1"/>
    <col min="13" max="13" width="5.3671875" bestFit="1" customWidth="1"/>
    <col min="14" max="14" width="1.15625" bestFit="1" customWidth="1"/>
    <col min="15" max="15" width="1.47265625" bestFit="1" customWidth="1"/>
    <col min="16" max="16" width="4.83984375" bestFit="1" customWidth="1"/>
    <col min="17" max="17" width="1.47265625" bestFit="1" customWidth="1"/>
    <col min="18" max="18" width="1.47265625" style="54" customWidth="1"/>
    <col min="19" max="19" width="8.20703125" bestFit="1" customWidth="1"/>
    <col min="20" max="20" width="10.15625" bestFit="1" customWidth="1"/>
    <col min="22" max="22" width="76.3671875" bestFit="1" customWidth="1"/>
    <col min="26" max="26" width="143" bestFit="1" customWidth="1"/>
  </cols>
  <sheetData>
    <row r="1" spans="1:26" x14ac:dyDescent="0.55000000000000004">
      <c r="B1" t="s">
        <v>377</v>
      </c>
      <c r="F1" t="s">
        <v>378</v>
      </c>
      <c r="J1" t="s">
        <v>379</v>
      </c>
      <c r="M1" t="s">
        <v>380</v>
      </c>
      <c r="P1" t="s">
        <v>381</v>
      </c>
      <c r="S1" t="s">
        <v>256</v>
      </c>
      <c r="T1" t="s">
        <v>257</v>
      </c>
      <c r="V1" t="s">
        <v>391</v>
      </c>
      <c r="Z1" t="s">
        <v>390</v>
      </c>
    </row>
    <row r="2" spans="1:26" x14ac:dyDescent="0.55000000000000004">
      <c r="A2" t="s">
        <v>383</v>
      </c>
      <c r="B2" t="str">
        <f>_xlfn.CONCAT(MID(S2,1,3),MID(T2,1,3))</f>
        <v>JulAri</v>
      </c>
      <c r="C2" t="s">
        <v>383</v>
      </c>
      <c r="D2" t="s">
        <v>384</v>
      </c>
      <c r="E2" t="s">
        <v>383</v>
      </c>
      <c r="F2" t="str">
        <f>_xlfn.CONCAT(B2,"123")</f>
        <v>JulAri123</v>
      </c>
      <c r="G2" t="s">
        <v>383</v>
      </c>
      <c r="H2" t="s">
        <v>384</v>
      </c>
      <c r="I2" t="s">
        <v>383</v>
      </c>
      <c r="J2" t="str">
        <f>_xlfn.CONCAT(S2,".",T2,"@gmail.com")</f>
        <v>Julio.Arias@gmail.com</v>
      </c>
      <c r="K2" t="s">
        <v>383</v>
      </c>
      <c r="L2" t="s">
        <v>384</v>
      </c>
      <c r="M2" t="s">
        <v>253</v>
      </c>
      <c r="N2" t="s">
        <v>384</v>
      </c>
      <c r="O2" t="s">
        <v>383</v>
      </c>
      <c r="P2" t="s">
        <v>382</v>
      </c>
      <c r="Q2" t="s">
        <v>383</v>
      </c>
      <c r="S2" t="str">
        <f>MID(Pacientes!A2,28,(SEARCH("""",Pacientes!A2,28)-28))</f>
        <v>Julio</v>
      </c>
      <c r="T2" t="str">
        <f>MID(Pacientes!B2,3,(SEARCH("""",Pacientes!B2,3)-3))</f>
        <v>Arias</v>
      </c>
      <c r="V2" t="str">
        <f>_xlfn.CONCAT("tempUsr = new MyUser(",A2,B2,C2,D2,E2,F2,G2,H2,I2,J2,K2,L2,M2,N2,O2,P2,Q2,");")</f>
        <v>tempUsr = new MyUser("JulAri","JulAri123","Julio.Arias@gmail.com",true,"USER");</v>
      </c>
      <c r="W2" t="s">
        <v>385</v>
      </c>
      <c r="X2" t="s">
        <v>386</v>
      </c>
      <c r="Y2" t="s">
        <v>387</v>
      </c>
      <c r="Z2" t="str">
        <f>_xlfn.CONCAT(W2,X2,Y2)</f>
        <v>tempUsr.setPatient(tempPatient);tempPatient.setUser(tempUsr);userRepository.save(tempUsr);</v>
      </c>
    </row>
    <row r="3" spans="1:26" x14ac:dyDescent="0.55000000000000004">
      <c r="A3" t="s">
        <v>383</v>
      </c>
      <c r="B3" t="str">
        <f t="shared" ref="B3:B9" si="0">_xlfn.CONCAT(MID(S3,1,3),MID(T3,1,3))</f>
        <v>BeaLeg</v>
      </c>
      <c r="C3" t="s">
        <v>383</v>
      </c>
      <c r="D3" t="s">
        <v>384</v>
      </c>
      <c r="E3" t="s">
        <v>383</v>
      </c>
      <c r="F3" t="str">
        <f t="shared" ref="F3:F37" si="1">_xlfn.CONCAT(B3,"123")</f>
        <v>BeaLeg123</v>
      </c>
      <c r="G3" t="s">
        <v>383</v>
      </c>
      <c r="H3" t="s">
        <v>384</v>
      </c>
      <c r="I3" t="s">
        <v>383</v>
      </c>
      <c r="J3" t="str">
        <f t="shared" ref="J3:J9" si="2">_xlfn.CONCAT(S3,".",T3,"@gmail.com")</f>
        <v>Beatriz.Leguizamon@gmail.com</v>
      </c>
      <c r="K3" t="s">
        <v>383</v>
      </c>
      <c r="L3" t="s">
        <v>384</v>
      </c>
      <c r="M3" t="s">
        <v>253</v>
      </c>
      <c r="N3" t="s">
        <v>384</v>
      </c>
      <c r="O3" t="s">
        <v>383</v>
      </c>
      <c r="P3" t="s">
        <v>382</v>
      </c>
      <c r="Q3" t="s">
        <v>383</v>
      </c>
      <c r="S3" t="str">
        <f>MID(Pacientes!A3,28,(SEARCH("""",Pacientes!A3,28)-28))</f>
        <v>Beatriz</v>
      </c>
      <c r="T3" t="str">
        <f>MID(Pacientes!B3,3,(SEARCH("""",Pacientes!B3,3)-3))</f>
        <v>Leguizamon</v>
      </c>
      <c r="V3" t="str">
        <f t="shared" ref="V3:V37" si="3">_xlfn.CONCAT("tempUsr = new MyUser(",A3,B3,C3,D3,E3,F3,G3,H3,I3,J3,K3,L3,M3,N3,O3,P3,Q3,");")</f>
        <v>tempUsr = new MyUser("BeaLeg","BeaLeg123","Beatriz.Leguizamon@gmail.com",true,"USER");</v>
      </c>
    </row>
    <row r="4" spans="1:26" x14ac:dyDescent="0.55000000000000004">
      <c r="A4" t="s">
        <v>383</v>
      </c>
      <c r="B4" t="str">
        <f t="shared" si="0"/>
        <v>CriVal</v>
      </c>
      <c r="C4" t="s">
        <v>383</v>
      </c>
      <c r="D4" t="s">
        <v>384</v>
      </c>
      <c r="E4" t="s">
        <v>383</v>
      </c>
      <c r="F4" t="str">
        <f t="shared" si="1"/>
        <v>CriVal123</v>
      </c>
      <c r="G4" t="s">
        <v>383</v>
      </c>
      <c r="H4" t="s">
        <v>384</v>
      </c>
      <c r="I4" t="s">
        <v>383</v>
      </c>
      <c r="J4" t="str">
        <f t="shared" si="2"/>
        <v>Cristian.Vallarino@gmail.com</v>
      </c>
      <c r="K4" t="s">
        <v>383</v>
      </c>
      <c r="L4" t="s">
        <v>384</v>
      </c>
      <c r="M4" t="s">
        <v>253</v>
      </c>
      <c r="N4" t="s">
        <v>384</v>
      </c>
      <c r="O4" t="s">
        <v>383</v>
      </c>
      <c r="P4" t="s">
        <v>382</v>
      </c>
      <c r="Q4" t="s">
        <v>383</v>
      </c>
      <c r="S4" t="str">
        <f>MID(Pacientes!A4,28,(SEARCH("""",Pacientes!A4,28)-28))</f>
        <v>Cristian</v>
      </c>
      <c r="T4" t="str">
        <f>MID(Pacientes!B4,3,(SEARCH("""",Pacientes!B4,3)-3))</f>
        <v>Vallarino</v>
      </c>
      <c r="V4" t="str">
        <f t="shared" si="3"/>
        <v>tempUsr = new MyUser("CriVal","CriVal123","Cristian.Vallarino@gmail.com",true,"USER");</v>
      </c>
    </row>
    <row r="5" spans="1:26" x14ac:dyDescent="0.55000000000000004">
      <c r="A5" t="s">
        <v>383</v>
      </c>
      <c r="B5" t="str">
        <f t="shared" si="0"/>
        <v>VicAri</v>
      </c>
      <c r="C5" t="s">
        <v>383</v>
      </c>
      <c r="D5" t="s">
        <v>384</v>
      </c>
      <c r="E5" t="s">
        <v>383</v>
      </c>
      <c r="F5" t="str">
        <f t="shared" si="1"/>
        <v>VicAri123</v>
      </c>
      <c r="G5" t="s">
        <v>383</v>
      </c>
      <c r="H5" t="s">
        <v>384</v>
      </c>
      <c r="I5" t="s">
        <v>383</v>
      </c>
      <c r="J5" t="str">
        <f t="shared" si="2"/>
        <v>Victoria.Arias@gmail.com</v>
      </c>
      <c r="K5" t="s">
        <v>383</v>
      </c>
      <c r="L5" t="s">
        <v>384</v>
      </c>
      <c r="M5" t="s">
        <v>253</v>
      </c>
      <c r="N5" t="s">
        <v>384</v>
      </c>
      <c r="O5" t="s">
        <v>383</v>
      </c>
      <c r="P5" t="s">
        <v>382</v>
      </c>
      <c r="Q5" t="s">
        <v>383</v>
      </c>
      <c r="S5" t="str">
        <f>MID(Pacientes!A5,28,(SEARCH("""",Pacientes!A5,28)-28))</f>
        <v>Victoria</v>
      </c>
      <c r="T5" t="str">
        <f>MID(Pacientes!B5,3,(SEARCH("""",Pacientes!B5,3)-3))</f>
        <v>Arias</v>
      </c>
      <c r="V5" t="str">
        <f t="shared" si="3"/>
        <v>tempUsr = new MyUser("VicAri","VicAri123","Victoria.Arias@gmail.com",true,"USER");</v>
      </c>
    </row>
    <row r="6" spans="1:26" x14ac:dyDescent="0.55000000000000004">
      <c r="A6" t="s">
        <v>383</v>
      </c>
      <c r="B6" t="str">
        <f t="shared" si="0"/>
        <v>CamGar</v>
      </c>
      <c r="C6" t="s">
        <v>383</v>
      </c>
      <c r="D6" t="s">
        <v>384</v>
      </c>
      <c r="E6" t="s">
        <v>383</v>
      </c>
      <c r="F6" t="str">
        <f t="shared" si="1"/>
        <v>CamGar123</v>
      </c>
      <c r="G6" t="s">
        <v>383</v>
      </c>
      <c r="H6" t="s">
        <v>384</v>
      </c>
      <c r="I6" t="s">
        <v>383</v>
      </c>
      <c r="J6" t="str">
        <f t="shared" si="2"/>
        <v>Camila.Garcia@gmail.com</v>
      </c>
      <c r="K6" t="s">
        <v>383</v>
      </c>
      <c r="L6" t="s">
        <v>384</v>
      </c>
      <c r="M6" t="s">
        <v>253</v>
      </c>
      <c r="N6" t="s">
        <v>384</v>
      </c>
      <c r="O6" t="s">
        <v>383</v>
      </c>
      <c r="P6" t="s">
        <v>382</v>
      </c>
      <c r="Q6" t="s">
        <v>383</v>
      </c>
      <c r="S6" t="str">
        <f>MID(Pacientes!A6,28,(SEARCH("""",Pacientes!A6,28)-28))</f>
        <v>Camila</v>
      </c>
      <c r="T6" t="str">
        <f>MID(Pacientes!B6,3,(SEARCH("""",Pacientes!B6,3)-3))</f>
        <v>Garcia</v>
      </c>
      <c r="V6" t="str">
        <f t="shared" si="3"/>
        <v>tempUsr = new MyUser("CamGar","CamGar123","Camila.Garcia@gmail.com",true,"USER");</v>
      </c>
    </row>
    <row r="7" spans="1:26" x14ac:dyDescent="0.55000000000000004">
      <c r="A7" t="s">
        <v>383</v>
      </c>
      <c r="B7" t="str">
        <f t="shared" si="0"/>
        <v>GabSua</v>
      </c>
      <c r="C7" t="s">
        <v>383</v>
      </c>
      <c r="D7" t="s">
        <v>384</v>
      </c>
      <c r="E7" t="s">
        <v>383</v>
      </c>
      <c r="F7" t="str">
        <f t="shared" si="1"/>
        <v>GabSua123</v>
      </c>
      <c r="G7" t="s">
        <v>383</v>
      </c>
      <c r="H7" t="s">
        <v>384</v>
      </c>
      <c r="I7" t="s">
        <v>383</v>
      </c>
      <c r="J7" t="str">
        <f t="shared" si="2"/>
        <v>Gabriela.Suarez@gmail.com</v>
      </c>
      <c r="K7" t="s">
        <v>383</v>
      </c>
      <c r="L7" t="s">
        <v>384</v>
      </c>
      <c r="M7" t="s">
        <v>253</v>
      </c>
      <c r="N7" t="s">
        <v>384</v>
      </c>
      <c r="O7" t="s">
        <v>383</v>
      </c>
      <c r="P7" t="s">
        <v>382</v>
      </c>
      <c r="Q7" t="s">
        <v>383</v>
      </c>
      <c r="S7" t="str">
        <f>MID(Pacientes!A7,28,(SEARCH("""",Pacientes!A7,28)-28))</f>
        <v>Gabriela</v>
      </c>
      <c r="T7" t="str">
        <f>MID(Pacientes!B7,3,(SEARCH("""",Pacientes!B7,3)-3))</f>
        <v>Suarez</v>
      </c>
      <c r="V7" t="str">
        <f t="shared" si="3"/>
        <v>tempUsr = new MyUser("GabSua","GabSua123","Gabriela.Suarez@gmail.com",true,"USER");</v>
      </c>
    </row>
    <row r="8" spans="1:26" x14ac:dyDescent="0.55000000000000004">
      <c r="A8" t="s">
        <v>383</v>
      </c>
      <c r="B8" t="str">
        <f t="shared" si="0"/>
        <v xml:space="preserve">FraDe </v>
      </c>
      <c r="C8" t="s">
        <v>383</v>
      </c>
      <c r="D8" t="s">
        <v>384</v>
      </c>
      <c r="E8" t="s">
        <v>383</v>
      </c>
      <c r="F8" t="str">
        <f t="shared" si="1"/>
        <v>FraDe 123</v>
      </c>
      <c r="G8" t="s">
        <v>383</v>
      </c>
      <c r="H8" t="s">
        <v>384</v>
      </c>
      <c r="I8" t="s">
        <v>383</v>
      </c>
      <c r="J8" t="str">
        <f t="shared" si="2"/>
        <v>Francisco.De Marco@gmail.com</v>
      </c>
      <c r="K8" t="s">
        <v>383</v>
      </c>
      <c r="L8" t="s">
        <v>384</v>
      </c>
      <c r="M8" t="s">
        <v>253</v>
      </c>
      <c r="N8" t="s">
        <v>384</v>
      </c>
      <c r="O8" t="s">
        <v>383</v>
      </c>
      <c r="P8" t="s">
        <v>382</v>
      </c>
      <c r="Q8" t="s">
        <v>383</v>
      </c>
      <c r="S8" t="str">
        <f>MID(Pacientes!A8,28,(SEARCH("""",Pacientes!A8,28)-28))</f>
        <v>Francisco</v>
      </c>
      <c r="T8" t="str">
        <f>MID(Pacientes!B8,3,(SEARCH("""",Pacientes!B8,3)-3))</f>
        <v>De Marco</v>
      </c>
      <c r="V8" t="str">
        <f t="shared" si="3"/>
        <v>tempUsr = new MyUser("FraDe ","FraDe 123","Francisco.De Marco@gmail.com",true,"USER");</v>
      </c>
    </row>
    <row r="9" spans="1:26" x14ac:dyDescent="0.55000000000000004">
      <c r="A9" t="s">
        <v>383</v>
      </c>
      <c r="B9" t="str">
        <f t="shared" si="0"/>
        <v>EmiDis</v>
      </c>
      <c r="C9" t="s">
        <v>383</v>
      </c>
      <c r="D9" t="s">
        <v>384</v>
      </c>
      <c r="E9" t="s">
        <v>383</v>
      </c>
      <c r="F9" t="str">
        <f t="shared" si="1"/>
        <v>EmiDis123</v>
      </c>
      <c r="G9" t="s">
        <v>383</v>
      </c>
      <c r="H9" t="s">
        <v>384</v>
      </c>
      <c r="I9" t="s">
        <v>383</v>
      </c>
      <c r="J9" t="str">
        <f t="shared" si="2"/>
        <v>Emilio.Dissi@gmail.com</v>
      </c>
      <c r="K9" t="s">
        <v>383</v>
      </c>
      <c r="L9" t="s">
        <v>384</v>
      </c>
      <c r="M9" t="s">
        <v>253</v>
      </c>
      <c r="N9" t="s">
        <v>384</v>
      </c>
      <c r="O9" t="s">
        <v>383</v>
      </c>
      <c r="P9" t="s">
        <v>382</v>
      </c>
      <c r="Q9" t="s">
        <v>383</v>
      </c>
      <c r="S9" t="str">
        <f>MID(Pacientes!A9,28,(SEARCH("""",Pacientes!A9,28)-28))</f>
        <v>Emilio</v>
      </c>
      <c r="T9" t="str">
        <f>MID(Pacientes!B9,3,(SEARCH("""",Pacientes!B9,3)-3))</f>
        <v>Dissi</v>
      </c>
      <c r="V9" t="str">
        <f t="shared" si="3"/>
        <v>tempUsr = new MyUser("EmiDis","EmiDis123","Emilio.Dissi@gmail.com",true,"USER");</v>
      </c>
    </row>
    <row r="10" spans="1:26" x14ac:dyDescent="0.55000000000000004">
      <c r="A10" t="s">
        <v>383</v>
      </c>
      <c r="B10" t="str">
        <f t="shared" ref="B10:B37" si="4">_xlfn.CONCAT(MID(S10,1,3),MID(T10,1,3))</f>
        <v xml:space="preserve">IriDe </v>
      </c>
      <c r="C10" t="s">
        <v>383</v>
      </c>
      <c r="D10" t="s">
        <v>384</v>
      </c>
      <c r="E10" t="s">
        <v>383</v>
      </c>
      <c r="F10" t="str">
        <f t="shared" si="1"/>
        <v>IriDe 123</v>
      </c>
      <c r="G10" t="s">
        <v>383</v>
      </c>
      <c r="H10" t="s">
        <v>384</v>
      </c>
      <c r="I10" t="s">
        <v>383</v>
      </c>
      <c r="J10" t="str">
        <f t="shared" ref="J10:J37" si="5">_xlfn.CONCAT(S10,".",T10,"@gmail.com")</f>
        <v>Iris.De Ojo@gmail.com</v>
      </c>
      <c r="K10" t="s">
        <v>383</v>
      </c>
      <c r="L10" t="s">
        <v>384</v>
      </c>
      <c r="M10" t="s">
        <v>253</v>
      </c>
      <c r="N10" t="s">
        <v>384</v>
      </c>
      <c r="O10" t="s">
        <v>383</v>
      </c>
      <c r="P10" t="s">
        <v>382</v>
      </c>
      <c r="Q10" t="s">
        <v>383</v>
      </c>
      <c r="S10" t="str">
        <f>MID(Pacientes!A10,28,(SEARCH("""",Pacientes!A10,28)-28))</f>
        <v>Iris</v>
      </c>
      <c r="T10" t="str">
        <f>MID(Pacientes!B10,3,(SEARCH("""",Pacientes!B10,3)-3))</f>
        <v>De Ojo</v>
      </c>
      <c r="V10" t="str">
        <f t="shared" si="3"/>
        <v>tempUsr = new MyUser("IriDe ","IriDe 123","Iris.De Ojo@gmail.com",true,"USER");</v>
      </c>
    </row>
    <row r="11" spans="1:26" x14ac:dyDescent="0.55000000000000004">
      <c r="A11" t="s">
        <v>383</v>
      </c>
      <c r="B11" t="str">
        <f t="shared" si="4"/>
        <v>LucLun</v>
      </c>
      <c r="C11" t="s">
        <v>383</v>
      </c>
      <c r="D11" t="s">
        <v>384</v>
      </c>
      <c r="E11" t="s">
        <v>383</v>
      </c>
      <c r="F11" t="str">
        <f t="shared" si="1"/>
        <v>LucLun123</v>
      </c>
      <c r="G11" t="s">
        <v>383</v>
      </c>
      <c r="H11" t="s">
        <v>384</v>
      </c>
      <c r="I11" t="s">
        <v>383</v>
      </c>
      <c r="J11" t="str">
        <f t="shared" si="5"/>
        <v>Luciano.Lunga@gmail.com</v>
      </c>
      <c r="K11" t="s">
        <v>383</v>
      </c>
      <c r="L11" t="s">
        <v>384</v>
      </c>
      <c r="M11" t="s">
        <v>253</v>
      </c>
      <c r="N11" t="s">
        <v>384</v>
      </c>
      <c r="O11" t="s">
        <v>383</v>
      </c>
      <c r="P11" t="s">
        <v>382</v>
      </c>
      <c r="Q11" t="s">
        <v>383</v>
      </c>
      <c r="S11" t="str">
        <f>MID(Pacientes!A11,28,(SEARCH("""",Pacientes!A11,28)-28))</f>
        <v>Luciano</v>
      </c>
      <c r="T11" t="str">
        <f>MID(Pacientes!B11,3,(SEARCH("""",Pacientes!B11,3)-3))</f>
        <v>Lunga</v>
      </c>
      <c r="V11" t="str">
        <f t="shared" si="3"/>
        <v>tempUsr = new MyUser("LucLun","LucLun123","Luciano.Lunga@gmail.com",true,"USER");</v>
      </c>
    </row>
    <row r="12" spans="1:26" x14ac:dyDescent="0.55000000000000004">
      <c r="A12" t="s">
        <v>383</v>
      </c>
      <c r="B12" t="str">
        <f t="shared" si="4"/>
        <v>AlePer</v>
      </c>
      <c r="C12" t="s">
        <v>383</v>
      </c>
      <c r="D12" t="s">
        <v>384</v>
      </c>
      <c r="E12" t="s">
        <v>383</v>
      </c>
      <c r="F12" t="str">
        <f t="shared" si="1"/>
        <v>AlePer123</v>
      </c>
      <c r="G12" t="s">
        <v>383</v>
      </c>
      <c r="H12" t="s">
        <v>384</v>
      </c>
      <c r="I12" t="s">
        <v>383</v>
      </c>
      <c r="J12" t="str">
        <f t="shared" si="5"/>
        <v>Alejo.Perez@gmail.com</v>
      </c>
      <c r="K12" t="s">
        <v>383</v>
      </c>
      <c r="L12" t="s">
        <v>384</v>
      </c>
      <c r="M12" t="s">
        <v>253</v>
      </c>
      <c r="N12" t="s">
        <v>384</v>
      </c>
      <c r="O12" t="s">
        <v>383</v>
      </c>
      <c r="P12" t="s">
        <v>382</v>
      </c>
      <c r="Q12" t="s">
        <v>383</v>
      </c>
      <c r="S12" t="str">
        <f>MID(Pacientes!A12,28,(SEARCH("""",Pacientes!A12,28)-28))</f>
        <v>Alejo</v>
      </c>
      <c r="T12" t="str">
        <f>MID(Pacientes!B12,3,(SEARCH("""",Pacientes!B12,3)-3))</f>
        <v>Perez</v>
      </c>
      <c r="V12" t="str">
        <f t="shared" si="3"/>
        <v>tempUsr = new MyUser("AlePer","AlePer123","Alejo.Perez@gmail.com",true,"USER");</v>
      </c>
    </row>
    <row r="13" spans="1:26" x14ac:dyDescent="0.55000000000000004">
      <c r="A13" t="s">
        <v>383</v>
      </c>
      <c r="B13" t="str">
        <f t="shared" si="4"/>
        <v>PauPer</v>
      </c>
      <c r="C13" t="s">
        <v>383</v>
      </c>
      <c r="D13" t="s">
        <v>384</v>
      </c>
      <c r="E13" t="s">
        <v>383</v>
      </c>
      <c r="F13" t="str">
        <f t="shared" si="1"/>
        <v>PauPer123</v>
      </c>
      <c r="G13" t="s">
        <v>383</v>
      </c>
      <c r="H13" t="s">
        <v>384</v>
      </c>
      <c r="I13" t="s">
        <v>383</v>
      </c>
      <c r="J13" t="str">
        <f t="shared" si="5"/>
        <v>Paula.Perez@gmail.com</v>
      </c>
      <c r="K13" t="s">
        <v>383</v>
      </c>
      <c r="L13" t="s">
        <v>384</v>
      </c>
      <c r="M13" t="s">
        <v>253</v>
      </c>
      <c r="N13" t="s">
        <v>384</v>
      </c>
      <c r="O13" t="s">
        <v>383</v>
      </c>
      <c r="P13" t="s">
        <v>382</v>
      </c>
      <c r="Q13" t="s">
        <v>383</v>
      </c>
      <c r="S13" t="str">
        <f>MID(Pacientes!A13,28,(SEARCH("""",Pacientes!A13,28)-28))</f>
        <v>Paula</v>
      </c>
      <c r="T13" t="str">
        <f>MID(Pacientes!B13,3,(SEARCH("""",Pacientes!B13,3)-3))</f>
        <v>Perez</v>
      </c>
      <c r="V13" t="str">
        <f t="shared" si="3"/>
        <v>tempUsr = new MyUser("PauPer","PauPer123","Paula.Perez@gmail.com",true,"USER");</v>
      </c>
    </row>
    <row r="14" spans="1:26" x14ac:dyDescent="0.55000000000000004">
      <c r="A14" t="s">
        <v>383</v>
      </c>
      <c r="B14" t="str">
        <f t="shared" si="4"/>
        <v>JulSan</v>
      </c>
      <c r="C14" t="s">
        <v>383</v>
      </c>
      <c r="D14" t="s">
        <v>384</v>
      </c>
      <c r="E14" t="s">
        <v>383</v>
      </c>
      <c r="F14" t="str">
        <f t="shared" si="1"/>
        <v>JulSan123</v>
      </c>
      <c r="G14" t="s">
        <v>383</v>
      </c>
      <c r="H14" t="s">
        <v>384</v>
      </c>
      <c r="I14" t="s">
        <v>383</v>
      </c>
      <c r="J14" t="str">
        <f t="shared" si="5"/>
        <v>Julio.Sanchez@gmail.com</v>
      </c>
      <c r="K14" t="s">
        <v>383</v>
      </c>
      <c r="L14" t="s">
        <v>384</v>
      </c>
      <c r="M14" t="s">
        <v>253</v>
      </c>
      <c r="N14" t="s">
        <v>384</v>
      </c>
      <c r="O14" t="s">
        <v>383</v>
      </c>
      <c r="P14" t="s">
        <v>382</v>
      </c>
      <c r="Q14" t="s">
        <v>383</v>
      </c>
      <c r="S14" t="str">
        <f>MID(Pacientes!A14,28,(SEARCH("""",Pacientes!A14,28)-28))</f>
        <v>Julio</v>
      </c>
      <c r="T14" t="str">
        <f>MID(Pacientes!B14,3,(SEARCH("""",Pacientes!B14,3)-3))</f>
        <v>Sanchez</v>
      </c>
      <c r="V14" t="str">
        <f t="shared" si="3"/>
        <v>tempUsr = new MyUser("JulSan","JulSan123","Julio.Sanchez@gmail.com",true,"USER");</v>
      </c>
    </row>
    <row r="15" spans="1:26" x14ac:dyDescent="0.55000000000000004">
      <c r="A15" t="s">
        <v>383</v>
      </c>
      <c r="B15" t="str">
        <f t="shared" si="4"/>
        <v>LauBon</v>
      </c>
      <c r="C15" t="s">
        <v>383</v>
      </c>
      <c r="D15" t="s">
        <v>384</v>
      </c>
      <c r="E15" t="s">
        <v>383</v>
      </c>
      <c r="F15" t="str">
        <f t="shared" si="1"/>
        <v>LauBon123</v>
      </c>
      <c r="G15" t="s">
        <v>383</v>
      </c>
      <c r="H15" t="s">
        <v>384</v>
      </c>
      <c r="I15" t="s">
        <v>383</v>
      </c>
      <c r="J15" t="str">
        <f t="shared" si="5"/>
        <v>Laura.Bonilla@gmail.com</v>
      </c>
      <c r="K15" t="s">
        <v>383</v>
      </c>
      <c r="L15" t="s">
        <v>384</v>
      </c>
      <c r="M15" t="s">
        <v>253</v>
      </c>
      <c r="N15" t="s">
        <v>384</v>
      </c>
      <c r="O15" t="s">
        <v>383</v>
      </c>
      <c r="P15" t="s">
        <v>382</v>
      </c>
      <c r="Q15" t="s">
        <v>383</v>
      </c>
      <c r="S15" t="str">
        <f>MID(Pacientes!A15,28,(SEARCH("""",Pacientes!A15,28)-28))</f>
        <v>Laura</v>
      </c>
      <c r="T15" t="str">
        <f>MID(Pacientes!B15,3,(SEARCH("""",Pacientes!B15,3)-3))</f>
        <v>Bonilla</v>
      </c>
      <c r="V15" t="str">
        <f t="shared" si="3"/>
        <v>tempUsr = new MyUser("LauBon","LauBon123","Laura.Bonilla@gmail.com",true,"USER");</v>
      </c>
    </row>
    <row r="16" spans="1:26" x14ac:dyDescent="0.55000000000000004">
      <c r="A16" t="s">
        <v>383</v>
      </c>
      <c r="B16" t="str">
        <f t="shared" si="4"/>
        <v>AndGon</v>
      </c>
      <c r="C16" t="s">
        <v>383</v>
      </c>
      <c r="D16" t="s">
        <v>384</v>
      </c>
      <c r="E16" t="s">
        <v>383</v>
      </c>
      <c r="F16" t="str">
        <f t="shared" si="1"/>
        <v>AndGon123</v>
      </c>
      <c r="G16" t="s">
        <v>383</v>
      </c>
      <c r="H16" t="s">
        <v>384</v>
      </c>
      <c r="I16" t="s">
        <v>383</v>
      </c>
      <c r="J16" t="str">
        <f t="shared" si="5"/>
        <v>Andrea.Gonzales@gmail.com</v>
      </c>
      <c r="K16" t="s">
        <v>383</v>
      </c>
      <c r="L16" t="s">
        <v>384</v>
      </c>
      <c r="M16" t="s">
        <v>253</v>
      </c>
      <c r="N16" t="s">
        <v>384</v>
      </c>
      <c r="O16" t="s">
        <v>383</v>
      </c>
      <c r="P16" t="s">
        <v>382</v>
      </c>
      <c r="Q16" t="s">
        <v>383</v>
      </c>
      <c r="S16" t="str">
        <f>MID(Pacientes!A16,28,(SEARCH("""",Pacientes!A16,28)-28))</f>
        <v>Andrea</v>
      </c>
      <c r="T16" t="str">
        <f>MID(Pacientes!B16,3,(SEARCH("""",Pacientes!B16,3)-3))</f>
        <v>Gonzales</v>
      </c>
      <c r="V16" t="str">
        <f t="shared" si="3"/>
        <v>tempUsr = new MyUser("AndGon","AndGon123","Andrea.Gonzales@gmail.com",true,"USER");</v>
      </c>
    </row>
    <row r="17" spans="1:22" x14ac:dyDescent="0.55000000000000004">
      <c r="A17" t="s">
        <v>383</v>
      </c>
      <c r="B17" t="str">
        <f t="shared" si="4"/>
        <v>OliPer</v>
      </c>
      <c r="C17" t="s">
        <v>383</v>
      </c>
      <c r="D17" t="s">
        <v>384</v>
      </c>
      <c r="E17" t="s">
        <v>383</v>
      </c>
      <c r="F17" t="str">
        <f t="shared" si="1"/>
        <v>OliPer123</v>
      </c>
      <c r="G17" t="s">
        <v>383</v>
      </c>
      <c r="H17" t="s">
        <v>384</v>
      </c>
      <c r="I17" t="s">
        <v>383</v>
      </c>
      <c r="J17" t="str">
        <f t="shared" si="5"/>
        <v>Olivia.Perez@gmail.com</v>
      </c>
      <c r="K17" t="s">
        <v>383</v>
      </c>
      <c r="L17" t="s">
        <v>384</v>
      </c>
      <c r="M17" t="s">
        <v>253</v>
      </c>
      <c r="N17" t="s">
        <v>384</v>
      </c>
      <c r="O17" t="s">
        <v>383</v>
      </c>
      <c r="P17" t="s">
        <v>382</v>
      </c>
      <c r="Q17" t="s">
        <v>383</v>
      </c>
      <c r="S17" t="str">
        <f>MID(Pacientes!A17,28,(SEARCH("""",Pacientes!A17,28)-28))</f>
        <v>Olivia</v>
      </c>
      <c r="T17" t="str">
        <f>MID(Pacientes!B17,3,(SEARCH("""",Pacientes!B17,3)-3))</f>
        <v>Perez</v>
      </c>
      <c r="V17" t="str">
        <f t="shared" si="3"/>
        <v>tempUsr = new MyUser("OliPer","OliPer123","Olivia.Perez@gmail.com",true,"USER");</v>
      </c>
    </row>
    <row r="18" spans="1:22" x14ac:dyDescent="0.55000000000000004">
      <c r="A18" t="s">
        <v>383</v>
      </c>
      <c r="B18" t="str">
        <f t="shared" si="4"/>
        <v>AndMal</v>
      </c>
      <c r="C18" t="s">
        <v>383</v>
      </c>
      <c r="D18" t="s">
        <v>384</v>
      </c>
      <c r="E18" t="s">
        <v>383</v>
      </c>
      <c r="F18" t="str">
        <f t="shared" si="1"/>
        <v>AndMal123</v>
      </c>
      <c r="G18" t="s">
        <v>383</v>
      </c>
      <c r="H18" t="s">
        <v>384</v>
      </c>
      <c r="I18" t="s">
        <v>383</v>
      </c>
      <c r="J18" t="str">
        <f t="shared" si="5"/>
        <v>Andres.Maldini@gmail.com</v>
      </c>
      <c r="K18" t="s">
        <v>383</v>
      </c>
      <c r="L18" t="s">
        <v>384</v>
      </c>
      <c r="M18" t="s">
        <v>253</v>
      </c>
      <c r="N18" t="s">
        <v>384</v>
      </c>
      <c r="O18" t="s">
        <v>383</v>
      </c>
      <c r="P18" t="s">
        <v>382</v>
      </c>
      <c r="Q18" t="s">
        <v>383</v>
      </c>
      <c r="S18" t="str">
        <f>MID(Pacientes!A18,28,(SEARCH("""",Pacientes!A18,28)-28))</f>
        <v>Andres</v>
      </c>
      <c r="T18" t="str">
        <f>MID(Pacientes!B18,3,(SEARCH("""",Pacientes!B18,3)-3))</f>
        <v>Maldini</v>
      </c>
      <c r="V18" t="str">
        <f t="shared" si="3"/>
        <v>tempUsr = new MyUser("AndMal","AndMal123","Andres.Maldini@gmail.com",true,"USER");</v>
      </c>
    </row>
    <row r="19" spans="1:22" x14ac:dyDescent="0.55000000000000004">
      <c r="A19" t="s">
        <v>383</v>
      </c>
      <c r="B19" t="str">
        <f t="shared" si="4"/>
        <v>SebTit</v>
      </c>
      <c r="C19" t="s">
        <v>383</v>
      </c>
      <c r="D19" t="s">
        <v>384</v>
      </c>
      <c r="E19" t="s">
        <v>383</v>
      </c>
      <c r="F19" t="str">
        <f t="shared" si="1"/>
        <v>SebTit123</v>
      </c>
      <c r="G19" t="s">
        <v>383</v>
      </c>
      <c r="H19" t="s">
        <v>384</v>
      </c>
      <c r="I19" t="s">
        <v>383</v>
      </c>
      <c r="J19" t="str">
        <f t="shared" si="5"/>
        <v>Sebastian.Titolo@gmail.com</v>
      </c>
      <c r="K19" t="s">
        <v>383</v>
      </c>
      <c r="L19" t="s">
        <v>384</v>
      </c>
      <c r="M19" t="s">
        <v>253</v>
      </c>
      <c r="N19" t="s">
        <v>384</v>
      </c>
      <c r="O19" t="s">
        <v>383</v>
      </c>
      <c r="P19" t="s">
        <v>382</v>
      </c>
      <c r="Q19" t="s">
        <v>383</v>
      </c>
      <c r="S19" t="str">
        <f>MID(Pacientes!A19,28,(SEARCH("""",Pacientes!A19,28)-28))</f>
        <v>Sebastian</v>
      </c>
      <c r="T19" t="str">
        <f>MID(Pacientes!B19,3,(SEARCH("""",Pacientes!B19,3)-3))</f>
        <v>Titolo</v>
      </c>
      <c r="V19" t="str">
        <f t="shared" si="3"/>
        <v>tempUsr = new MyUser("SebTit","SebTit123","Sebastian.Titolo@gmail.com",true,"USER");</v>
      </c>
    </row>
    <row r="20" spans="1:22" x14ac:dyDescent="0.55000000000000004">
      <c r="A20" t="s">
        <v>383</v>
      </c>
      <c r="B20" t="str">
        <f t="shared" si="4"/>
        <v>CamEns</v>
      </c>
      <c r="C20" t="s">
        <v>383</v>
      </c>
      <c r="D20" t="s">
        <v>384</v>
      </c>
      <c r="E20" t="s">
        <v>383</v>
      </c>
      <c r="F20" t="str">
        <f t="shared" si="1"/>
        <v>CamEns123</v>
      </c>
      <c r="G20" t="s">
        <v>383</v>
      </c>
      <c r="H20" t="s">
        <v>384</v>
      </c>
      <c r="I20" t="s">
        <v>383</v>
      </c>
      <c r="J20" t="str">
        <f t="shared" si="5"/>
        <v>Camila.Ensilla@gmail.com</v>
      </c>
      <c r="K20" t="s">
        <v>383</v>
      </c>
      <c r="L20" t="s">
        <v>384</v>
      </c>
      <c r="M20" t="s">
        <v>253</v>
      </c>
      <c r="N20" t="s">
        <v>384</v>
      </c>
      <c r="O20" t="s">
        <v>383</v>
      </c>
      <c r="P20" t="s">
        <v>382</v>
      </c>
      <c r="Q20" t="s">
        <v>383</v>
      </c>
      <c r="S20" t="str">
        <f>MID(Pacientes!A20,28,(SEARCH("""",Pacientes!A20,28)-28))</f>
        <v>Camila</v>
      </c>
      <c r="T20" t="str">
        <f>MID(Pacientes!B20,3,(SEARCH("""",Pacientes!B20,3)-3))</f>
        <v>Ensilla</v>
      </c>
      <c r="V20" t="str">
        <f t="shared" si="3"/>
        <v>tempUsr = new MyUser("CamEns","CamEns123","Camila.Ensilla@gmail.com",true,"USER");</v>
      </c>
    </row>
    <row r="21" spans="1:22" x14ac:dyDescent="0.55000000000000004">
      <c r="A21" t="s">
        <v>383</v>
      </c>
      <c r="B21" t="str">
        <f t="shared" si="4"/>
        <v>RobBur</v>
      </c>
      <c r="C21" t="s">
        <v>383</v>
      </c>
      <c r="D21" t="s">
        <v>384</v>
      </c>
      <c r="E21" t="s">
        <v>383</v>
      </c>
      <c r="F21" t="str">
        <f t="shared" si="1"/>
        <v>RobBur123</v>
      </c>
      <c r="G21" t="s">
        <v>383</v>
      </c>
      <c r="H21" t="s">
        <v>384</v>
      </c>
      <c r="I21" t="s">
        <v>383</v>
      </c>
      <c r="J21" t="str">
        <f t="shared" si="5"/>
        <v>Roberto.Burgos@gmail.com</v>
      </c>
      <c r="K21" t="s">
        <v>383</v>
      </c>
      <c r="L21" t="s">
        <v>384</v>
      </c>
      <c r="M21" t="s">
        <v>253</v>
      </c>
      <c r="N21" t="s">
        <v>384</v>
      </c>
      <c r="O21" t="s">
        <v>383</v>
      </c>
      <c r="P21" t="s">
        <v>382</v>
      </c>
      <c r="Q21" t="s">
        <v>383</v>
      </c>
      <c r="S21" t="str">
        <f>MID(Pacientes!A21,28,(SEARCH("""",Pacientes!A21,28)-28))</f>
        <v>Roberto</v>
      </c>
      <c r="T21" t="str">
        <f>MID(Pacientes!B21,3,(SEARCH("""",Pacientes!B21,3)-3))</f>
        <v>Burgos</v>
      </c>
      <c r="V21" t="str">
        <f t="shared" si="3"/>
        <v>tempUsr = new MyUser("RobBur","RobBur123","Roberto.Burgos@gmail.com",true,"USER");</v>
      </c>
    </row>
    <row r="22" spans="1:22" x14ac:dyDescent="0.55000000000000004">
      <c r="A22" t="s">
        <v>383</v>
      </c>
      <c r="B22" t="str">
        <f t="shared" si="4"/>
        <v>HugFer</v>
      </c>
      <c r="C22" t="s">
        <v>383</v>
      </c>
      <c r="D22" t="s">
        <v>384</v>
      </c>
      <c r="E22" t="s">
        <v>383</v>
      </c>
      <c r="F22" t="str">
        <f t="shared" si="1"/>
        <v>HugFer123</v>
      </c>
      <c r="G22" t="s">
        <v>383</v>
      </c>
      <c r="H22" t="s">
        <v>384</v>
      </c>
      <c r="I22" t="s">
        <v>383</v>
      </c>
      <c r="J22" t="str">
        <f t="shared" si="5"/>
        <v>Hugo.Fernandez@gmail.com</v>
      </c>
      <c r="K22" t="s">
        <v>383</v>
      </c>
      <c r="L22" t="s">
        <v>384</v>
      </c>
      <c r="M22" t="s">
        <v>253</v>
      </c>
      <c r="N22" t="s">
        <v>384</v>
      </c>
      <c r="O22" t="s">
        <v>383</v>
      </c>
      <c r="P22" t="s">
        <v>382</v>
      </c>
      <c r="Q22" t="s">
        <v>383</v>
      </c>
      <c r="S22" t="str">
        <f>MID(Pacientes!A22,28,(SEARCH("""",Pacientes!A22,28)-28))</f>
        <v>Hugo</v>
      </c>
      <c r="T22" t="str">
        <f>MID(Pacientes!B22,3,(SEARCH("""",Pacientes!B22,3)-3))</f>
        <v>Fernandez</v>
      </c>
      <c r="V22" t="str">
        <f t="shared" si="3"/>
        <v>tempUsr = new MyUser("HugFer","HugFer123","Hugo.Fernandez@gmail.com",true,"USER");</v>
      </c>
    </row>
    <row r="23" spans="1:22" x14ac:dyDescent="0.55000000000000004">
      <c r="A23" t="s">
        <v>383</v>
      </c>
      <c r="B23" t="str">
        <f t="shared" si="4"/>
        <v>GerCas</v>
      </c>
      <c r="C23" t="s">
        <v>383</v>
      </c>
      <c r="D23" t="s">
        <v>384</v>
      </c>
      <c r="E23" t="s">
        <v>383</v>
      </c>
      <c r="F23" t="str">
        <f t="shared" si="1"/>
        <v>GerCas123</v>
      </c>
      <c r="G23" t="s">
        <v>383</v>
      </c>
      <c r="H23" t="s">
        <v>384</v>
      </c>
      <c r="I23" t="s">
        <v>383</v>
      </c>
      <c r="J23" t="str">
        <f t="shared" si="5"/>
        <v>German.Castro@gmail.com</v>
      </c>
      <c r="K23" t="s">
        <v>383</v>
      </c>
      <c r="L23" t="s">
        <v>384</v>
      </c>
      <c r="M23" t="s">
        <v>253</v>
      </c>
      <c r="N23" t="s">
        <v>384</v>
      </c>
      <c r="O23" t="s">
        <v>383</v>
      </c>
      <c r="P23" t="s">
        <v>382</v>
      </c>
      <c r="Q23" t="s">
        <v>383</v>
      </c>
      <c r="S23" t="str">
        <f>MID(Pacientes!A23,28,(SEARCH("""",Pacientes!A23,28)-28))</f>
        <v>German</v>
      </c>
      <c r="T23" t="str">
        <f>MID(Pacientes!B23,3,(SEARCH("""",Pacientes!B23,3)-3))</f>
        <v>Castro</v>
      </c>
      <c r="V23" t="str">
        <f t="shared" si="3"/>
        <v>tempUsr = new MyUser("GerCas","GerCas123","German.Castro@gmail.com",true,"USER");</v>
      </c>
    </row>
    <row r="24" spans="1:22" x14ac:dyDescent="0.55000000000000004">
      <c r="A24" t="s">
        <v>383</v>
      </c>
      <c r="B24" t="str">
        <f t="shared" si="4"/>
        <v>SebPal</v>
      </c>
      <c r="C24" t="s">
        <v>383</v>
      </c>
      <c r="D24" t="s">
        <v>384</v>
      </c>
      <c r="E24" t="s">
        <v>383</v>
      </c>
      <c r="F24" t="str">
        <f t="shared" si="1"/>
        <v>SebPal123</v>
      </c>
      <c r="G24" t="s">
        <v>383</v>
      </c>
      <c r="H24" t="s">
        <v>384</v>
      </c>
      <c r="I24" t="s">
        <v>383</v>
      </c>
      <c r="J24" t="str">
        <f t="shared" si="5"/>
        <v>Sebastian.Palmiero@gmail.com</v>
      </c>
      <c r="K24" t="s">
        <v>383</v>
      </c>
      <c r="L24" t="s">
        <v>384</v>
      </c>
      <c r="M24" t="s">
        <v>253</v>
      </c>
      <c r="N24" t="s">
        <v>384</v>
      </c>
      <c r="O24" t="s">
        <v>383</v>
      </c>
      <c r="P24" t="s">
        <v>382</v>
      </c>
      <c r="Q24" t="s">
        <v>383</v>
      </c>
      <c r="S24" t="str">
        <f>MID(Pacientes!A24,28,(SEARCH("""",Pacientes!A24,28)-28))</f>
        <v>Sebastian</v>
      </c>
      <c r="T24" t="str">
        <f>MID(Pacientes!B24,3,(SEARCH("""",Pacientes!B24,3)-3))</f>
        <v>Palmiero</v>
      </c>
      <c r="V24" t="str">
        <f t="shared" si="3"/>
        <v>tempUsr = new MyUser("SebPal","SebPal123","Sebastian.Palmiero@gmail.com",true,"USER");</v>
      </c>
    </row>
    <row r="25" spans="1:22" x14ac:dyDescent="0.55000000000000004">
      <c r="A25" t="s">
        <v>383</v>
      </c>
      <c r="B25" t="str">
        <f t="shared" si="4"/>
        <v>GusBer</v>
      </c>
      <c r="C25" t="s">
        <v>383</v>
      </c>
      <c r="D25" t="s">
        <v>384</v>
      </c>
      <c r="E25" t="s">
        <v>383</v>
      </c>
      <c r="F25" t="str">
        <f t="shared" si="1"/>
        <v>GusBer123</v>
      </c>
      <c r="G25" t="s">
        <v>383</v>
      </c>
      <c r="H25" t="s">
        <v>384</v>
      </c>
      <c r="I25" t="s">
        <v>383</v>
      </c>
      <c r="J25" t="str">
        <f t="shared" si="5"/>
        <v>Gustavo.Bermudez@gmail.com</v>
      </c>
      <c r="K25" t="s">
        <v>383</v>
      </c>
      <c r="L25" t="s">
        <v>384</v>
      </c>
      <c r="M25" t="s">
        <v>253</v>
      </c>
      <c r="N25" t="s">
        <v>384</v>
      </c>
      <c r="O25" t="s">
        <v>383</v>
      </c>
      <c r="P25" t="s">
        <v>382</v>
      </c>
      <c r="Q25" t="s">
        <v>383</v>
      </c>
      <c r="S25" t="str">
        <f>MID(Pacientes!A25,28,(SEARCH("""",Pacientes!A25,28)-28))</f>
        <v>Gustavo</v>
      </c>
      <c r="T25" t="str">
        <f>MID(Pacientes!B25,3,(SEARCH("""",Pacientes!B25,3)-3))</f>
        <v>Bermudez</v>
      </c>
      <c r="V25" t="str">
        <f t="shared" si="3"/>
        <v>tempUsr = new MyUser("GusBer","GusBer123","Gustavo.Bermudez@gmail.com",true,"USER");</v>
      </c>
    </row>
    <row r="26" spans="1:22" x14ac:dyDescent="0.55000000000000004">
      <c r="A26" t="s">
        <v>383</v>
      </c>
      <c r="B26" t="str">
        <f t="shared" si="4"/>
        <v>AnaLuc</v>
      </c>
      <c r="C26" t="s">
        <v>383</v>
      </c>
      <c r="D26" t="s">
        <v>384</v>
      </c>
      <c r="E26" t="s">
        <v>383</v>
      </c>
      <c r="F26" t="str">
        <f t="shared" si="1"/>
        <v>AnaLuc123</v>
      </c>
      <c r="G26" t="s">
        <v>383</v>
      </c>
      <c r="H26" t="s">
        <v>384</v>
      </c>
      <c r="I26" t="s">
        <v>383</v>
      </c>
      <c r="J26" t="str">
        <f t="shared" si="5"/>
        <v>Anabela.Lucia@gmail.com</v>
      </c>
      <c r="K26" t="s">
        <v>383</v>
      </c>
      <c r="L26" t="s">
        <v>384</v>
      </c>
      <c r="M26" t="s">
        <v>253</v>
      </c>
      <c r="N26" t="s">
        <v>384</v>
      </c>
      <c r="O26" t="s">
        <v>383</v>
      </c>
      <c r="P26" t="s">
        <v>382</v>
      </c>
      <c r="Q26" t="s">
        <v>383</v>
      </c>
      <c r="S26" t="str">
        <f>MID(Pacientes!A26,28,(SEARCH("""",Pacientes!A26,28)-28))</f>
        <v>Anabela</v>
      </c>
      <c r="T26" t="str">
        <f>MID(Pacientes!B26,3,(SEARCH("""",Pacientes!B26,3)-3))</f>
        <v>Lucia</v>
      </c>
      <c r="V26" t="str">
        <f t="shared" si="3"/>
        <v>tempUsr = new MyUser("AnaLuc","AnaLuc123","Anabela.Lucia@gmail.com",true,"USER");</v>
      </c>
    </row>
    <row r="27" spans="1:22" x14ac:dyDescent="0.55000000000000004">
      <c r="A27" t="s">
        <v>383</v>
      </c>
      <c r="B27" t="str">
        <f t="shared" si="4"/>
        <v>SebSac</v>
      </c>
      <c r="C27" t="s">
        <v>383</v>
      </c>
      <c r="D27" t="s">
        <v>384</v>
      </c>
      <c r="E27" t="s">
        <v>383</v>
      </c>
      <c r="F27" t="str">
        <f t="shared" si="1"/>
        <v>SebSac123</v>
      </c>
      <c r="G27" t="s">
        <v>383</v>
      </c>
      <c r="H27" t="s">
        <v>384</v>
      </c>
      <c r="I27" t="s">
        <v>383</v>
      </c>
      <c r="J27" t="str">
        <f t="shared" si="5"/>
        <v>Sebastian.Saccani@gmail.com</v>
      </c>
      <c r="K27" t="s">
        <v>383</v>
      </c>
      <c r="L27" t="s">
        <v>384</v>
      </c>
      <c r="M27" t="s">
        <v>253</v>
      </c>
      <c r="N27" t="s">
        <v>384</v>
      </c>
      <c r="O27" t="s">
        <v>383</v>
      </c>
      <c r="P27" t="s">
        <v>382</v>
      </c>
      <c r="Q27" t="s">
        <v>383</v>
      </c>
      <c r="S27" t="str">
        <f>MID(Pacientes!A27,28,(SEARCH("""",Pacientes!A27,28)-28))</f>
        <v>Sebastian</v>
      </c>
      <c r="T27" t="str">
        <f>MID(Pacientes!B27,3,(SEARCH("""",Pacientes!B27,3)-3))</f>
        <v>Saccani</v>
      </c>
      <c r="V27" t="str">
        <f t="shared" si="3"/>
        <v>tempUsr = new MyUser("SebSac","SebSac123","Sebastian.Saccani@gmail.com",true,"USER");</v>
      </c>
    </row>
    <row r="28" spans="1:22" x14ac:dyDescent="0.55000000000000004">
      <c r="A28" t="s">
        <v>383</v>
      </c>
      <c r="B28" t="str">
        <f t="shared" si="4"/>
        <v>NatSac</v>
      </c>
      <c r="C28" t="s">
        <v>383</v>
      </c>
      <c r="D28" t="s">
        <v>384</v>
      </c>
      <c r="E28" t="s">
        <v>383</v>
      </c>
      <c r="F28" t="str">
        <f t="shared" si="1"/>
        <v>NatSac123</v>
      </c>
      <c r="G28" t="s">
        <v>383</v>
      </c>
      <c r="H28" t="s">
        <v>384</v>
      </c>
      <c r="I28" t="s">
        <v>383</v>
      </c>
      <c r="J28" t="str">
        <f t="shared" si="5"/>
        <v>Natalia.Saccani@gmail.com</v>
      </c>
      <c r="K28" t="s">
        <v>383</v>
      </c>
      <c r="L28" t="s">
        <v>384</v>
      </c>
      <c r="M28" t="s">
        <v>253</v>
      </c>
      <c r="N28" t="s">
        <v>384</v>
      </c>
      <c r="O28" t="s">
        <v>383</v>
      </c>
      <c r="P28" t="s">
        <v>382</v>
      </c>
      <c r="Q28" t="s">
        <v>383</v>
      </c>
      <c r="S28" t="str">
        <f>MID(Pacientes!A28,28,(SEARCH("""",Pacientes!A28,28)-28))</f>
        <v>Natalia</v>
      </c>
      <c r="T28" t="str">
        <f>MID(Pacientes!B28,3,(SEARCH("""",Pacientes!B28,3)-3))</f>
        <v>Saccani</v>
      </c>
      <c r="V28" t="str">
        <f t="shared" si="3"/>
        <v>tempUsr = new MyUser("NatSac","NatSac123","Natalia.Saccani@gmail.com",true,"USER");</v>
      </c>
    </row>
    <row r="29" spans="1:22" x14ac:dyDescent="0.55000000000000004">
      <c r="A29" t="s">
        <v>383</v>
      </c>
      <c r="B29" t="str">
        <f t="shared" si="4"/>
        <v>NatDam</v>
      </c>
      <c r="C29" t="s">
        <v>383</v>
      </c>
      <c r="D29" t="s">
        <v>384</v>
      </c>
      <c r="E29" t="s">
        <v>383</v>
      </c>
      <c r="F29" t="str">
        <f t="shared" si="1"/>
        <v>NatDam123</v>
      </c>
      <c r="G29" t="s">
        <v>383</v>
      </c>
      <c r="H29" t="s">
        <v>384</v>
      </c>
      <c r="I29" t="s">
        <v>383</v>
      </c>
      <c r="J29" t="str">
        <f t="shared" si="5"/>
        <v>Natalia.Damele@gmail.com</v>
      </c>
      <c r="K29" t="s">
        <v>383</v>
      </c>
      <c r="L29" t="s">
        <v>384</v>
      </c>
      <c r="M29" t="s">
        <v>253</v>
      </c>
      <c r="N29" t="s">
        <v>384</v>
      </c>
      <c r="O29" t="s">
        <v>383</v>
      </c>
      <c r="P29" t="s">
        <v>382</v>
      </c>
      <c r="Q29" t="s">
        <v>383</v>
      </c>
      <c r="S29" t="str">
        <f>MID(Pacientes!A29,28,(SEARCH("""",Pacientes!A29,28)-28))</f>
        <v>Natalia</v>
      </c>
      <c r="T29" t="str">
        <f>MID(Pacientes!B29,3,(SEARCH("""",Pacientes!B29,3)-3))</f>
        <v>Damele</v>
      </c>
      <c r="V29" t="str">
        <f t="shared" si="3"/>
        <v>tempUsr = new MyUser("NatDam","NatDam123","Natalia.Damele@gmail.com",true,"USER");</v>
      </c>
    </row>
    <row r="30" spans="1:22" x14ac:dyDescent="0.55000000000000004">
      <c r="A30" t="s">
        <v>383</v>
      </c>
      <c r="B30" t="str">
        <f t="shared" si="4"/>
        <v>EliMat</v>
      </c>
      <c r="C30" t="s">
        <v>383</v>
      </c>
      <c r="D30" t="s">
        <v>384</v>
      </c>
      <c r="E30" t="s">
        <v>383</v>
      </c>
      <c r="F30" t="str">
        <f t="shared" si="1"/>
        <v>EliMat123</v>
      </c>
      <c r="G30" t="s">
        <v>383</v>
      </c>
      <c r="H30" t="s">
        <v>384</v>
      </c>
      <c r="I30" t="s">
        <v>383</v>
      </c>
      <c r="J30" t="str">
        <f t="shared" si="5"/>
        <v>Eliana.Matera@gmail.com</v>
      </c>
      <c r="K30" t="s">
        <v>383</v>
      </c>
      <c r="L30" t="s">
        <v>384</v>
      </c>
      <c r="M30" t="s">
        <v>253</v>
      </c>
      <c r="N30" t="s">
        <v>384</v>
      </c>
      <c r="O30" t="s">
        <v>383</v>
      </c>
      <c r="P30" t="s">
        <v>382</v>
      </c>
      <c r="Q30" t="s">
        <v>383</v>
      </c>
      <c r="S30" t="str">
        <f>MID(Pacientes!A30,28,(SEARCH("""",Pacientes!A30,28)-28))</f>
        <v>Eliana</v>
      </c>
      <c r="T30" t="str">
        <f>MID(Pacientes!B30,3,(SEARCH("""",Pacientes!B30,3)-3))</f>
        <v>Matera</v>
      </c>
      <c r="V30" t="str">
        <f t="shared" si="3"/>
        <v>tempUsr = new MyUser("EliMat","EliMat123","Eliana.Matera@gmail.com",true,"USER");</v>
      </c>
    </row>
    <row r="31" spans="1:22" x14ac:dyDescent="0.55000000000000004">
      <c r="A31" t="s">
        <v>383</v>
      </c>
      <c r="B31" t="str">
        <f t="shared" si="4"/>
        <v>FloPer</v>
      </c>
      <c r="C31" t="s">
        <v>383</v>
      </c>
      <c r="D31" t="s">
        <v>384</v>
      </c>
      <c r="E31" t="s">
        <v>383</v>
      </c>
      <c r="F31" t="str">
        <f t="shared" si="1"/>
        <v>FloPer123</v>
      </c>
      <c r="G31" t="s">
        <v>383</v>
      </c>
      <c r="H31" t="s">
        <v>384</v>
      </c>
      <c r="I31" t="s">
        <v>383</v>
      </c>
      <c r="J31" t="str">
        <f t="shared" si="5"/>
        <v>Florencia.Persiani@gmail.com</v>
      </c>
      <c r="K31" t="s">
        <v>383</v>
      </c>
      <c r="L31" t="s">
        <v>384</v>
      </c>
      <c r="M31" t="s">
        <v>253</v>
      </c>
      <c r="N31" t="s">
        <v>384</v>
      </c>
      <c r="O31" t="s">
        <v>383</v>
      </c>
      <c r="P31" t="s">
        <v>382</v>
      </c>
      <c r="Q31" t="s">
        <v>383</v>
      </c>
      <c r="S31" t="str">
        <f>MID(Pacientes!A31,28,(SEARCH("""",Pacientes!A31,28)-28))</f>
        <v>Florencia</v>
      </c>
      <c r="T31" t="str">
        <f>MID(Pacientes!B31,3,(SEARCH("""",Pacientes!B31,3)-3))</f>
        <v>Persiani</v>
      </c>
      <c r="V31" t="str">
        <f t="shared" si="3"/>
        <v>tempUsr = new MyUser("FloPer","FloPer123","Florencia.Persiani@gmail.com",true,"USER");</v>
      </c>
    </row>
    <row r="32" spans="1:22" x14ac:dyDescent="0.55000000000000004">
      <c r="A32" t="s">
        <v>383</v>
      </c>
      <c r="B32" t="str">
        <f t="shared" si="4"/>
        <v xml:space="preserve">FloDe </v>
      </c>
      <c r="C32" t="s">
        <v>383</v>
      </c>
      <c r="D32" t="s">
        <v>384</v>
      </c>
      <c r="E32" t="s">
        <v>383</v>
      </c>
      <c r="F32" t="str">
        <f t="shared" si="1"/>
        <v>FloDe 123</v>
      </c>
      <c r="G32" t="s">
        <v>383</v>
      </c>
      <c r="H32" t="s">
        <v>384</v>
      </c>
      <c r="I32" t="s">
        <v>383</v>
      </c>
      <c r="J32" t="str">
        <f t="shared" si="5"/>
        <v>Florencia.De Lucca@gmail.com</v>
      </c>
      <c r="K32" t="s">
        <v>383</v>
      </c>
      <c r="L32" t="s">
        <v>384</v>
      </c>
      <c r="M32" t="s">
        <v>253</v>
      </c>
      <c r="N32" t="s">
        <v>384</v>
      </c>
      <c r="O32" t="s">
        <v>383</v>
      </c>
      <c r="P32" t="s">
        <v>382</v>
      </c>
      <c r="Q32" t="s">
        <v>383</v>
      </c>
      <c r="S32" t="str">
        <f>MID(Pacientes!A32,28,(SEARCH("""",Pacientes!A32,28)-28))</f>
        <v>Florencia</v>
      </c>
      <c r="T32" t="str">
        <f>MID(Pacientes!B32,3,(SEARCH("""",Pacientes!B32,3)-3))</f>
        <v>De Lucca</v>
      </c>
      <c r="V32" t="str">
        <f t="shared" si="3"/>
        <v>tempUsr = new MyUser("FloDe ","FloDe 123","Florencia.De Lucca@gmail.com",true,"USER");</v>
      </c>
    </row>
    <row r="33" spans="1:22" x14ac:dyDescent="0.55000000000000004">
      <c r="A33" t="s">
        <v>383</v>
      </c>
      <c r="B33" t="str">
        <f t="shared" si="4"/>
        <v>NorPon</v>
      </c>
      <c r="C33" t="s">
        <v>383</v>
      </c>
      <c r="D33" t="s">
        <v>384</v>
      </c>
      <c r="E33" t="s">
        <v>383</v>
      </c>
      <c r="F33" t="str">
        <f t="shared" si="1"/>
        <v>NorPon123</v>
      </c>
      <c r="G33" t="s">
        <v>383</v>
      </c>
      <c r="H33" t="s">
        <v>384</v>
      </c>
      <c r="I33" t="s">
        <v>383</v>
      </c>
      <c r="J33" t="str">
        <f t="shared" si="5"/>
        <v>Norma.Ponce@gmail.com</v>
      </c>
      <c r="K33" t="s">
        <v>383</v>
      </c>
      <c r="L33" t="s">
        <v>384</v>
      </c>
      <c r="M33" t="s">
        <v>253</v>
      </c>
      <c r="N33" t="s">
        <v>384</v>
      </c>
      <c r="O33" t="s">
        <v>383</v>
      </c>
      <c r="P33" t="s">
        <v>382</v>
      </c>
      <c r="Q33" t="s">
        <v>383</v>
      </c>
      <c r="S33" t="str">
        <f>MID(Pacientes!A33,28,(SEARCH("""",Pacientes!A33,28)-28))</f>
        <v>Norma</v>
      </c>
      <c r="T33" t="str">
        <f>MID(Pacientes!B33,3,(SEARCH("""",Pacientes!B33,3)-3))</f>
        <v>Ponce</v>
      </c>
      <c r="V33" t="str">
        <f t="shared" si="3"/>
        <v>tempUsr = new MyUser("NorPon","NorPon123","Norma.Ponce@gmail.com",true,"USER");</v>
      </c>
    </row>
    <row r="34" spans="1:22" x14ac:dyDescent="0.55000000000000004">
      <c r="A34" t="s">
        <v>383</v>
      </c>
      <c r="B34" t="str">
        <f t="shared" si="4"/>
        <v>FloSal</v>
      </c>
      <c r="C34" t="s">
        <v>383</v>
      </c>
      <c r="D34" t="s">
        <v>384</v>
      </c>
      <c r="E34" t="s">
        <v>383</v>
      </c>
      <c r="F34" t="str">
        <f t="shared" si="1"/>
        <v>FloSal123</v>
      </c>
      <c r="G34" t="s">
        <v>383</v>
      </c>
      <c r="H34" t="s">
        <v>384</v>
      </c>
      <c r="I34" t="s">
        <v>383</v>
      </c>
      <c r="J34" t="str">
        <f t="shared" si="5"/>
        <v>Florencia.Salamanca@gmail.com</v>
      </c>
      <c r="K34" t="s">
        <v>383</v>
      </c>
      <c r="L34" t="s">
        <v>384</v>
      </c>
      <c r="M34" t="s">
        <v>253</v>
      </c>
      <c r="N34" t="s">
        <v>384</v>
      </c>
      <c r="O34" t="s">
        <v>383</v>
      </c>
      <c r="P34" t="s">
        <v>382</v>
      </c>
      <c r="Q34" t="s">
        <v>383</v>
      </c>
      <c r="S34" t="str">
        <f>MID(Pacientes!A34,28,(SEARCH("""",Pacientes!A34,28)-28))</f>
        <v>Florencia</v>
      </c>
      <c r="T34" t="str">
        <f>MID(Pacientes!B34,3,(SEARCH("""",Pacientes!B34,3)-3))</f>
        <v>Salamanca</v>
      </c>
      <c r="V34" t="str">
        <f t="shared" si="3"/>
        <v>tempUsr = new MyUser("FloSal","FloSal123","Florencia.Salamanca@gmail.com",true,"USER");</v>
      </c>
    </row>
    <row r="35" spans="1:22" x14ac:dyDescent="0.55000000000000004">
      <c r="A35" t="s">
        <v>383</v>
      </c>
      <c r="B35" t="str">
        <f t="shared" si="4"/>
        <v>VanApo</v>
      </c>
      <c r="C35" t="s">
        <v>383</v>
      </c>
      <c r="D35" t="s">
        <v>384</v>
      </c>
      <c r="E35" t="s">
        <v>383</v>
      </c>
      <c r="F35" t="str">
        <f t="shared" si="1"/>
        <v>VanApo123</v>
      </c>
      <c r="G35" t="s">
        <v>383</v>
      </c>
      <c r="H35" t="s">
        <v>384</v>
      </c>
      <c r="I35" t="s">
        <v>383</v>
      </c>
      <c r="J35" t="str">
        <f t="shared" si="5"/>
        <v>Vanesa.Apodaca@gmail.com</v>
      </c>
      <c r="K35" t="s">
        <v>383</v>
      </c>
      <c r="L35" t="s">
        <v>384</v>
      </c>
      <c r="M35" t="s">
        <v>253</v>
      </c>
      <c r="N35" t="s">
        <v>384</v>
      </c>
      <c r="O35" t="s">
        <v>383</v>
      </c>
      <c r="P35" t="s">
        <v>382</v>
      </c>
      <c r="Q35" t="s">
        <v>383</v>
      </c>
      <c r="S35" t="str">
        <f>MID(Pacientes!A35,28,(SEARCH("""",Pacientes!A35,28)-28))</f>
        <v>Vanesa</v>
      </c>
      <c r="T35" t="str">
        <f>MID(Pacientes!B35,3,(SEARCH("""",Pacientes!B35,3)-3))</f>
        <v>Apodaca</v>
      </c>
      <c r="V35" t="str">
        <f t="shared" si="3"/>
        <v>tempUsr = new MyUser("VanApo","VanApo123","Vanesa.Apodaca@gmail.com",true,"USER");</v>
      </c>
    </row>
    <row r="36" spans="1:22" x14ac:dyDescent="0.55000000000000004">
      <c r="A36" t="s">
        <v>383</v>
      </c>
      <c r="B36" t="str">
        <f t="shared" si="4"/>
        <v>GabPer</v>
      </c>
      <c r="C36" t="s">
        <v>383</v>
      </c>
      <c r="D36" t="s">
        <v>384</v>
      </c>
      <c r="E36" t="s">
        <v>383</v>
      </c>
      <c r="F36" t="str">
        <f t="shared" si="1"/>
        <v>GabPer123</v>
      </c>
      <c r="G36" t="s">
        <v>383</v>
      </c>
      <c r="H36" t="s">
        <v>384</v>
      </c>
      <c r="I36" t="s">
        <v>383</v>
      </c>
      <c r="J36" t="str">
        <f t="shared" si="5"/>
        <v>Gabriel.Perez@gmail.com</v>
      </c>
      <c r="K36" t="s">
        <v>383</v>
      </c>
      <c r="L36" t="s">
        <v>384</v>
      </c>
      <c r="M36" t="s">
        <v>253</v>
      </c>
      <c r="N36" t="s">
        <v>384</v>
      </c>
      <c r="O36" t="s">
        <v>383</v>
      </c>
      <c r="P36" t="s">
        <v>382</v>
      </c>
      <c r="Q36" t="s">
        <v>383</v>
      </c>
      <c r="S36" t="str">
        <f>MID(Pacientes!A36,28,(SEARCH("""",Pacientes!A36,28)-28))</f>
        <v>Gabriel</v>
      </c>
      <c r="T36" t="str">
        <f>MID(Pacientes!B36,3,(SEARCH("""",Pacientes!B36,3)-3))</f>
        <v>Perez</v>
      </c>
      <c r="V36" t="str">
        <f t="shared" si="3"/>
        <v>tempUsr = new MyUser("GabPer","GabPer123","Gabriel.Perez@gmail.com",true,"USER");</v>
      </c>
    </row>
    <row r="37" spans="1:22" x14ac:dyDescent="0.55000000000000004">
      <c r="A37" t="s">
        <v>383</v>
      </c>
      <c r="B37" t="str">
        <f t="shared" si="4"/>
        <v>GonMar</v>
      </c>
      <c r="C37" t="s">
        <v>383</v>
      </c>
      <c r="D37" t="s">
        <v>384</v>
      </c>
      <c r="E37" t="s">
        <v>383</v>
      </c>
      <c r="F37" t="str">
        <f t="shared" si="1"/>
        <v>GonMar123</v>
      </c>
      <c r="G37" t="s">
        <v>383</v>
      </c>
      <c r="H37" t="s">
        <v>384</v>
      </c>
      <c r="I37" t="s">
        <v>383</v>
      </c>
      <c r="J37" t="str">
        <f t="shared" si="5"/>
        <v>Gonzalo.Marcec@gmail.com</v>
      </c>
      <c r="K37" t="s">
        <v>383</v>
      </c>
      <c r="L37" t="s">
        <v>384</v>
      </c>
      <c r="M37" t="s">
        <v>253</v>
      </c>
      <c r="N37" t="s">
        <v>384</v>
      </c>
      <c r="O37" t="s">
        <v>383</v>
      </c>
      <c r="P37" t="s">
        <v>382</v>
      </c>
      <c r="Q37" t="s">
        <v>383</v>
      </c>
      <c r="S37" t="str">
        <f>MID(Pacientes!A37,28,(SEARCH("""",Pacientes!A37,28)-28))</f>
        <v>Gonzalo</v>
      </c>
      <c r="T37" t="str">
        <f>MID(Pacientes!B37,3,(SEARCH("""",Pacientes!B37,3)-3))</f>
        <v>Marcec</v>
      </c>
      <c r="V37" t="str">
        <f t="shared" si="3"/>
        <v>tempUsr = new MyUser("GonMar","GonMar123","Gonzalo.Marcec@gmail.com",true,"USER");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5B5-9BA1-4DBA-9958-FDD7A98EA7A9}">
  <dimension ref="A1:G37"/>
  <sheetViews>
    <sheetView topLeftCell="A9" workbookViewId="0">
      <selection activeCell="A30" sqref="A30"/>
    </sheetView>
  </sheetViews>
  <sheetFormatPr baseColWidth="10" defaultRowHeight="14.4" x14ac:dyDescent="0.55000000000000004"/>
  <cols>
    <col min="1" max="1" width="66.5234375" bestFit="1" customWidth="1"/>
    <col min="2" max="2" width="135.26171875" bestFit="1" customWidth="1"/>
    <col min="3" max="3" width="77.05078125" bestFit="1" customWidth="1"/>
    <col min="4" max="4" width="119.62890625" bestFit="1" customWidth="1"/>
    <col min="5" max="5" width="39.83984375" bestFit="1" customWidth="1"/>
  </cols>
  <sheetData>
    <row r="1" spans="1:7" x14ac:dyDescent="0.55000000000000004">
      <c r="A1" t="s">
        <v>388</v>
      </c>
      <c r="B1" t="s">
        <v>255</v>
      </c>
      <c r="C1" t="s">
        <v>392</v>
      </c>
      <c r="D1" s="50" t="s">
        <v>389</v>
      </c>
      <c r="E1" s="50">
        <v>2</v>
      </c>
      <c r="G1" t="s">
        <v>254</v>
      </c>
    </row>
    <row r="2" spans="1:7" x14ac:dyDescent="0.55000000000000004">
      <c r="A2" t="str">
        <f>Usuarios!V2</f>
        <v>tempUsr = new MyUser("JulAri","JulAri123","Julio.Arias@gmail.com",true,"USER");</v>
      </c>
      <c r="B2" t="str">
        <f>Pacientes!O2</f>
        <v>tempPatient = new Patient("Julio", "Arias", LocalDate.of(1953,1, 17),10664879,Gender.MALE, "Lanus", false, true, false, false, false);</v>
      </c>
      <c r="C2" t="str">
        <f>Usuarios!$Z$2</f>
        <v>tempUsr.setPatient(tempPatient);tempPatient.setUser(tempUsr);userRepository.save(tempUsr);</v>
      </c>
      <c r="D2" t="str">
        <f>'Caso 1(ETAs)'!K3</f>
        <v>tempAppointment = new Appointment(LocalDate.of(2021, 6, 1), LocalTime.of(9,0), false, LocalTime.of(9,20),tempClinica, tempPatient, true, false);</v>
      </c>
      <c r="E2" t="s">
        <v>249</v>
      </c>
    </row>
    <row r="3" spans="1:7" x14ac:dyDescent="0.55000000000000004">
      <c r="A3" t="str">
        <f>Usuarios!V3</f>
        <v>tempUsr = new MyUser("BeaLeg","BeaLeg123","Beatriz.Leguizamon@gmail.com",true,"USER");</v>
      </c>
      <c r="B3" t="str">
        <f>Pacientes!O3</f>
        <v>tempPatient = new Patient("Beatriz", "Leguizamon", LocalDate.of(1955,6, 25),9215788,Gender.FEMALE, "Lanus", true, false, false, false, false);</v>
      </c>
      <c r="C3" t="str">
        <f>Usuarios!$Z$2</f>
        <v>tempUsr.setPatient(tempPatient);tempPatient.setUser(tempUsr);userRepository.save(tempUsr);</v>
      </c>
      <c r="D3" t="str">
        <f>'Caso 1(ETAs)'!K4</f>
        <v>tempAppointment = new Appointment(LocalDate.of(2021, 6, 1), LocalTime.of(9,15), false, LocalTime.of(9,35),tempClinica, tempPatient, true, false);</v>
      </c>
      <c r="E3" t="s">
        <v>249</v>
      </c>
    </row>
    <row r="4" spans="1:7" x14ac:dyDescent="0.55000000000000004">
      <c r="A4" t="str">
        <f>Usuarios!V4</f>
        <v>tempUsr = new MyUser("CriVal","CriVal123","Cristian.Vallarino@gmail.com",true,"USER");</v>
      </c>
      <c r="B4" t="str">
        <f>Pacientes!O4</f>
        <v>tempPatient = new Patient("Cristian", "Vallarino", LocalDate.of(1983,2, 22),30127532,Gender.MALE, "Banfield", true, false, false, false, false);</v>
      </c>
      <c r="C4" t="str">
        <f>Usuarios!$Z$2</f>
        <v>tempUsr.setPatient(tempPatient);tempPatient.setUser(tempUsr);userRepository.save(tempUsr);</v>
      </c>
      <c r="D4" t="str">
        <f>'Caso 1(ETAs)'!K5</f>
        <v>tempAppointment = new Appointment(LocalDate.of(2021, 6, 1), LocalTime.of(9,30), false, LocalTime.of(10,0),tempClinica, tempPatient, true, false);</v>
      </c>
      <c r="E4" t="s">
        <v>249</v>
      </c>
    </row>
    <row r="5" spans="1:7" x14ac:dyDescent="0.55000000000000004">
      <c r="A5" t="str">
        <f>Usuarios!V5</f>
        <v>tempUsr = new MyUser("VicAri","VicAri123","Victoria.Arias@gmail.com",true,"USER");</v>
      </c>
      <c r="B5" t="str">
        <f>Pacientes!O5</f>
        <v>tempPatient = new Patient("Victoria", "Arias", LocalDate.of(1980,1, 25),26742442,Gender.FEMALE, "Lomas", true, false, false, false, false);</v>
      </c>
      <c r="C5" t="str">
        <f>Usuarios!$Z$2</f>
        <v>tempUsr.setPatient(tempPatient);tempPatient.setUser(tempUsr);userRepository.save(tempUsr);</v>
      </c>
      <c r="D5" t="str">
        <f>'Caso 1(ETAs)'!K6</f>
        <v>tempAppointment = new Appointment(LocalDate.of(2021, 6, 1), LocalTime.of(9,45), false, LocalTime.of(10,15),tempClinica, tempPatient, true, false);</v>
      </c>
      <c r="E5" t="s">
        <v>249</v>
      </c>
    </row>
    <row r="6" spans="1:7" x14ac:dyDescent="0.55000000000000004">
      <c r="A6" t="str">
        <f>Usuarios!V6</f>
        <v>tempUsr = new MyUser("CamGar","CamGar123","Camila.Garcia@gmail.com",true,"USER");</v>
      </c>
      <c r="B6" t="str">
        <f>Pacientes!O6</f>
        <v>tempPatient = new Patient("Camila", "Garcia", LocalDate.of(1982,7, 9),30333982,Gender.FEMALE, "Lomas", false, false, true, false, false);</v>
      </c>
      <c r="C6" t="str">
        <f>Usuarios!$Z$2</f>
        <v>tempUsr.setPatient(tempPatient);tempPatient.setUser(tempUsr);userRepository.save(tempUsr);</v>
      </c>
      <c r="D6" t="str">
        <f>'Caso 1(ETAs)'!K7</f>
        <v>tempAppointment = new Appointment(LocalDate.of(2021, 6, 1), LocalTime.of(10,0), false, LocalTime.of(10,30),tempClinica, tempPatient, true, false);</v>
      </c>
      <c r="E6" t="s">
        <v>249</v>
      </c>
    </row>
    <row r="7" spans="1:7" x14ac:dyDescent="0.55000000000000004">
      <c r="A7" t="str">
        <f>Usuarios!V7</f>
        <v>tempUsr = new MyUser("GabSua","GabSua123","Gabriela.Suarez@gmail.com",true,"USER");</v>
      </c>
      <c r="B7" t="str">
        <f>Pacientes!O7</f>
        <v>tempPatient = new Patient("Gabriela", "Suarez", LocalDate.of(1981,11, 11),28447445,Gender.FEMALE, "CABA", true, false, false, false, false);</v>
      </c>
      <c r="C7" t="str">
        <f>Usuarios!$Z$2</f>
        <v>tempUsr.setPatient(tempPatient);tempPatient.setUser(tempUsr);userRepository.save(tempUsr);</v>
      </c>
      <c r="D7" t="str">
        <f>'Caso 1(ETAs)'!K8</f>
        <v>tempAppointment = new Appointment(LocalDate.of(2021, 6, 1), LocalTime.of(10,15), false, LocalTime.of(10,50),tempClinica, tempPatient, true, false);</v>
      </c>
      <c r="E7" t="s">
        <v>249</v>
      </c>
    </row>
    <row r="8" spans="1:7" x14ac:dyDescent="0.55000000000000004">
      <c r="A8" t="str">
        <f>Usuarios!V8</f>
        <v>tempUsr = new MyUser("FraDe ","FraDe 123","Francisco.De Marco@gmail.com",true,"USER");</v>
      </c>
      <c r="B8" t="str">
        <f>Pacientes!O8</f>
        <v>tempPatient = new Patient("Francisco", "De Marco", LocalDate.of(1978,9, 10),25725839,Gender.MALE, "CABA", true, true, false, false, false);</v>
      </c>
      <c r="C8" t="str">
        <f>Usuarios!$Z$2</f>
        <v>tempUsr.setPatient(tempPatient);tempPatient.setUser(tempUsr);userRepository.save(tempUsr);</v>
      </c>
      <c r="D8" t="str">
        <f>'Caso 1(ETAs)'!K9</f>
        <v>tempAppointment = new Appointment(LocalDate.of(2021, 6, 1), LocalTime.of(10,30), false, LocalTime.of(11,0),tempClinica, tempPatient, true, false);</v>
      </c>
      <c r="E8" t="s">
        <v>249</v>
      </c>
    </row>
    <row r="9" spans="1:7" x14ac:dyDescent="0.55000000000000004">
      <c r="A9" t="str">
        <f>Usuarios!V9</f>
        <v>tempUsr = new MyUser("EmiDis","EmiDis123","Emilio.Dissi@gmail.com",true,"USER");</v>
      </c>
      <c r="B9" t="str">
        <f>Pacientes!O9</f>
        <v>tempPatient = new Patient("Emilio", "Dissi", LocalDate.of(1970,3, 3),20876091,Gender.MALE, "Lomas", true, true, true, true, false);</v>
      </c>
      <c r="C9" t="str">
        <f>Usuarios!$Z$2</f>
        <v>tempUsr.setPatient(tempPatient);tempPatient.setUser(tempUsr);userRepository.save(tempUsr);</v>
      </c>
      <c r="D9" t="str">
        <f>'Caso 1(ETAs)'!K10</f>
        <v>tempAppointment = new Appointment(LocalDate.of(2021, 6, 1), LocalTime.of(10,45), false, LocalTime.of(11,15),tempClinica, tempPatient, true, false);</v>
      </c>
      <c r="E9" t="s">
        <v>249</v>
      </c>
    </row>
    <row r="10" spans="1:7" x14ac:dyDescent="0.55000000000000004">
      <c r="A10" t="str">
        <f>Usuarios!V10</f>
        <v>tempUsr = new MyUser("IriDe ","IriDe 123","Iris.De Ojo@gmail.com",true,"USER");</v>
      </c>
      <c r="B10" t="str">
        <f>Pacientes!O10</f>
        <v>tempPatient = new Patient("Iris", "De Ojo", LocalDate.of(1985,9, 1),33445775,Gender.FEMALE, "Lanus", true, false, false, false, false);</v>
      </c>
      <c r="C10" t="str">
        <f>Usuarios!$Z$2</f>
        <v>tempUsr.setPatient(tempPatient);tempPatient.setUser(tempUsr);userRepository.save(tempUsr);</v>
      </c>
      <c r="D10" t="str">
        <f>'Caso 1(ETAs)'!K11</f>
        <v>tempAppointment = new Appointment(LocalDate.of(2021, 6, 1), LocalTime.of(11,0), false, LocalTime.of(11,35),tempClinica, tempPatient, true, false);</v>
      </c>
      <c r="E10" t="s">
        <v>249</v>
      </c>
    </row>
    <row r="11" spans="1:7" x14ac:dyDescent="0.55000000000000004">
      <c r="A11" t="str">
        <f>Usuarios!V11</f>
        <v>tempUsr = new MyUser("LucLun","LucLun123","Luciano.Lunga@gmail.com",true,"USER");</v>
      </c>
      <c r="B11" t="str">
        <f>Pacientes!O11</f>
        <v>tempPatient = new Patient("Luciano", "Lunga", LocalDate.of(1981,11, 11),22987456,Gender.MALE, "Lomas", true, false, false, false, false);</v>
      </c>
      <c r="C11" t="str">
        <f>Usuarios!$Z$2</f>
        <v>tempUsr.setPatient(tempPatient);tempPatient.setUser(tempUsr);userRepository.save(tempUsr);</v>
      </c>
      <c r="D11" t="str">
        <f>'Caso 1(ETAs)'!K12</f>
        <v>tempAppointment = new Appointment(LocalDate.of(2021, 6, 1), LocalTime.of(11,15), false, LocalTime.of(11,40),tempClinica, tempPatient, true, false);</v>
      </c>
      <c r="E11" t="s">
        <v>249</v>
      </c>
    </row>
    <row r="12" spans="1:7" x14ac:dyDescent="0.55000000000000004">
      <c r="A12" t="str">
        <f>Usuarios!V12</f>
        <v>tempUsr = new MyUser("AlePer","AlePer123","Alejo.Perez@gmail.com",true,"USER");</v>
      </c>
      <c r="B12" t="str">
        <f>Pacientes!O12</f>
        <v>tempPatient = new Patient("Alejo", "Perez", LocalDate.of(1982,2, 15),29851753,Gender.MALE, "Temperley", false, false, false, true, false);</v>
      </c>
      <c r="C12" t="str">
        <f>Usuarios!$Z$2</f>
        <v>tempUsr.setPatient(tempPatient);tempPatient.setUser(tempUsr);userRepository.save(tempUsr);</v>
      </c>
      <c r="D12" t="str">
        <f>'Caso 1(ETAs)'!K13</f>
        <v>tempAppointment = new Appointment(LocalDate.of(2021, 6, 1), LocalTime.of(11,30), false, LocalTime.of(12,0),tempClinica, tempPatient, true, false);</v>
      </c>
      <c r="E12" t="s">
        <v>249</v>
      </c>
    </row>
    <row r="13" spans="1:7" x14ac:dyDescent="0.55000000000000004">
      <c r="A13" t="str">
        <f>Usuarios!V13</f>
        <v>tempUsr = new MyUser("PauPer","PauPer123","Paula.Perez@gmail.com",true,"USER");</v>
      </c>
      <c r="B13" t="str">
        <f>Pacientes!O13</f>
        <v>tempPatient = new Patient("Paula", "Perez", LocalDate.of(1980,2, 25),29356543,Gender.FEMALE, "Lanus", false, true, false, false, false);</v>
      </c>
      <c r="C13" t="str">
        <f>Usuarios!$Z$2</f>
        <v>tempUsr.setPatient(tempPatient);tempPatient.setUser(tempUsr);userRepository.save(tempUsr);</v>
      </c>
      <c r="D13" t="str">
        <f>'Caso 1(ETAs)'!K14</f>
        <v>tempAppointment = new Appointment(LocalDate.of(2021, 6, 1), LocalTime.of(11,45), false, LocalTime.of(12,15),tempClinica, tempPatient, true, false);</v>
      </c>
      <c r="E13" t="s">
        <v>249</v>
      </c>
    </row>
    <row r="14" spans="1:7" x14ac:dyDescent="0.55000000000000004">
      <c r="A14" t="str">
        <f>Usuarios!V14</f>
        <v>tempUsr = new MyUser("JulSan","JulSan123","Julio.Sanchez@gmail.com",true,"USER");</v>
      </c>
      <c r="B14" t="str">
        <f>Pacientes!O14</f>
        <v>tempPatient = new Patient("Julio", "Sanchez", LocalDate.of(1955,5, 15),12615229,Gender.MALE, "Lanus", false, false, false, false, false);</v>
      </c>
      <c r="C14" t="str">
        <f>Usuarios!$Z$2</f>
        <v>tempUsr.setPatient(tempPatient);tempPatient.setUser(tempUsr);userRepository.save(tempUsr);</v>
      </c>
      <c r="D14" t="str">
        <f>'Caso 1(ETAs)'!K15</f>
        <v>tempAppointment = new Appointment(LocalDate.of(2021, 6, 1), LocalTime.of(12,0), false, LocalTime.of(12,35),tempClinica, tempPatient, true, false);</v>
      </c>
      <c r="E14" t="s">
        <v>249</v>
      </c>
    </row>
    <row r="15" spans="1:7" x14ac:dyDescent="0.55000000000000004">
      <c r="A15" t="str">
        <f>Usuarios!V15</f>
        <v>tempUsr = new MyUser("LauBon","LauBon123","Laura.Bonilla@gmail.com",true,"USER");</v>
      </c>
      <c r="B15" t="str">
        <f>Pacientes!O15</f>
        <v>tempPatient = new Patient("Laura", "Bonilla", LocalDate.of(1984,5, 15),33153323,Gender.FEMALE, "Lanus", false, false, false, false, false);</v>
      </c>
      <c r="C15" t="str">
        <f>Usuarios!$Z$2</f>
        <v>tempUsr.setPatient(tempPatient);tempPatient.setUser(tempUsr);userRepository.save(tempUsr);</v>
      </c>
      <c r="D15" t="str">
        <f>'Caso 1(ETAs)'!K16</f>
        <v>tempAppointment = new Appointment(LocalDate.of(2021, 6, 1), LocalTime.of(12,15), false, LocalTime.of(12,55),tempClinica, tempPatient, true, false);</v>
      </c>
      <c r="E15" t="s">
        <v>249</v>
      </c>
    </row>
    <row r="16" spans="1:7" x14ac:dyDescent="0.55000000000000004">
      <c r="A16" t="str">
        <f>Usuarios!V16</f>
        <v>tempUsr = new MyUser("AndGon","AndGon123","Andrea.Gonzales@gmail.com",true,"USER");</v>
      </c>
      <c r="B16" t="str">
        <f>Pacientes!O16</f>
        <v>tempPatient = new Patient("Andrea", "Gonzales", LocalDate.of(1982,2, 27),29445256,Gender.FEMALE, "Temperlay", true, true, false, false, false);</v>
      </c>
      <c r="C16" t="str">
        <f>Usuarios!$Z$2</f>
        <v>tempUsr.setPatient(tempPatient);tempPatient.setUser(tempUsr);userRepository.save(tempUsr);</v>
      </c>
      <c r="D16" t="str">
        <f>'Caso 1(ETAs)'!K17</f>
        <v>tempAppointment = new Appointment(LocalDate.of(2021, 6, 1), LocalTime.of(12,30), false, LocalTime.of(13,15),tempClinica, tempPatient, true, false);</v>
      </c>
      <c r="E16" t="s">
        <v>249</v>
      </c>
    </row>
    <row r="17" spans="1:5" x14ac:dyDescent="0.55000000000000004">
      <c r="A17" t="str">
        <f>Usuarios!V17</f>
        <v>tempUsr = new MyUser("OliPer","OliPer123","Olivia.Perez@gmail.com",true,"USER");</v>
      </c>
      <c r="B17" t="str">
        <f>Pacientes!O17</f>
        <v>tempPatient = new Patient("Olivia", "Perez", LocalDate.of(1952,7, 7),9234568,Gender.FEMALE, "Lanus", true, false, false, false, false);</v>
      </c>
      <c r="C17" t="str">
        <f>Usuarios!$Z$2</f>
        <v>tempUsr.setPatient(tempPatient);tempPatient.setUser(tempUsr);userRepository.save(tempUsr);</v>
      </c>
      <c r="D17" t="str">
        <f>'Caso 1(ETAs)'!K18</f>
        <v>tempAppointment = new Appointment(LocalDate.of(2021, 6, 1), LocalTime.of(12,45), false, LocalTime.of(13,30),tempClinica, tempPatient, true, false);</v>
      </c>
      <c r="E17" t="s">
        <v>249</v>
      </c>
    </row>
    <row r="18" spans="1:5" x14ac:dyDescent="0.55000000000000004">
      <c r="A18" t="str">
        <f>Usuarios!V18</f>
        <v>tempUsr = new MyUser("AndMal","AndMal123","Andres.Maldini@gmail.com",true,"USER");</v>
      </c>
      <c r="B18" t="str">
        <f>Pacientes!O18</f>
        <v>tempPatient = new Patient("Andres", "Maldini", LocalDate.of(1981,1, 19),28567532,Gender.MALE, "Banfield", true, false, false, false, false);</v>
      </c>
      <c r="C18" t="str">
        <f>Usuarios!$Z$2</f>
        <v>tempUsr.setPatient(tempPatient);tempPatient.setUser(tempUsr);userRepository.save(tempUsr);</v>
      </c>
      <c r="D18" t="str">
        <f>'Caso 1(ETAs)'!K19</f>
        <v>tempAppointment = new Appointment(LocalDate.of(2021, 6, 1), LocalTime.of(13,0), false, LocalTime.of(13,45),tempClinica, tempPatient, true, false);</v>
      </c>
      <c r="E18" t="s">
        <v>249</v>
      </c>
    </row>
    <row r="19" spans="1:5" x14ac:dyDescent="0.55000000000000004">
      <c r="A19" t="str">
        <f>Usuarios!V19</f>
        <v>tempUsr = new MyUser("SebTit","SebTit123","Sebastian.Titolo@gmail.com",true,"USER");</v>
      </c>
      <c r="B19" t="str">
        <f>Pacientes!O19</f>
        <v>tempPatient = new Patient("Sebastian", "Titolo", LocalDate.of(1980,7, 3),26123982,Gender.MALE, "Lanus", true, false, false, false, false);</v>
      </c>
      <c r="C19" t="str">
        <f>Usuarios!$Z$2</f>
        <v>tempUsr.setPatient(tempPatient);tempPatient.setUser(tempUsr);userRepository.save(tempUsr);</v>
      </c>
      <c r="D19" t="str">
        <f>'Caso 1(ETAs)'!K20</f>
        <v>tempAppointment = new Appointment(LocalDate.of(2021, 6, 1), LocalTime.of(13,15), false, LocalTime.of(14,5),tempClinica, tempPatient, true, false);</v>
      </c>
      <c r="E19" t="s">
        <v>249</v>
      </c>
    </row>
    <row r="20" spans="1:5" x14ac:dyDescent="0.55000000000000004">
      <c r="A20" t="str">
        <f>Usuarios!V20</f>
        <v>tempUsr = new MyUser("CamEns","CamEns123","Camila.Ensilla@gmail.com",true,"USER");</v>
      </c>
      <c r="B20" t="str">
        <f>Pacientes!O20</f>
        <v>tempPatient = new Patient("Camila", "Ensilla", LocalDate.of(1990,10, 2),37091840,Gender.FEMALE, "Lomas", false, false, true, false, false);</v>
      </c>
      <c r="C20" t="str">
        <f>Usuarios!$Z$2</f>
        <v>tempUsr.setPatient(tempPatient);tempPatient.setUser(tempUsr);userRepository.save(tempUsr);</v>
      </c>
      <c r="D20" t="str">
        <f>'Caso 1(ETAs)'!K21</f>
        <v>tempAppointment = new Appointment(LocalDate.of(2021, 6, 1), LocalTime.of(13,30), false, LocalTime.of(14,20),tempClinica, tempPatient, true, false);</v>
      </c>
      <c r="E20" t="s">
        <v>249</v>
      </c>
    </row>
    <row r="21" spans="1:5" x14ac:dyDescent="0.55000000000000004">
      <c r="A21" t="str">
        <f>Usuarios!V21</f>
        <v>tempUsr = new MyUser("RobBur","RobBur123","Roberto.Burgos@gmail.com",true,"USER");</v>
      </c>
      <c r="B21" t="str">
        <f>Pacientes!O21</f>
        <v>tempPatient = new Patient("Roberto", "Burgos", LocalDate.of(1982,7, 7),290911112,Gender.MALE, "CABA", true, false, false, false, false);</v>
      </c>
      <c r="C21" t="str">
        <f>Usuarios!$Z$2</f>
        <v>tempUsr.setPatient(tempPatient);tempPatient.setUser(tempUsr);userRepository.save(tempUsr);</v>
      </c>
      <c r="D21" t="str">
        <f>'Caso 1(ETAs)'!K22</f>
        <v>tempAppointment = new Appointment(LocalDate.of(2021, 6, 1), LocalTime.of(13,45), false, LocalTime.of(14,45),tempClinica, tempPatient, true, false);</v>
      </c>
      <c r="E21" t="s">
        <v>249</v>
      </c>
    </row>
    <row r="22" spans="1:5" x14ac:dyDescent="0.55000000000000004">
      <c r="A22" t="str">
        <f>Usuarios!V22</f>
        <v>tempUsr = new MyUser("HugFer","HugFer123","Hugo.Fernandez@gmail.com",true,"USER");</v>
      </c>
      <c r="B22" t="str">
        <f>Pacientes!O22</f>
        <v>tempPatient = new Patient("Hugo", "Fernandez", LocalDate.of(1977,9, 10),25763201,Gender.MALE, "CABA", true, true, false, false, false);</v>
      </c>
      <c r="C22" t="str">
        <f>Usuarios!$Z$2</f>
        <v>tempUsr.setPatient(tempPatient);tempPatient.setUser(tempUsr);userRepository.save(tempUsr);</v>
      </c>
      <c r="D22" t="str">
        <f>'Caso 1(ETAs)'!K23</f>
        <v>tempAppointment = new Appointment(LocalDate.of(2021, 6, 1), LocalTime.of(14,0), false, LocalTime.of(15,0),tempClinica, tempPatient, true, false);</v>
      </c>
      <c r="E22" t="s">
        <v>249</v>
      </c>
    </row>
    <row r="23" spans="1:5" x14ac:dyDescent="0.55000000000000004">
      <c r="A23" t="str">
        <f>Usuarios!V23</f>
        <v>tempUsr = new MyUser("GerCas","GerCas123","German.Castro@gmail.com",true,"USER");</v>
      </c>
      <c r="B23" t="str">
        <f>Pacientes!O23</f>
        <v>tempPatient = new Patient("German", "Castro", LocalDate.of(1967,1, 28),18888881,Gender.MALE, "Lomas", true, true,true, true, false);</v>
      </c>
      <c r="C23" t="str">
        <f>Usuarios!$Z$2</f>
        <v>tempUsr.setPatient(tempPatient);tempPatient.setUser(tempUsr);userRepository.save(tempUsr);</v>
      </c>
      <c r="D23" t="str">
        <f>'Caso 1(ETAs)'!K24</f>
        <v>tempAppointment = new Appointment(LocalDate.of(2021, 6, 1), LocalTime.of(14,15), false, LocalTime.of(15,20),tempClinica, tempPatient, true, false);</v>
      </c>
      <c r="E23" t="s">
        <v>249</v>
      </c>
    </row>
    <row r="24" spans="1:5" x14ac:dyDescent="0.55000000000000004">
      <c r="A24" t="str">
        <f>Usuarios!V24</f>
        <v>tempUsr = new MyUser("SebPal","SebPal123","Sebastian.Palmiero@gmail.com",true,"USER");</v>
      </c>
      <c r="B24" t="str">
        <f>Pacientes!O24</f>
        <v>tempPatient = new Patient("Sebastian", "Palmiero", LocalDate.of(1979,9, 10),261117625,Gender.MALE, "CABA", true, false, false, false, false);</v>
      </c>
      <c r="C24" t="str">
        <f>Usuarios!$Z$2</f>
        <v>tempUsr.setPatient(tempPatient);tempPatient.setUser(tempUsr);userRepository.save(tempUsr);</v>
      </c>
      <c r="D24" t="str">
        <f>'Caso 1(ETAs)'!K25</f>
        <v>tempAppointment = new Appointment(LocalDate.of(2021, 6, 1), LocalTime.of(14,30), false, LocalTime.of(15,30),tempClinica, tempPatient, true, false);</v>
      </c>
      <c r="E24" t="s">
        <v>249</v>
      </c>
    </row>
    <row r="25" spans="1:5" x14ac:dyDescent="0.55000000000000004">
      <c r="A25" t="str">
        <f>Usuarios!V25</f>
        <v>tempUsr = new MyUser("GusBer","GusBer123","Gustavo.Bermudez@gmail.com",true,"USER");</v>
      </c>
      <c r="B25" t="str">
        <f>Pacientes!O25</f>
        <v>tempPatient = new Patient("Gustavo", "Bermudez", LocalDate.of(1986,6, 28),33554109,Gender.MALE, "Lomas", true, false, false, false, false);</v>
      </c>
      <c r="C25" t="str">
        <f>Usuarios!$Z$2</f>
        <v>tempUsr.setPatient(tempPatient);tempPatient.setUser(tempUsr);userRepository.save(tempUsr);</v>
      </c>
      <c r="D25" t="str">
        <f>'Caso 1(ETAs)'!K26</f>
        <v>tempAppointment = new Appointment(LocalDate.of(2021, 6, 1), LocalTime.of(14,45), false, LocalTime.of(15,45),tempClinica, tempPatient, true, false);</v>
      </c>
      <c r="E25" t="s">
        <v>249</v>
      </c>
    </row>
    <row r="26" spans="1:5" x14ac:dyDescent="0.55000000000000004">
      <c r="A26" t="str">
        <f>Usuarios!V26</f>
        <v>tempUsr = new MyUser("AnaLuc","AnaLuc123","Anabela.Lucia@gmail.com",true,"USER");</v>
      </c>
      <c r="B26" t="str">
        <f>Pacientes!O26</f>
        <v>tempPatient = new Patient("Anabela", "Lucia", LocalDate.of(1983,8, 12),31311256,Gender.MALE, "Temperley", false, false, false, true, false);</v>
      </c>
      <c r="C26" t="str">
        <f>Usuarios!$Z$2</f>
        <v>tempUsr.setPatient(tempPatient);tempPatient.setUser(tempUsr);userRepository.save(tempUsr);</v>
      </c>
      <c r="D26" t="str">
        <f>'Caso 1(ETAs)'!K27</f>
        <v>tempAppointment = new Appointment(LocalDate.of(2021, 6, 1), LocalTime.of(15,0), false, LocalTime.of(16,5),tempClinica, tempPatient, true, false);</v>
      </c>
      <c r="E26" t="s">
        <v>249</v>
      </c>
    </row>
    <row r="27" spans="1:5" x14ac:dyDescent="0.55000000000000004">
      <c r="A27" t="str">
        <f>Usuarios!V27</f>
        <v>tempUsr = new MyUser("SebSac","SebSac123","Sebastian.Saccani@gmail.com",true,"USER");</v>
      </c>
      <c r="B27" t="str">
        <f>Pacientes!O27</f>
        <v>tempPatient = new Patient("Sebastian", "Saccani", LocalDate.of(1985,12, 12),30137911,Gender.MALE, "CABA", true, false, false, false, false);</v>
      </c>
      <c r="C27" t="str">
        <f>Usuarios!$Z$2</f>
        <v>tempUsr.setPatient(tempPatient);tempPatient.setUser(tempUsr);userRepository.save(tempUsr);</v>
      </c>
      <c r="D27" t="str">
        <f>'Caso 1(ETAs)'!K28</f>
        <v>tempAppointment = new Appointment(LocalDate.of(2021, 6, 1), LocalTime.of(15,15), false, LocalTime.of(16,15),tempClinica, tempPatient, true, false);</v>
      </c>
      <c r="E27" t="s">
        <v>249</v>
      </c>
    </row>
    <row r="28" spans="1:5" x14ac:dyDescent="0.55000000000000004">
      <c r="A28" t="str">
        <f>Usuarios!V28</f>
        <v>tempUsr = new MyUser("NatSac","NatSac123","Natalia.Saccani@gmail.com",true,"USER");</v>
      </c>
      <c r="B28" t="str">
        <f>Pacientes!O28</f>
        <v>tempPatient = new Patient("Natalia", "Saccani", LocalDate.of(1989,6, 13),36009272,Gender.FEMALE, "Lanus", true, false, false, false, false);</v>
      </c>
      <c r="C28" t="str">
        <f>Usuarios!$Z$2</f>
        <v>tempUsr.setPatient(tempPatient);tempPatient.setUser(tempUsr);userRepository.save(tempUsr);</v>
      </c>
      <c r="D28" t="str">
        <f>'Caso 1(ETAs)'!K29</f>
        <v>tempAppointment = new Appointment(LocalDate.of(2021, 6, 1), LocalTime.of(15,30), false, LocalTime.of(16,30),tempClinica, tempPatient, true, false);</v>
      </c>
      <c r="E28" t="s">
        <v>249</v>
      </c>
    </row>
    <row r="29" spans="1:5" x14ac:dyDescent="0.55000000000000004">
      <c r="A29" t="str">
        <f>Usuarios!V29</f>
        <v>tempUsr = new MyUser("NatDam","NatDam123","Natalia.Damele@gmail.com",true,"USER");</v>
      </c>
      <c r="B29" t="str">
        <f>Pacientes!O29</f>
        <v>tempPatient = new Patient("Natalia", "Damele", LocalDate.of(1990,1, 13),40192827,Gender.MALE, "Lanus", false, false, false, true, false);</v>
      </c>
      <c r="C29" t="str">
        <f>Usuarios!$Z$2</f>
        <v>tempUsr.setPatient(tempPatient);tempPatient.setUser(tempUsr);userRepository.save(tempUsr);</v>
      </c>
      <c r="D29" t="str">
        <f>'Caso 1(ETAs)'!K30</f>
        <v>tempAppointment = new Appointment(LocalDate.of(2021, 6, 1), LocalTime.of(15,45), false, LocalTime.of(16,50),tempClinica, tempPatient, true, false);</v>
      </c>
      <c r="E29" t="s">
        <v>249</v>
      </c>
    </row>
    <row r="30" spans="1:5" x14ac:dyDescent="0.55000000000000004">
      <c r="A30" t="str">
        <f>Usuarios!V30</f>
        <v>tempUsr = new MyUser("EliMat","EliMat123","Eliana.Matera@gmail.com",true,"USER");</v>
      </c>
      <c r="B30" t="str">
        <f>Pacientes!O30</f>
        <v>tempPatient = new Patient("Eliana", "Matera", LocalDate.of(1994,11, 19),45029126,Gender.MALE, "CABA", true, false, false, false, false);</v>
      </c>
      <c r="C30" t="str">
        <f>Usuarios!$Z$2</f>
        <v>tempUsr.setPatient(tempPatient);tempPatient.setUser(tempUsr);userRepository.save(tempUsr);</v>
      </c>
      <c r="D30" t="str">
        <f>'Caso 1(ETAs)'!K31</f>
        <v>tempAppointment = new Appointment(LocalDate.of(2021, 6, 1), LocalTime.of(16,0), false, LocalTime.of(17,0),tempClinica, tempPatient, true, false);</v>
      </c>
      <c r="E30" t="s">
        <v>249</v>
      </c>
    </row>
    <row r="31" spans="1:5" x14ac:dyDescent="0.55000000000000004">
      <c r="A31" t="str">
        <f>Usuarios!V31</f>
        <v>tempUsr = new MyUser("FloPer","FloPer123","Florencia.Persiani@gmail.com",true,"USER");</v>
      </c>
      <c r="B31" t="str">
        <f>Pacientes!O31</f>
        <v>tempPatient = new Patient("Florencia", "Persiani", LocalDate.of(1986,9, 20),33245927,Gender.FEMALE, "Lomas", true, false, false, false, false);</v>
      </c>
      <c r="C31" t="str">
        <f>Usuarios!$Z$2</f>
        <v>tempUsr.setPatient(tempPatient);tempPatient.setUser(tempUsr);userRepository.save(tempUsr);</v>
      </c>
      <c r="D31" t="str">
        <f>'Caso 1(ETAs)'!K32</f>
        <v>tempAppointment = new Appointment(LocalDate.of(2021, 6, 1), LocalTime.of(16,15), false, null,tempClinica, tempPatient, true, false);</v>
      </c>
      <c r="E31" t="s">
        <v>249</v>
      </c>
    </row>
    <row r="32" spans="1:5" x14ac:dyDescent="0.55000000000000004">
      <c r="A32" t="str">
        <f>Usuarios!V32</f>
        <v>tempUsr = new MyUser("FloDe ","FloDe 123","Florencia.De Lucca@gmail.com",true,"USER");</v>
      </c>
      <c r="B32" t="str">
        <f>Pacientes!O32</f>
        <v>tempPatient = new Patient("Florencia", "De Lucca", LocalDate.of(1991,5, 12),37726189,Gender.FEMALE, "Lanus", false, false, false, true, false);</v>
      </c>
      <c r="C32" t="str">
        <f>Usuarios!$Z$2</f>
        <v>tempUsr.setPatient(tempPatient);tempPatient.setUser(tempUsr);userRepository.save(tempUsr);</v>
      </c>
      <c r="D32" t="str">
        <f>'Caso 1(ETAs)'!K33</f>
        <v>tempAppointment = new Appointment(LocalDate.of(2021, 6, 1), LocalTime.of(16,30), false, null,tempClinica, tempPatient, true, false);</v>
      </c>
      <c r="E32" t="s">
        <v>249</v>
      </c>
    </row>
    <row r="33" spans="1:5" x14ac:dyDescent="0.55000000000000004">
      <c r="A33" t="str">
        <f>Usuarios!V33</f>
        <v>tempUsr = new MyUser("NorPon","NorPon123","Norma.Ponce@gmail.com",true,"USER");</v>
      </c>
      <c r="B33" t="str">
        <f>Pacientes!O33</f>
        <v>tempPatient = new Patient("Norma", "Ponce", LocalDate.of(1968,5, 4),13916645,Gender.MALE, "CABA", true, false, false, false, false);</v>
      </c>
      <c r="C33" t="str">
        <f>Usuarios!$Z$2</f>
        <v>tempUsr.setPatient(tempPatient);tempPatient.setUser(tempUsr);userRepository.save(tempUsr);</v>
      </c>
      <c r="D33" t="str">
        <f>'Caso 1(ETAs)'!K34</f>
        <v>tempAppointment = new Appointment(LocalDate.of(2021, 6, 1), LocalTime.of(16,45), false, null,tempClinica, tempPatient, true, false);</v>
      </c>
      <c r="E33" t="s">
        <v>249</v>
      </c>
    </row>
    <row r="34" spans="1:5" x14ac:dyDescent="0.55000000000000004">
      <c r="A34" t="str">
        <f>Usuarios!V34</f>
        <v>tempUsr = new MyUser("FloSal","FloSal123","Florencia.Salamanca@gmail.com",true,"USER");</v>
      </c>
      <c r="B34" t="str">
        <f>Pacientes!O34</f>
        <v>tempPatient = new Patient("Florencia", "Salamanca", LocalDate.of(1995,6, 13),46782722,Gender.FEMALE, "Lanus", true, false, false, false, false);</v>
      </c>
      <c r="C34" t="str">
        <f>Usuarios!$Z$2</f>
        <v>tempUsr.setPatient(tempPatient);tempPatient.setUser(tempUsr);userRepository.save(tempUsr);</v>
      </c>
      <c r="D34" t="str">
        <f>'Caso 1(ETAs)'!K35</f>
        <v>tempAppointment = new Appointment(LocalDate.of(2021, 6, 1), LocalTime.of(17,0), false, null,tempClinica, tempPatient, true, false);</v>
      </c>
      <c r="E34" t="s">
        <v>249</v>
      </c>
    </row>
    <row r="35" spans="1:5" x14ac:dyDescent="0.55000000000000004">
      <c r="A35" t="str">
        <f>Usuarios!V35</f>
        <v>tempUsr = new MyUser("VanApo","VanApo123","Vanesa.Apodaca@gmail.com",true,"USER");</v>
      </c>
      <c r="B35" t="str">
        <f>Pacientes!O35</f>
        <v>tempPatient = new Patient("Vanesa", "Apodaca", LocalDate.of(1982,5, 14),29786687,Gender.FEMALE, "Lanus", true, false, false, false, false);</v>
      </c>
      <c r="C35" t="str">
        <f>Usuarios!$Z$2</f>
        <v>tempUsr.setPatient(tempPatient);tempPatient.setUser(tempUsr);userRepository.save(tempUsr);</v>
      </c>
      <c r="D35" t="str">
        <f>'Caso 1(ETAs)'!K36</f>
        <v>tempAppointment = new Appointment(LocalDate.of(2021, 6, 1), LocalTime.of(17,15), false, null,tempClinica, tempPatient, true, false);</v>
      </c>
      <c r="E35" t="s">
        <v>249</v>
      </c>
    </row>
    <row r="36" spans="1:5" x14ac:dyDescent="0.55000000000000004">
      <c r="A36" t="str">
        <f>Usuarios!V36</f>
        <v>tempUsr = new MyUser("GabPer","GabPer123","Gabriel.Perez@gmail.com",true,"USER");</v>
      </c>
      <c r="B36" t="str">
        <f>Pacientes!O36</f>
        <v>tempPatient = new Patient("Gabriel", "Perez", LocalDate.of(1988,3, 27),35781115,Gender.MALE, "Lanus", true, false, false, false, false);</v>
      </c>
      <c r="C36" t="str">
        <f>Usuarios!$Z$2</f>
        <v>tempUsr.setPatient(tempPatient);tempPatient.setUser(tempUsr);userRepository.save(tempUsr);</v>
      </c>
      <c r="D36" t="str">
        <f>'Caso 1(ETAs)'!K37</f>
        <v>tempAppointment = new Appointment(LocalDate.of(2021, 6, 1), LocalTime.of(17,30), false, null,tempClinica, tempPatient, true, false);</v>
      </c>
      <c r="E36" t="s">
        <v>249</v>
      </c>
    </row>
    <row r="37" spans="1:5" x14ac:dyDescent="0.55000000000000004">
      <c r="A37" t="str">
        <f>Usuarios!V37</f>
        <v>tempUsr = new MyUser("GonMar","GonMar123","Gonzalo.Marcec@gmail.com",true,"USER");</v>
      </c>
      <c r="B37" t="str">
        <f>Pacientes!O37</f>
        <v>tempPatient = new Patient("Gonzalo", "Marcec", LocalDate.of(1984,7, 10),31766985,Gender.MALE, "Lanus", true, false,false, false, false);</v>
      </c>
      <c r="C37" t="str">
        <f>Usuarios!$Z$2</f>
        <v>tempUsr.setPatient(tempPatient);tempPatient.setUser(tempUsr);userRepository.save(tempUsr);</v>
      </c>
      <c r="D37" t="str">
        <f>'Caso 1(ETAs)'!K38</f>
        <v>tempAppointment = new Appointment(LocalDate.of(2021, 6, 1), LocalTime.of(17,45), false, null,tempClinica, tempPatient, true, false);</v>
      </c>
      <c r="E37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8F3D-8B49-45A6-A91B-89335D16DD2B}">
  <dimension ref="A1:F39"/>
  <sheetViews>
    <sheetView topLeftCell="A25" workbookViewId="0">
      <selection activeCell="C36" sqref="C36:D36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4.15625" customWidth="1"/>
    <col min="4" max="4" width="58.26171875" bestFit="1" customWidth="1"/>
  </cols>
  <sheetData>
    <row r="1" spans="1:6" ht="14.7" thickBot="1" x14ac:dyDescent="0.6">
      <c r="A1" t="s">
        <v>400</v>
      </c>
      <c r="C1" s="58" t="s">
        <v>50</v>
      </c>
      <c r="D1" s="59"/>
    </row>
    <row r="2" spans="1:6" ht="28.5" customHeight="1" thickBot="1" x14ac:dyDescent="0.6">
      <c r="C2" s="60" t="s">
        <v>398</v>
      </c>
      <c r="D2" s="61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57.9" thickBot="1" x14ac:dyDescent="0.6">
      <c r="C4" s="36" t="s">
        <v>402</v>
      </c>
      <c r="D4" s="37" t="s">
        <v>223</v>
      </c>
    </row>
    <row r="5" spans="1:6" ht="14.7" thickBot="1" x14ac:dyDescent="0.6"/>
    <row r="6" spans="1:6" ht="14.7" thickBot="1" x14ac:dyDescent="0.6">
      <c r="A6" t="s">
        <v>401</v>
      </c>
      <c r="C6" s="58" t="s">
        <v>396</v>
      </c>
      <c r="D6" s="59"/>
    </row>
    <row r="7" spans="1:6" ht="28.8" customHeight="1" thickBot="1" x14ac:dyDescent="0.6">
      <c r="C7" s="60" t="s">
        <v>399</v>
      </c>
      <c r="D7" s="61"/>
    </row>
    <row r="8" spans="1:6" ht="14.7" thickBot="1" x14ac:dyDescent="0.6">
      <c r="C8" s="34" t="s">
        <v>224</v>
      </c>
      <c r="D8" s="35" t="s">
        <v>2</v>
      </c>
    </row>
    <row r="9" spans="1:6" ht="57.9" thickBot="1" x14ac:dyDescent="0.6">
      <c r="C9" s="36" t="s">
        <v>409</v>
      </c>
      <c r="D9" s="37" t="s">
        <v>397</v>
      </c>
    </row>
    <row r="10" spans="1:6" ht="14.7" thickBot="1" x14ac:dyDescent="0.6"/>
    <row r="11" spans="1:6" ht="14.7" thickBot="1" x14ac:dyDescent="0.6">
      <c r="A11" t="s">
        <v>404</v>
      </c>
      <c r="C11" s="58" t="s">
        <v>405</v>
      </c>
      <c r="D11" s="59"/>
    </row>
    <row r="12" spans="1:6" ht="14.7" thickBot="1" x14ac:dyDescent="0.6">
      <c r="C12" s="60" t="s">
        <v>408</v>
      </c>
      <c r="D12" s="61"/>
    </row>
    <row r="13" spans="1:6" ht="14.7" thickBot="1" x14ac:dyDescent="0.6">
      <c r="C13" s="34" t="s">
        <v>224</v>
      </c>
      <c r="D13" s="35" t="s">
        <v>2</v>
      </c>
    </row>
    <row r="14" spans="1:6" ht="43.5" thickBot="1" x14ac:dyDescent="0.6">
      <c r="C14" s="36" t="s">
        <v>406</v>
      </c>
      <c r="D14" s="37" t="s">
        <v>407</v>
      </c>
    </row>
    <row r="15" spans="1:6" ht="14.7" thickBot="1" x14ac:dyDescent="0.6"/>
    <row r="16" spans="1:6" ht="14.7" thickBot="1" x14ac:dyDescent="0.6">
      <c r="A16" t="s">
        <v>410</v>
      </c>
      <c r="C16" s="58" t="s">
        <v>411</v>
      </c>
      <c r="D16" s="59"/>
    </row>
    <row r="17" spans="1:4" ht="14.7" thickBot="1" x14ac:dyDescent="0.6">
      <c r="C17" s="60" t="s">
        <v>412</v>
      </c>
      <c r="D17" s="61"/>
    </row>
    <row r="18" spans="1:4" ht="14.7" thickBot="1" x14ac:dyDescent="0.6">
      <c r="C18" s="34" t="s">
        <v>224</v>
      </c>
      <c r="D18" s="35" t="s">
        <v>2</v>
      </c>
    </row>
    <row r="19" spans="1:4" ht="29.1" thickBot="1" x14ac:dyDescent="0.6">
      <c r="C19" s="36" t="s">
        <v>413</v>
      </c>
      <c r="D19" s="37" t="s">
        <v>414</v>
      </c>
    </row>
    <row r="20" spans="1:4" ht="14.7" thickBot="1" x14ac:dyDescent="0.6"/>
    <row r="21" spans="1:4" ht="14.7" thickBot="1" x14ac:dyDescent="0.6">
      <c r="A21" t="s">
        <v>415</v>
      </c>
      <c r="C21" s="58" t="s">
        <v>42</v>
      </c>
      <c r="D21" s="59"/>
    </row>
    <row r="22" spans="1:4" ht="14.7" thickBot="1" x14ac:dyDescent="0.6">
      <c r="C22" s="60" t="s">
        <v>416</v>
      </c>
      <c r="D22" s="61"/>
    </row>
    <row r="23" spans="1:4" ht="14.7" thickBot="1" x14ac:dyDescent="0.6">
      <c r="C23" s="34" t="s">
        <v>224</v>
      </c>
      <c r="D23" s="35" t="s">
        <v>2</v>
      </c>
    </row>
    <row r="24" spans="1:4" ht="57.9" thickBot="1" x14ac:dyDescent="0.6">
      <c r="C24" s="36" t="s">
        <v>417</v>
      </c>
      <c r="D24" s="37" t="s">
        <v>418</v>
      </c>
    </row>
    <row r="25" spans="1:4" ht="14.7" thickBot="1" x14ac:dyDescent="0.6"/>
    <row r="26" spans="1:4" ht="14.7" thickBot="1" x14ac:dyDescent="0.6">
      <c r="A26" t="s">
        <v>419</v>
      </c>
      <c r="C26" s="58" t="s">
        <v>420</v>
      </c>
      <c r="D26" s="59"/>
    </row>
    <row r="27" spans="1:4" ht="14.7" thickBot="1" x14ac:dyDescent="0.6">
      <c r="C27" s="60" t="s">
        <v>421</v>
      </c>
      <c r="D27" s="61"/>
    </row>
    <row r="28" spans="1:4" ht="14.7" thickBot="1" x14ac:dyDescent="0.6">
      <c r="C28" s="34" t="s">
        <v>224</v>
      </c>
      <c r="D28" s="35" t="s">
        <v>2</v>
      </c>
    </row>
    <row r="29" spans="1:4" ht="29.1" thickBot="1" x14ac:dyDescent="0.6">
      <c r="C29" s="36" t="s">
        <v>422</v>
      </c>
      <c r="D29" s="37" t="s">
        <v>423</v>
      </c>
    </row>
    <row r="30" spans="1:4" ht="14.7" thickBot="1" x14ac:dyDescent="0.6"/>
    <row r="31" spans="1:4" ht="14.7" thickBot="1" x14ac:dyDescent="0.6">
      <c r="A31" t="s">
        <v>425</v>
      </c>
      <c r="C31" s="58" t="s">
        <v>426</v>
      </c>
      <c r="D31" s="59"/>
    </row>
    <row r="32" spans="1:4" ht="14.7" thickBot="1" x14ac:dyDescent="0.6">
      <c r="C32" s="60" t="s">
        <v>427</v>
      </c>
      <c r="D32" s="61"/>
    </row>
    <row r="33" spans="1:4" ht="14.7" thickBot="1" x14ac:dyDescent="0.6">
      <c r="C33" s="34" t="s">
        <v>224</v>
      </c>
      <c r="D33" s="35" t="s">
        <v>2</v>
      </c>
    </row>
    <row r="34" spans="1:4" ht="86.7" thickBot="1" x14ac:dyDescent="0.6">
      <c r="C34" s="36" t="s">
        <v>429</v>
      </c>
      <c r="D34" s="37" t="s">
        <v>430</v>
      </c>
    </row>
    <row r="35" spans="1:4" ht="14.7" thickBot="1" x14ac:dyDescent="0.6"/>
    <row r="36" spans="1:4" ht="14.7" thickBot="1" x14ac:dyDescent="0.6">
      <c r="A36" t="s">
        <v>431</v>
      </c>
      <c r="C36" s="58" t="s">
        <v>432</v>
      </c>
      <c r="D36" s="59"/>
    </row>
    <row r="37" spans="1:4" ht="14.7" thickBot="1" x14ac:dyDescent="0.6">
      <c r="C37" s="60" t="s">
        <v>433</v>
      </c>
      <c r="D37" s="61"/>
    </row>
    <row r="38" spans="1:4" ht="14.7" thickBot="1" x14ac:dyDescent="0.6">
      <c r="C38" s="34" t="s">
        <v>224</v>
      </c>
      <c r="D38" s="35" t="s">
        <v>2</v>
      </c>
    </row>
    <row r="39" spans="1:4" ht="72.3" thickBot="1" x14ac:dyDescent="0.6">
      <c r="C39" s="36" t="s">
        <v>434</v>
      </c>
      <c r="D39" s="37" t="s">
        <v>435</v>
      </c>
    </row>
  </sheetData>
  <mergeCells count="16">
    <mergeCell ref="C36:D36"/>
    <mergeCell ref="C37:D37"/>
    <mergeCell ref="C6:D6"/>
    <mergeCell ref="C7:D7"/>
    <mergeCell ref="C1:D1"/>
    <mergeCell ref="C2:D2"/>
    <mergeCell ref="C11:D11"/>
    <mergeCell ref="C26:D26"/>
    <mergeCell ref="C27:D27"/>
    <mergeCell ref="C31:D31"/>
    <mergeCell ref="C32:D32"/>
    <mergeCell ref="C12:D12"/>
    <mergeCell ref="C16:D16"/>
    <mergeCell ref="C17:D17"/>
    <mergeCell ref="C21:D21"/>
    <mergeCell ref="C22:D2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0F6F-F40A-4D4D-8CDC-9392F0D0A068}">
  <dimension ref="A1:G489"/>
  <sheetViews>
    <sheetView tabSelected="1" topLeftCell="A515" zoomScaleNormal="100" workbookViewId="0">
      <selection activeCell="B549" sqref="B549"/>
    </sheetView>
  </sheetViews>
  <sheetFormatPr baseColWidth="10" defaultRowHeight="14.4" x14ac:dyDescent="0.55000000000000004"/>
  <sheetData>
    <row r="1" spans="1:1" x14ac:dyDescent="0.55000000000000004">
      <c r="A1" t="s">
        <v>403</v>
      </c>
    </row>
    <row r="72" spans="1:1" x14ac:dyDescent="0.55000000000000004">
      <c r="A72" t="s">
        <v>400</v>
      </c>
    </row>
    <row r="113" spans="1:1" x14ac:dyDescent="0.55000000000000004">
      <c r="A113" t="s">
        <v>401</v>
      </c>
    </row>
    <row r="149" spans="1:1" x14ac:dyDescent="0.55000000000000004">
      <c r="A149" t="s">
        <v>410</v>
      </c>
    </row>
    <row r="186" spans="1:1" x14ac:dyDescent="0.55000000000000004">
      <c r="A186" t="s">
        <v>415</v>
      </c>
    </row>
    <row r="290" spans="1:1" x14ac:dyDescent="0.55000000000000004">
      <c r="A290" t="s">
        <v>424</v>
      </c>
    </row>
    <row r="332" spans="1:1" x14ac:dyDescent="0.55000000000000004">
      <c r="A332" t="s">
        <v>428</v>
      </c>
    </row>
    <row r="447" spans="1:1" x14ac:dyDescent="0.55000000000000004">
      <c r="A447" t="s">
        <v>436</v>
      </c>
    </row>
    <row r="489" spans="7:7" x14ac:dyDescent="0.55000000000000004">
      <c r="G489" t="s">
        <v>190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6EEA-E025-4904-8C51-7AE523CEFF50}">
  <dimension ref="A1:F44"/>
  <sheetViews>
    <sheetView workbookViewId="0">
      <selection activeCell="C4" sqref="C4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7.26171875" bestFit="1" customWidth="1"/>
    <col min="4" max="4" width="58.26171875" bestFit="1" customWidth="1"/>
  </cols>
  <sheetData>
    <row r="1" spans="1:6" ht="14.7" thickBot="1" x14ac:dyDescent="0.6">
      <c r="C1" s="58" t="s">
        <v>50</v>
      </c>
      <c r="D1" s="59"/>
    </row>
    <row r="2" spans="1:6" ht="28.5" customHeight="1" thickBot="1" x14ac:dyDescent="0.6">
      <c r="C2" s="60" t="s">
        <v>214</v>
      </c>
      <c r="D2" s="61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29.1" thickBot="1" x14ac:dyDescent="0.6">
      <c r="C4" s="36" t="s">
        <v>222</v>
      </c>
      <c r="D4" s="37" t="s">
        <v>223</v>
      </c>
    </row>
    <row r="6" spans="1:6" x14ac:dyDescent="0.55000000000000004">
      <c r="C6" s="62" t="s">
        <v>57</v>
      </c>
      <c r="D6" s="63"/>
      <c r="E6" s="32"/>
      <c r="F6" s="32"/>
    </row>
    <row r="7" spans="1:6" ht="54.75" customHeight="1" x14ac:dyDescent="0.55000000000000004">
      <c r="A7" s="1"/>
      <c r="B7" s="1"/>
      <c r="C7" s="64" t="s">
        <v>233</v>
      </c>
      <c r="D7" s="65"/>
      <c r="E7" s="1"/>
      <c r="F7" s="1"/>
    </row>
    <row r="8" spans="1:6" ht="14.7" thickBot="1" x14ac:dyDescent="0.6">
      <c r="C8" s="34" t="s">
        <v>224</v>
      </c>
      <c r="D8" s="5" t="s">
        <v>2</v>
      </c>
    </row>
    <row r="9" spans="1:6" ht="42.4" customHeight="1" x14ac:dyDescent="0.55000000000000004">
      <c r="C9" s="4" t="s">
        <v>234</v>
      </c>
      <c r="D9" s="4" t="s">
        <v>225</v>
      </c>
    </row>
    <row r="10" spans="1:6" x14ac:dyDescent="0.55000000000000004">
      <c r="C10" s="4"/>
      <c r="D10" s="4"/>
      <c r="E10" s="32"/>
      <c r="F10" s="32"/>
    </row>
    <row r="11" spans="1:6" x14ac:dyDescent="0.55000000000000004">
      <c r="A11" s="1"/>
      <c r="B11" s="1"/>
      <c r="C11" s="62" t="s">
        <v>58</v>
      </c>
      <c r="D11" s="63"/>
      <c r="E11" s="1"/>
      <c r="F11" s="1"/>
    </row>
    <row r="12" spans="1:6" ht="14.25" customHeight="1" x14ac:dyDescent="0.55000000000000004">
      <c r="C12" s="66" t="s">
        <v>216</v>
      </c>
      <c r="D12" s="67"/>
    </row>
    <row r="13" spans="1:6" ht="14.7" thickBot="1" x14ac:dyDescent="0.6">
      <c r="C13" s="34" t="s">
        <v>224</v>
      </c>
      <c r="D13" s="5" t="s">
        <v>2</v>
      </c>
    </row>
    <row r="14" spans="1:6" x14ac:dyDescent="0.55000000000000004">
      <c r="C14" s="4" t="s">
        <v>215</v>
      </c>
      <c r="D14" s="4" t="s">
        <v>29</v>
      </c>
      <c r="E14" s="32"/>
      <c r="F14" s="32"/>
    </row>
    <row r="15" spans="1:6" x14ac:dyDescent="0.55000000000000004">
      <c r="E15" s="32"/>
      <c r="F15" s="32"/>
    </row>
    <row r="16" spans="1:6" x14ac:dyDescent="0.55000000000000004">
      <c r="A16" s="1"/>
      <c r="B16" s="1"/>
      <c r="C16" s="68" t="s">
        <v>60</v>
      </c>
      <c r="D16" s="68"/>
      <c r="E16" s="1"/>
      <c r="F16" s="1"/>
    </row>
    <row r="17" spans="1:6" ht="14.25" customHeight="1" x14ac:dyDescent="0.55000000000000004">
      <c r="C17" s="66" t="s">
        <v>226</v>
      </c>
      <c r="D17" s="67"/>
    </row>
    <row r="18" spans="1:6" ht="14.7" thickBot="1" x14ac:dyDescent="0.6">
      <c r="C18" s="34" t="s">
        <v>224</v>
      </c>
      <c r="D18" s="5" t="s">
        <v>2</v>
      </c>
    </row>
    <row r="19" spans="1:6" x14ac:dyDescent="0.55000000000000004">
      <c r="C19" s="4" t="s">
        <v>217</v>
      </c>
      <c r="D19" s="4" t="s">
        <v>218</v>
      </c>
      <c r="E19" s="32"/>
      <c r="F19" s="32"/>
    </row>
    <row r="20" spans="1:6" x14ac:dyDescent="0.55000000000000004">
      <c r="C20" s="9"/>
      <c r="D20" s="4"/>
    </row>
    <row r="21" spans="1:6" x14ac:dyDescent="0.55000000000000004">
      <c r="C21" s="68" t="s">
        <v>53</v>
      </c>
      <c r="D21" s="68"/>
    </row>
    <row r="22" spans="1:6" x14ac:dyDescent="0.55000000000000004">
      <c r="C22" s="69" t="s">
        <v>227</v>
      </c>
      <c r="D22" s="70"/>
      <c r="E22" s="32"/>
      <c r="F22" s="32"/>
    </row>
    <row r="23" spans="1:6" ht="14.7" thickBot="1" x14ac:dyDescent="0.6">
      <c r="A23" s="1"/>
      <c r="B23" s="1"/>
      <c r="C23" s="34" t="s">
        <v>224</v>
      </c>
      <c r="D23" s="5" t="s">
        <v>2</v>
      </c>
      <c r="E23" s="1"/>
      <c r="F23" s="1"/>
    </row>
    <row r="24" spans="1:6" x14ac:dyDescent="0.55000000000000004">
      <c r="C24" s="9" t="s">
        <v>219</v>
      </c>
      <c r="D24" s="4" t="s">
        <v>228</v>
      </c>
    </row>
    <row r="25" spans="1:6" x14ac:dyDescent="0.55000000000000004">
      <c r="C25" s="1"/>
      <c r="D25" s="33"/>
    </row>
    <row r="26" spans="1:6" x14ac:dyDescent="0.55000000000000004">
      <c r="C26" s="68" t="s">
        <v>220</v>
      </c>
      <c r="D26" s="68"/>
      <c r="E26" s="32"/>
      <c r="F26" s="32"/>
    </row>
    <row r="27" spans="1:6" ht="33.75" customHeight="1" x14ac:dyDescent="0.55000000000000004">
      <c r="A27" s="1"/>
      <c r="B27" s="1"/>
      <c r="C27" s="66" t="s">
        <v>235</v>
      </c>
      <c r="D27" s="67"/>
      <c r="E27" s="1"/>
      <c r="F27" s="1"/>
    </row>
    <row r="28" spans="1:6" ht="14.7" thickBot="1" x14ac:dyDescent="0.6">
      <c r="C28" s="34" t="s">
        <v>224</v>
      </c>
      <c r="D28" s="5" t="s">
        <v>2</v>
      </c>
    </row>
    <row r="29" spans="1:6" ht="28.8" x14ac:dyDescent="0.55000000000000004">
      <c r="C29" s="4" t="s">
        <v>221</v>
      </c>
      <c r="D29" s="4" t="s">
        <v>229</v>
      </c>
    </row>
    <row r="30" spans="1:6" ht="14.7" thickBot="1" x14ac:dyDescent="0.6">
      <c r="E30" s="32"/>
      <c r="F30" s="32"/>
    </row>
    <row r="31" spans="1:6" ht="14.7" thickBot="1" x14ac:dyDescent="0.6">
      <c r="A31" s="1"/>
      <c r="B31" s="1"/>
      <c r="C31" s="58" t="s">
        <v>54</v>
      </c>
      <c r="D31" s="59"/>
      <c r="E31" s="1"/>
      <c r="F31" s="1"/>
    </row>
    <row r="32" spans="1:6" ht="14.25" customHeight="1" thickBot="1" x14ac:dyDescent="0.6">
      <c r="C32" s="60" t="s">
        <v>230</v>
      </c>
      <c r="D32" s="74"/>
    </row>
    <row r="33" spans="3:6" ht="14.7" thickBot="1" x14ac:dyDescent="0.6">
      <c r="C33" s="34" t="s">
        <v>224</v>
      </c>
      <c r="D33" s="35" t="s">
        <v>2</v>
      </c>
    </row>
    <row r="34" spans="3:6" ht="29.1" thickBot="1" x14ac:dyDescent="0.6">
      <c r="C34" s="36" t="s">
        <v>231</v>
      </c>
      <c r="D34" s="37" t="s">
        <v>232</v>
      </c>
      <c r="E34" s="32"/>
      <c r="F34" s="32"/>
    </row>
    <row r="35" spans="3:6" ht="14.7" thickBot="1" x14ac:dyDescent="0.6"/>
    <row r="36" spans="3:6" ht="14.7" thickBot="1" x14ac:dyDescent="0.6">
      <c r="C36" s="58" t="s">
        <v>240</v>
      </c>
      <c r="D36" s="59"/>
    </row>
    <row r="37" spans="3:6" ht="51" customHeight="1" x14ac:dyDescent="0.55000000000000004">
      <c r="C37" s="71" t="s">
        <v>241</v>
      </c>
      <c r="D37" s="72"/>
    </row>
    <row r="38" spans="3:6" ht="14.25" customHeight="1" thickBot="1" x14ac:dyDescent="0.6">
      <c r="C38" s="34" t="s">
        <v>224</v>
      </c>
      <c r="D38" s="35" t="s">
        <v>2</v>
      </c>
    </row>
    <row r="39" spans="3:6" ht="14.65" customHeight="1" thickBot="1" x14ac:dyDescent="0.6">
      <c r="C39" s="36" t="s">
        <v>237</v>
      </c>
      <c r="D39" s="37" t="s">
        <v>238</v>
      </c>
    </row>
    <row r="40" spans="3:6" ht="14.7" thickBot="1" x14ac:dyDescent="0.6"/>
    <row r="41" spans="3:6" ht="14.7" thickBot="1" x14ac:dyDescent="0.6">
      <c r="C41" s="58" t="s">
        <v>242</v>
      </c>
      <c r="D41" s="73"/>
    </row>
    <row r="42" spans="3:6" ht="14.25" customHeight="1" thickBot="1" x14ac:dyDescent="0.6">
      <c r="C42" s="60" t="s">
        <v>243</v>
      </c>
      <c r="D42" s="74"/>
    </row>
    <row r="43" spans="3:6" ht="14.7" thickBot="1" x14ac:dyDescent="0.6">
      <c r="C43" s="34" t="s">
        <v>224</v>
      </c>
      <c r="D43" s="35" t="s">
        <v>2</v>
      </c>
    </row>
    <row r="44" spans="3:6" ht="29.1" thickBot="1" x14ac:dyDescent="0.6">
      <c r="C44" s="36" t="s">
        <v>239</v>
      </c>
      <c r="D44" s="37" t="s">
        <v>244</v>
      </c>
    </row>
  </sheetData>
  <mergeCells count="18">
    <mergeCell ref="C36:D36"/>
    <mergeCell ref="C37:D37"/>
    <mergeCell ref="C41:D41"/>
    <mergeCell ref="C42:D42"/>
    <mergeCell ref="C27:D27"/>
    <mergeCell ref="C31:D31"/>
    <mergeCell ref="C32:D32"/>
    <mergeCell ref="C16:D16"/>
    <mergeCell ref="C21:D21"/>
    <mergeCell ref="C26:D26"/>
    <mergeCell ref="C17:D17"/>
    <mergeCell ref="C22:D22"/>
    <mergeCell ref="C2:D2"/>
    <mergeCell ref="C1:D1"/>
    <mergeCell ref="C6:D6"/>
    <mergeCell ref="C7:D7"/>
    <mergeCell ref="C12:D12"/>
    <mergeCell ref="C11:D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27E-EB15-4084-9540-33BF77EBB9A1}">
  <dimension ref="A1:AR43"/>
  <sheetViews>
    <sheetView zoomScale="80" zoomScaleNormal="80" workbookViewId="0">
      <selection activeCell="E25" sqref="E25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8" width="20" bestFit="1" customWidth="1"/>
    <col min="9" max="9" width="21.578125" customWidth="1"/>
    <col min="10" max="18" width="11.578125" bestFit="1" customWidth="1"/>
    <col min="19" max="44" width="12.68359375" bestFit="1" customWidth="1"/>
  </cols>
  <sheetData>
    <row r="1" spans="1:44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3"/>
      <c r="H1" s="43"/>
      <c r="I1" s="43"/>
    </row>
    <row r="2" spans="1:44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245</v>
      </c>
      <c r="H2" s="16" t="s">
        <v>246</v>
      </c>
      <c r="I2" s="16" t="s">
        <v>247</v>
      </c>
      <c r="J2" s="16" t="s">
        <v>96</v>
      </c>
      <c r="K2" s="16" t="s">
        <v>98</v>
      </c>
      <c r="L2" s="16" t="s">
        <v>97</v>
      </c>
      <c r="M2" s="16" t="s">
        <v>99</v>
      </c>
      <c r="N2" s="16" t="s">
        <v>100</v>
      </c>
      <c r="O2" s="16" t="s">
        <v>101</v>
      </c>
      <c r="P2" s="16" t="s">
        <v>102</v>
      </c>
      <c r="Q2" s="16" t="s">
        <v>103</v>
      </c>
      <c r="R2" s="16" t="s">
        <v>104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144</v>
      </c>
      <c r="X2" s="16" t="s">
        <v>145</v>
      </c>
      <c r="Y2" s="16" t="s">
        <v>146</v>
      </c>
      <c r="Z2" s="16" t="s">
        <v>147</v>
      </c>
      <c r="AA2" s="16" t="s">
        <v>148</v>
      </c>
      <c r="AB2" s="16" t="s">
        <v>149</v>
      </c>
      <c r="AC2" s="16" t="s">
        <v>150</v>
      </c>
      <c r="AD2" s="16" t="s">
        <v>151</v>
      </c>
      <c r="AE2" s="16" t="s">
        <v>152</v>
      </c>
      <c r="AF2" s="16" t="s">
        <v>153</v>
      </c>
      <c r="AG2" s="16" t="s">
        <v>154</v>
      </c>
      <c r="AH2" s="16" t="s">
        <v>155</v>
      </c>
      <c r="AI2" s="16" t="s">
        <v>156</v>
      </c>
      <c r="AJ2" s="16" t="s">
        <v>157</v>
      </c>
      <c r="AK2" s="16" t="s">
        <v>158</v>
      </c>
      <c r="AL2" s="16" t="s">
        <v>159</v>
      </c>
      <c r="AM2" s="16" t="s">
        <v>160</v>
      </c>
      <c r="AN2" s="16" t="s">
        <v>161</v>
      </c>
      <c r="AO2" s="16" t="s">
        <v>162</v>
      </c>
      <c r="AP2" s="16" t="s">
        <v>163</v>
      </c>
      <c r="AQ2" s="16" t="s">
        <v>164</v>
      </c>
      <c r="AR2" s="16" t="s">
        <v>165</v>
      </c>
    </row>
    <row r="3" spans="1:44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tr">
        <f>_xlfn.CONCAT("tempAppointment = new Appointment(LocalDate.of(2021, 6, 1), ",G3,", false, ",H3,",tempClinica, tempPatient, true, false);")</f>
        <v>tempAppointment = new Appointment(LocalDate.of(2021, 6, 1), LocalTime.of(9,0), false, LocalTime.of(9,15),tempClinica, tempPatient, true, false);</v>
      </c>
      <c r="J3" s="6"/>
    </row>
    <row r="4" spans="1:44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tr">
        <f t="shared" ref="I4:I38" si="3">_xlfn.CONCAT("tempAppointment = new Appointment(LocalDate.of(2021, 6, 1), ",G4,", false, ",H4,",tempClinica, tempPatient, true, false);")</f>
        <v>tempAppointment = new Appointment(LocalDate.of(2021, 6, 1), LocalTime.of(9,15), false, LocalTime.of(9,30),tempClinica, tempPatient, true, false);</v>
      </c>
      <c r="J4" s="6">
        <f>B4+TIME(0,$F$3,0)</f>
        <v>0.38541666666666669</v>
      </c>
    </row>
    <row r="5" spans="1:44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tr">
        <f t="shared" si="3"/>
        <v>tempAppointment = new Appointment(LocalDate.of(2021, 6, 1), LocalTime.of(9,30), false, LocalTime.of(9,45),tempClinica, tempPatient, true, false);</v>
      </c>
      <c r="J5" s="6">
        <f t="shared" ref="J5:J38" si="4">B5+TIME(0,$F$3,0)</f>
        <v>0.39583333333333331</v>
      </c>
      <c r="K5" s="6">
        <f>$B5+TIME(0,$F$4,0)</f>
        <v>0.39583333333333331</v>
      </c>
      <c r="L5" s="6"/>
      <c r="M5" s="6"/>
      <c r="N5" s="6"/>
      <c r="O5" s="6"/>
      <c r="P5" s="6"/>
    </row>
    <row r="6" spans="1:44" x14ac:dyDescent="0.55000000000000004">
      <c r="A6" s="22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tr">
        <f t="shared" si="3"/>
        <v>tempAppointment = new Appointment(LocalDate.of(2021, 6, 1), LocalTime.of(9,45), false, LocalTime.of(10,0),tempClinica, tempPatient, true, false);</v>
      </c>
      <c r="J6" s="6">
        <f t="shared" si="4"/>
        <v>0.40625</v>
      </c>
      <c r="K6" s="6">
        <f t="shared" ref="K6:K38" si="5">$B6+TIME(0,$F$4,0)</f>
        <v>0.40625</v>
      </c>
      <c r="L6" s="6">
        <f>$B6+TIME(0,$F$5,0)</f>
        <v>0.40625</v>
      </c>
      <c r="M6" s="6"/>
      <c r="N6" s="6"/>
      <c r="O6" s="6"/>
      <c r="P6" s="6"/>
    </row>
    <row r="7" spans="1:44" x14ac:dyDescent="0.55000000000000004">
      <c r="A7" s="22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tr">
        <f>_xlfn.CONCAT("tempAppointment = new Appointment(LocalDate.of(2021, 6, 1), ",G7,", false, ",H7,",tempClinica, tempPatient, true, false);")</f>
        <v>tempAppointment = new Appointment(LocalDate.of(2021, 6, 1), LocalTime.of(10,0), false, LocalTime.of(10,15),tempClinica, tempPatient, true, false);</v>
      </c>
      <c r="J7" s="6">
        <f t="shared" si="4"/>
        <v>0.41666666666666669</v>
      </c>
      <c r="K7" s="6">
        <f t="shared" si="5"/>
        <v>0.41666666666666669</v>
      </c>
      <c r="L7" s="6">
        <f t="shared" ref="L7:L38" si="6">$B7+TIME(0,$F$5,0)</f>
        <v>0.41666666666666669</v>
      </c>
      <c r="M7" s="6">
        <f>$B7+TIME(0,$F$6,0)</f>
        <v>0.41666666666666669</v>
      </c>
      <c r="N7" s="6"/>
      <c r="O7" s="6"/>
      <c r="P7" s="6"/>
    </row>
    <row r="8" spans="1:44" x14ac:dyDescent="0.55000000000000004">
      <c r="A8" s="22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tr">
        <f t="shared" si="3"/>
        <v>tempAppointment = new Appointment(LocalDate.of(2021, 6, 1), LocalTime.of(10,15), false, LocalTime.of(10,30),tempClinica, tempPatient, true, false);</v>
      </c>
      <c r="J8" s="6">
        <f>B8+TIME(0,$F$3,0)</f>
        <v>0.42708333333333298</v>
      </c>
      <c r="K8" s="6">
        <f t="shared" si="5"/>
        <v>0.42708333333333298</v>
      </c>
      <c r="L8" s="6">
        <f t="shared" si="6"/>
        <v>0.42708333333333298</v>
      </c>
      <c r="M8" s="6">
        <f t="shared" ref="M8:M38" si="7">$B8+TIME(0,$F$6,0)</f>
        <v>0.42708333333333298</v>
      </c>
      <c r="N8" s="6">
        <f>$B8+TIME(0,$F$7,0)</f>
        <v>0.42708333333333298</v>
      </c>
      <c r="O8" s="6"/>
      <c r="P8" s="6"/>
    </row>
    <row r="9" spans="1:44" x14ac:dyDescent="0.55000000000000004">
      <c r="A9" s="22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tr">
        <f>_xlfn.CONCAT("tempAppointment = new Appointment(LocalDate.of(2021, 6, 1), ",G9,", false, ",H9,",tempClinica, tempPatient, true, false);")</f>
        <v>tempAppointment = new Appointment(LocalDate.of(2021, 6, 1), LocalTime.of(10,30), false, LocalTime.of(10,45),tempClinica, tempPatient, true, false);</v>
      </c>
      <c r="J9" s="6">
        <f t="shared" si="4"/>
        <v>0.4375</v>
      </c>
      <c r="K9" s="6">
        <f t="shared" si="5"/>
        <v>0.4375</v>
      </c>
      <c r="L9" s="6">
        <f t="shared" si="6"/>
        <v>0.4375</v>
      </c>
      <c r="M9" s="6">
        <f t="shared" si="7"/>
        <v>0.4375</v>
      </c>
      <c r="N9" s="6">
        <f t="shared" ref="N9:N38" si="8">$B9+TIME(0,$F$7,0)</f>
        <v>0.4375</v>
      </c>
      <c r="O9" s="6">
        <f>$B9+TIME(0,$F$8,0)</f>
        <v>0.4375</v>
      </c>
      <c r="P9" s="6"/>
    </row>
    <row r="10" spans="1:44" x14ac:dyDescent="0.55000000000000004">
      <c r="A10" s="22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tr">
        <f>_xlfn.CONCAT("tempAppointment = new Appointment(LocalDate.of(2021, 6, 1), ",G10,", false, ",H10,",tempClinica, tempPatient, true, false);")</f>
        <v>tempAppointment = new Appointment(LocalDate.of(2021, 6, 1), LocalTime.of(10,45), false, LocalTime.of(11,0),tempClinica, tempPatient, true, false);</v>
      </c>
      <c r="J10" s="6">
        <f t="shared" si="4"/>
        <v>0.44791666666666702</v>
      </c>
      <c r="K10" s="6">
        <f t="shared" si="5"/>
        <v>0.44791666666666702</v>
      </c>
      <c r="L10" s="6">
        <f t="shared" si="6"/>
        <v>0.44791666666666702</v>
      </c>
      <c r="M10" s="6">
        <f t="shared" si="7"/>
        <v>0.44791666666666702</v>
      </c>
      <c r="N10" s="6">
        <f t="shared" si="8"/>
        <v>0.44791666666666702</v>
      </c>
      <c r="O10" s="6">
        <f t="shared" ref="O10:O38" si="9">$B10+TIME(0,$F$8,0)</f>
        <v>0.44791666666666702</v>
      </c>
      <c r="P10" s="6">
        <f>$B10+TIME(0,$F$9,0)</f>
        <v>0.44791666666666702</v>
      </c>
    </row>
    <row r="11" spans="1:44" x14ac:dyDescent="0.55000000000000004">
      <c r="A11" s="22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tr">
        <f t="shared" si="3"/>
        <v>tempAppointment = new Appointment(LocalDate.of(2021, 6, 1), LocalTime.of(11,0), false, LocalTime.of(11,15),tempClinica, tempPatient, true, false);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si="7"/>
        <v>0.45833333333333298</v>
      </c>
      <c r="N11" s="6">
        <f t="shared" si="8"/>
        <v>0.45833333333333298</v>
      </c>
      <c r="O11" s="6">
        <f t="shared" si="9"/>
        <v>0.45833333333333298</v>
      </c>
      <c r="P11" s="6">
        <f t="shared" ref="P11:P38" si="10">$B11+TIME(0,$F$9,0)</f>
        <v>0.45833333333333298</v>
      </c>
      <c r="Q11" s="6">
        <f>$B11+TIME(0,$F$10,0)</f>
        <v>0.45833333333333298</v>
      </c>
    </row>
    <row r="12" spans="1:44" x14ac:dyDescent="0.55000000000000004">
      <c r="A12" s="2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tr">
        <f t="shared" si="3"/>
        <v>tempAppointment = new Appointment(LocalDate.of(2021, 6, 1), LocalTime.of(11,15), false, LocalTime.of(11,30),tempClinica, tempPatient, true, false);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si="8"/>
        <v>0.46875</v>
      </c>
      <c r="O12" s="6">
        <f t="shared" si="9"/>
        <v>0.46875</v>
      </c>
      <c r="P12" s="6">
        <f t="shared" si="10"/>
        <v>0.46875</v>
      </c>
      <c r="Q12" s="6">
        <f t="shared" ref="Q12:Q38" si="11">$B12+TIME(0,$F$10,0)</f>
        <v>0.46875</v>
      </c>
      <c r="R12" s="6">
        <f>$B12+TIME(0,$F$11,0)</f>
        <v>0.46875</v>
      </c>
    </row>
    <row r="13" spans="1:44" x14ac:dyDescent="0.55000000000000004">
      <c r="A13" s="22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tr">
        <f t="shared" si="3"/>
        <v>tempAppointment = new Appointment(LocalDate.of(2021, 6, 1), LocalTime.of(11,30), false, LocalTime.of(11,45),tempClinica, tempPatient, true, false);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si="9"/>
        <v>0.47916666666666702</v>
      </c>
      <c r="P13" s="6">
        <f t="shared" si="10"/>
        <v>0.47916666666666702</v>
      </c>
      <c r="Q13" s="6">
        <f t="shared" si="11"/>
        <v>0.47916666666666702</v>
      </c>
      <c r="R13" s="6">
        <f t="shared" ref="R13:R38" si="12">$B13+TIME(0,$F$11,0)</f>
        <v>0.47916666666666702</v>
      </c>
      <c r="S13" s="6">
        <f>$B13+TIME(0,$F$12,0)</f>
        <v>0.47916666666666702</v>
      </c>
    </row>
    <row r="14" spans="1:44" x14ac:dyDescent="0.55000000000000004">
      <c r="A14" s="22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tr">
        <f t="shared" si="3"/>
        <v>tempAppointment = new Appointment(LocalDate.of(2021, 6, 1), LocalTime.of(11,45), false, LocalTime.of(12,0),tempClinica, tempPatient, true, false);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si="10"/>
        <v>0.48958333333333398</v>
      </c>
      <c r="Q14" s="6">
        <f t="shared" si="11"/>
        <v>0.48958333333333398</v>
      </c>
      <c r="R14" s="6">
        <f t="shared" si="12"/>
        <v>0.48958333333333398</v>
      </c>
      <c r="S14" s="6">
        <f t="shared" ref="S14:S38" si="13">$B14+TIME(0,$F$12,0)</f>
        <v>0.48958333333333398</v>
      </c>
      <c r="T14" s="6">
        <f>$B14+TIME(0,$F$13,0)</f>
        <v>0.48958333333333398</v>
      </c>
    </row>
    <row r="15" spans="1:44" x14ac:dyDescent="0.55000000000000004">
      <c r="A15" s="22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tr">
        <f t="shared" si="3"/>
        <v>tempAppointment = new Appointment(LocalDate.of(2021, 6, 1), LocalTime.of(12,0), false, LocalTime.of(12,15),tempClinica, tempPatient, true, false);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si="11"/>
        <v>0.5</v>
      </c>
      <c r="R15" s="6">
        <f t="shared" si="12"/>
        <v>0.5</v>
      </c>
      <c r="S15" s="6">
        <f t="shared" si="13"/>
        <v>0.5</v>
      </c>
      <c r="T15" s="6">
        <f t="shared" ref="T15:T38" si="14">$B15+TIME(0,$F$13,0)</f>
        <v>0.5</v>
      </c>
      <c r="U15" s="6">
        <f>$B15+TIME(0,$F$14,0)</f>
        <v>0.5</v>
      </c>
    </row>
    <row r="16" spans="1:44" x14ac:dyDescent="0.55000000000000004">
      <c r="A16" s="22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tr">
        <f t="shared" si="3"/>
        <v>tempAppointment = new Appointment(LocalDate.of(2021, 6, 1), LocalTime.of(12,15), false, LocalTime.of(12,30),tempClinica, tempPatient, true, false);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si="12"/>
        <v>0.51041666666666696</v>
      </c>
      <c r="S16" s="6">
        <f t="shared" si="13"/>
        <v>0.51041666666666696</v>
      </c>
      <c r="T16" s="6">
        <f t="shared" si="14"/>
        <v>0.51041666666666696</v>
      </c>
      <c r="U16" s="6">
        <f t="shared" ref="U16:U38" si="15">$B16+TIME(0,$F$14,0)</f>
        <v>0.51041666666666696</v>
      </c>
      <c r="V16" s="6">
        <f>$B16+TIME(0,$F$15,0)</f>
        <v>0.51041666666666696</v>
      </c>
    </row>
    <row r="17" spans="1:38" x14ac:dyDescent="0.55000000000000004">
      <c r="A17" s="22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tr">
        <f t="shared" si="3"/>
        <v>tempAppointment = new Appointment(LocalDate.of(2021, 6, 1), LocalTime.of(12,30), false, LocalTime.of(12,45),tempClinica, tempPatient, true, false);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si="13"/>
        <v>0.52083333333333404</v>
      </c>
      <c r="T17" s="6">
        <f t="shared" si="14"/>
        <v>0.52083333333333404</v>
      </c>
      <c r="U17" s="6">
        <f t="shared" si="15"/>
        <v>0.52083333333333404</v>
      </c>
      <c r="V17" s="6">
        <f t="shared" ref="V17:V38" si="16">$B17+TIME(0,$F$15,0)</f>
        <v>0.52083333333333404</v>
      </c>
      <c r="W17" s="6">
        <f>$B17+TIME(0,$F$16,0)</f>
        <v>0.52083333333333404</v>
      </c>
    </row>
    <row r="18" spans="1:38" x14ac:dyDescent="0.55000000000000004">
      <c r="A18" s="22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tr">
        <f t="shared" si="3"/>
        <v>tempAppointment = new Appointment(LocalDate.of(2021, 6, 1), LocalTime.of(12,45), false, LocalTime.of(13,0),tempClinica, tempPatient, true, false);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si="14"/>
        <v>0.53125</v>
      </c>
      <c r="U18" s="6">
        <f t="shared" si="15"/>
        <v>0.53125</v>
      </c>
      <c r="V18" s="6">
        <f t="shared" si="16"/>
        <v>0.53125</v>
      </c>
      <c r="W18" s="6">
        <f t="shared" ref="W18:W38" si="17">$B18+TIME(0,$F$16,0)</f>
        <v>0.53125</v>
      </c>
      <c r="X18" s="6">
        <f>$B18+TIME(0,$F$17,0)</f>
        <v>0.53125</v>
      </c>
    </row>
    <row r="19" spans="1:38" x14ac:dyDescent="0.55000000000000004">
      <c r="A19" s="22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tr">
        <f t="shared" si="3"/>
        <v>tempAppointment = new Appointment(LocalDate.of(2021, 6, 1), LocalTime.of(13,0), false, LocalTime.of(13,15),tempClinica, tempPatient, true, false);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si="15"/>
        <v>0.54166666666666696</v>
      </c>
      <c r="V19" s="6">
        <f t="shared" si="16"/>
        <v>0.54166666666666696</v>
      </c>
      <c r="W19" s="6">
        <f t="shared" si="17"/>
        <v>0.54166666666666696</v>
      </c>
      <c r="X19" s="6">
        <f t="shared" ref="X19:X38" si="18">$B19+TIME(0,$F$17,0)</f>
        <v>0.54166666666666696</v>
      </c>
      <c r="Y19" s="6">
        <f>$B19+TIME(0,$F$18,0)</f>
        <v>0.54166666666666696</v>
      </c>
    </row>
    <row r="20" spans="1:38" x14ac:dyDescent="0.55000000000000004">
      <c r="A20" s="22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tr">
        <f t="shared" si="3"/>
        <v>tempAppointment = new Appointment(LocalDate.of(2021, 6, 1), LocalTime.of(13,15), false, LocalTime.of(13,30),tempClinica, tempPatient, true, false);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si="16"/>
        <v>0.55208333333333404</v>
      </c>
      <c r="W20" s="6">
        <f t="shared" si="17"/>
        <v>0.55208333333333404</v>
      </c>
      <c r="X20" s="6">
        <f t="shared" si="18"/>
        <v>0.55208333333333404</v>
      </c>
      <c r="Y20" s="6">
        <f t="shared" ref="Y20:Y38" si="19">$B20+TIME(0,$F$18,0)</f>
        <v>0.55208333333333404</v>
      </c>
      <c r="Z20" s="6">
        <f>$B20+TIME(0,$F$19,0)</f>
        <v>0.55208333333333404</v>
      </c>
    </row>
    <row r="21" spans="1:38" x14ac:dyDescent="0.55000000000000004">
      <c r="A21" s="22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tr">
        <f t="shared" si="3"/>
        <v>tempAppointment = new Appointment(LocalDate.of(2021, 6, 1), LocalTime.of(13,30), false, LocalTime.of(13,45),tempClinica, tempPatient, true, false);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si="17"/>
        <v>0.5625</v>
      </c>
      <c r="X21" s="6">
        <f t="shared" si="18"/>
        <v>0.5625</v>
      </c>
      <c r="Y21" s="6">
        <f t="shared" si="19"/>
        <v>0.5625</v>
      </c>
      <c r="Z21" s="6">
        <f t="shared" ref="Z21:Z38" si="20">$B21+TIME(0,$F$19,0)</f>
        <v>0.5625</v>
      </c>
      <c r="AA21" s="6">
        <f>$B21+TIME(0,$F$20,0)</f>
        <v>0.5625</v>
      </c>
    </row>
    <row r="22" spans="1:38" x14ac:dyDescent="0.55000000000000004">
      <c r="A22" s="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tr">
        <f t="shared" si="3"/>
        <v>tempAppointment = new Appointment(LocalDate.of(2021, 6, 1), LocalTime.of(13,45), false, LocalTime.of(14,0),tempClinica, tempPatient, true, false);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si="18"/>
        <v>0.57291666666666696</v>
      </c>
      <c r="Y22" s="6">
        <f t="shared" si="19"/>
        <v>0.57291666666666696</v>
      </c>
      <c r="Z22" s="6">
        <f t="shared" si="20"/>
        <v>0.57291666666666696</v>
      </c>
      <c r="AA22" s="6">
        <f t="shared" ref="AA22:AA38" si="21">$B22+TIME(0,$F$20,0)</f>
        <v>0.57291666666666696</v>
      </c>
      <c r="AB22" s="6">
        <f>$B22+TIME(0,$F$21,0)</f>
        <v>0.57291666666666696</v>
      </c>
    </row>
    <row r="23" spans="1:38" x14ac:dyDescent="0.55000000000000004">
      <c r="A23" s="22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tr">
        <f t="shared" si="3"/>
        <v>tempAppointment = new Appointment(LocalDate.of(2021, 6, 1), LocalTime.of(14,0), false, LocalTime.of(14,15),tempClinica, tempPatient, true, false);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si="19"/>
        <v>0.58333333333333404</v>
      </c>
      <c r="Z23" s="6">
        <f t="shared" si="20"/>
        <v>0.58333333333333404</v>
      </c>
      <c r="AA23" s="6">
        <f t="shared" si="21"/>
        <v>0.58333333333333404</v>
      </c>
      <c r="AB23" s="6">
        <f t="shared" ref="AB23:AB38" si="22">$B23+TIME(0,$F$21,0)</f>
        <v>0.58333333333333404</v>
      </c>
      <c r="AC23" s="6">
        <f>$B23+TIME(0,$F$22,0)</f>
        <v>0.58333333333333404</v>
      </c>
    </row>
    <row r="24" spans="1:38" x14ac:dyDescent="0.55000000000000004">
      <c r="A24" s="22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tr">
        <f t="shared" si="3"/>
        <v>tempAppointment = new Appointment(LocalDate.of(2021, 6, 1), LocalTime.of(14,15), false, LocalTime.of(14,30),tempClinica, tempPatient, true, false);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si="20"/>
        <v>0.59375</v>
      </c>
      <c r="AA24" s="6">
        <f t="shared" si="21"/>
        <v>0.59375</v>
      </c>
      <c r="AB24" s="6">
        <f t="shared" si="22"/>
        <v>0.59375</v>
      </c>
      <c r="AC24" s="6">
        <f t="shared" ref="AC24:AC38" si="23">$B24+TIME(0,$F$22,0)</f>
        <v>0.59375</v>
      </c>
      <c r="AD24" s="6">
        <f>$B24+TIME(0,$F$23,0)</f>
        <v>0.59375</v>
      </c>
    </row>
    <row r="25" spans="1:38" x14ac:dyDescent="0.55000000000000004">
      <c r="A25" s="22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tr">
        <f t="shared" si="3"/>
        <v>tempAppointment = new Appointment(LocalDate.of(2021, 6, 1), LocalTime.of(14,30), false, LocalTime.of(14,45),tempClinica, tempPatient, true, false);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si="21"/>
        <v>0.60416666666666696</v>
      </c>
      <c r="AB25" s="6">
        <f t="shared" si="22"/>
        <v>0.60416666666666696</v>
      </c>
      <c r="AC25" s="6">
        <f t="shared" si="23"/>
        <v>0.60416666666666696</v>
      </c>
      <c r="AD25" s="6">
        <f t="shared" ref="AD25:AD38" si="24">$B25+TIME(0,$F$23,0)</f>
        <v>0.60416666666666696</v>
      </c>
      <c r="AE25" s="6">
        <f>$B25+TIME(0,$F$24,0)</f>
        <v>0.60416666666666696</v>
      </c>
    </row>
    <row r="26" spans="1:38" x14ac:dyDescent="0.55000000000000004">
      <c r="A26" s="51" t="s">
        <v>129</v>
      </c>
      <c r="B26" s="52">
        <v>0.61458333333333404</v>
      </c>
      <c r="C26" s="51" t="s">
        <v>269</v>
      </c>
      <c r="D26" s="52">
        <v>0.61458333333333404</v>
      </c>
      <c r="E26" s="52">
        <v>0.624999999999999</v>
      </c>
      <c r="F26" s="53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tr">
        <f t="shared" si="3"/>
        <v>tempAppointment = new Appointment(LocalDate.of(2021, 6, 1), LocalTime.of(14,45), false, LocalTime.of(15,0),tempClinica, tempPatient, true, false);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si="22"/>
        <v>0.61458333333333404</v>
      </c>
      <c r="AC26" s="6">
        <f t="shared" si="23"/>
        <v>0.61458333333333404</v>
      </c>
      <c r="AD26" s="6">
        <f t="shared" si="24"/>
        <v>0.61458333333333404</v>
      </c>
      <c r="AE26" s="6">
        <f t="shared" ref="AE26:AE38" si="25">$B26+TIME(0,$F$24,0)</f>
        <v>0.61458333333333404</v>
      </c>
      <c r="AF26" s="6">
        <f>$B26+TIME(0,$F$25,0)</f>
        <v>0.61458333333333404</v>
      </c>
    </row>
    <row r="27" spans="1:38" x14ac:dyDescent="0.55000000000000004">
      <c r="A27" s="22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tr">
        <f t="shared" si="3"/>
        <v>tempAppointment = new Appointment(LocalDate.of(2021, 6, 1), LocalTime.of(15,0), false, LocalTime.of(15,15),tempClinica, tempPatient, true, false);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si="23"/>
        <v>0.625</v>
      </c>
      <c r="AD27" s="6">
        <f t="shared" si="24"/>
        <v>0.625</v>
      </c>
      <c r="AE27" s="6">
        <f t="shared" si="25"/>
        <v>0.625</v>
      </c>
      <c r="AF27" s="6">
        <f t="shared" ref="AF27:AF38" si="26">$B27+TIME(0,$F$25,0)</f>
        <v>0.625</v>
      </c>
      <c r="AG27" s="6">
        <f>$B27+TIME(0,$F$26,0)</f>
        <v>0.625</v>
      </c>
    </row>
    <row r="28" spans="1:38" x14ac:dyDescent="0.55000000000000004">
      <c r="A28" s="22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tr">
        <f t="shared" si="3"/>
        <v>tempAppointment = new Appointment(LocalDate.of(2021, 6, 1), LocalTime.of(15,15), false, LocalTime.of(15,30),tempClinica, tempPatient, true, false);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si="24"/>
        <v>0.63541666666666696</v>
      </c>
      <c r="AE28" s="6">
        <f t="shared" si="25"/>
        <v>0.63541666666666696</v>
      </c>
      <c r="AF28" s="6">
        <f t="shared" si="26"/>
        <v>0.63541666666666696</v>
      </c>
      <c r="AG28" s="6">
        <f t="shared" ref="AG28:AG38" si="27">$B28+TIME(0,$F$26,0)</f>
        <v>0.63541666666666696</v>
      </c>
      <c r="AH28" s="6">
        <f>$B28+TIME(0,$F$27,0)</f>
        <v>0.63541666666666696</v>
      </c>
    </row>
    <row r="29" spans="1:38" x14ac:dyDescent="0.55000000000000004">
      <c r="A29" s="22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tr">
        <f t="shared" si="3"/>
        <v>tempAppointment = new Appointment(LocalDate.of(2021, 6, 1), LocalTime.of(15,30), false, LocalTime.of(15,45),tempClinica, tempPatient, true, false);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si="25"/>
        <v>0.64583333333333404</v>
      </c>
      <c r="AF29" s="6">
        <f t="shared" si="26"/>
        <v>0.64583333333333404</v>
      </c>
      <c r="AG29" s="6">
        <f t="shared" si="27"/>
        <v>0.64583333333333404</v>
      </c>
      <c r="AH29" s="6">
        <f t="shared" ref="AH29:AH38" si="28">$B29+TIME(0,$F$27,0)</f>
        <v>0.64583333333333404</v>
      </c>
      <c r="AI29" s="6">
        <f>$B29+TIME(0,$F$28,0)</f>
        <v>0.64583333333333404</v>
      </c>
    </row>
    <row r="30" spans="1:38" x14ac:dyDescent="0.55000000000000004">
      <c r="A30" s="22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tr">
        <f t="shared" si="3"/>
        <v>tempAppointment = new Appointment(LocalDate.of(2021, 6, 1), LocalTime.of(15,45), false, LocalTime.of(16,0),tempClinica, tempPatient, true, false);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si="26"/>
        <v>0.65625</v>
      </c>
      <c r="AG30" s="6">
        <f t="shared" si="27"/>
        <v>0.65625</v>
      </c>
      <c r="AH30" s="6">
        <f t="shared" si="28"/>
        <v>0.65625</v>
      </c>
      <c r="AI30" s="6">
        <f t="shared" ref="AI30:AI38" si="29">$B30+TIME(0,$F$28,0)</f>
        <v>0.65625</v>
      </c>
      <c r="AJ30" s="6">
        <f>$B30+TIME(0,$F$29,0)</f>
        <v>0.65625</v>
      </c>
    </row>
    <row r="31" spans="1:38" x14ac:dyDescent="0.55000000000000004">
      <c r="A31" s="22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tr">
        <f t="shared" si="3"/>
        <v>tempAppointment = new Appointment(LocalDate.of(2021, 6, 1), LocalTime.of(16,0), false, LocalTime.of(16,15),tempClinica, tempPatient, true, false);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si="27"/>
        <v>0.66666666666666696</v>
      </c>
      <c r="AH31" s="6">
        <f t="shared" si="28"/>
        <v>0.66666666666666696</v>
      </c>
      <c r="AI31" s="6">
        <f t="shared" si="29"/>
        <v>0.66666666666666696</v>
      </c>
      <c r="AJ31" s="6">
        <f t="shared" ref="AJ31:AJ38" si="30">$B31+TIME(0,$F$29,0)</f>
        <v>0.66666666666666696</v>
      </c>
      <c r="AK31" s="6">
        <f>$B31+TIME(0,$F$30,0)</f>
        <v>0.66666666666666696</v>
      </c>
    </row>
    <row r="32" spans="1:38" x14ac:dyDescent="0.55000000000000004">
      <c r="A32" s="2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tr">
        <f t="shared" si="3"/>
        <v>tempAppointment = new Appointment(LocalDate.of(2021, 6, 1), LocalTime.of(16,15), false, LocalTime.of(16,30),tempClinica, tempPatient, true, false);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si="28"/>
        <v>0.67708333333333404</v>
      </c>
      <c r="AI32" s="6">
        <f t="shared" si="29"/>
        <v>0.67708333333333404</v>
      </c>
      <c r="AJ32" s="6">
        <f t="shared" si="30"/>
        <v>0.67708333333333404</v>
      </c>
      <c r="AK32" s="6">
        <f t="shared" ref="AK32:AK38" si="31">$B32+TIME(0,$F$30,0)</f>
        <v>0.67708333333333404</v>
      </c>
      <c r="AL32" s="6">
        <f>$B32+TIME(0,$F$31,0)</f>
        <v>0.67708333333333404</v>
      </c>
    </row>
    <row r="33" spans="1:44" x14ac:dyDescent="0.55000000000000004">
      <c r="A33" s="22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tr">
        <f t="shared" si="3"/>
        <v>tempAppointment = new Appointment(LocalDate.of(2021, 6, 1), LocalTime.of(16,30), false, LocalTime.of(16,45),tempClinica, tempPatient, true, false);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si="29"/>
        <v>0.687500000000001</v>
      </c>
      <c r="AJ33" s="6">
        <f t="shared" si="30"/>
        <v>0.687500000000001</v>
      </c>
      <c r="AK33" s="6">
        <f t="shared" si="31"/>
        <v>0.687500000000001</v>
      </c>
      <c r="AL33" s="6">
        <f t="shared" ref="AL33:AL38" si="32">$B33+TIME(0,$F$31,0)</f>
        <v>0.687500000000001</v>
      </c>
      <c r="AM33" s="6">
        <f>$B33+TIME(0,$F$32,0)</f>
        <v>0.687500000000001</v>
      </c>
    </row>
    <row r="34" spans="1:44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tr">
        <f t="shared" si="3"/>
        <v>tempAppointment = new Appointment(LocalDate.of(2021, 6, 1), LocalTime.of(16,45), false, LocalTime.of(17,0),tempClinica, tempPatient, true, false);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si="30"/>
        <v>0.69791666666666696</v>
      </c>
      <c r="AK34" s="6">
        <f t="shared" si="31"/>
        <v>0.69791666666666696</v>
      </c>
      <c r="AL34" s="6">
        <f t="shared" si="32"/>
        <v>0.69791666666666696</v>
      </c>
      <c r="AM34" s="6">
        <f t="shared" ref="AM34:AM38" si="33">$B34+TIME(0,$F$32,0)</f>
        <v>0.69791666666666696</v>
      </c>
      <c r="AN34" s="6">
        <f>$B34+TIME(0,$F$33,0)</f>
        <v>0.69791666666666696</v>
      </c>
    </row>
    <row r="35" spans="1:44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tr">
        <f t="shared" si="3"/>
        <v>tempAppointment = new Appointment(LocalDate.of(2021, 6, 1), LocalTime.of(17,0), false, LocalTime.of(17,15),tempClinica, tempPatient, true, false);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si="31"/>
        <v>0.70833333333333404</v>
      </c>
      <c r="AL35" s="6">
        <f t="shared" si="32"/>
        <v>0.70833333333333404</v>
      </c>
      <c r="AM35" s="6">
        <f t="shared" si="33"/>
        <v>0.70833333333333404</v>
      </c>
      <c r="AN35" s="6">
        <f t="shared" ref="AN35:AN38" si="34">$B35+TIME(0,$F$33,0)</f>
        <v>0.70833333333333404</v>
      </c>
      <c r="AO35" s="6">
        <f>$B35+TIME(0,$F$34,0)</f>
        <v>0.70833333333333404</v>
      </c>
    </row>
    <row r="36" spans="1:44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tr">
        <f t="shared" si="3"/>
        <v>tempAppointment = new Appointment(LocalDate.of(2021, 6, 1), LocalTime.of(17,15), false, LocalTime.of(17,30),tempClinica, tempPatient, true, false);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si="32"/>
        <v>0.718750000000001</v>
      </c>
      <c r="AM36" s="6">
        <f t="shared" si="33"/>
        <v>0.718750000000001</v>
      </c>
      <c r="AN36" s="6">
        <f t="shared" si="34"/>
        <v>0.718750000000001</v>
      </c>
      <c r="AO36" s="6">
        <f t="shared" ref="AO36:AO38" si="35">$B36+TIME(0,$F$34,0)</f>
        <v>0.718750000000001</v>
      </c>
      <c r="AP36" s="6">
        <f>$B36+TIME(0,$F$35,0)</f>
        <v>0.718750000000001</v>
      </c>
    </row>
    <row r="37" spans="1:44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tr">
        <f t="shared" si="3"/>
        <v>tempAppointment = new Appointment(LocalDate.of(2021, 6, 1), LocalTime.of(17,30), false, LocalTime.of(17,45),tempClinica, tempPatient, true, false);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si="33"/>
        <v>0.72916666666666696</v>
      </c>
      <c r="AN37" s="6">
        <f t="shared" si="34"/>
        <v>0.72916666666666696</v>
      </c>
      <c r="AO37" s="6">
        <f t="shared" si="35"/>
        <v>0.72916666666666696</v>
      </c>
      <c r="AP37" s="6">
        <f t="shared" ref="AP37:AP38" si="36">$B37+TIME(0,$F$35,0)</f>
        <v>0.72916666666666696</v>
      </c>
      <c r="AQ37" s="6">
        <f>$B37+TIME(0,$F$36,0)</f>
        <v>0.72916666666666696</v>
      </c>
    </row>
    <row r="38" spans="1:44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tr">
        <f t="shared" si="3"/>
        <v>tempAppointment = new Appointment(LocalDate.of(2021, 6, 1), LocalTime.of(17,45), false, LocalTime.of(18,0),tempClinica, tempPatient, true, false);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 t="shared" si="34"/>
        <v>0.73958333333333404</v>
      </c>
      <c r="AO38" s="6">
        <f t="shared" si="35"/>
        <v>0.73958333333333404</v>
      </c>
      <c r="AP38" s="6">
        <f t="shared" si="36"/>
        <v>0.73958333333333404</v>
      </c>
      <c r="AQ38" s="6">
        <f>$B38+TIME(0,$F$36,0)</f>
        <v>0.73958333333333404</v>
      </c>
      <c r="AR38" s="6">
        <f>$B38+TIME(0,$F$37,0)</f>
        <v>0.73958333333333404</v>
      </c>
    </row>
    <row r="41" spans="1:44" x14ac:dyDescent="0.55000000000000004">
      <c r="B41" s="75" t="s">
        <v>248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1:44" s="1" customFormat="1" x14ac:dyDescent="0.55000000000000004">
      <c r="B42" s="75" t="s">
        <v>249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1:44" x14ac:dyDescent="0.55000000000000004">
      <c r="B43" s="44" t="s">
        <v>250</v>
      </c>
    </row>
  </sheetData>
  <mergeCells count="2">
    <mergeCell ref="B42:P42"/>
    <mergeCell ref="B41:Q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C928-D5F2-4412-8D8F-A754DC5B9F83}">
  <dimension ref="A1:AT38"/>
  <sheetViews>
    <sheetView zoomScale="80" zoomScaleNormal="80" workbookViewId="0">
      <selection activeCell="C34" sqref="C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11.578125" customWidth="1"/>
    <col min="6" max="6" width="12.68359375" customWidth="1"/>
    <col min="7" max="7" width="9.83984375" customWidth="1"/>
    <col min="8" max="9" width="16.47265625" customWidth="1"/>
    <col min="10" max="10" width="8.15625" customWidth="1"/>
    <col min="11" max="11" width="119.62890625" customWidth="1"/>
    <col min="12" max="12" width="10.1015625" customWidth="1"/>
    <col min="13" max="20" width="11.578125" customWidth="1"/>
    <col min="21" max="43" width="12.68359375" customWidth="1"/>
    <col min="44" max="46" width="12.68359375" hidden="1" customWidth="1"/>
  </cols>
  <sheetData>
    <row r="1" spans="1:46" x14ac:dyDescent="0.55000000000000004">
      <c r="A1" s="19"/>
      <c r="B1" s="13" t="s">
        <v>41</v>
      </c>
      <c r="C1" s="14">
        <v>44348</v>
      </c>
      <c r="D1" s="13" t="s">
        <v>394</v>
      </c>
      <c r="F1" s="12" t="s">
        <v>41</v>
      </c>
      <c r="G1" s="18">
        <f>TIME(0,15,0)</f>
        <v>1.0416666666666666E-2</v>
      </c>
      <c r="H1" s="47"/>
      <c r="I1" s="48"/>
      <c r="J1" s="48"/>
      <c r="K1" s="49"/>
    </row>
    <row r="2" spans="1:46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45" t="s">
        <v>395</v>
      </c>
      <c r="I2" s="45" t="s">
        <v>246</v>
      </c>
      <c r="J2" s="45" t="s">
        <v>251</v>
      </c>
      <c r="K2" s="45" t="s">
        <v>247</v>
      </c>
      <c r="L2" s="46" t="s">
        <v>96</v>
      </c>
      <c r="M2" s="16" t="s">
        <v>98</v>
      </c>
      <c r="N2" s="16" t="s">
        <v>97</v>
      </c>
      <c r="O2" s="16" t="s">
        <v>99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143</v>
      </c>
      <c r="Y2" s="16" t="s">
        <v>144</v>
      </c>
      <c r="Z2" s="16" t="s">
        <v>145</v>
      </c>
      <c r="AA2" s="16" t="s">
        <v>146</v>
      </c>
      <c r="AB2" s="16" t="s">
        <v>147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152</v>
      </c>
      <c r="AH2" s="16" t="s">
        <v>153</v>
      </c>
      <c r="AI2" s="16" t="s">
        <v>154</v>
      </c>
      <c r="AJ2" s="16" t="s">
        <v>155</v>
      </c>
      <c r="AK2" s="16" t="s">
        <v>156</v>
      </c>
      <c r="AL2" s="16" t="s">
        <v>157</v>
      </c>
      <c r="AM2" s="16" t="s">
        <v>158</v>
      </c>
      <c r="AN2" s="16" t="s">
        <v>159</v>
      </c>
      <c r="AO2" s="16" t="s">
        <v>160</v>
      </c>
      <c r="AP2" s="16" t="s">
        <v>161</v>
      </c>
      <c r="AQ2" s="16" t="s">
        <v>162</v>
      </c>
      <c r="AR2" s="16" t="s">
        <v>163</v>
      </c>
      <c r="AS2" s="16" t="s">
        <v>164</v>
      </c>
      <c r="AT2" s="16" t="s">
        <v>165</v>
      </c>
    </row>
    <row r="3" spans="1:46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f>D3+F3</f>
        <v>0.3888888888888889</v>
      </c>
      <c r="F3" s="23">
        <f>TIME(0,20,0)</f>
        <v>1.3888888888888888E-2</v>
      </c>
      <c r="G3" s="17">
        <f>MINUTE(E3-(B3+$G$1))</f>
        <v>5</v>
      </c>
      <c r="H3" s="17" t="str">
        <f>_xlfn.CONCAT("LocalTime.of(", HOUR(B3), ",", MINUTE(B3),")")</f>
        <v>LocalTime.of(9,0)</v>
      </c>
      <c r="I3" s="17" t="str">
        <f t="shared" ref="I3:I29" si="0">IF(E3="","null",_xlfn.CONCAT("LocalTime.of(",HOUR(E3),",",MINUTE(E3),")"))</f>
        <v>LocalTime.of(9,20)</v>
      </c>
      <c r="J3" s="17" t="s">
        <v>252</v>
      </c>
      <c r="K3" s="17" t="str">
        <f>_xlfn.CONCAT("tempAppointment = new Appointment(LocalDate.of(2021, 6, 1), ",H3,", ", J3, ", ",I3,",tempClinica, tempPatient, true, false);")</f>
        <v>tempAppointment = new Appointment(LocalDate.of(2021, 6, 1), LocalTime.of(9,0), false, LocalTime.of(9,20),tempClinica, tempPatient, true, false);</v>
      </c>
      <c r="L3" s="6"/>
    </row>
    <row r="4" spans="1:46" x14ac:dyDescent="0.55000000000000004">
      <c r="A4" t="s">
        <v>24</v>
      </c>
      <c r="B4" s="6">
        <v>0.38541666666666669</v>
      </c>
      <c r="C4" t="s">
        <v>10</v>
      </c>
      <c r="D4" s="6">
        <v>0.3888888888888889</v>
      </c>
      <c r="E4" s="6">
        <f t="shared" ref="E4:E31" si="1">D4+F4</f>
        <v>0.39930555555555558</v>
      </c>
      <c r="F4" s="23">
        <f>TIME(0,15,0)</f>
        <v>1.0416666666666666E-2</v>
      </c>
      <c r="G4" s="17">
        <f t="shared" ref="G4:G31" si="2">MINUTE(E4-(B4+$G$1))</f>
        <v>5</v>
      </c>
      <c r="H4" s="17" t="str">
        <f t="shared" ref="H4:H38" si="3">_xlfn.CONCAT("LocalTime.of(", HOUR(B4), ",", MINUTE(B4),")")</f>
        <v>LocalTime.of(9,15)</v>
      </c>
      <c r="I4" s="17" t="str">
        <f t="shared" si="0"/>
        <v>LocalTime.of(9,35)</v>
      </c>
      <c r="J4" s="17" t="s">
        <v>252</v>
      </c>
      <c r="K4" s="17" t="str">
        <f t="shared" ref="K4:K38" si="4">_xlfn.CONCAT("tempAppointment = new Appointment(LocalDate.of(2021, 6, 1), ",H4,", ", J4, ", ",I4,",tempClinica, tempPatient, true, false);")</f>
        <v>tempAppointment = new Appointment(LocalDate.of(2021, 6, 1), LocalTime.of(9,15), false, LocalTime.of(9,35),tempClinica, tempPatient, true, false);</v>
      </c>
      <c r="L4" s="6">
        <f>B4+TIME(0,$G$3,0)</f>
        <v>0.3888888888888889</v>
      </c>
    </row>
    <row r="5" spans="1:46" x14ac:dyDescent="0.55000000000000004">
      <c r="A5" t="s">
        <v>108</v>
      </c>
      <c r="B5" s="6">
        <v>0.39583333333333331</v>
      </c>
      <c r="C5" t="s">
        <v>11</v>
      </c>
      <c r="D5" s="6">
        <v>0.39930555555555558</v>
      </c>
      <c r="E5" s="6">
        <f t="shared" si="1"/>
        <v>0.41666666666666669</v>
      </c>
      <c r="F5" s="23">
        <f>TIME(0,25,0)</f>
        <v>1.7361111111111112E-2</v>
      </c>
      <c r="G5" s="17">
        <f t="shared" si="2"/>
        <v>15</v>
      </c>
      <c r="H5" s="17" t="str">
        <f t="shared" si="3"/>
        <v>LocalTime.of(9,30)</v>
      </c>
      <c r="I5" s="17" t="str">
        <f t="shared" si="0"/>
        <v>LocalTime.of(10,0)</v>
      </c>
      <c r="J5" s="17" t="s">
        <v>252</v>
      </c>
      <c r="K5" s="17" t="str">
        <f t="shared" si="4"/>
        <v>tempAppointment = new Appointment(LocalDate.of(2021, 6, 1), LocalTime.of(9,30), false, LocalTime.of(10,0),tempClinica, tempPatient, true, false);</v>
      </c>
      <c r="L5" s="6">
        <f t="shared" ref="L5:L38" si="5">B5+TIME(0,$G$3,0)</f>
        <v>0.39930555555555552</v>
      </c>
      <c r="M5" s="6">
        <f t="shared" ref="M5:M38" si="6">$B5+TIME(0,$G$4,0)</f>
        <v>0.39930555555555552</v>
      </c>
      <c r="N5" s="6"/>
      <c r="O5" s="6"/>
      <c r="P5" s="6"/>
      <c r="Q5" s="6"/>
      <c r="R5" s="6"/>
    </row>
    <row r="6" spans="1:46" x14ac:dyDescent="0.55000000000000004">
      <c r="A6" t="s">
        <v>109</v>
      </c>
      <c r="B6" s="6">
        <v>0.40625</v>
      </c>
      <c r="C6" t="s">
        <v>12</v>
      </c>
      <c r="D6" s="6">
        <v>0.41666666666666669</v>
      </c>
      <c r="E6" s="6">
        <f t="shared" si="1"/>
        <v>0.42708333333333337</v>
      </c>
      <c r="F6" s="23">
        <f>TIME(0,15,0)</f>
        <v>1.0416666666666666E-2</v>
      </c>
      <c r="G6" s="17">
        <f t="shared" si="2"/>
        <v>15</v>
      </c>
      <c r="H6" s="17" t="str">
        <f t="shared" si="3"/>
        <v>LocalTime.of(9,45)</v>
      </c>
      <c r="I6" s="17" t="str">
        <f t="shared" si="0"/>
        <v>LocalTime.of(10,15)</v>
      </c>
      <c r="J6" s="17" t="s">
        <v>252</v>
      </c>
      <c r="K6" s="17" t="str">
        <f t="shared" si="4"/>
        <v>tempAppointment = new Appointment(LocalDate.of(2021, 6, 1), LocalTime.of(9,45), false, LocalTime.of(10,15),tempClinica, tempPatient, true, false);</v>
      </c>
      <c r="L6" s="6">
        <f t="shared" si="5"/>
        <v>0.40972222222222221</v>
      </c>
      <c r="M6" s="6">
        <f t="shared" si="6"/>
        <v>0.40972222222222221</v>
      </c>
      <c r="N6" s="6">
        <f t="shared" ref="N6:N38" si="7">$B6+TIME(0,$G$5,0)</f>
        <v>0.41666666666666669</v>
      </c>
      <c r="O6" s="6"/>
      <c r="P6" s="6"/>
      <c r="Q6" s="6"/>
      <c r="R6" s="6"/>
    </row>
    <row r="7" spans="1:46" x14ac:dyDescent="0.55000000000000004">
      <c r="A7" t="s">
        <v>110</v>
      </c>
      <c r="B7" s="6">
        <v>0.41666666666666669</v>
      </c>
      <c r="C7" t="s">
        <v>13</v>
      </c>
      <c r="D7" s="6">
        <v>0.42708333333333331</v>
      </c>
      <c r="E7" s="6">
        <f t="shared" si="1"/>
        <v>0.4375</v>
      </c>
      <c r="F7" s="23">
        <f>TIME(0,15,0)</f>
        <v>1.0416666666666666E-2</v>
      </c>
      <c r="G7" s="17">
        <f t="shared" si="2"/>
        <v>15</v>
      </c>
      <c r="H7" s="17" t="str">
        <f t="shared" si="3"/>
        <v>LocalTime.of(10,0)</v>
      </c>
      <c r="I7" s="17" t="str">
        <f t="shared" si="0"/>
        <v>LocalTime.of(10,30)</v>
      </c>
      <c r="J7" s="17" t="s">
        <v>252</v>
      </c>
      <c r="K7" s="17" t="str">
        <f t="shared" si="4"/>
        <v>tempAppointment = new Appointment(LocalDate.of(2021, 6, 1), LocalTime.of(10,0), false, LocalTime.of(10,30),tempClinica, tempPatient, true, false);</v>
      </c>
      <c r="L7" s="6">
        <f t="shared" si="5"/>
        <v>0.4201388888888889</v>
      </c>
      <c r="M7" s="6">
        <f t="shared" si="6"/>
        <v>0.4201388888888889</v>
      </c>
      <c r="N7" s="6">
        <f t="shared" si="7"/>
        <v>0.42708333333333337</v>
      </c>
      <c r="O7" s="6">
        <f t="shared" ref="O7:O38" si="8">$B7+TIME(0,$G$6,0)</f>
        <v>0.42708333333333337</v>
      </c>
      <c r="P7" s="6"/>
      <c r="Q7" s="6"/>
      <c r="R7" s="6"/>
    </row>
    <row r="8" spans="1:46" x14ac:dyDescent="0.55000000000000004">
      <c r="A8" t="s">
        <v>111</v>
      </c>
      <c r="B8" s="6">
        <v>0.42708333333333298</v>
      </c>
      <c r="C8" t="s">
        <v>14</v>
      </c>
      <c r="D8" s="6">
        <v>0.4375</v>
      </c>
      <c r="E8" s="6">
        <f t="shared" si="1"/>
        <v>0.4513888888888889</v>
      </c>
      <c r="F8" s="23">
        <f t="shared" ref="F8:F20" si="9">TIME(0,20,0)</f>
        <v>1.3888888888888888E-2</v>
      </c>
      <c r="G8" s="17">
        <f t="shared" si="2"/>
        <v>20</v>
      </c>
      <c r="H8" s="17" t="str">
        <f t="shared" si="3"/>
        <v>LocalTime.of(10,15)</v>
      </c>
      <c r="I8" s="17" t="str">
        <f t="shared" si="0"/>
        <v>LocalTime.of(10,50)</v>
      </c>
      <c r="J8" s="17" t="s">
        <v>252</v>
      </c>
      <c r="K8" s="17" t="str">
        <f t="shared" si="4"/>
        <v>tempAppointment = new Appointment(LocalDate.of(2021, 6, 1), LocalTime.of(10,15), false, LocalTime.of(10,50),tempClinica, tempPatient, true, false);</v>
      </c>
      <c r="L8" s="6">
        <f>B8+TIME(0,$G$3,0)</f>
        <v>0.43055555555555519</v>
      </c>
      <c r="M8" s="6">
        <f t="shared" si="6"/>
        <v>0.43055555555555519</v>
      </c>
      <c r="N8" s="6">
        <f t="shared" si="7"/>
        <v>0.43749999999999967</v>
      </c>
      <c r="O8" s="6">
        <f t="shared" si="8"/>
        <v>0.43749999999999967</v>
      </c>
      <c r="P8" s="6">
        <f t="shared" ref="P8:P38" si="10">$B8+TIME(0,$G$7,0)</f>
        <v>0.43749999999999967</v>
      </c>
      <c r="Q8" s="6"/>
      <c r="R8" s="6"/>
    </row>
    <row r="9" spans="1:46" x14ac:dyDescent="0.55000000000000004">
      <c r="A9" t="s">
        <v>112</v>
      </c>
      <c r="B9" s="6">
        <v>0.4375</v>
      </c>
      <c r="C9" t="s">
        <v>15</v>
      </c>
      <c r="D9" s="6">
        <v>0.4513888888888889</v>
      </c>
      <c r="E9" s="6">
        <f t="shared" si="1"/>
        <v>0.45833333333333331</v>
      </c>
      <c r="F9" s="23">
        <f>TIME(0,10,0)</f>
        <v>6.9444444444444441E-3</v>
      </c>
      <c r="G9" s="17">
        <f t="shared" si="2"/>
        <v>15</v>
      </c>
      <c r="H9" s="17" t="str">
        <f t="shared" si="3"/>
        <v>LocalTime.of(10,30)</v>
      </c>
      <c r="I9" s="17" t="str">
        <f t="shared" si="0"/>
        <v>LocalTime.of(11,0)</v>
      </c>
      <c r="J9" s="17" t="s">
        <v>252</v>
      </c>
      <c r="K9" s="17" t="str">
        <f t="shared" si="4"/>
        <v>tempAppointment = new Appointment(LocalDate.of(2021, 6, 1), LocalTime.of(10,30), false, LocalTime.of(11,0),tempClinica, tempPatient, true, false);</v>
      </c>
      <c r="L9" s="6">
        <f t="shared" si="5"/>
        <v>0.44097222222222221</v>
      </c>
      <c r="M9" s="6">
        <f t="shared" si="6"/>
        <v>0.44097222222222221</v>
      </c>
      <c r="N9" s="6">
        <f t="shared" si="7"/>
        <v>0.44791666666666669</v>
      </c>
      <c r="O9" s="6">
        <f t="shared" si="8"/>
        <v>0.44791666666666669</v>
      </c>
      <c r="P9" s="6">
        <f t="shared" si="10"/>
        <v>0.44791666666666669</v>
      </c>
      <c r="Q9" s="6">
        <f t="shared" ref="Q9:Q38" si="11">$B9+TIME(0,$G$8,0)</f>
        <v>0.4513888888888889</v>
      </c>
      <c r="R9" s="6"/>
    </row>
    <row r="10" spans="1:46" x14ac:dyDescent="0.55000000000000004">
      <c r="A10" t="s">
        <v>113</v>
      </c>
      <c r="B10" s="6">
        <v>0.44791666666666702</v>
      </c>
      <c r="C10" t="s">
        <v>16</v>
      </c>
      <c r="D10" s="6">
        <v>0.45833333333333331</v>
      </c>
      <c r="E10" s="6">
        <f t="shared" si="1"/>
        <v>0.46875</v>
      </c>
      <c r="F10" s="23">
        <f>TIME(0,15,0)</f>
        <v>1.0416666666666666E-2</v>
      </c>
      <c r="G10" s="17">
        <f t="shared" si="2"/>
        <v>15</v>
      </c>
      <c r="H10" s="17" t="str">
        <f t="shared" si="3"/>
        <v>LocalTime.of(10,45)</v>
      </c>
      <c r="I10" s="17" t="str">
        <f t="shared" si="0"/>
        <v>LocalTime.of(11,15)</v>
      </c>
      <c r="J10" s="17" t="s">
        <v>252</v>
      </c>
      <c r="K10" s="17" t="str">
        <f t="shared" si="4"/>
        <v>tempAppointment = new Appointment(LocalDate.of(2021, 6, 1), LocalTime.of(10,45), false, LocalTime.of(11,15),tempClinica, tempPatient, true, false);</v>
      </c>
      <c r="L10" s="6">
        <f t="shared" si="5"/>
        <v>0.45138888888888923</v>
      </c>
      <c r="M10" s="6">
        <f t="shared" si="6"/>
        <v>0.45138888888888923</v>
      </c>
      <c r="N10" s="6">
        <f t="shared" si="7"/>
        <v>0.4583333333333337</v>
      </c>
      <c r="O10" s="6">
        <f t="shared" si="8"/>
        <v>0.4583333333333337</v>
      </c>
      <c r="P10" s="6">
        <f t="shared" si="10"/>
        <v>0.4583333333333337</v>
      </c>
      <c r="Q10" s="6">
        <f t="shared" si="11"/>
        <v>0.46180555555555591</v>
      </c>
      <c r="R10" s="6">
        <f t="shared" ref="R10:R38" si="12">$B10+TIME(0,$G$9,0)</f>
        <v>0.4583333333333337</v>
      </c>
    </row>
    <row r="11" spans="1:46" x14ac:dyDescent="0.55000000000000004">
      <c r="A11" t="s">
        <v>114</v>
      </c>
      <c r="B11" s="6">
        <v>0.45833333333333298</v>
      </c>
      <c r="C11" t="s">
        <v>17</v>
      </c>
      <c r="D11" s="6">
        <v>0.46875</v>
      </c>
      <c r="E11" s="6">
        <f t="shared" si="1"/>
        <v>0.4826388888888889</v>
      </c>
      <c r="F11" s="23">
        <f>TIME(0,20,0)</f>
        <v>1.3888888888888888E-2</v>
      </c>
      <c r="G11" s="17">
        <f t="shared" si="2"/>
        <v>20</v>
      </c>
      <c r="H11" s="17" t="str">
        <f t="shared" si="3"/>
        <v>LocalTime.of(11,0)</v>
      </c>
      <c r="I11" s="17" t="str">
        <f t="shared" si="0"/>
        <v>LocalTime.of(11,35)</v>
      </c>
      <c r="J11" s="17" t="s">
        <v>252</v>
      </c>
      <c r="K11" s="17" t="str">
        <f t="shared" si="4"/>
        <v>tempAppointment = new Appointment(LocalDate.of(2021, 6, 1), LocalTime.of(11,0), false, LocalTime.of(11,35),tempClinica, tempPatient, true, false);</v>
      </c>
      <c r="L11" s="6">
        <f t="shared" si="5"/>
        <v>0.46180555555555519</v>
      </c>
      <c r="M11" s="6">
        <f t="shared" si="6"/>
        <v>0.46180555555555519</v>
      </c>
      <c r="N11" s="6">
        <f t="shared" si="7"/>
        <v>0.46874999999999967</v>
      </c>
      <c r="O11" s="6">
        <f t="shared" si="8"/>
        <v>0.46874999999999967</v>
      </c>
      <c r="P11" s="6">
        <f t="shared" si="10"/>
        <v>0.46874999999999967</v>
      </c>
      <c r="Q11" s="6">
        <f t="shared" si="11"/>
        <v>0.47222222222222188</v>
      </c>
      <c r="R11" s="6">
        <f t="shared" si="12"/>
        <v>0.46874999999999967</v>
      </c>
      <c r="S11" s="6">
        <f t="shared" ref="S11:S38" si="13">$B11+TIME(0,$G$10,0)</f>
        <v>0.46874999999999967</v>
      </c>
    </row>
    <row r="12" spans="1:46" x14ac:dyDescent="0.55000000000000004">
      <c r="A12" t="s">
        <v>115</v>
      </c>
      <c r="B12" s="6">
        <v>0.46875</v>
      </c>
      <c r="C12" t="s">
        <v>64</v>
      </c>
      <c r="D12" s="6">
        <v>0.4826388888888889</v>
      </c>
      <c r="E12" s="6">
        <f t="shared" si="1"/>
        <v>0.4861111111111111</v>
      </c>
      <c r="F12" s="23">
        <f>TIME(0,5,0)</f>
        <v>3.472222222222222E-3</v>
      </c>
      <c r="G12" s="17">
        <f t="shared" si="2"/>
        <v>10</v>
      </c>
      <c r="H12" s="17" t="str">
        <f t="shared" si="3"/>
        <v>LocalTime.of(11,15)</v>
      </c>
      <c r="I12" s="17" t="str">
        <f t="shared" si="0"/>
        <v>LocalTime.of(11,40)</v>
      </c>
      <c r="J12" s="17" t="s">
        <v>252</v>
      </c>
      <c r="K12" s="17" t="str">
        <f t="shared" si="4"/>
        <v>tempAppointment = new Appointment(LocalDate.of(2021, 6, 1), LocalTime.of(11,15), false, LocalTime.of(11,40),tempClinica, tempPatient, true, false);</v>
      </c>
      <c r="L12" s="6">
        <f t="shared" si="5"/>
        <v>0.47222222222222221</v>
      </c>
      <c r="M12" s="6">
        <f t="shared" si="6"/>
        <v>0.47222222222222221</v>
      </c>
      <c r="N12" s="6">
        <f t="shared" si="7"/>
        <v>0.47916666666666669</v>
      </c>
      <c r="O12" s="6">
        <f t="shared" si="8"/>
        <v>0.47916666666666669</v>
      </c>
      <c r="P12" s="6">
        <f t="shared" si="10"/>
        <v>0.47916666666666669</v>
      </c>
      <c r="Q12" s="6">
        <f t="shared" si="11"/>
        <v>0.4826388888888889</v>
      </c>
      <c r="R12" s="6">
        <f t="shared" si="12"/>
        <v>0.47916666666666669</v>
      </c>
      <c r="S12" s="6">
        <f t="shared" si="13"/>
        <v>0.47916666666666669</v>
      </c>
      <c r="T12" s="6">
        <f t="shared" ref="T12:T38" si="14">$B12+TIME(0,$G$11,0)</f>
        <v>0.4826388888888889</v>
      </c>
    </row>
    <row r="13" spans="1:46" x14ac:dyDescent="0.55000000000000004">
      <c r="A13" t="s">
        <v>116</v>
      </c>
      <c r="B13" s="6">
        <v>0.47916666666666702</v>
      </c>
      <c r="C13" t="s">
        <v>65</v>
      </c>
      <c r="D13" s="6">
        <v>0.4861111111111111</v>
      </c>
      <c r="E13" s="6">
        <f t="shared" si="1"/>
        <v>0.5</v>
      </c>
      <c r="F13" s="23">
        <f t="shared" si="9"/>
        <v>1.3888888888888888E-2</v>
      </c>
      <c r="G13" s="17">
        <f t="shared" si="2"/>
        <v>15</v>
      </c>
      <c r="H13" s="17" t="str">
        <f t="shared" si="3"/>
        <v>LocalTime.of(11,30)</v>
      </c>
      <c r="I13" s="17" t="str">
        <f t="shared" si="0"/>
        <v>LocalTime.of(12,0)</v>
      </c>
      <c r="J13" s="17" t="s">
        <v>252</v>
      </c>
      <c r="K13" s="17" t="str">
        <f t="shared" si="4"/>
        <v>tempAppointment = new Appointment(LocalDate.of(2021, 6, 1), LocalTime.of(11,30), false, LocalTime.of(12,0),tempClinica, tempPatient, true, false);</v>
      </c>
      <c r="L13" s="6">
        <f t="shared" si="5"/>
        <v>0.48263888888888923</v>
      </c>
      <c r="M13" s="6">
        <f t="shared" si="6"/>
        <v>0.48263888888888923</v>
      </c>
      <c r="N13" s="6">
        <f t="shared" si="7"/>
        <v>0.4895833333333337</v>
      </c>
      <c r="O13" s="6">
        <f t="shared" si="8"/>
        <v>0.4895833333333337</v>
      </c>
      <c r="P13" s="6">
        <f t="shared" si="10"/>
        <v>0.4895833333333337</v>
      </c>
      <c r="Q13" s="6">
        <f t="shared" si="11"/>
        <v>0.49305555555555591</v>
      </c>
      <c r="R13" s="6">
        <f t="shared" si="12"/>
        <v>0.4895833333333337</v>
      </c>
      <c r="S13" s="6">
        <f t="shared" si="13"/>
        <v>0.4895833333333337</v>
      </c>
      <c r="T13" s="6">
        <f t="shared" si="14"/>
        <v>0.49305555555555591</v>
      </c>
      <c r="U13" s="6">
        <f t="shared" ref="U13:U38" si="15">$B13+TIME(0,$G$12,0)</f>
        <v>0.48611111111111144</v>
      </c>
    </row>
    <row r="14" spans="1:46" x14ac:dyDescent="0.55000000000000004">
      <c r="A14" t="s">
        <v>117</v>
      </c>
      <c r="B14" s="6">
        <v>0.48958333333333398</v>
      </c>
      <c r="C14" t="s">
        <v>66</v>
      </c>
      <c r="D14" s="6">
        <v>0.5</v>
      </c>
      <c r="E14" s="6">
        <f t="shared" si="1"/>
        <v>0.51041666666666663</v>
      </c>
      <c r="F14" s="23">
        <f>TIME(0,15,0)</f>
        <v>1.0416666666666666E-2</v>
      </c>
      <c r="G14" s="17">
        <f t="shared" si="2"/>
        <v>15</v>
      </c>
      <c r="H14" s="17" t="str">
        <f t="shared" si="3"/>
        <v>LocalTime.of(11,45)</v>
      </c>
      <c r="I14" s="17" t="str">
        <f t="shared" si="0"/>
        <v>LocalTime.of(12,15)</v>
      </c>
      <c r="J14" s="17" t="s">
        <v>252</v>
      </c>
      <c r="K14" s="17" t="str">
        <f t="shared" si="4"/>
        <v>tempAppointment = new Appointment(LocalDate.of(2021, 6, 1), LocalTime.of(11,45), false, LocalTime.of(12,15),tempClinica, tempPatient, true, false);</v>
      </c>
      <c r="L14" s="6">
        <f t="shared" si="5"/>
        <v>0.49305555555555619</v>
      </c>
      <c r="M14" s="6">
        <f t="shared" si="6"/>
        <v>0.49305555555555619</v>
      </c>
      <c r="N14" s="6">
        <f t="shared" si="7"/>
        <v>0.50000000000000067</v>
      </c>
      <c r="O14" s="6">
        <f t="shared" si="8"/>
        <v>0.50000000000000067</v>
      </c>
      <c r="P14" s="6">
        <f t="shared" si="10"/>
        <v>0.50000000000000067</v>
      </c>
      <c r="Q14" s="6">
        <f t="shared" si="11"/>
        <v>0.50347222222222288</v>
      </c>
      <c r="R14" s="6">
        <f t="shared" si="12"/>
        <v>0.50000000000000067</v>
      </c>
      <c r="S14" s="6">
        <f t="shared" si="13"/>
        <v>0.50000000000000067</v>
      </c>
      <c r="T14" s="6">
        <f t="shared" si="14"/>
        <v>0.50347222222222288</v>
      </c>
      <c r="U14" s="6">
        <f t="shared" si="15"/>
        <v>0.4965277777777784</v>
      </c>
      <c r="V14" s="6">
        <f t="shared" ref="V14:V38" si="16">$B14+TIME(0,$G$13,0)</f>
        <v>0.50000000000000067</v>
      </c>
    </row>
    <row r="15" spans="1:46" x14ac:dyDescent="0.55000000000000004">
      <c r="A15" t="s">
        <v>118</v>
      </c>
      <c r="B15" s="6">
        <v>0.5</v>
      </c>
      <c r="C15" t="s">
        <v>67</v>
      </c>
      <c r="D15" s="6">
        <v>0.51041666666666663</v>
      </c>
      <c r="E15" s="6">
        <f t="shared" si="1"/>
        <v>0.52430555555555547</v>
      </c>
      <c r="F15" s="23">
        <f>TIME(0,20,0)</f>
        <v>1.3888888888888888E-2</v>
      </c>
      <c r="G15" s="17">
        <f t="shared" si="2"/>
        <v>20</v>
      </c>
      <c r="H15" s="17" t="str">
        <f t="shared" si="3"/>
        <v>LocalTime.of(12,0)</v>
      </c>
      <c r="I15" s="17" t="str">
        <f t="shared" si="0"/>
        <v>LocalTime.of(12,35)</v>
      </c>
      <c r="J15" s="17" t="s">
        <v>252</v>
      </c>
      <c r="K15" s="17" t="str">
        <f t="shared" si="4"/>
        <v>tempAppointment = new Appointment(LocalDate.of(2021, 6, 1), LocalTime.of(12,0), false, LocalTime.of(12,35),tempClinica, tempPatient, true, false);</v>
      </c>
      <c r="L15" s="6">
        <f t="shared" si="5"/>
        <v>0.50347222222222221</v>
      </c>
      <c r="M15" s="6">
        <f t="shared" si="6"/>
        <v>0.50347222222222221</v>
      </c>
      <c r="N15" s="6">
        <f t="shared" si="7"/>
        <v>0.51041666666666663</v>
      </c>
      <c r="O15" s="6">
        <f t="shared" si="8"/>
        <v>0.51041666666666663</v>
      </c>
      <c r="P15" s="6">
        <f t="shared" si="10"/>
        <v>0.51041666666666663</v>
      </c>
      <c r="Q15" s="6">
        <f t="shared" si="11"/>
        <v>0.51388888888888884</v>
      </c>
      <c r="R15" s="6">
        <f t="shared" si="12"/>
        <v>0.51041666666666663</v>
      </c>
      <c r="S15" s="6">
        <f t="shared" si="13"/>
        <v>0.51041666666666663</v>
      </c>
      <c r="T15" s="6">
        <f t="shared" si="14"/>
        <v>0.51388888888888884</v>
      </c>
      <c r="U15" s="6">
        <f t="shared" si="15"/>
        <v>0.50694444444444442</v>
      </c>
      <c r="V15" s="6">
        <f t="shared" si="16"/>
        <v>0.51041666666666663</v>
      </c>
      <c r="W15" s="6">
        <f t="shared" ref="W15:W38" si="17">$B15+TIME(0,$G$14,0)</f>
        <v>0.51041666666666663</v>
      </c>
    </row>
    <row r="16" spans="1:46" x14ac:dyDescent="0.55000000000000004">
      <c r="A16" t="s">
        <v>119</v>
      </c>
      <c r="B16" s="6">
        <v>0.51041666666666696</v>
      </c>
      <c r="C16" t="s">
        <v>68</v>
      </c>
      <c r="D16" s="6">
        <v>0.52430555555555558</v>
      </c>
      <c r="E16" s="6">
        <f t="shared" si="1"/>
        <v>0.53819444444444442</v>
      </c>
      <c r="F16" s="23">
        <f t="shared" si="9"/>
        <v>1.3888888888888888E-2</v>
      </c>
      <c r="G16" s="17">
        <f t="shared" si="2"/>
        <v>25</v>
      </c>
      <c r="H16" s="17" t="str">
        <f t="shared" si="3"/>
        <v>LocalTime.of(12,15)</v>
      </c>
      <c r="I16" s="17" t="str">
        <f t="shared" si="0"/>
        <v>LocalTime.of(12,55)</v>
      </c>
      <c r="J16" s="17" t="s">
        <v>252</v>
      </c>
      <c r="K16" s="17" t="str">
        <f t="shared" si="4"/>
        <v>tempAppointment = new Appointment(LocalDate.of(2021, 6, 1), LocalTime.of(12,15), false, LocalTime.of(12,55),tempClinica, tempPatient, true, false);</v>
      </c>
      <c r="L16" s="6">
        <f t="shared" si="5"/>
        <v>0.51388888888888917</v>
      </c>
      <c r="M16" s="6">
        <f t="shared" si="6"/>
        <v>0.51388888888888917</v>
      </c>
      <c r="N16" s="6">
        <f t="shared" si="7"/>
        <v>0.52083333333333359</v>
      </c>
      <c r="O16" s="6">
        <f t="shared" si="8"/>
        <v>0.52083333333333359</v>
      </c>
      <c r="P16" s="6">
        <f t="shared" si="10"/>
        <v>0.52083333333333359</v>
      </c>
      <c r="Q16" s="6">
        <f t="shared" si="11"/>
        <v>0.5243055555555558</v>
      </c>
      <c r="R16" s="6">
        <f t="shared" si="12"/>
        <v>0.52083333333333359</v>
      </c>
      <c r="S16" s="6">
        <f t="shared" si="13"/>
        <v>0.52083333333333359</v>
      </c>
      <c r="T16" s="6">
        <f t="shared" si="14"/>
        <v>0.5243055555555558</v>
      </c>
      <c r="U16" s="6">
        <f t="shared" si="15"/>
        <v>0.51736111111111138</v>
      </c>
      <c r="V16" s="6">
        <f t="shared" si="16"/>
        <v>0.52083333333333359</v>
      </c>
      <c r="W16" s="6">
        <f t="shared" si="17"/>
        <v>0.52083333333333359</v>
      </c>
      <c r="X16" s="6">
        <f t="shared" ref="X16:X38" si="18">$B16+TIME(0,$G$15,0)</f>
        <v>0.5243055555555558</v>
      </c>
    </row>
    <row r="17" spans="1:40" x14ac:dyDescent="0.55000000000000004">
      <c r="A17" t="s">
        <v>120</v>
      </c>
      <c r="B17" s="6">
        <v>0.52083333333333404</v>
      </c>
      <c r="C17" t="s">
        <v>69</v>
      </c>
      <c r="D17" s="6">
        <v>0.53819444444444442</v>
      </c>
      <c r="E17" s="6">
        <f t="shared" si="1"/>
        <v>0.55208333333333326</v>
      </c>
      <c r="F17" s="23">
        <f t="shared" si="9"/>
        <v>1.3888888888888888E-2</v>
      </c>
      <c r="G17" s="17">
        <f t="shared" si="2"/>
        <v>30</v>
      </c>
      <c r="H17" s="17" t="str">
        <f t="shared" si="3"/>
        <v>LocalTime.of(12,30)</v>
      </c>
      <c r="I17" s="17" t="str">
        <f t="shared" si="0"/>
        <v>LocalTime.of(13,15)</v>
      </c>
      <c r="J17" s="17" t="s">
        <v>252</v>
      </c>
      <c r="K17" s="17" t="str">
        <f t="shared" si="4"/>
        <v>tempAppointment = new Appointment(LocalDate.of(2021, 6, 1), LocalTime.of(12,30), false, LocalTime.of(13,15),tempClinica, tempPatient, true, false);</v>
      </c>
      <c r="L17" s="6">
        <f t="shared" si="5"/>
        <v>0.52430555555555625</v>
      </c>
      <c r="M17" s="6">
        <f t="shared" si="6"/>
        <v>0.52430555555555625</v>
      </c>
      <c r="N17" s="6">
        <f t="shared" si="7"/>
        <v>0.53125000000000067</v>
      </c>
      <c r="O17" s="6">
        <f t="shared" si="8"/>
        <v>0.53125000000000067</v>
      </c>
      <c r="P17" s="6">
        <f t="shared" si="10"/>
        <v>0.53125000000000067</v>
      </c>
      <c r="Q17" s="6">
        <f t="shared" si="11"/>
        <v>0.53472222222222288</v>
      </c>
      <c r="R17" s="6">
        <f t="shared" si="12"/>
        <v>0.53125000000000067</v>
      </c>
      <c r="S17" s="6">
        <f t="shared" si="13"/>
        <v>0.53125000000000067</v>
      </c>
      <c r="T17" s="6">
        <f t="shared" si="14"/>
        <v>0.53472222222222288</v>
      </c>
      <c r="U17" s="6">
        <f t="shared" si="15"/>
        <v>0.52777777777777846</v>
      </c>
      <c r="V17" s="6">
        <f t="shared" si="16"/>
        <v>0.53125000000000067</v>
      </c>
      <c r="W17" s="6">
        <f t="shared" si="17"/>
        <v>0.53125000000000067</v>
      </c>
      <c r="X17" s="6">
        <f t="shared" si="18"/>
        <v>0.53472222222222288</v>
      </c>
      <c r="Y17" s="6">
        <f t="shared" ref="Y17:Y38" si="19">$B17+TIME(0,$G$16,0)</f>
        <v>0.5381944444444452</v>
      </c>
    </row>
    <row r="18" spans="1:40" x14ac:dyDescent="0.55000000000000004">
      <c r="A18" t="s">
        <v>121</v>
      </c>
      <c r="B18" s="6">
        <v>0.53125</v>
      </c>
      <c r="C18" t="s">
        <v>70</v>
      </c>
      <c r="D18" s="6">
        <v>0.55208333333333337</v>
      </c>
      <c r="E18" s="6">
        <f t="shared" si="1"/>
        <v>0.5625</v>
      </c>
      <c r="F18" s="23">
        <f>TIME(0,15,0)</f>
        <v>1.0416666666666666E-2</v>
      </c>
      <c r="G18" s="17">
        <f t="shared" si="2"/>
        <v>30</v>
      </c>
      <c r="H18" s="17" t="str">
        <f t="shared" si="3"/>
        <v>LocalTime.of(12,45)</v>
      </c>
      <c r="I18" s="17" t="str">
        <f t="shared" si="0"/>
        <v>LocalTime.of(13,30)</v>
      </c>
      <c r="J18" s="17" t="s">
        <v>252</v>
      </c>
      <c r="K18" s="17" t="str">
        <f t="shared" si="4"/>
        <v>tempAppointment = new Appointment(LocalDate.of(2021, 6, 1), LocalTime.of(12,45), false, LocalTime.of(13,30),tempClinica, tempPatient, true, false);</v>
      </c>
      <c r="L18" s="6">
        <f t="shared" si="5"/>
        <v>0.53472222222222221</v>
      </c>
      <c r="M18" s="6">
        <f t="shared" si="6"/>
        <v>0.53472222222222221</v>
      </c>
      <c r="N18" s="6">
        <f t="shared" si="7"/>
        <v>0.54166666666666663</v>
      </c>
      <c r="O18" s="6">
        <f t="shared" si="8"/>
        <v>0.54166666666666663</v>
      </c>
      <c r="P18" s="6">
        <f t="shared" si="10"/>
        <v>0.54166666666666663</v>
      </c>
      <c r="Q18" s="6">
        <f t="shared" si="11"/>
        <v>0.54513888888888884</v>
      </c>
      <c r="R18" s="6">
        <f t="shared" si="12"/>
        <v>0.54166666666666663</v>
      </c>
      <c r="S18" s="6">
        <f t="shared" si="13"/>
        <v>0.54166666666666663</v>
      </c>
      <c r="T18" s="6">
        <f t="shared" si="14"/>
        <v>0.54513888888888884</v>
      </c>
      <c r="U18" s="6">
        <f t="shared" si="15"/>
        <v>0.53819444444444442</v>
      </c>
      <c r="V18" s="6">
        <f t="shared" si="16"/>
        <v>0.54166666666666663</v>
      </c>
      <c r="W18" s="6">
        <f t="shared" si="17"/>
        <v>0.54166666666666663</v>
      </c>
      <c r="X18" s="6">
        <f t="shared" si="18"/>
        <v>0.54513888888888884</v>
      </c>
      <c r="Y18" s="6">
        <f t="shared" si="19"/>
        <v>0.54861111111111116</v>
      </c>
      <c r="Z18" s="6">
        <f t="shared" ref="Z18:Z38" si="20">$B18+TIME(0,$G$17,0)</f>
        <v>0.55208333333333337</v>
      </c>
    </row>
    <row r="19" spans="1:40" x14ac:dyDescent="0.55000000000000004">
      <c r="A19" t="s">
        <v>122</v>
      </c>
      <c r="B19" s="6">
        <v>0.54166666666666696</v>
      </c>
      <c r="C19" t="s">
        <v>71</v>
      </c>
      <c r="D19" s="6">
        <v>0.5625</v>
      </c>
      <c r="E19" s="6">
        <f t="shared" si="1"/>
        <v>0.57291666666666663</v>
      </c>
      <c r="F19" s="23">
        <f>TIME(0,15,0)</f>
        <v>1.0416666666666666E-2</v>
      </c>
      <c r="G19" s="17">
        <f t="shared" si="2"/>
        <v>30</v>
      </c>
      <c r="H19" s="17" t="str">
        <f t="shared" si="3"/>
        <v>LocalTime.of(13,0)</v>
      </c>
      <c r="I19" s="17" t="str">
        <f t="shared" si="0"/>
        <v>LocalTime.of(13,45)</v>
      </c>
      <c r="J19" s="17" t="s">
        <v>252</v>
      </c>
      <c r="K19" s="17" t="str">
        <f t="shared" si="4"/>
        <v>tempAppointment = new Appointment(LocalDate.of(2021, 6, 1), LocalTime.of(13,0), false, LocalTime.of(13,45),tempClinica, tempPatient, true, false);</v>
      </c>
      <c r="L19" s="6">
        <f t="shared" si="5"/>
        <v>0.54513888888888917</v>
      </c>
      <c r="M19" s="6">
        <f t="shared" si="6"/>
        <v>0.54513888888888917</v>
      </c>
      <c r="N19" s="6">
        <f t="shared" si="7"/>
        <v>0.55208333333333359</v>
      </c>
      <c r="O19" s="6">
        <f t="shared" si="8"/>
        <v>0.55208333333333359</v>
      </c>
      <c r="P19" s="6">
        <f t="shared" si="10"/>
        <v>0.55208333333333359</v>
      </c>
      <c r="Q19" s="6">
        <f t="shared" si="11"/>
        <v>0.5555555555555558</v>
      </c>
      <c r="R19" s="6">
        <f t="shared" si="12"/>
        <v>0.55208333333333359</v>
      </c>
      <c r="S19" s="6">
        <f t="shared" si="13"/>
        <v>0.55208333333333359</v>
      </c>
      <c r="T19" s="6">
        <f t="shared" si="14"/>
        <v>0.5555555555555558</v>
      </c>
      <c r="U19" s="6">
        <f t="shared" si="15"/>
        <v>0.54861111111111138</v>
      </c>
      <c r="V19" s="6">
        <f t="shared" si="16"/>
        <v>0.55208333333333359</v>
      </c>
      <c r="W19" s="6">
        <f t="shared" si="17"/>
        <v>0.55208333333333359</v>
      </c>
      <c r="X19" s="6">
        <f t="shared" si="18"/>
        <v>0.5555555555555558</v>
      </c>
      <c r="Y19" s="6">
        <f t="shared" si="19"/>
        <v>0.55902777777777812</v>
      </c>
      <c r="Z19" s="6">
        <f t="shared" si="20"/>
        <v>0.56250000000000033</v>
      </c>
      <c r="AA19" s="6">
        <f t="shared" ref="AA19:AA38" si="21">$B19+TIME(0,$G$18,0)</f>
        <v>0.56250000000000033</v>
      </c>
    </row>
    <row r="20" spans="1:40" x14ac:dyDescent="0.55000000000000004">
      <c r="A20" t="s">
        <v>123</v>
      </c>
      <c r="B20" s="6">
        <v>0.55208333333333404</v>
      </c>
      <c r="C20" t="s">
        <v>72</v>
      </c>
      <c r="D20" s="6">
        <v>0.57291666666666663</v>
      </c>
      <c r="E20" s="6">
        <f t="shared" si="1"/>
        <v>0.58680555555555547</v>
      </c>
      <c r="F20" s="23">
        <f t="shared" si="9"/>
        <v>1.3888888888888888E-2</v>
      </c>
      <c r="G20" s="17">
        <f t="shared" si="2"/>
        <v>35</v>
      </c>
      <c r="H20" s="17" t="str">
        <f t="shared" si="3"/>
        <v>LocalTime.of(13,15)</v>
      </c>
      <c r="I20" s="17" t="str">
        <f t="shared" si="0"/>
        <v>LocalTime.of(14,5)</v>
      </c>
      <c r="J20" s="17" t="s">
        <v>252</v>
      </c>
      <c r="K20" s="17" t="str">
        <f t="shared" si="4"/>
        <v>tempAppointment = new Appointment(LocalDate.of(2021, 6, 1), LocalTime.of(13,15), false, LocalTime.of(14,5),tempClinica, tempPatient, true, false);</v>
      </c>
      <c r="L20" s="6">
        <f t="shared" si="5"/>
        <v>0.55555555555555625</v>
      </c>
      <c r="M20" s="6">
        <f t="shared" si="6"/>
        <v>0.55555555555555625</v>
      </c>
      <c r="N20" s="6">
        <f t="shared" si="7"/>
        <v>0.56250000000000067</v>
      </c>
      <c r="O20" s="6">
        <f t="shared" si="8"/>
        <v>0.56250000000000067</v>
      </c>
      <c r="P20" s="6">
        <f t="shared" si="10"/>
        <v>0.56250000000000067</v>
      </c>
      <c r="Q20" s="6">
        <f t="shared" si="11"/>
        <v>0.56597222222222288</v>
      </c>
      <c r="R20" s="6">
        <f t="shared" si="12"/>
        <v>0.56250000000000067</v>
      </c>
      <c r="S20" s="6">
        <f t="shared" si="13"/>
        <v>0.56250000000000067</v>
      </c>
      <c r="T20" s="6">
        <f t="shared" si="14"/>
        <v>0.56597222222222288</v>
      </c>
      <c r="U20" s="6">
        <f t="shared" si="15"/>
        <v>0.55902777777777846</v>
      </c>
      <c r="V20" s="6">
        <f t="shared" si="16"/>
        <v>0.56250000000000067</v>
      </c>
      <c r="W20" s="6">
        <f t="shared" si="17"/>
        <v>0.56250000000000067</v>
      </c>
      <c r="X20" s="6">
        <f t="shared" si="18"/>
        <v>0.56597222222222288</v>
      </c>
      <c r="Y20" s="6">
        <f t="shared" si="19"/>
        <v>0.5694444444444452</v>
      </c>
      <c r="Z20" s="6">
        <f t="shared" si="20"/>
        <v>0.57291666666666741</v>
      </c>
      <c r="AA20" s="6">
        <f t="shared" si="21"/>
        <v>0.57291666666666741</v>
      </c>
      <c r="AB20" s="6">
        <f t="shared" ref="AB20:AB38" si="22">$B20+TIME(0,$G$19,0)</f>
        <v>0.57291666666666741</v>
      </c>
    </row>
    <row r="21" spans="1:40" x14ac:dyDescent="0.55000000000000004">
      <c r="A21" t="s">
        <v>124</v>
      </c>
      <c r="B21" s="6">
        <v>0.5625</v>
      </c>
      <c r="C21" t="s">
        <v>73</v>
      </c>
      <c r="D21" s="6">
        <v>0.58680555555555558</v>
      </c>
      <c r="E21" s="6">
        <f t="shared" si="1"/>
        <v>0.59722222222222221</v>
      </c>
      <c r="F21" s="23">
        <f>TIME(0,15,0)</f>
        <v>1.0416666666666666E-2</v>
      </c>
      <c r="G21" s="17">
        <f t="shared" si="2"/>
        <v>35</v>
      </c>
      <c r="H21" s="17" t="str">
        <f t="shared" si="3"/>
        <v>LocalTime.of(13,30)</v>
      </c>
      <c r="I21" s="17" t="str">
        <f t="shared" si="0"/>
        <v>LocalTime.of(14,20)</v>
      </c>
      <c r="J21" s="17" t="s">
        <v>252</v>
      </c>
      <c r="K21" s="17" t="str">
        <f t="shared" si="4"/>
        <v>tempAppointment = new Appointment(LocalDate.of(2021, 6, 1), LocalTime.of(13,30), false, LocalTime.of(14,20),tempClinica, tempPatient, true, false);</v>
      </c>
      <c r="L21" s="6">
        <f t="shared" si="5"/>
        <v>0.56597222222222221</v>
      </c>
      <c r="M21" s="6">
        <f t="shared" si="6"/>
        <v>0.56597222222222221</v>
      </c>
      <c r="N21" s="6">
        <f t="shared" si="7"/>
        <v>0.57291666666666663</v>
      </c>
      <c r="O21" s="6">
        <f t="shared" si="8"/>
        <v>0.57291666666666663</v>
      </c>
      <c r="P21" s="6">
        <f t="shared" si="10"/>
        <v>0.57291666666666663</v>
      </c>
      <c r="Q21" s="6">
        <f t="shared" si="11"/>
        <v>0.57638888888888884</v>
      </c>
      <c r="R21" s="6">
        <f t="shared" si="12"/>
        <v>0.57291666666666663</v>
      </c>
      <c r="S21" s="6">
        <f t="shared" si="13"/>
        <v>0.57291666666666663</v>
      </c>
      <c r="T21" s="6">
        <f t="shared" si="14"/>
        <v>0.57638888888888884</v>
      </c>
      <c r="U21" s="6">
        <f t="shared" si="15"/>
        <v>0.56944444444444442</v>
      </c>
      <c r="V21" s="6">
        <f t="shared" si="16"/>
        <v>0.57291666666666663</v>
      </c>
      <c r="W21" s="6">
        <f t="shared" si="17"/>
        <v>0.57291666666666663</v>
      </c>
      <c r="X21" s="6">
        <f t="shared" si="18"/>
        <v>0.57638888888888884</v>
      </c>
      <c r="Y21" s="6">
        <f t="shared" si="19"/>
        <v>0.57986111111111116</v>
      </c>
      <c r="Z21" s="6">
        <f t="shared" si="20"/>
        <v>0.58333333333333337</v>
      </c>
      <c r="AA21" s="6">
        <f t="shared" si="21"/>
        <v>0.58333333333333337</v>
      </c>
      <c r="AB21" s="6">
        <f t="shared" si="22"/>
        <v>0.58333333333333337</v>
      </c>
      <c r="AC21" s="6">
        <f t="shared" ref="AC21:AC38" si="23">$B21+TIME(0,$G$20,0)</f>
        <v>0.58680555555555558</v>
      </c>
    </row>
    <row r="22" spans="1:40" x14ac:dyDescent="0.55000000000000004">
      <c r="A22" t="s">
        <v>125</v>
      </c>
      <c r="B22" s="6">
        <v>0.57291666666666696</v>
      </c>
      <c r="C22" t="s">
        <v>74</v>
      </c>
      <c r="D22" s="6">
        <v>0.59722222222222221</v>
      </c>
      <c r="E22" s="6">
        <f t="shared" si="1"/>
        <v>0.61458333333333337</v>
      </c>
      <c r="F22" s="23">
        <f>TIME(0,25,0)</f>
        <v>1.7361111111111112E-2</v>
      </c>
      <c r="G22" s="17">
        <f t="shared" si="2"/>
        <v>45</v>
      </c>
      <c r="H22" s="17" t="str">
        <f t="shared" si="3"/>
        <v>LocalTime.of(13,45)</v>
      </c>
      <c r="I22" s="17" t="str">
        <f t="shared" si="0"/>
        <v>LocalTime.of(14,45)</v>
      </c>
      <c r="J22" s="17" t="s">
        <v>252</v>
      </c>
      <c r="K22" s="17" t="str">
        <f t="shared" si="4"/>
        <v>tempAppointment = new Appointment(LocalDate.of(2021, 6, 1), LocalTime.of(13,45), false, LocalTime.of(14,45),tempClinica, tempPatient, true, false);</v>
      </c>
      <c r="L22" s="6">
        <f t="shared" si="5"/>
        <v>0.57638888888888917</v>
      </c>
      <c r="M22" s="6">
        <f t="shared" si="6"/>
        <v>0.57638888888888917</v>
      </c>
      <c r="N22" s="6">
        <f t="shared" si="7"/>
        <v>0.58333333333333359</v>
      </c>
      <c r="O22" s="6">
        <f t="shared" si="8"/>
        <v>0.58333333333333359</v>
      </c>
      <c r="P22" s="6">
        <f t="shared" si="10"/>
        <v>0.58333333333333359</v>
      </c>
      <c r="Q22" s="6">
        <f t="shared" si="11"/>
        <v>0.5868055555555558</v>
      </c>
      <c r="R22" s="6">
        <f t="shared" si="12"/>
        <v>0.58333333333333359</v>
      </c>
      <c r="S22" s="6">
        <f t="shared" si="13"/>
        <v>0.58333333333333359</v>
      </c>
      <c r="T22" s="6">
        <f t="shared" si="14"/>
        <v>0.5868055555555558</v>
      </c>
      <c r="U22" s="6">
        <f t="shared" si="15"/>
        <v>0.57986111111111138</v>
      </c>
      <c r="V22" s="6">
        <f t="shared" si="16"/>
        <v>0.58333333333333359</v>
      </c>
      <c r="W22" s="6">
        <f t="shared" si="17"/>
        <v>0.58333333333333359</v>
      </c>
      <c r="X22" s="6">
        <f t="shared" si="18"/>
        <v>0.5868055555555558</v>
      </c>
      <c r="Y22" s="6">
        <f t="shared" si="19"/>
        <v>0.59027777777777812</v>
      </c>
      <c r="Z22" s="6">
        <f t="shared" si="20"/>
        <v>0.59375000000000033</v>
      </c>
      <c r="AA22" s="6">
        <f t="shared" si="21"/>
        <v>0.59375000000000033</v>
      </c>
      <c r="AB22" s="6">
        <f t="shared" si="22"/>
        <v>0.59375000000000033</v>
      </c>
      <c r="AC22" s="6">
        <f t="shared" si="23"/>
        <v>0.59722222222222254</v>
      </c>
      <c r="AD22" s="6">
        <f t="shared" ref="AD22:AD38" si="24">$B22+TIME(0,$G$21,0)</f>
        <v>0.59722222222222254</v>
      </c>
    </row>
    <row r="23" spans="1:40" x14ac:dyDescent="0.55000000000000004">
      <c r="A23" t="s">
        <v>126</v>
      </c>
      <c r="B23" s="6">
        <v>0.58333333333333404</v>
      </c>
      <c r="C23" t="s">
        <v>75</v>
      </c>
      <c r="D23" s="6">
        <v>0.61458333333333337</v>
      </c>
      <c r="E23" s="6">
        <f t="shared" si="1"/>
        <v>0.625</v>
      </c>
      <c r="F23" s="23">
        <f t="shared" ref="F23:F38" si="25">TIME(0,15,0)</f>
        <v>1.0416666666666666E-2</v>
      </c>
      <c r="G23" s="17">
        <f t="shared" si="2"/>
        <v>45</v>
      </c>
      <c r="H23" s="17" t="str">
        <f t="shared" si="3"/>
        <v>LocalTime.of(14,0)</v>
      </c>
      <c r="I23" s="17" t="str">
        <f t="shared" si="0"/>
        <v>LocalTime.of(15,0)</v>
      </c>
      <c r="J23" s="17" t="s">
        <v>252</v>
      </c>
      <c r="K23" s="17" t="str">
        <f t="shared" si="4"/>
        <v>tempAppointment = new Appointment(LocalDate.of(2021, 6, 1), LocalTime.of(14,0), false, LocalTime.of(15,0),tempClinica, tempPatient, true, false);</v>
      </c>
      <c r="L23" s="6">
        <f t="shared" si="5"/>
        <v>0.58680555555555625</v>
      </c>
      <c r="M23" s="6">
        <f t="shared" si="6"/>
        <v>0.58680555555555625</v>
      </c>
      <c r="N23" s="6">
        <f t="shared" si="7"/>
        <v>0.59375000000000067</v>
      </c>
      <c r="O23" s="6">
        <f t="shared" si="8"/>
        <v>0.59375000000000067</v>
      </c>
      <c r="P23" s="6">
        <f t="shared" si="10"/>
        <v>0.59375000000000067</v>
      </c>
      <c r="Q23" s="6">
        <f t="shared" si="11"/>
        <v>0.59722222222222288</v>
      </c>
      <c r="R23" s="6">
        <f t="shared" si="12"/>
        <v>0.59375000000000067</v>
      </c>
      <c r="S23" s="6">
        <f t="shared" si="13"/>
        <v>0.59375000000000067</v>
      </c>
      <c r="T23" s="6">
        <f t="shared" si="14"/>
        <v>0.59722222222222288</v>
      </c>
      <c r="U23" s="6">
        <f t="shared" si="15"/>
        <v>0.59027777777777846</v>
      </c>
      <c r="V23" s="6">
        <f t="shared" si="16"/>
        <v>0.59375000000000067</v>
      </c>
      <c r="W23" s="6">
        <f t="shared" si="17"/>
        <v>0.59375000000000067</v>
      </c>
      <c r="X23" s="6">
        <f t="shared" si="18"/>
        <v>0.59722222222222288</v>
      </c>
      <c r="Y23" s="6">
        <f t="shared" si="19"/>
        <v>0.6006944444444452</v>
      </c>
      <c r="Z23" s="6">
        <f t="shared" si="20"/>
        <v>0.60416666666666741</v>
      </c>
      <c r="AA23" s="6">
        <f t="shared" si="21"/>
        <v>0.60416666666666741</v>
      </c>
      <c r="AB23" s="6">
        <f t="shared" si="22"/>
        <v>0.60416666666666741</v>
      </c>
      <c r="AC23" s="6">
        <f t="shared" si="23"/>
        <v>0.60763888888888962</v>
      </c>
      <c r="AD23" s="6">
        <f t="shared" si="24"/>
        <v>0.60763888888888962</v>
      </c>
      <c r="AE23" s="6">
        <f t="shared" ref="AE23:AE38" si="26">$B23+TIME(0,$G$22,0)</f>
        <v>0.61458333333333404</v>
      </c>
    </row>
    <row r="24" spans="1:40" x14ac:dyDescent="0.55000000000000004">
      <c r="A24" t="s">
        <v>127</v>
      </c>
      <c r="B24" s="6">
        <v>0.59375</v>
      </c>
      <c r="C24" t="s">
        <v>76</v>
      </c>
      <c r="D24" s="6">
        <v>0.625</v>
      </c>
      <c r="E24" s="6">
        <f t="shared" si="1"/>
        <v>0.63888888888888884</v>
      </c>
      <c r="F24" s="23">
        <f>TIME(0,20,0)</f>
        <v>1.3888888888888888E-2</v>
      </c>
      <c r="G24" s="17">
        <f t="shared" si="2"/>
        <v>50</v>
      </c>
      <c r="H24" s="17" t="str">
        <f t="shared" si="3"/>
        <v>LocalTime.of(14,15)</v>
      </c>
      <c r="I24" s="17" t="str">
        <f t="shared" si="0"/>
        <v>LocalTime.of(15,20)</v>
      </c>
      <c r="J24" s="17" t="s">
        <v>252</v>
      </c>
      <c r="K24" s="17" t="str">
        <f t="shared" si="4"/>
        <v>tempAppointment = new Appointment(LocalDate.of(2021, 6, 1), LocalTime.of(14,15), false, LocalTime.of(15,20),tempClinica, tempPatient, true, false);</v>
      </c>
      <c r="L24" s="6">
        <f t="shared" si="5"/>
        <v>0.59722222222222221</v>
      </c>
      <c r="M24" s="6">
        <f t="shared" si="6"/>
        <v>0.59722222222222221</v>
      </c>
      <c r="N24" s="6">
        <f t="shared" si="7"/>
        <v>0.60416666666666663</v>
      </c>
      <c r="O24" s="6">
        <f t="shared" si="8"/>
        <v>0.60416666666666663</v>
      </c>
      <c r="P24" s="6">
        <f t="shared" si="10"/>
        <v>0.60416666666666663</v>
      </c>
      <c r="Q24" s="6">
        <f t="shared" si="11"/>
        <v>0.60763888888888884</v>
      </c>
      <c r="R24" s="6">
        <f t="shared" si="12"/>
        <v>0.60416666666666663</v>
      </c>
      <c r="S24" s="6">
        <f t="shared" si="13"/>
        <v>0.60416666666666663</v>
      </c>
      <c r="T24" s="6">
        <f t="shared" si="14"/>
        <v>0.60763888888888884</v>
      </c>
      <c r="U24" s="6">
        <f t="shared" si="15"/>
        <v>0.60069444444444442</v>
      </c>
      <c r="V24" s="6">
        <f t="shared" si="16"/>
        <v>0.60416666666666663</v>
      </c>
      <c r="W24" s="6">
        <f t="shared" si="17"/>
        <v>0.60416666666666663</v>
      </c>
      <c r="X24" s="6">
        <f t="shared" si="18"/>
        <v>0.60763888888888884</v>
      </c>
      <c r="Y24" s="6">
        <f t="shared" si="19"/>
        <v>0.61111111111111116</v>
      </c>
      <c r="Z24" s="6">
        <f t="shared" si="20"/>
        <v>0.61458333333333337</v>
      </c>
      <c r="AA24" s="6">
        <f t="shared" si="21"/>
        <v>0.61458333333333337</v>
      </c>
      <c r="AB24" s="6">
        <f t="shared" si="22"/>
        <v>0.61458333333333337</v>
      </c>
      <c r="AC24" s="6">
        <f t="shared" si="23"/>
        <v>0.61805555555555558</v>
      </c>
      <c r="AD24" s="6">
        <f t="shared" si="24"/>
        <v>0.61805555555555558</v>
      </c>
      <c r="AE24" s="6">
        <f t="shared" si="26"/>
        <v>0.625</v>
      </c>
      <c r="AF24" s="6">
        <f t="shared" ref="AF24:AF38" si="27">$B24+TIME(0,$G$23,0)</f>
        <v>0.625</v>
      </c>
    </row>
    <row r="25" spans="1:40" x14ac:dyDescent="0.55000000000000004">
      <c r="A25" t="s">
        <v>128</v>
      </c>
      <c r="B25" s="6">
        <v>0.60416666666666696</v>
      </c>
      <c r="C25" t="s">
        <v>77</v>
      </c>
      <c r="D25" s="6">
        <v>0.63888888888888895</v>
      </c>
      <c r="E25" s="6">
        <f t="shared" si="1"/>
        <v>0.64583333333333337</v>
      </c>
      <c r="F25" s="23">
        <f>TIME(0,10,0)</f>
        <v>6.9444444444444441E-3</v>
      </c>
      <c r="G25" s="17">
        <f t="shared" si="2"/>
        <v>45</v>
      </c>
      <c r="H25" s="17" t="str">
        <f t="shared" si="3"/>
        <v>LocalTime.of(14,30)</v>
      </c>
      <c r="I25" s="17" t="str">
        <f t="shared" si="0"/>
        <v>LocalTime.of(15,30)</v>
      </c>
      <c r="J25" s="17" t="s">
        <v>252</v>
      </c>
      <c r="K25" s="17" t="str">
        <f t="shared" si="4"/>
        <v>tempAppointment = new Appointment(LocalDate.of(2021, 6, 1), LocalTime.of(14,30), false, LocalTime.of(15,30),tempClinica, tempPatient, true, false);</v>
      </c>
      <c r="L25" s="6">
        <f t="shared" si="5"/>
        <v>0.60763888888888917</v>
      </c>
      <c r="M25" s="6">
        <f t="shared" si="6"/>
        <v>0.60763888888888917</v>
      </c>
      <c r="N25" s="6">
        <f t="shared" si="7"/>
        <v>0.61458333333333359</v>
      </c>
      <c r="O25" s="6">
        <f t="shared" si="8"/>
        <v>0.61458333333333359</v>
      </c>
      <c r="P25" s="6">
        <f t="shared" si="10"/>
        <v>0.61458333333333359</v>
      </c>
      <c r="Q25" s="6">
        <f t="shared" si="11"/>
        <v>0.6180555555555558</v>
      </c>
      <c r="R25" s="6">
        <f t="shared" si="12"/>
        <v>0.61458333333333359</v>
      </c>
      <c r="S25" s="6">
        <f t="shared" si="13"/>
        <v>0.61458333333333359</v>
      </c>
      <c r="T25" s="6">
        <f t="shared" si="14"/>
        <v>0.6180555555555558</v>
      </c>
      <c r="U25" s="6">
        <f t="shared" si="15"/>
        <v>0.61111111111111138</v>
      </c>
      <c r="V25" s="6">
        <f t="shared" si="16"/>
        <v>0.61458333333333359</v>
      </c>
      <c r="W25" s="6">
        <f t="shared" si="17"/>
        <v>0.61458333333333359</v>
      </c>
      <c r="X25" s="6">
        <f t="shared" si="18"/>
        <v>0.6180555555555558</v>
      </c>
      <c r="Y25" s="6">
        <f t="shared" si="19"/>
        <v>0.62152777777777812</v>
      </c>
      <c r="Z25" s="6">
        <f t="shared" si="20"/>
        <v>0.62500000000000033</v>
      </c>
      <c r="AA25" s="6">
        <f t="shared" si="21"/>
        <v>0.62500000000000033</v>
      </c>
      <c r="AB25" s="6">
        <f t="shared" si="22"/>
        <v>0.62500000000000033</v>
      </c>
      <c r="AC25" s="6">
        <f t="shared" si="23"/>
        <v>0.62847222222222254</v>
      </c>
      <c r="AD25" s="6">
        <f t="shared" si="24"/>
        <v>0.62847222222222254</v>
      </c>
      <c r="AE25" s="6">
        <f t="shared" si="26"/>
        <v>0.63541666666666696</v>
      </c>
      <c r="AF25" s="6">
        <f t="shared" si="27"/>
        <v>0.63541666666666696</v>
      </c>
      <c r="AG25" s="6">
        <f t="shared" ref="AG25:AG38" si="28">$B25+TIME(0,$G$24,0)</f>
        <v>0.63888888888888917</v>
      </c>
    </row>
    <row r="26" spans="1:40" x14ac:dyDescent="0.55000000000000004">
      <c r="A26" t="s">
        <v>129</v>
      </c>
      <c r="B26" s="6">
        <v>0.61458333333333404</v>
      </c>
      <c r="C26" t="s">
        <v>78</v>
      </c>
      <c r="D26" s="6">
        <v>0.64583333333333337</v>
      </c>
      <c r="E26" s="6">
        <f t="shared" si="1"/>
        <v>0.65625</v>
      </c>
      <c r="F26" s="23">
        <f t="shared" si="25"/>
        <v>1.0416666666666666E-2</v>
      </c>
      <c r="G26" s="17">
        <f t="shared" si="2"/>
        <v>45</v>
      </c>
      <c r="H26" s="17" t="str">
        <f t="shared" si="3"/>
        <v>LocalTime.of(14,45)</v>
      </c>
      <c r="I26" s="17" t="str">
        <f t="shared" si="0"/>
        <v>LocalTime.of(15,45)</v>
      </c>
      <c r="J26" s="17" t="s">
        <v>252</v>
      </c>
      <c r="K26" s="17" t="str">
        <f t="shared" si="4"/>
        <v>tempAppointment = new Appointment(LocalDate.of(2021, 6, 1), LocalTime.of(14,45), false, LocalTime.of(15,45),tempClinica, tempPatient, true, false);</v>
      </c>
      <c r="L26" s="6">
        <f t="shared" si="5"/>
        <v>0.61805555555555625</v>
      </c>
      <c r="M26" s="6">
        <f t="shared" si="6"/>
        <v>0.61805555555555625</v>
      </c>
      <c r="N26" s="6">
        <f t="shared" si="7"/>
        <v>0.62500000000000067</v>
      </c>
      <c r="O26" s="6">
        <f t="shared" si="8"/>
        <v>0.62500000000000067</v>
      </c>
      <c r="P26" s="6">
        <f t="shared" si="10"/>
        <v>0.62500000000000067</v>
      </c>
      <c r="Q26" s="6">
        <f t="shared" si="11"/>
        <v>0.62847222222222288</v>
      </c>
      <c r="R26" s="6">
        <f t="shared" si="12"/>
        <v>0.62500000000000067</v>
      </c>
      <c r="S26" s="6">
        <f t="shared" si="13"/>
        <v>0.62500000000000067</v>
      </c>
      <c r="T26" s="6">
        <f t="shared" si="14"/>
        <v>0.62847222222222288</v>
      </c>
      <c r="U26" s="6">
        <f t="shared" si="15"/>
        <v>0.62152777777777846</v>
      </c>
      <c r="V26" s="6">
        <f t="shared" si="16"/>
        <v>0.62500000000000067</v>
      </c>
      <c r="W26" s="6">
        <f t="shared" si="17"/>
        <v>0.62500000000000067</v>
      </c>
      <c r="X26" s="6">
        <f t="shared" si="18"/>
        <v>0.62847222222222288</v>
      </c>
      <c r="Y26" s="6">
        <f t="shared" si="19"/>
        <v>0.6319444444444452</v>
      </c>
      <c r="Z26" s="6">
        <f t="shared" si="20"/>
        <v>0.63541666666666741</v>
      </c>
      <c r="AA26" s="6">
        <f t="shared" si="21"/>
        <v>0.63541666666666741</v>
      </c>
      <c r="AB26" s="6">
        <f t="shared" si="22"/>
        <v>0.63541666666666741</v>
      </c>
      <c r="AC26" s="6">
        <f t="shared" si="23"/>
        <v>0.63888888888888962</v>
      </c>
      <c r="AD26" s="6">
        <f t="shared" si="24"/>
        <v>0.63888888888888962</v>
      </c>
      <c r="AE26" s="6">
        <f t="shared" si="26"/>
        <v>0.64583333333333404</v>
      </c>
      <c r="AF26" s="6">
        <f t="shared" si="27"/>
        <v>0.64583333333333404</v>
      </c>
      <c r="AG26" s="6">
        <f t="shared" si="28"/>
        <v>0.64930555555555625</v>
      </c>
      <c r="AH26" s="6">
        <f t="shared" ref="AH26:AH38" si="29">$B26+TIME(0,$G$25,0)</f>
        <v>0.64583333333333404</v>
      </c>
    </row>
    <row r="27" spans="1:40" x14ac:dyDescent="0.55000000000000004">
      <c r="A27" t="s">
        <v>130</v>
      </c>
      <c r="B27" s="6">
        <v>0.625</v>
      </c>
      <c r="C27" t="s">
        <v>79</v>
      </c>
      <c r="D27" s="6">
        <v>0.65625</v>
      </c>
      <c r="E27" s="6">
        <f t="shared" si="1"/>
        <v>0.67013888888888884</v>
      </c>
      <c r="F27" s="23">
        <f>TIME(0,20,0)</f>
        <v>1.3888888888888888E-2</v>
      </c>
      <c r="G27" s="17">
        <f t="shared" si="2"/>
        <v>50</v>
      </c>
      <c r="H27" s="17" t="str">
        <f t="shared" si="3"/>
        <v>LocalTime.of(15,0)</v>
      </c>
      <c r="I27" s="17" t="str">
        <f t="shared" si="0"/>
        <v>LocalTime.of(16,5)</v>
      </c>
      <c r="J27" s="17" t="s">
        <v>252</v>
      </c>
      <c r="K27" s="17" t="str">
        <f t="shared" si="4"/>
        <v>tempAppointment = new Appointment(LocalDate.of(2021, 6, 1), LocalTime.of(15,0), false, LocalTime.of(16,5),tempClinica, tempPatient, true, false);</v>
      </c>
      <c r="L27" s="6">
        <f t="shared" si="5"/>
        <v>0.62847222222222221</v>
      </c>
      <c r="M27" s="6">
        <f t="shared" si="6"/>
        <v>0.62847222222222221</v>
      </c>
      <c r="N27" s="6">
        <f t="shared" si="7"/>
        <v>0.63541666666666663</v>
      </c>
      <c r="O27" s="6">
        <f t="shared" si="8"/>
        <v>0.63541666666666663</v>
      </c>
      <c r="P27" s="6">
        <f t="shared" si="10"/>
        <v>0.63541666666666663</v>
      </c>
      <c r="Q27" s="6">
        <f t="shared" si="11"/>
        <v>0.63888888888888884</v>
      </c>
      <c r="R27" s="6">
        <f t="shared" si="12"/>
        <v>0.63541666666666663</v>
      </c>
      <c r="S27" s="6">
        <f t="shared" si="13"/>
        <v>0.63541666666666663</v>
      </c>
      <c r="T27" s="6">
        <f t="shared" si="14"/>
        <v>0.63888888888888884</v>
      </c>
      <c r="U27" s="6">
        <f t="shared" si="15"/>
        <v>0.63194444444444442</v>
      </c>
      <c r="V27" s="6">
        <f t="shared" si="16"/>
        <v>0.63541666666666663</v>
      </c>
      <c r="W27" s="6">
        <f t="shared" si="17"/>
        <v>0.63541666666666663</v>
      </c>
      <c r="X27" s="6">
        <f t="shared" si="18"/>
        <v>0.63888888888888884</v>
      </c>
      <c r="Y27" s="6">
        <f t="shared" si="19"/>
        <v>0.64236111111111116</v>
      </c>
      <c r="Z27" s="6">
        <f t="shared" si="20"/>
        <v>0.64583333333333337</v>
      </c>
      <c r="AA27" s="6">
        <f t="shared" si="21"/>
        <v>0.64583333333333337</v>
      </c>
      <c r="AB27" s="6">
        <f t="shared" si="22"/>
        <v>0.64583333333333337</v>
      </c>
      <c r="AC27" s="6">
        <f t="shared" si="23"/>
        <v>0.64930555555555558</v>
      </c>
      <c r="AD27" s="6">
        <f t="shared" si="24"/>
        <v>0.64930555555555558</v>
      </c>
      <c r="AE27" s="6">
        <f t="shared" si="26"/>
        <v>0.65625</v>
      </c>
      <c r="AF27" s="6">
        <f t="shared" si="27"/>
        <v>0.65625</v>
      </c>
      <c r="AG27" s="6">
        <f t="shared" si="28"/>
        <v>0.65972222222222221</v>
      </c>
      <c r="AH27" s="6">
        <f t="shared" si="29"/>
        <v>0.65625</v>
      </c>
      <c r="AI27" s="6">
        <f t="shared" ref="AI27:AI38" si="30">$B27+TIME(0,$G$26,0)</f>
        <v>0.65625</v>
      </c>
    </row>
    <row r="28" spans="1:40" x14ac:dyDescent="0.55000000000000004">
      <c r="A28" t="s">
        <v>131</v>
      </c>
      <c r="B28" s="6">
        <v>0.63541666666666696</v>
      </c>
      <c r="C28" t="s">
        <v>80</v>
      </c>
      <c r="D28" s="6">
        <v>0.67013888888888884</v>
      </c>
      <c r="E28" s="6">
        <f t="shared" si="1"/>
        <v>0.67708333333333326</v>
      </c>
      <c r="F28" s="23">
        <f>TIME(0,10,0)</f>
        <v>6.9444444444444441E-3</v>
      </c>
      <c r="G28" s="17">
        <f t="shared" si="2"/>
        <v>45</v>
      </c>
      <c r="H28" s="17" t="str">
        <f t="shared" si="3"/>
        <v>LocalTime.of(15,15)</v>
      </c>
      <c r="I28" s="17" t="str">
        <f t="shared" si="0"/>
        <v>LocalTime.of(16,15)</v>
      </c>
      <c r="J28" s="17" t="s">
        <v>252</v>
      </c>
      <c r="K28" s="17" t="str">
        <f t="shared" si="4"/>
        <v>tempAppointment = new Appointment(LocalDate.of(2021, 6, 1), LocalTime.of(15,15), false, LocalTime.of(16,15),tempClinica, tempPatient, true, false);</v>
      </c>
      <c r="L28" s="6">
        <f t="shared" si="5"/>
        <v>0.63888888888888917</v>
      </c>
      <c r="M28" s="6">
        <f t="shared" si="6"/>
        <v>0.63888888888888917</v>
      </c>
      <c r="N28" s="6">
        <f t="shared" si="7"/>
        <v>0.64583333333333359</v>
      </c>
      <c r="O28" s="6">
        <f t="shared" si="8"/>
        <v>0.64583333333333359</v>
      </c>
      <c r="P28" s="6">
        <f t="shared" si="10"/>
        <v>0.64583333333333359</v>
      </c>
      <c r="Q28" s="6">
        <f t="shared" si="11"/>
        <v>0.6493055555555558</v>
      </c>
      <c r="R28" s="6">
        <f t="shared" si="12"/>
        <v>0.64583333333333359</v>
      </c>
      <c r="S28" s="6">
        <f t="shared" si="13"/>
        <v>0.64583333333333359</v>
      </c>
      <c r="T28" s="6">
        <f t="shared" si="14"/>
        <v>0.6493055555555558</v>
      </c>
      <c r="U28" s="6">
        <f t="shared" si="15"/>
        <v>0.64236111111111138</v>
      </c>
      <c r="V28" s="6">
        <f t="shared" si="16"/>
        <v>0.64583333333333359</v>
      </c>
      <c r="W28" s="6">
        <f t="shared" si="17"/>
        <v>0.64583333333333359</v>
      </c>
      <c r="X28" s="6">
        <f t="shared" si="18"/>
        <v>0.6493055555555558</v>
      </c>
      <c r="Y28" s="6">
        <f t="shared" si="19"/>
        <v>0.65277777777777812</v>
      </c>
      <c r="Z28" s="6">
        <f t="shared" si="20"/>
        <v>0.65625000000000033</v>
      </c>
      <c r="AA28" s="6">
        <f t="shared" si="21"/>
        <v>0.65625000000000033</v>
      </c>
      <c r="AB28" s="6">
        <f t="shared" si="22"/>
        <v>0.65625000000000033</v>
      </c>
      <c r="AC28" s="6">
        <f t="shared" si="23"/>
        <v>0.65972222222222254</v>
      </c>
      <c r="AD28" s="6">
        <f t="shared" si="24"/>
        <v>0.65972222222222254</v>
      </c>
      <c r="AE28" s="6">
        <f t="shared" si="26"/>
        <v>0.66666666666666696</v>
      </c>
      <c r="AF28" s="6">
        <f t="shared" si="27"/>
        <v>0.66666666666666696</v>
      </c>
      <c r="AG28" s="6">
        <f t="shared" si="28"/>
        <v>0.67013888888888917</v>
      </c>
      <c r="AH28" s="6">
        <f t="shared" si="29"/>
        <v>0.66666666666666696</v>
      </c>
      <c r="AI28" s="6">
        <f t="shared" si="30"/>
        <v>0.66666666666666696</v>
      </c>
      <c r="AJ28" s="6">
        <f t="shared" ref="AJ28:AJ38" si="31">$B28+TIME(0,$G$27,0)</f>
        <v>0.67013888888888917</v>
      </c>
    </row>
    <row r="29" spans="1:40" x14ac:dyDescent="0.55000000000000004">
      <c r="A29" t="s">
        <v>132</v>
      </c>
      <c r="B29" s="6">
        <v>0.64583333333333404</v>
      </c>
      <c r="C29" t="s">
        <v>81</v>
      </c>
      <c r="D29" s="6">
        <v>0.67708333333333337</v>
      </c>
      <c r="E29" s="6">
        <f t="shared" si="1"/>
        <v>0.6875</v>
      </c>
      <c r="F29" s="23">
        <f>TIME(0,15,0)</f>
        <v>1.0416666666666666E-2</v>
      </c>
      <c r="G29" s="17">
        <f t="shared" si="2"/>
        <v>45</v>
      </c>
      <c r="H29" s="17" t="str">
        <f t="shared" si="3"/>
        <v>LocalTime.of(15,30)</v>
      </c>
      <c r="I29" s="17" t="str">
        <f t="shared" si="0"/>
        <v>LocalTime.of(16,30)</v>
      </c>
      <c r="J29" s="17" t="s">
        <v>252</v>
      </c>
      <c r="K29" s="17" t="str">
        <f t="shared" si="4"/>
        <v>tempAppointment = new Appointment(LocalDate.of(2021, 6, 1), LocalTime.of(15,30), false, LocalTime.of(16,30),tempClinica, tempPatient, true, false);</v>
      </c>
      <c r="L29" s="6">
        <f t="shared" si="5"/>
        <v>0.64930555555555625</v>
      </c>
      <c r="M29" s="6">
        <f t="shared" si="6"/>
        <v>0.64930555555555625</v>
      </c>
      <c r="N29" s="6">
        <f t="shared" si="7"/>
        <v>0.65625000000000067</v>
      </c>
      <c r="O29" s="6">
        <f t="shared" si="8"/>
        <v>0.65625000000000067</v>
      </c>
      <c r="P29" s="6">
        <f t="shared" si="10"/>
        <v>0.65625000000000067</v>
      </c>
      <c r="Q29" s="6">
        <f t="shared" si="11"/>
        <v>0.65972222222222288</v>
      </c>
      <c r="R29" s="6">
        <f t="shared" si="12"/>
        <v>0.65625000000000067</v>
      </c>
      <c r="S29" s="6">
        <f t="shared" si="13"/>
        <v>0.65625000000000067</v>
      </c>
      <c r="T29" s="6">
        <f t="shared" si="14"/>
        <v>0.65972222222222288</v>
      </c>
      <c r="U29" s="6">
        <f t="shared" si="15"/>
        <v>0.65277777777777846</v>
      </c>
      <c r="V29" s="6">
        <f t="shared" si="16"/>
        <v>0.65625000000000067</v>
      </c>
      <c r="W29" s="6">
        <f t="shared" si="17"/>
        <v>0.65625000000000067</v>
      </c>
      <c r="X29" s="6">
        <f t="shared" si="18"/>
        <v>0.65972222222222288</v>
      </c>
      <c r="Y29" s="6">
        <f t="shared" si="19"/>
        <v>0.6631944444444452</v>
      </c>
      <c r="Z29" s="6">
        <f t="shared" si="20"/>
        <v>0.66666666666666741</v>
      </c>
      <c r="AA29" s="6">
        <f t="shared" si="21"/>
        <v>0.66666666666666741</v>
      </c>
      <c r="AB29" s="6">
        <f t="shared" si="22"/>
        <v>0.66666666666666741</v>
      </c>
      <c r="AC29" s="6">
        <f t="shared" si="23"/>
        <v>0.67013888888888962</v>
      </c>
      <c r="AD29" s="6">
        <f t="shared" si="24"/>
        <v>0.67013888888888962</v>
      </c>
      <c r="AE29" s="6">
        <f t="shared" si="26"/>
        <v>0.67708333333333404</v>
      </c>
      <c r="AF29" s="6">
        <f t="shared" si="27"/>
        <v>0.67708333333333404</v>
      </c>
      <c r="AG29" s="6">
        <f t="shared" si="28"/>
        <v>0.68055555555555625</v>
      </c>
      <c r="AH29" s="6">
        <f t="shared" si="29"/>
        <v>0.67708333333333404</v>
      </c>
      <c r="AI29" s="6">
        <f t="shared" si="30"/>
        <v>0.67708333333333404</v>
      </c>
      <c r="AJ29" s="6">
        <f t="shared" si="31"/>
        <v>0.68055555555555625</v>
      </c>
      <c r="AK29" s="6">
        <f t="shared" ref="AK29:AK38" si="32">$B29+TIME(0,$G$28,0)</f>
        <v>0.67708333333333404</v>
      </c>
    </row>
    <row r="30" spans="1:40" x14ac:dyDescent="0.55000000000000004">
      <c r="A30" t="s">
        <v>133</v>
      </c>
      <c r="B30" s="6">
        <v>0.65625</v>
      </c>
      <c r="C30" t="s">
        <v>82</v>
      </c>
      <c r="D30" s="6">
        <v>0.6875</v>
      </c>
      <c r="E30" s="6">
        <f t="shared" si="1"/>
        <v>0.70138888888888884</v>
      </c>
      <c r="F30" s="23">
        <f>TIME(0,20,0)</f>
        <v>1.3888888888888888E-2</v>
      </c>
      <c r="G30" s="17">
        <f t="shared" si="2"/>
        <v>50</v>
      </c>
      <c r="H30" s="17" t="str">
        <f t="shared" si="3"/>
        <v>LocalTime.of(15,45)</v>
      </c>
      <c r="I30" s="17" t="str">
        <f t="shared" ref="I30:I31" si="33">IF(E30="","null",_xlfn.CONCAT("LocalTime.of(",HOUR(E30),",",MINUTE(E30),")"))</f>
        <v>LocalTime.of(16,50)</v>
      </c>
      <c r="J30" s="17" t="s">
        <v>252</v>
      </c>
      <c r="K30" s="17" t="str">
        <f t="shared" si="4"/>
        <v>tempAppointment = new Appointment(LocalDate.of(2021, 6, 1), LocalTime.of(15,45), false, LocalTime.of(16,50),tempClinica, tempPatient, true, false);</v>
      </c>
      <c r="L30" s="6">
        <f t="shared" si="5"/>
        <v>0.65972222222222221</v>
      </c>
      <c r="M30" s="6">
        <f t="shared" si="6"/>
        <v>0.65972222222222221</v>
      </c>
      <c r="N30" s="6">
        <f t="shared" si="7"/>
        <v>0.66666666666666663</v>
      </c>
      <c r="O30" s="6">
        <f t="shared" si="8"/>
        <v>0.66666666666666663</v>
      </c>
      <c r="P30" s="6">
        <f t="shared" si="10"/>
        <v>0.66666666666666663</v>
      </c>
      <c r="Q30" s="6">
        <f t="shared" si="11"/>
        <v>0.67013888888888884</v>
      </c>
      <c r="R30" s="6">
        <f t="shared" si="12"/>
        <v>0.66666666666666663</v>
      </c>
      <c r="S30" s="6">
        <f t="shared" si="13"/>
        <v>0.66666666666666663</v>
      </c>
      <c r="T30" s="6">
        <f t="shared" si="14"/>
        <v>0.67013888888888884</v>
      </c>
      <c r="U30" s="6">
        <f t="shared" si="15"/>
        <v>0.66319444444444442</v>
      </c>
      <c r="V30" s="6">
        <f t="shared" si="16"/>
        <v>0.66666666666666663</v>
      </c>
      <c r="W30" s="6">
        <f t="shared" si="17"/>
        <v>0.66666666666666663</v>
      </c>
      <c r="X30" s="6">
        <f t="shared" si="18"/>
        <v>0.67013888888888884</v>
      </c>
      <c r="Y30" s="6">
        <f t="shared" si="19"/>
        <v>0.67361111111111116</v>
      </c>
      <c r="Z30" s="6">
        <f t="shared" si="20"/>
        <v>0.67708333333333337</v>
      </c>
      <c r="AA30" s="6">
        <f t="shared" si="21"/>
        <v>0.67708333333333337</v>
      </c>
      <c r="AB30" s="6">
        <f t="shared" si="22"/>
        <v>0.67708333333333337</v>
      </c>
      <c r="AC30" s="6">
        <f t="shared" si="23"/>
        <v>0.68055555555555558</v>
      </c>
      <c r="AD30" s="6">
        <f t="shared" si="24"/>
        <v>0.68055555555555558</v>
      </c>
      <c r="AE30" s="6">
        <f t="shared" si="26"/>
        <v>0.6875</v>
      </c>
      <c r="AF30" s="6">
        <f t="shared" si="27"/>
        <v>0.6875</v>
      </c>
      <c r="AG30" s="6">
        <f t="shared" si="28"/>
        <v>0.69097222222222221</v>
      </c>
      <c r="AH30" s="6">
        <f t="shared" si="29"/>
        <v>0.6875</v>
      </c>
      <c r="AI30" s="6">
        <f t="shared" si="30"/>
        <v>0.6875</v>
      </c>
      <c r="AJ30" s="6">
        <f t="shared" si="31"/>
        <v>0.69097222222222221</v>
      </c>
      <c r="AK30" s="6">
        <f t="shared" si="32"/>
        <v>0.6875</v>
      </c>
      <c r="AL30" s="6">
        <f t="shared" ref="AL30:AL38" si="34">$B30+TIME(0,$G$29,0)</f>
        <v>0.6875</v>
      </c>
    </row>
    <row r="31" spans="1:40" x14ac:dyDescent="0.55000000000000004">
      <c r="A31" t="s">
        <v>134</v>
      </c>
      <c r="B31" s="6">
        <v>0.66666666666666696</v>
      </c>
      <c r="C31" t="s">
        <v>83</v>
      </c>
      <c r="D31" s="6">
        <v>0.70138888888888884</v>
      </c>
      <c r="E31" s="6">
        <f t="shared" si="1"/>
        <v>0.70833333333333326</v>
      </c>
      <c r="F31" s="23">
        <f>TIME(0,10,0)</f>
        <v>6.9444444444444441E-3</v>
      </c>
      <c r="G31" s="17">
        <f t="shared" si="2"/>
        <v>45</v>
      </c>
      <c r="H31" s="17" t="str">
        <f t="shared" si="3"/>
        <v>LocalTime.of(16,0)</v>
      </c>
      <c r="I31" s="17" t="str">
        <f t="shared" si="33"/>
        <v>LocalTime.of(17,0)</v>
      </c>
      <c r="J31" s="17" t="s">
        <v>252</v>
      </c>
      <c r="K31" s="17" t="str">
        <f t="shared" si="4"/>
        <v>tempAppointment = new Appointment(LocalDate.of(2021, 6, 1), LocalTime.of(16,0), false, LocalTime.of(17,0),tempClinica, tempPatient, true, false);</v>
      </c>
      <c r="L31" s="6">
        <f t="shared" si="5"/>
        <v>0.67013888888888917</v>
      </c>
      <c r="M31" s="6">
        <f t="shared" si="6"/>
        <v>0.67013888888888917</v>
      </c>
      <c r="N31" s="6">
        <f t="shared" si="7"/>
        <v>0.67708333333333359</v>
      </c>
      <c r="O31" s="6">
        <f t="shared" si="8"/>
        <v>0.67708333333333359</v>
      </c>
      <c r="P31" s="6">
        <f t="shared" si="10"/>
        <v>0.67708333333333359</v>
      </c>
      <c r="Q31" s="6">
        <f t="shared" si="11"/>
        <v>0.6805555555555558</v>
      </c>
      <c r="R31" s="6">
        <f t="shared" si="12"/>
        <v>0.67708333333333359</v>
      </c>
      <c r="S31" s="6">
        <f t="shared" si="13"/>
        <v>0.67708333333333359</v>
      </c>
      <c r="T31" s="6">
        <f t="shared" si="14"/>
        <v>0.6805555555555558</v>
      </c>
      <c r="U31" s="6">
        <f t="shared" si="15"/>
        <v>0.67361111111111138</v>
      </c>
      <c r="V31" s="6">
        <f t="shared" si="16"/>
        <v>0.67708333333333359</v>
      </c>
      <c r="W31" s="6">
        <f t="shared" si="17"/>
        <v>0.67708333333333359</v>
      </c>
      <c r="X31" s="6">
        <f t="shared" si="18"/>
        <v>0.6805555555555558</v>
      </c>
      <c r="Y31" s="6">
        <f t="shared" si="19"/>
        <v>0.68402777777777812</v>
      </c>
      <c r="Z31" s="6">
        <f t="shared" si="20"/>
        <v>0.68750000000000033</v>
      </c>
      <c r="AA31" s="6">
        <f t="shared" si="21"/>
        <v>0.68750000000000033</v>
      </c>
      <c r="AB31" s="6">
        <f t="shared" si="22"/>
        <v>0.68750000000000033</v>
      </c>
      <c r="AC31" s="6">
        <f t="shared" si="23"/>
        <v>0.69097222222222254</v>
      </c>
      <c r="AD31" s="6">
        <f t="shared" si="24"/>
        <v>0.69097222222222254</v>
      </c>
      <c r="AE31" s="6">
        <f t="shared" si="26"/>
        <v>0.69791666666666696</v>
      </c>
      <c r="AF31" s="6">
        <f t="shared" si="27"/>
        <v>0.69791666666666696</v>
      </c>
      <c r="AG31" s="6">
        <f t="shared" si="28"/>
        <v>0.70138888888888917</v>
      </c>
      <c r="AH31" s="6">
        <f t="shared" si="29"/>
        <v>0.69791666666666696</v>
      </c>
      <c r="AI31" s="6">
        <f t="shared" si="30"/>
        <v>0.69791666666666696</v>
      </c>
      <c r="AJ31" s="6">
        <f t="shared" si="31"/>
        <v>0.70138888888888917</v>
      </c>
      <c r="AK31" s="6">
        <f t="shared" si="32"/>
        <v>0.69791666666666696</v>
      </c>
      <c r="AL31" s="6">
        <f t="shared" si="34"/>
        <v>0.69791666666666696</v>
      </c>
      <c r="AM31" s="6">
        <f t="shared" ref="AM31:AM38" si="35">$B31+TIME(0,$G$30,0)</f>
        <v>0.70138888888888917</v>
      </c>
    </row>
    <row r="32" spans="1:40" x14ac:dyDescent="0.55000000000000004">
      <c r="A32" t="s">
        <v>135</v>
      </c>
      <c r="B32" s="6">
        <v>0.67708333333333404</v>
      </c>
      <c r="C32" t="s">
        <v>84</v>
      </c>
      <c r="D32" s="6">
        <v>0.70833333333333337</v>
      </c>
      <c r="E32" s="6"/>
      <c r="F32" s="23">
        <f t="shared" si="25"/>
        <v>1.0416666666666666E-2</v>
      </c>
      <c r="G32" s="17">
        <v>45</v>
      </c>
      <c r="H32" s="17" t="str">
        <f t="shared" si="3"/>
        <v>LocalTime.of(16,15)</v>
      </c>
      <c r="I32" s="17" t="str">
        <f>IF(E32="","null",_xlfn.CONCAT("LocalTime.of(",HOUR(E32),",",MINUTE(E32),")"))</f>
        <v>null</v>
      </c>
      <c r="J32" s="17" t="s">
        <v>252</v>
      </c>
      <c r="K32" s="17" t="str">
        <f t="shared" si="4"/>
        <v>tempAppointment = new Appointment(LocalDate.of(2021, 6, 1), LocalTime.of(16,15), false, null,tempClinica, tempPatient, true, false);</v>
      </c>
      <c r="L32" s="6">
        <f t="shared" si="5"/>
        <v>0.68055555555555625</v>
      </c>
      <c r="M32" s="6">
        <f t="shared" si="6"/>
        <v>0.68055555555555625</v>
      </c>
      <c r="N32" s="6">
        <f t="shared" si="7"/>
        <v>0.68750000000000067</v>
      </c>
      <c r="O32" s="6">
        <f t="shared" si="8"/>
        <v>0.68750000000000067</v>
      </c>
      <c r="P32" s="6">
        <f t="shared" si="10"/>
        <v>0.68750000000000067</v>
      </c>
      <c r="Q32" s="6">
        <f t="shared" si="11"/>
        <v>0.69097222222222288</v>
      </c>
      <c r="R32" s="6">
        <f t="shared" si="12"/>
        <v>0.68750000000000067</v>
      </c>
      <c r="S32" s="6">
        <f t="shared" si="13"/>
        <v>0.68750000000000067</v>
      </c>
      <c r="T32" s="6">
        <f t="shared" si="14"/>
        <v>0.69097222222222288</v>
      </c>
      <c r="U32" s="6">
        <f t="shared" si="15"/>
        <v>0.68402777777777846</v>
      </c>
      <c r="V32" s="6">
        <f t="shared" si="16"/>
        <v>0.68750000000000067</v>
      </c>
      <c r="W32" s="6">
        <f t="shared" si="17"/>
        <v>0.68750000000000067</v>
      </c>
      <c r="X32" s="6">
        <f t="shared" si="18"/>
        <v>0.69097222222222288</v>
      </c>
      <c r="Y32" s="6">
        <f t="shared" si="19"/>
        <v>0.6944444444444452</v>
      </c>
      <c r="Z32" s="6">
        <f t="shared" si="20"/>
        <v>0.69791666666666741</v>
      </c>
      <c r="AA32" s="6">
        <f t="shared" si="21"/>
        <v>0.69791666666666741</v>
      </c>
      <c r="AB32" s="6">
        <f t="shared" si="22"/>
        <v>0.69791666666666741</v>
      </c>
      <c r="AC32" s="6">
        <f t="shared" si="23"/>
        <v>0.70138888888888962</v>
      </c>
      <c r="AD32" s="6">
        <f t="shared" si="24"/>
        <v>0.70138888888888962</v>
      </c>
      <c r="AE32" s="6">
        <f t="shared" si="26"/>
        <v>0.70833333333333404</v>
      </c>
      <c r="AF32" s="6">
        <f t="shared" si="27"/>
        <v>0.70833333333333404</v>
      </c>
      <c r="AG32" s="6">
        <f t="shared" si="28"/>
        <v>0.71180555555555625</v>
      </c>
      <c r="AH32" s="6">
        <f t="shared" si="29"/>
        <v>0.70833333333333404</v>
      </c>
      <c r="AI32" s="6">
        <f t="shared" si="30"/>
        <v>0.70833333333333404</v>
      </c>
      <c r="AJ32" s="6">
        <f t="shared" si="31"/>
        <v>0.71180555555555625</v>
      </c>
      <c r="AK32" s="6">
        <f t="shared" si="32"/>
        <v>0.70833333333333404</v>
      </c>
      <c r="AL32" s="6">
        <f t="shared" si="34"/>
        <v>0.70833333333333404</v>
      </c>
      <c r="AM32" s="6">
        <f t="shared" si="35"/>
        <v>0.71180555555555625</v>
      </c>
      <c r="AN32" s="6">
        <f t="shared" ref="AN32:AN38" si="36">$B32+TIME(0,$G$31,0)</f>
        <v>0.70833333333333404</v>
      </c>
    </row>
    <row r="33" spans="1:46" x14ac:dyDescent="0.55000000000000004">
      <c r="A33" t="s">
        <v>136</v>
      </c>
      <c r="B33" s="6">
        <v>0.687500000000001</v>
      </c>
      <c r="C33" t="s">
        <v>85</v>
      </c>
      <c r="D33" s="6">
        <v>0.71875</v>
      </c>
      <c r="E33" s="6"/>
      <c r="F33" s="23">
        <f t="shared" si="25"/>
        <v>1.0416666666666666E-2</v>
      </c>
      <c r="G33" s="17">
        <v>45</v>
      </c>
      <c r="H33" s="17" t="str">
        <f t="shared" si="3"/>
        <v>LocalTime.of(16,30)</v>
      </c>
      <c r="I33" s="17" t="str">
        <f t="shared" ref="I33:I38" si="37">IF(E33="","null",_xlfn.CONCAT("LocalTime.of(",HOUR(E33),",",MINUTE(E33),")"))</f>
        <v>null</v>
      </c>
      <c r="J33" s="17" t="s">
        <v>252</v>
      </c>
      <c r="K33" s="17" t="str">
        <f t="shared" si="4"/>
        <v>tempAppointment = new Appointment(LocalDate.of(2021, 6, 1), LocalTime.of(16,30), false, null,tempClinica, tempPatient, true, false);</v>
      </c>
      <c r="L33" s="6">
        <f t="shared" si="5"/>
        <v>0.69097222222222321</v>
      </c>
      <c r="M33" s="6">
        <f t="shared" si="6"/>
        <v>0.69097222222222321</v>
      </c>
      <c r="N33" s="6">
        <f t="shared" si="7"/>
        <v>0.69791666666666763</v>
      </c>
      <c r="O33" s="6">
        <f t="shared" si="8"/>
        <v>0.69791666666666763</v>
      </c>
      <c r="P33" s="6">
        <f t="shared" si="10"/>
        <v>0.69791666666666763</v>
      </c>
      <c r="Q33" s="6">
        <f t="shared" si="11"/>
        <v>0.70138888888888984</v>
      </c>
      <c r="R33" s="6">
        <f t="shared" si="12"/>
        <v>0.69791666666666763</v>
      </c>
      <c r="S33" s="6">
        <f t="shared" si="13"/>
        <v>0.69791666666666763</v>
      </c>
      <c r="T33" s="6">
        <f t="shared" si="14"/>
        <v>0.70138888888888984</v>
      </c>
      <c r="U33" s="6">
        <f t="shared" si="15"/>
        <v>0.69444444444444542</v>
      </c>
      <c r="V33" s="6">
        <f t="shared" si="16"/>
        <v>0.69791666666666763</v>
      </c>
      <c r="W33" s="6">
        <f t="shared" si="17"/>
        <v>0.69791666666666763</v>
      </c>
      <c r="X33" s="6">
        <f t="shared" si="18"/>
        <v>0.70138888888888984</v>
      </c>
      <c r="Y33" s="6">
        <f t="shared" si="19"/>
        <v>0.70486111111111216</v>
      </c>
      <c r="Z33" s="6">
        <f t="shared" si="20"/>
        <v>0.70833333333333437</v>
      </c>
      <c r="AA33" s="6">
        <f t="shared" si="21"/>
        <v>0.70833333333333437</v>
      </c>
      <c r="AB33" s="6">
        <f t="shared" si="22"/>
        <v>0.70833333333333437</v>
      </c>
      <c r="AC33" s="6">
        <f t="shared" si="23"/>
        <v>0.71180555555555658</v>
      </c>
      <c r="AD33" s="6">
        <f t="shared" si="24"/>
        <v>0.71180555555555658</v>
      </c>
      <c r="AE33" s="6">
        <f t="shared" si="26"/>
        <v>0.718750000000001</v>
      </c>
      <c r="AF33" s="6">
        <f t="shared" si="27"/>
        <v>0.718750000000001</v>
      </c>
      <c r="AG33" s="6">
        <f t="shared" si="28"/>
        <v>0.72222222222222321</v>
      </c>
      <c r="AH33" s="6">
        <f t="shared" si="29"/>
        <v>0.718750000000001</v>
      </c>
      <c r="AI33" s="6">
        <f t="shared" si="30"/>
        <v>0.718750000000001</v>
      </c>
      <c r="AJ33" s="6">
        <f t="shared" si="31"/>
        <v>0.72222222222222321</v>
      </c>
      <c r="AK33" s="6">
        <f t="shared" si="32"/>
        <v>0.718750000000001</v>
      </c>
      <c r="AL33" s="6">
        <f t="shared" si="34"/>
        <v>0.718750000000001</v>
      </c>
      <c r="AM33" s="6">
        <f t="shared" si="35"/>
        <v>0.72222222222222321</v>
      </c>
      <c r="AN33" s="6">
        <f t="shared" si="36"/>
        <v>0.718750000000001</v>
      </c>
      <c r="AO33" s="6">
        <f t="shared" ref="AO33:AO38" si="38">$B33+TIME(0,$G$32,0)</f>
        <v>0.718750000000001</v>
      </c>
    </row>
    <row r="34" spans="1:46" x14ac:dyDescent="0.55000000000000004">
      <c r="A34" s="51" t="s">
        <v>137</v>
      </c>
      <c r="B34" s="52">
        <v>0.69791666666666696</v>
      </c>
      <c r="C34" s="51" t="s">
        <v>269</v>
      </c>
      <c r="D34" s="52"/>
      <c r="E34" s="52"/>
      <c r="F34" s="55">
        <f t="shared" si="25"/>
        <v>1.0416666666666666E-2</v>
      </c>
      <c r="G34" s="17">
        <v>40</v>
      </c>
      <c r="H34" s="17" t="str">
        <f t="shared" si="3"/>
        <v>LocalTime.of(16,45)</v>
      </c>
      <c r="I34" s="17" t="str">
        <f t="shared" si="37"/>
        <v>null</v>
      </c>
      <c r="J34" s="17" t="s">
        <v>252</v>
      </c>
      <c r="K34" s="17" t="str">
        <f t="shared" si="4"/>
        <v>tempAppointment = new Appointment(LocalDate.of(2021, 6, 1), LocalTime.of(16,45), false, null,tempClinica, tempPatient, true, false);</v>
      </c>
      <c r="L34" s="6">
        <f t="shared" si="5"/>
        <v>0.70138888888888917</v>
      </c>
      <c r="M34" s="6">
        <f t="shared" si="6"/>
        <v>0.70138888888888917</v>
      </c>
      <c r="N34" s="6">
        <f t="shared" si="7"/>
        <v>0.70833333333333359</v>
      </c>
      <c r="O34" s="6">
        <f t="shared" si="8"/>
        <v>0.70833333333333359</v>
      </c>
      <c r="P34" s="6">
        <f t="shared" si="10"/>
        <v>0.70833333333333359</v>
      </c>
      <c r="Q34" s="6">
        <f t="shared" si="11"/>
        <v>0.7118055555555558</v>
      </c>
      <c r="R34" s="6">
        <f t="shared" si="12"/>
        <v>0.70833333333333359</v>
      </c>
      <c r="S34" s="6">
        <f t="shared" si="13"/>
        <v>0.70833333333333359</v>
      </c>
      <c r="T34" s="6">
        <f t="shared" si="14"/>
        <v>0.7118055555555558</v>
      </c>
      <c r="U34" s="6">
        <f t="shared" si="15"/>
        <v>0.70486111111111138</v>
      </c>
      <c r="V34" s="6">
        <f t="shared" si="16"/>
        <v>0.70833333333333359</v>
      </c>
      <c r="W34" s="6">
        <f t="shared" si="17"/>
        <v>0.70833333333333359</v>
      </c>
      <c r="X34" s="6">
        <f t="shared" si="18"/>
        <v>0.7118055555555558</v>
      </c>
      <c r="Y34" s="6">
        <f t="shared" si="19"/>
        <v>0.71527777777777812</v>
      </c>
      <c r="Z34" s="6">
        <f t="shared" si="20"/>
        <v>0.71875000000000033</v>
      </c>
      <c r="AA34" s="6">
        <f t="shared" si="21"/>
        <v>0.71875000000000033</v>
      </c>
      <c r="AB34" s="6">
        <f t="shared" si="22"/>
        <v>0.71875000000000033</v>
      </c>
      <c r="AC34" s="6">
        <f t="shared" si="23"/>
        <v>0.72222222222222254</v>
      </c>
      <c r="AD34" s="6">
        <f t="shared" si="24"/>
        <v>0.72222222222222254</v>
      </c>
      <c r="AE34" s="6">
        <f t="shared" si="26"/>
        <v>0.72916666666666696</v>
      </c>
      <c r="AF34" s="6">
        <f t="shared" si="27"/>
        <v>0.72916666666666696</v>
      </c>
      <c r="AG34" s="6">
        <f t="shared" si="28"/>
        <v>0.73263888888888917</v>
      </c>
      <c r="AH34" s="6">
        <f t="shared" si="29"/>
        <v>0.72916666666666696</v>
      </c>
      <c r="AI34" s="6">
        <f t="shared" si="30"/>
        <v>0.72916666666666696</v>
      </c>
      <c r="AJ34" s="6">
        <f t="shared" si="31"/>
        <v>0.73263888888888917</v>
      </c>
      <c r="AK34" s="6">
        <f t="shared" si="32"/>
        <v>0.72916666666666696</v>
      </c>
      <c r="AL34" s="6">
        <f t="shared" si="34"/>
        <v>0.72916666666666696</v>
      </c>
      <c r="AM34" s="6">
        <f t="shared" si="35"/>
        <v>0.73263888888888917</v>
      </c>
      <c r="AN34" s="6">
        <f t="shared" si="36"/>
        <v>0.72916666666666696</v>
      </c>
      <c r="AO34" s="52">
        <f t="shared" si="38"/>
        <v>0.72916666666666696</v>
      </c>
      <c r="AP34" s="52">
        <f>$B34+TIME(0,$G$33,0)</f>
        <v>0.72916666666666696</v>
      </c>
    </row>
    <row r="35" spans="1:46" x14ac:dyDescent="0.55000000000000004">
      <c r="A35" t="s">
        <v>138</v>
      </c>
      <c r="B35" s="6">
        <v>0.70833333333333404</v>
      </c>
      <c r="C35" t="s">
        <v>87</v>
      </c>
      <c r="D35" s="6"/>
      <c r="E35" s="6"/>
      <c r="F35" s="23">
        <f t="shared" si="25"/>
        <v>1.0416666666666666E-2</v>
      </c>
      <c r="G35" s="17">
        <v>40</v>
      </c>
      <c r="H35" s="17" t="str">
        <f t="shared" si="3"/>
        <v>LocalTime.of(17,0)</v>
      </c>
      <c r="I35" s="17" t="str">
        <f t="shared" si="37"/>
        <v>null</v>
      </c>
      <c r="J35" s="17" t="s">
        <v>252</v>
      </c>
      <c r="K35" s="17" t="str">
        <f t="shared" si="4"/>
        <v>tempAppointment = new Appointment(LocalDate.of(2021, 6, 1), LocalTime.of(17,0), false, null,tempClinica, tempPatient, true, false);</v>
      </c>
      <c r="L35" s="6">
        <f t="shared" si="5"/>
        <v>0.71180555555555625</v>
      </c>
      <c r="M35" s="6">
        <f t="shared" si="6"/>
        <v>0.71180555555555625</v>
      </c>
      <c r="N35" s="6">
        <f t="shared" si="7"/>
        <v>0.71875000000000067</v>
      </c>
      <c r="O35" s="6">
        <f t="shared" si="8"/>
        <v>0.71875000000000067</v>
      </c>
      <c r="P35" s="6">
        <f t="shared" si="10"/>
        <v>0.71875000000000067</v>
      </c>
      <c r="Q35" s="6">
        <f t="shared" si="11"/>
        <v>0.72222222222222288</v>
      </c>
      <c r="R35" s="6">
        <f t="shared" si="12"/>
        <v>0.71875000000000067</v>
      </c>
      <c r="S35" s="6">
        <f t="shared" si="13"/>
        <v>0.71875000000000067</v>
      </c>
      <c r="T35" s="6">
        <f t="shared" si="14"/>
        <v>0.72222222222222288</v>
      </c>
      <c r="U35" s="6">
        <f t="shared" si="15"/>
        <v>0.71527777777777846</v>
      </c>
      <c r="V35" s="6">
        <f t="shared" si="16"/>
        <v>0.71875000000000067</v>
      </c>
      <c r="W35" s="6">
        <f t="shared" si="17"/>
        <v>0.71875000000000067</v>
      </c>
      <c r="X35" s="6">
        <f t="shared" si="18"/>
        <v>0.72222222222222288</v>
      </c>
      <c r="Y35" s="6">
        <f t="shared" si="19"/>
        <v>0.7256944444444452</v>
      </c>
      <c r="Z35" s="6">
        <f t="shared" si="20"/>
        <v>0.72916666666666741</v>
      </c>
      <c r="AA35" s="6">
        <f t="shared" si="21"/>
        <v>0.72916666666666741</v>
      </c>
      <c r="AB35" s="6">
        <f t="shared" si="22"/>
        <v>0.72916666666666741</v>
      </c>
      <c r="AC35" s="6">
        <f t="shared" si="23"/>
        <v>0.73263888888888962</v>
      </c>
      <c r="AD35" s="6">
        <f t="shared" si="24"/>
        <v>0.73263888888888962</v>
      </c>
      <c r="AE35" s="6">
        <f t="shared" si="26"/>
        <v>0.73958333333333404</v>
      </c>
      <c r="AF35" s="6">
        <f t="shared" si="27"/>
        <v>0.73958333333333404</v>
      </c>
      <c r="AG35" s="6">
        <f t="shared" si="28"/>
        <v>0.74305555555555625</v>
      </c>
      <c r="AH35" s="6">
        <f t="shared" si="29"/>
        <v>0.73958333333333404</v>
      </c>
      <c r="AI35" s="6">
        <f t="shared" si="30"/>
        <v>0.73958333333333404</v>
      </c>
      <c r="AJ35" s="6">
        <f t="shared" si="31"/>
        <v>0.74305555555555625</v>
      </c>
      <c r="AK35" s="6">
        <f t="shared" si="32"/>
        <v>0.73958333333333404</v>
      </c>
      <c r="AL35" s="6">
        <f t="shared" si="34"/>
        <v>0.73958333333333404</v>
      </c>
      <c r="AM35" s="6">
        <f t="shared" si="35"/>
        <v>0.74305555555555625</v>
      </c>
      <c r="AN35" s="6">
        <f t="shared" si="36"/>
        <v>0.73958333333333404</v>
      </c>
      <c r="AO35" s="6">
        <f t="shared" si="38"/>
        <v>0.73958333333333404</v>
      </c>
      <c r="AP35" s="6">
        <f>$B35+TIME(0,$G$33,0)</f>
        <v>0.73958333333333404</v>
      </c>
      <c r="AQ35" s="6">
        <f>$B35+TIME(0,$G$34,0)</f>
        <v>0.73611111111111183</v>
      </c>
    </row>
    <row r="36" spans="1:46" x14ac:dyDescent="0.55000000000000004">
      <c r="A36" t="s">
        <v>139</v>
      </c>
      <c r="B36" s="6">
        <v>0.718750000000001</v>
      </c>
      <c r="C36" t="s">
        <v>88</v>
      </c>
      <c r="D36" s="6"/>
      <c r="E36" s="6"/>
      <c r="F36" s="23">
        <f t="shared" si="25"/>
        <v>1.0416666666666666E-2</v>
      </c>
      <c r="G36" s="17">
        <v>40</v>
      </c>
      <c r="H36" s="17" t="str">
        <f t="shared" si="3"/>
        <v>LocalTime.of(17,15)</v>
      </c>
      <c r="I36" s="17" t="str">
        <f t="shared" si="37"/>
        <v>null</v>
      </c>
      <c r="J36" s="17" t="s">
        <v>252</v>
      </c>
      <c r="K36" s="17" t="str">
        <f t="shared" si="4"/>
        <v>tempAppointment = new Appointment(LocalDate.of(2021, 6, 1), LocalTime.of(17,15), false, null,tempClinica, tempPatient, true, false);</v>
      </c>
      <c r="L36" s="6">
        <f t="shared" si="5"/>
        <v>0.72222222222222321</v>
      </c>
      <c r="M36" s="6">
        <f t="shared" si="6"/>
        <v>0.72222222222222321</v>
      </c>
      <c r="N36" s="6">
        <f t="shared" si="7"/>
        <v>0.72916666666666763</v>
      </c>
      <c r="O36" s="6">
        <f t="shared" si="8"/>
        <v>0.72916666666666763</v>
      </c>
      <c r="P36" s="6">
        <f t="shared" si="10"/>
        <v>0.72916666666666763</v>
      </c>
      <c r="Q36" s="6">
        <f t="shared" si="11"/>
        <v>0.73263888888888984</v>
      </c>
      <c r="R36" s="6">
        <f t="shared" si="12"/>
        <v>0.72916666666666763</v>
      </c>
      <c r="S36" s="6">
        <f t="shared" si="13"/>
        <v>0.72916666666666763</v>
      </c>
      <c r="T36" s="6">
        <f t="shared" si="14"/>
        <v>0.73263888888888984</v>
      </c>
      <c r="U36" s="6">
        <f t="shared" si="15"/>
        <v>0.72569444444444542</v>
      </c>
      <c r="V36" s="6">
        <f t="shared" si="16"/>
        <v>0.72916666666666763</v>
      </c>
      <c r="W36" s="6">
        <f t="shared" si="17"/>
        <v>0.72916666666666763</v>
      </c>
      <c r="X36" s="6">
        <f t="shared" si="18"/>
        <v>0.73263888888888984</v>
      </c>
      <c r="Y36" s="6">
        <f t="shared" si="19"/>
        <v>0.73611111111111216</v>
      </c>
      <c r="Z36" s="6">
        <f t="shared" si="20"/>
        <v>0.73958333333333437</v>
      </c>
      <c r="AA36" s="6">
        <f t="shared" si="21"/>
        <v>0.73958333333333437</v>
      </c>
      <c r="AB36" s="6">
        <f t="shared" si="22"/>
        <v>0.73958333333333437</v>
      </c>
      <c r="AC36" s="6">
        <f t="shared" si="23"/>
        <v>0.74305555555555658</v>
      </c>
      <c r="AD36" s="6">
        <f t="shared" si="24"/>
        <v>0.74305555555555658</v>
      </c>
      <c r="AE36" s="6">
        <f t="shared" si="26"/>
        <v>0.750000000000001</v>
      </c>
      <c r="AF36" s="6">
        <f t="shared" si="27"/>
        <v>0.750000000000001</v>
      </c>
      <c r="AG36" s="6">
        <f t="shared" si="28"/>
        <v>0.75347222222222321</v>
      </c>
      <c r="AH36" s="6">
        <f t="shared" si="29"/>
        <v>0.750000000000001</v>
      </c>
      <c r="AI36" s="6">
        <f t="shared" si="30"/>
        <v>0.750000000000001</v>
      </c>
      <c r="AJ36" s="6">
        <f t="shared" si="31"/>
        <v>0.75347222222222321</v>
      </c>
      <c r="AK36" s="6">
        <f t="shared" si="32"/>
        <v>0.750000000000001</v>
      </c>
      <c r="AL36" s="6">
        <f t="shared" si="34"/>
        <v>0.750000000000001</v>
      </c>
      <c r="AM36" s="6">
        <f t="shared" si="35"/>
        <v>0.75347222222222321</v>
      </c>
      <c r="AN36" s="6">
        <f t="shared" si="36"/>
        <v>0.750000000000001</v>
      </c>
      <c r="AO36" s="6">
        <f t="shared" si="38"/>
        <v>0.750000000000001</v>
      </c>
      <c r="AP36" s="6">
        <f>$B36+TIME(0,$G$33,0)</f>
        <v>0.750000000000001</v>
      </c>
      <c r="AQ36" s="6">
        <f>$B36+TIME(0,$G$34,0)</f>
        <v>0.74652777777777879</v>
      </c>
      <c r="AR36" s="6">
        <f>$B36+TIME(0,$G$35,0)</f>
        <v>0.74652777777777879</v>
      </c>
    </row>
    <row r="37" spans="1:46" x14ac:dyDescent="0.55000000000000004">
      <c r="A37" t="s">
        <v>140</v>
      </c>
      <c r="B37" s="6">
        <v>0.72916666666666696</v>
      </c>
      <c r="C37" t="s">
        <v>89</v>
      </c>
      <c r="D37" s="6"/>
      <c r="E37" s="6"/>
      <c r="F37" s="23">
        <f t="shared" si="25"/>
        <v>1.0416666666666666E-2</v>
      </c>
      <c r="G37" s="17">
        <v>40</v>
      </c>
      <c r="H37" s="17" t="str">
        <f t="shared" si="3"/>
        <v>LocalTime.of(17,30)</v>
      </c>
      <c r="I37" s="17" t="str">
        <f t="shared" si="37"/>
        <v>null</v>
      </c>
      <c r="J37" s="17" t="s">
        <v>252</v>
      </c>
      <c r="K37" s="17" t="str">
        <f t="shared" si="4"/>
        <v>tempAppointment = new Appointment(LocalDate.of(2021, 6, 1), LocalTime.of(17,30), false, null,tempClinica, tempPatient, true, false);</v>
      </c>
      <c r="L37" s="6">
        <f t="shared" si="5"/>
        <v>0.73263888888888917</v>
      </c>
      <c r="M37" s="6">
        <f t="shared" si="6"/>
        <v>0.73263888888888917</v>
      </c>
      <c r="N37" s="6">
        <f t="shared" si="7"/>
        <v>0.73958333333333359</v>
      </c>
      <c r="O37" s="6">
        <f t="shared" si="8"/>
        <v>0.73958333333333359</v>
      </c>
      <c r="P37" s="6">
        <f t="shared" si="10"/>
        <v>0.73958333333333359</v>
      </c>
      <c r="Q37" s="6">
        <f t="shared" si="11"/>
        <v>0.7430555555555558</v>
      </c>
      <c r="R37" s="6">
        <f t="shared" si="12"/>
        <v>0.73958333333333359</v>
      </c>
      <c r="S37" s="6">
        <f t="shared" si="13"/>
        <v>0.73958333333333359</v>
      </c>
      <c r="T37" s="6">
        <f t="shared" si="14"/>
        <v>0.7430555555555558</v>
      </c>
      <c r="U37" s="6">
        <f t="shared" si="15"/>
        <v>0.73611111111111138</v>
      </c>
      <c r="V37" s="6">
        <f t="shared" si="16"/>
        <v>0.73958333333333359</v>
      </c>
      <c r="W37" s="6">
        <f t="shared" si="17"/>
        <v>0.73958333333333359</v>
      </c>
      <c r="X37" s="6">
        <f t="shared" si="18"/>
        <v>0.7430555555555558</v>
      </c>
      <c r="Y37" s="6">
        <f t="shared" si="19"/>
        <v>0.74652777777777812</v>
      </c>
      <c r="Z37" s="6">
        <f t="shared" si="20"/>
        <v>0.75000000000000033</v>
      </c>
      <c r="AA37" s="6">
        <f t="shared" si="21"/>
        <v>0.75000000000000033</v>
      </c>
      <c r="AB37" s="6">
        <f t="shared" si="22"/>
        <v>0.75000000000000033</v>
      </c>
      <c r="AC37" s="6">
        <f t="shared" si="23"/>
        <v>0.75347222222222254</v>
      </c>
      <c r="AD37" s="6">
        <f t="shared" si="24"/>
        <v>0.75347222222222254</v>
      </c>
      <c r="AE37" s="6">
        <f t="shared" si="26"/>
        <v>0.76041666666666696</v>
      </c>
      <c r="AF37" s="6">
        <f t="shared" si="27"/>
        <v>0.76041666666666696</v>
      </c>
      <c r="AG37" s="6">
        <f t="shared" si="28"/>
        <v>0.76388888888888917</v>
      </c>
      <c r="AH37" s="6">
        <f t="shared" si="29"/>
        <v>0.76041666666666696</v>
      </c>
      <c r="AI37" s="6">
        <f t="shared" si="30"/>
        <v>0.76041666666666696</v>
      </c>
      <c r="AJ37" s="6">
        <f t="shared" si="31"/>
        <v>0.76388888888888917</v>
      </c>
      <c r="AK37" s="6">
        <f t="shared" si="32"/>
        <v>0.76041666666666696</v>
      </c>
      <c r="AL37" s="6">
        <f t="shared" si="34"/>
        <v>0.76041666666666696</v>
      </c>
      <c r="AM37" s="6">
        <f t="shared" si="35"/>
        <v>0.76388888888888917</v>
      </c>
      <c r="AN37" s="6">
        <f t="shared" si="36"/>
        <v>0.76041666666666696</v>
      </c>
      <c r="AO37" s="6">
        <f t="shared" si="38"/>
        <v>0.76041666666666696</v>
      </c>
      <c r="AP37" s="6">
        <f>$B37+TIME(0,$G$33,0)</f>
        <v>0.76041666666666696</v>
      </c>
      <c r="AQ37" s="6">
        <f>$B37+TIME(0,$G$34,0)</f>
        <v>0.75694444444444475</v>
      </c>
      <c r="AR37" s="6">
        <f>$B37+TIME(0,$G$35,0)</f>
        <v>0.75694444444444475</v>
      </c>
      <c r="AS37" s="6">
        <f>$B37+TIME(0,$G$36,0)</f>
        <v>0.75694444444444475</v>
      </c>
    </row>
    <row r="38" spans="1:46" x14ac:dyDescent="0.55000000000000004">
      <c r="A38" t="s">
        <v>141</v>
      </c>
      <c r="B38" s="6">
        <v>0.73958333333333404</v>
      </c>
      <c r="C38" t="s">
        <v>90</v>
      </c>
      <c r="D38" s="6"/>
      <c r="E38" s="6"/>
      <c r="F38" s="23">
        <f t="shared" si="25"/>
        <v>1.0416666666666666E-2</v>
      </c>
      <c r="G38" s="17">
        <v>40</v>
      </c>
      <c r="H38" s="17" t="str">
        <f t="shared" si="3"/>
        <v>LocalTime.of(17,45)</v>
      </c>
      <c r="I38" s="17" t="str">
        <f t="shared" si="37"/>
        <v>null</v>
      </c>
      <c r="J38" s="17" t="s">
        <v>252</v>
      </c>
      <c r="K38" s="17" t="str">
        <f t="shared" si="4"/>
        <v>tempAppointment = new Appointment(LocalDate.of(2021, 6, 1), LocalTime.of(17,45), false, null,tempClinica, tempPatient, true, false);</v>
      </c>
      <c r="L38" s="6">
        <f t="shared" si="5"/>
        <v>0.74305555555555625</v>
      </c>
      <c r="M38" s="6">
        <f t="shared" si="6"/>
        <v>0.74305555555555625</v>
      </c>
      <c r="N38" s="6">
        <f t="shared" si="7"/>
        <v>0.75000000000000067</v>
      </c>
      <c r="O38" s="6">
        <f t="shared" si="8"/>
        <v>0.75000000000000067</v>
      </c>
      <c r="P38" s="6">
        <f t="shared" si="10"/>
        <v>0.75000000000000067</v>
      </c>
      <c r="Q38" s="6">
        <f t="shared" si="11"/>
        <v>0.75347222222222288</v>
      </c>
      <c r="R38" s="6">
        <f t="shared" si="12"/>
        <v>0.75000000000000067</v>
      </c>
      <c r="S38" s="6">
        <f t="shared" si="13"/>
        <v>0.75000000000000067</v>
      </c>
      <c r="T38" s="6">
        <f t="shared" si="14"/>
        <v>0.75347222222222288</v>
      </c>
      <c r="U38" s="6">
        <f t="shared" si="15"/>
        <v>0.74652777777777846</v>
      </c>
      <c r="V38" s="6">
        <f t="shared" si="16"/>
        <v>0.75000000000000067</v>
      </c>
      <c r="W38" s="6">
        <f t="shared" si="17"/>
        <v>0.75000000000000067</v>
      </c>
      <c r="X38" s="6">
        <f t="shared" si="18"/>
        <v>0.75347222222222288</v>
      </c>
      <c r="Y38" s="6">
        <f t="shared" si="19"/>
        <v>0.7569444444444452</v>
      </c>
      <c r="Z38" s="6">
        <f t="shared" si="20"/>
        <v>0.76041666666666741</v>
      </c>
      <c r="AA38" s="6">
        <f t="shared" si="21"/>
        <v>0.76041666666666741</v>
      </c>
      <c r="AB38" s="6">
        <f t="shared" si="22"/>
        <v>0.76041666666666741</v>
      </c>
      <c r="AC38" s="6">
        <f t="shared" si="23"/>
        <v>0.76388888888888962</v>
      </c>
      <c r="AD38" s="6">
        <f t="shared" si="24"/>
        <v>0.76388888888888962</v>
      </c>
      <c r="AE38" s="6">
        <f t="shared" si="26"/>
        <v>0.77083333333333404</v>
      </c>
      <c r="AF38" s="6">
        <f t="shared" si="27"/>
        <v>0.77083333333333404</v>
      </c>
      <c r="AG38" s="6">
        <f t="shared" si="28"/>
        <v>0.77430555555555625</v>
      </c>
      <c r="AH38" s="6">
        <f t="shared" si="29"/>
        <v>0.77083333333333404</v>
      </c>
      <c r="AI38" s="6">
        <f t="shared" si="30"/>
        <v>0.77083333333333404</v>
      </c>
      <c r="AJ38" s="6">
        <f t="shared" si="31"/>
        <v>0.77430555555555625</v>
      </c>
      <c r="AK38" s="6">
        <f t="shared" si="32"/>
        <v>0.77083333333333404</v>
      </c>
      <c r="AL38" s="6">
        <f t="shared" si="34"/>
        <v>0.77083333333333404</v>
      </c>
      <c r="AM38" s="6">
        <f t="shared" si="35"/>
        <v>0.77430555555555625</v>
      </c>
      <c r="AN38" s="6">
        <f t="shared" si="36"/>
        <v>0.77083333333333404</v>
      </c>
      <c r="AO38" s="6">
        <f t="shared" si="38"/>
        <v>0.77083333333333404</v>
      </c>
      <c r="AP38" s="6">
        <f>$B38+TIME(0,$G$33,0)</f>
        <v>0.77083333333333404</v>
      </c>
      <c r="AQ38" s="6">
        <f>$B38+TIME(0,$G$34,0)</f>
        <v>0.76736111111111183</v>
      </c>
      <c r="AR38" s="6">
        <f>$B38+TIME(0,$G$35,0)</f>
        <v>0.76736111111111183</v>
      </c>
      <c r="AS38" s="6">
        <f>$B38+TIME(0,$G$36,0)</f>
        <v>0.76736111111111183</v>
      </c>
      <c r="AT38" s="6">
        <f>$B38+TIME(0,$G$37,0)</f>
        <v>0.76736111111111183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E89-40C2-4DD8-B2B1-05F39BEB42A4}">
  <dimension ref="A1:AS38"/>
  <sheetViews>
    <sheetView zoomScale="80" zoomScaleNormal="80" workbookViewId="0">
      <selection activeCell="A34" sqref="A34:E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9" width="11" hidden="1" customWidth="1"/>
    <col min="10" max="10" width="148.41796875" hidden="1" customWidth="1"/>
    <col min="11" max="19" width="11.578125" bestFit="1" customWidth="1"/>
    <col min="20" max="45" width="12.68359375" bestFit="1" customWidth="1"/>
  </cols>
  <sheetData>
    <row r="1" spans="1:45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7"/>
      <c r="H1" s="48"/>
      <c r="I1" s="48"/>
      <c r="J1" s="49"/>
    </row>
    <row r="2" spans="1:45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45" t="s">
        <v>245</v>
      </c>
      <c r="H2" s="45" t="s">
        <v>246</v>
      </c>
      <c r="I2" s="45" t="s">
        <v>251</v>
      </c>
      <c r="J2" s="45" t="s">
        <v>247</v>
      </c>
      <c r="K2" s="16" t="s">
        <v>96</v>
      </c>
      <c r="L2" s="16" t="s">
        <v>98</v>
      </c>
      <c r="M2" s="16" t="s">
        <v>97</v>
      </c>
      <c r="N2" s="16" t="s">
        <v>99</v>
      </c>
      <c r="O2" s="16" t="s">
        <v>100</v>
      </c>
      <c r="P2" s="16" t="s">
        <v>101</v>
      </c>
      <c r="Q2" s="16" t="s">
        <v>102</v>
      </c>
      <c r="R2" s="16" t="s">
        <v>103</v>
      </c>
      <c r="S2" s="16" t="s">
        <v>104</v>
      </c>
      <c r="T2" s="16" t="s">
        <v>105</v>
      </c>
      <c r="U2" s="16" t="s">
        <v>106</v>
      </c>
      <c r="V2" s="16" t="s">
        <v>107</v>
      </c>
      <c r="W2" s="16" t="s">
        <v>143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148</v>
      </c>
      <c r="AC2" s="16" t="s">
        <v>149</v>
      </c>
      <c r="AD2" s="16" t="s">
        <v>150</v>
      </c>
      <c r="AE2" s="16" t="s">
        <v>151</v>
      </c>
      <c r="AF2" s="16" t="s">
        <v>152</v>
      </c>
      <c r="AG2" s="16" t="s">
        <v>153</v>
      </c>
      <c r="AH2" s="16" t="s">
        <v>154</v>
      </c>
      <c r="AI2" s="16" t="s">
        <v>155</v>
      </c>
      <c r="AJ2" s="16" t="s">
        <v>156</v>
      </c>
      <c r="AK2" s="16" t="s">
        <v>157</v>
      </c>
      <c r="AL2" s="16" t="s">
        <v>158</v>
      </c>
      <c r="AM2" s="16" t="s">
        <v>159</v>
      </c>
      <c r="AN2" s="16" t="s">
        <v>160</v>
      </c>
      <c r="AO2" s="16" t="s">
        <v>161</v>
      </c>
      <c r="AP2" s="16" t="s">
        <v>162</v>
      </c>
      <c r="AQ2" s="16" t="s">
        <v>163</v>
      </c>
      <c r="AR2" s="16" t="s">
        <v>164</v>
      </c>
      <c r="AS2" s="16" t="s">
        <v>165</v>
      </c>
    </row>
    <row r="3" spans="1:45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">
        <v>252</v>
      </c>
      <c r="J3" s="17" t="str">
        <f>_xlfn.CONCAT("tempAppointment = new Appointment(LocalDate.of(2021, 6, 2), ",G3,", ", I3, ", ",H3,",tempClinica, tempPatient, true, false);")</f>
        <v>tempAppointment = new Appointment(LocalDate.of(2021, 6, 2), LocalTime.of(9,0), false, LocalTime.of(9,15),tempClinica, tempPatient, true, false);</v>
      </c>
      <c r="K3" s="6"/>
    </row>
    <row r="4" spans="1:45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">
        <v>252</v>
      </c>
      <c r="J4" s="17" t="str">
        <f t="shared" ref="J4:J38" si="3">_xlfn.CONCAT("tempAppointment = new Appointment(LocalDate.of(2021, 6, 2), ",G4,", ", I4, ", ",H4,",tempClinica, tempPatient, true, false);")</f>
        <v>tempAppointment = new Appointment(LocalDate.of(2021, 6, 2), LocalTime.of(9,15), false, LocalTime.of(9,30),tempClinica, tempPatient, true, false);</v>
      </c>
      <c r="K4" s="6">
        <f>B4+TIME(0,$F$3,0)</f>
        <v>0.38541666666666669</v>
      </c>
    </row>
    <row r="5" spans="1:45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">
        <v>252</v>
      </c>
      <c r="J5" s="17" t="str">
        <f t="shared" si="3"/>
        <v>tempAppointment = new Appointment(LocalDate.of(2021, 6, 2), LocalTime.of(9,30), false, LocalTime.of(9,45),tempClinica, tempPatient, true, false);</v>
      </c>
      <c r="K5" s="6">
        <f t="shared" ref="K5:K38" si="4">B5+TIME(0,$F$3,0)</f>
        <v>0.39583333333333331</v>
      </c>
      <c r="L5" s="6">
        <f>$B5+TIME(0,$F$4,0)</f>
        <v>0.39583333333333331</v>
      </c>
      <c r="M5" s="6"/>
      <c r="N5" s="6"/>
      <c r="O5" s="6"/>
      <c r="P5" s="6"/>
      <c r="Q5" s="6"/>
    </row>
    <row r="6" spans="1:45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">
        <v>252</v>
      </c>
      <c r="J6" s="17" t="str">
        <f t="shared" si="3"/>
        <v>tempAppointment = new Appointment(LocalDate.of(2021, 6, 2), LocalTime.of(9,45), false, LocalTime.of(10,0),tempClinica, tempPatient, true, false);</v>
      </c>
      <c r="K6" s="6">
        <f t="shared" si="4"/>
        <v>0.40625</v>
      </c>
      <c r="L6" s="6">
        <f t="shared" ref="L6:L38" si="5">$B6+TIME(0,$F$4,0)</f>
        <v>0.40625</v>
      </c>
      <c r="M6" s="6">
        <f>$B6+TIME(0,$F$5,0)</f>
        <v>0.40625</v>
      </c>
      <c r="N6" s="6"/>
      <c r="O6" s="6"/>
      <c r="P6" s="6"/>
      <c r="Q6" s="6"/>
    </row>
    <row r="7" spans="1:45" x14ac:dyDescent="0.55000000000000004">
      <c r="A7" s="20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">
        <v>253</v>
      </c>
      <c r="J7" s="17" t="str">
        <f t="shared" si="3"/>
        <v>tempAppointment = new Appointment(LocalDate.of(2021, 6, 2), LocalTime.of(10,0), true, LocalTime.of(10,15),tempClinica, tempPatient, true, false);</v>
      </c>
      <c r="K7" s="6">
        <f t="shared" si="4"/>
        <v>0.41666666666666669</v>
      </c>
      <c r="L7" s="6">
        <f t="shared" si="5"/>
        <v>0.41666666666666669</v>
      </c>
      <c r="M7" s="6">
        <f t="shared" ref="M7:M38" si="6">$B7+TIME(0,$F$5,0)</f>
        <v>0.41666666666666669</v>
      </c>
      <c r="N7" s="6">
        <f>$B7+TIME(0,$F$6,0)</f>
        <v>0.41666666666666669</v>
      </c>
      <c r="O7" s="6"/>
      <c r="P7" s="6"/>
      <c r="Q7" s="6"/>
    </row>
    <row r="8" spans="1:45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">
        <v>252</v>
      </c>
      <c r="J8" s="17" t="str">
        <f t="shared" si="3"/>
        <v>tempAppointment = new Appointment(LocalDate.of(2021, 6, 2), LocalTime.of(10,15), false, LocalTime.of(10,30),tempClinica, tempPatient, true, false);</v>
      </c>
      <c r="K8" s="6">
        <f>B8+TIME(0,$F$3,0)</f>
        <v>0.42708333333333298</v>
      </c>
      <c r="L8" s="6">
        <f t="shared" si="5"/>
        <v>0.42708333333333298</v>
      </c>
      <c r="M8" s="6">
        <f t="shared" si="6"/>
        <v>0.42708333333333298</v>
      </c>
      <c r="N8" s="6">
        <f t="shared" ref="N8:N38" si="7">$B8+TIME(0,$F$6,0)</f>
        <v>0.42708333333333298</v>
      </c>
      <c r="O8" s="6">
        <f>$B8+TIME(0,$F$7,0)</f>
        <v>0.42708333333333298</v>
      </c>
      <c r="P8" s="6"/>
      <c r="Q8" s="6"/>
    </row>
    <row r="9" spans="1:45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">
        <v>252</v>
      </c>
      <c r="J9" s="17" t="str">
        <f t="shared" si="3"/>
        <v>tempAppointment = new Appointment(LocalDate.of(2021, 6, 2), LocalTime.of(10,30), false, LocalTime.of(10,45),tempClinica, tempPatient, true, false);</v>
      </c>
      <c r="K9" s="6">
        <f t="shared" si="4"/>
        <v>0.4375</v>
      </c>
      <c r="L9" s="6">
        <f t="shared" si="5"/>
        <v>0.4375</v>
      </c>
      <c r="M9" s="6">
        <f t="shared" si="6"/>
        <v>0.4375</v>
      </c>
      <c r="N9" s="6">
        <f t="shared" si="7"/>
        <v>0.4375</v>
      </c>
      <c r="O9" s="6">
        <f t="shared" ref="O9:O38" si="8">$B9+TIME(0,$F$7,0)</f>
        <v>0.4375</v>
      </c>
      <c r="P9" s="6">
        <f>$B9+TIME(0,$F$8,0)</f>
        <v>0.4375</v>
      </c>
      <c r="Q9" s="6"/>
    </row>
    <row r="10" spans="1:45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">
        <v>252</v>
      </c>
      <c r="J10" s="17" t="str">
        <f t="shared" si="3"/>
        <v>tempAppointment = new Appointment(LocalDate.of(2021, 6, 2), LocalTime.of(10,45), false, LocalTime.of(11,0),tempClinica, tempPatient, true, false);</v>
      </c>
      <c r="K10" s="6">
        <f t="shared" si="4"/>
        <v>0.44791666666666702</v>
      </c>
      <c r="L10" s="6">
        <f t="shared" si="5"/>
        <v>0.44791666666666702</v>
      </c>
      <c r="M10" s="6">
        <f t="shared" si="6"/>
        <v>0.44791666666666702</v>
      </c>
      <c r="N10" s="6">
        <f t="shared" si="7"/>
        <v>0.44791666666666702</v>
      </c>
      <c r="O10" s="6">
        <f t="shared" si="8"/>
        <v>0.44791666666666702</v>
      </c>
      <c r="P10" s="6">
        <f t="shared" ref="P10:P38" si="9">$B10+TIME(0,$F$8,0)</f>
        <v>0.44791666666666702</v>
      </c>
      <c r="Q10" s="6">
        <f>$B10+TIME(0,$F$9,0)</f>
        <v>0.44791666666666702</v>
      </c>
    </row>
    <row r="11" spans="1:45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">
        <v>252</v>
      </c>
      <c r="J11" s="17" t="str">
        <f t="shared" si="3"/>
        <v>tempAppointment = new Appointment(LocalDate.of(2021, 6, 2), LocalTime.of(11,0), false, LocalTime.of(11,15),tempClinica, tempPatient, true, false);</v>
      </c>
      <c r="K11" s="6">
        <f t="shared" si="4"/>
        <v>0.45833333333333298</v>
      </c>
      <c r="L11" s="6">
        <f t="shared" si="5"/>
        <v>0.45833333333333298</v>
      </c>
      <c r="M11" s="6">
        <f t="shared" si="6"/>
        <v>0.45833333333333298</v>
      </c>
      <c r="N11" s="6">
        <f t="shared" si="7"/>
        <v>0.45833333333333298</v>
      </c>
      <c r="O11" s="6">
        <f t="shared" si="8"/>
        <v>0.45833333333333298</v>
      </c>
      <c r="P11" s="6">
        <f t="shared" si="9"/>
        <v>0.45833333333333298</v>
      </c>
      <c r="Q11" s="6">
        <f t="shared" ref="Q11:Q38" si="10">$B11+TIME(0,$F$9,0)</f>
        <v>0.45833333333333298</v>
      </c>
      <c r="R11" s="6">
        <f>$B11+TIME(0,$F$10,0)</f>
        <v>0.45833333333333298</v>
      </c>
    </row>
    <row r="12" spans="1:45" x14ac:dyDescent="0.55000000000000004">
      <c r="A12" s="20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">
        <v>253</v>
      </c>
      <c r="J12" s="17" t="str">
        <f t="shared" si="3"/>
        <v>tempAppointment = new Appointment(LocalDate.of(2021, 6, 2), LocalTime.of(11,15), true, LocalTime.of(11,30),tempClinica, tempPatient, true, false);</v>
      </c>
      <c r="K12" s="6">
        <f t="shared" si="4"/>
        <v>0.46875</v>
      </c>
      <c r="L12" s="6">
        <f t="shared" si="5"/>
        <v>0.46875</v>
      </c>
      <c r="M12" s="6">
        <f t="shared" si="6"/>
        <v>0.46875</v>
      </c>
      <c r="N12" s="6">
        <f t="shared" si="7"/>
        <v>0.46875</v>
      </c>
      <c r="O12" s="6">
        <f t="shared" si="8"/>
        <v>0.46875</v>
      </c>
      <c r="P12" s="6">
        <f t="shared" si="9"/>
        <v>0.46875</v>
      </c>
      <c r="Q12" s="6">
        <f t="shared" si="10"/>
        <v>0.46875</v>
      </c>
      <c r="R12" s="6">
        <f t="shared" ref="R12:R38" si="11">$B12+TIME(0,$F$10,0)</f>
        <v>0.46875</v>
      </c>
      <c r="S12" s="6">
        <f>$B12+TIME(0,$F$11,0)</f>
        <v>0.46875</v>
      </c>
    </row>
    <row r="13" spans="1:45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">
        <v>252</v>
      </c>
      <c r="J13" s="17" t="str">
        <f t="shared" si="3"/>
        <v>tempAppointment = new Appointment(LocalDate.of(2021, 6, 2), LocalTime.of(11,30), false, LocalTime.of(11,45),tempClinica, tempPatient, true, false);</v>
      </c>
      <c r="K13" s="6">
        <f t="shared" si="4"/>
        <v>0.47916666666666702</v>
      </c>
      <c r="L13" s="6">
        <f t="shared" si="5"/>
        <v>0.47916666666666702</v>
      </c>
      <c r="M13" s="6">
        <f t="shared" si="6"/>
        <v>0.47916666666666702</v>
      </c>
      <c r="N13" s="6">
        <f t="shared" si="7"/>
        <v>0.47916666666666702</v>
      </c>
      <c r="O13" s="6">
        <f t="shared" si="8"/>
        <v>0.47916666666666702</v>
      </c>
      <c r="P13" s="6">
        <f t="shared" si="9"/>
        <v>0.47916666666666702</v>
      </c>
      <c r="Q13" s="6">
        <f t="shared" si="10"/>
        <v>0.47916666666666702</v>
      </c>
      <c r="R13" s="6">
        <f t="shared" si="11"/>
        <v>0.47916666666666702</v>
      </c>
      <c r="S13" s="6">
        <f t="shared" ref="S13:S38" si="12">$B13+TIME(0,$F$11,0)</f>
        <v>0.47916666666666702</v>
      </c>
      <c r="T13" s="6">
        <f>$B13+TIME(0,$F$12,0)</f>
        <v>0.47916666666666702</v>
      </c>
    </row>
    <row r="14" spans="1:45" x14ac:dyDescent="0.55000000000000004">
      <c r="A14" s="20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">
        <v>253</v>
      </c>
      <c r="J14" s="17" t="str">
        <f t="shared" si="3"/>
        <v>tempAppointment = new Appointment(LocalDate.of(2021, 6, 2), LocalTime.of(11,45), true, LocalTime.of(12,0),tempClinica, tempPatient, true, false);</v>
      </c>
      <c r="K14" s="6">
        <f t="shared" si="4"/>
        <v>0.48958333333333398</v>
      </c>
      <c r="L14" s="6">
        <f t="shared" si="5"/>
        <v>0.48958333333333398</v>
      </c>
      <c r="M14" s="6">
        <f t="shared" si="6"/>
        <v>0.48958333333333398</v>
      </c>
      <c r="N14" s="6">
        <f t="shared" si="7"/>
        <v>0.48958333333333398</v>
      </c>
      <c r="O14" s="6">
        <f t="shared" si="8"/>
        <v>0.48958333333333398</v>
      </c>
      <c r="P14" s="6">
        <f t="shared" si="9"/>
        <v>0.48958333333333398</v>
      </c>
      <c r="Q14" s="6">
        <f t="shared" si="10"/>
        <v>0.48958333333333398</v>
      </c>
      <c r="R14" s="6">
        <f t="shared" si="11"/>
        <v>0.48958333333333398</v>
      </c>
      <c r="S14" s="6">
        <f t="shared" si="12"/>
        <v>0.48958333333333398</v>
      </c>
      <c r="T14" s="6">
        <f t="shared" ref="T14:T38" si="13">$B14+TIME(0,$F$12,0)</f>
        <v>0.48958333333333398</v>
      </c>
      <c r="U14" s="6">
        <f>$B14+TIME(0,$F$13,0)</f>
        <v>0.48958333333333398</v>
      </c>
    </row>
    <row r="15" spans="1:45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">
        <v>252</v>
      </c>
      <c r="J15" s="17" t="str">
        <f t="shared" si="3"/>
        <v>tempAppointment = new Appointment(LocalDate.of(2021, 6, 2), LocalTime.of(12,0), false, LocalTime.of(12,15),tempClinica, tempPatient, true, false);</v>
      </c>
      <c r="K15" s="6">
        <f t="shared" si="4"/>
        <v>0.5</v>
      </c>
      <c r="L15" s="6">
        <f t="shared" si="5"/>
        <v>0.5</v>
      </c>
      <c r="M15" s="6">
        <f t="shared" si="6"/>
        <v>0.5</v>
      </c>
      <c r="N15" s="6">
        <f t="shared" si="7"/>
        <v>0.5</v>
      </c>
      <c r="O15" s="6">
        <f t="shared" si="8"/>
        <v>0.5</v>
      </c>
      <c r="P15" s="6">
        <f t="shared" si="9"/>
        <v>0.5</v>
      </c>
      <c r="Q15" s="6">
        <f t="shared" si="10"/>
        <v>0.5</v>
      </c>
      <c r="R15" s="6">
        <f t="shared" si="11"/>
        <v>0.5</v>
      </c>
      <c r="S15" s="6">
        <f t="shared" si="12"/>
        <v>0.5</v>
      </c>
      <c r="T15" s="6">
        <f t="shared" si="13"/>
        <v>0.5</v>
      </c>
      <c r="U15" s="6">
        <f t="shared" ref="U15:U38" si="14">$B15+TIME(0,$F$13,0)</f>
        <v>0.5</v>
      </c>
      <c r="V15" s="6">
        <f>$B15+TIME(0,$F$14,0)</f>
        <v>0.5</v>
      </c>
    </row>
    <row r="16" spans="1:45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">
        <v>252</v>
      </c>
      <c r="J16" s="17" t="str">
        <f t="shared" si="3"/>
        <v>tempAppointment = new Appointment(LocalDate.of(2021, 6, 2), LocalTime.of(12,15), false, LocalTime.of(12,30),tempClinica, tempPatient, true, false);</v>
      </c>
      <c r="K16" s="6">
        <f t="shared" si="4"/>
        <v>0.51041666666666696</v>
      </c>
      <c r="L16" s="6">
        <f t="shared" si="5"/>
        <v>0.51041666666666696</v>
      </c>
      <c r="M16" s="6">
        <f t="shared" si="6"/>
        <v>0.51041666666666696</v>
      </c>
      <c r="N16" s="6">
        <f t="shared" si="7"/>
        <v>0.51041666666666696</v>
      </c>
      <c r="O16" s="6">
        <f t="shared" si="8"/>
        <v>0.51041666666666696</v>
      </c>
      <c r="P16" s="6">
        <f t="shared" si="9"/>
        <v>0.51041666666666696</v>
      </c>
      <c r="Q16" s="6">
        <f t="shared" si="10"/>
        <v>0.51041666666666696</v>
      </c>
      <c r="R16" s="6">
        <f t="shared" si="11"/>
        <v>0.51041666666666696</v>
      </c>
      <c r="S16" s="6">
        <f t="shared" si="12"/>
        <v>0.51041666666666696</v>
      </c>
      <c r="T16" s="6">
        <f t="shared" si="13"/>
        <v>0.51041666666666696</v>
      </c>
      <c r="U16" s="6">
        <f t="shared" si="14"/>
        <v>0.51041666666666696</v>
      </c>
      <c r="V16" s="6">
        <f t="shared" ref="V16:V38" si="15">$B16+TIME(0,$F$14,0)</f>
        <v>0.51041666666666696</v>
      </c>
      <c r="W16" s="6">
        <f>$B16+TIME(0,$F$15,0)</f>
        <v>0.51041666666666696</v>
      </c>
    </row>
    <row r="17" spans="1:39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">
        <v>252</v>
      </c>
      <c r="J17" s="17" t="str">
        <f t="shared" si="3"/>
        <v>tempAppointment = new Appointment(LocalDate.of(2021, 6, 2), LocalTime.of(12,30), false, LocalTime.of(12,45),tempClinica, tempPatient, true, false);</v>
      </c>
      <c r="K17" s="6">
        <f t="shared" si="4"/>
        <v>0.52083333333333404</v>
      </c>
      <c r="L17" s="6">
        <f t="shared" si="5"/>
        <v>0.52083333333333404</v>
      </c>
      <c r="M17" s="6">
        <f t="shared" si="6"/>
        <v>0.52083333333333404</v>
      </c>
      <c r="N17" s="6">
        <f t="shared" si="7"/>
        <v>0.52083333333333404</v>
      </c>
      <c r="O17" s="6">
        <f t="shared" si="8"/>
        <v>0.52083333333333404</v>
      </c>
      <c r="P17" s="6">
        <f t="shared" si="9"/>
        <v>0.52083333333333404</v>
      </c>
      <c r="Q17" s="6">
        <f t="shared" si="10"/>
        <v>0.52083333333333404</v>
      </c>
      <c r="R17" s="6">
        <f t="shared" si="11"/>
        <v>0.52083333333333404</v>
      </c>
      <c r="S17" s="6">
        <f t="shared" si="12"/>
        <v>0.52083333333333404</v>
      </c>
      <c r="T17" s="6">
        <f t="shared" si="13"/>
        <v>0.52083333333333404</v>
      </c>
      <c r="U17" s="6">
        <f t="shared" si="14"/>
        <v>0.52083333333333404</v>
      </c>
      <c r="V17" s="6">
        <f t="shared" si="15"/>
        <v>0.52083333333333404</v>
      </c>
      <c r="W17" s="6">
        <f t="shared" ref="W17:W38" si="16">$B17+TIME(0,$F$15,0)</f>
        <v>0.52083333333333404</v>
      </c>
      <c r="X17" s="6">
        <f>$B17+TIME(0,$F$16,0)</f>
        <v>0.52083333333333404</v>
      </c>
    </row>
    <row r="18" spans="1:39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">
        <v>252</v>
      </c>
      <c r="J18" s="17" t="str">
        <f t="shared" si="3"/>
        <v>tempAppointment = new Appointment(LocalDate.of(2021, 6, 2), LocalTime.of(12,45), false, LocalTime.of(13,0),tempClinica, tempPatient, true, false);</v>
      </c>
      <c r="K18" s="6">
        <f t="shared" si="4"/>
        <v>0.53125</v>
      </c>
      <c r="L18" s="6">
        <f t="shared" si="5"/>
        <v>0.53125</v>
      </c>
      <c r="M18" s="6">
        <f t="shared" si="6"/>
        <v>0.53125</v>
      </c>
      <c r="N18" s="6">
        <f t="shared" si="7"/>
        <v>0.53125</v>
      </c>
      <c r="O18" s="6">
        <f t="shared" si="8"/>
        <v>0.53125</v>
      </c>
      <c r="P18" s="6">
        <f t="shared" si="9"/>
        <v>0.53125</v>
      </c>
      <c r="Q18" s="6">
        <f t="shared" si="10"/>
        <v>0.53125</v>
      </c>
      <c r="R18" s="6">
        <f t="shared" si="11"/>
        <v>0.53125</v>
      </c>
      <c r="S18" s="6">
        <f t="shared" si="12"/>
        <v>0.53125</v>
      </c>
      <c r="T18" s="6">
        <f t="shared" si="13"/>
        <v>0.53125</v>
      </c>
      <c r="U18" s="6">
        <f t="shared" si="14"/>
        <v>0.53125</v>
      </c>
      <c r="V18" s="6">
        <f t="shared" si="15"/>
        <v>0.53125</v>
      </c>
      <c r="W18" s="6">
        <f t="shared" si="16"/>
        <v>0.53125</v>
      </c>
      <c r="X18" s="6">
        <f t="shared" ref="X18:X38" si="17">$B18+TIME(0,$F$16,0)</f>
        <v>0.53125</v>
      </c>
      <c r="Y18" s="6">
        <f>$B18+TIME(0,$F$17,0)</f>
        <v>0.53125</v>
      </c>
    </row>
    <row r="19" spans="1:39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">
        <v>252</v>
      </c>
      <c r="J19" s="17" t="str">
        <f t="shared" si="3"/>
        <v>tempAppointment = new Appointment(LocalDate.of(2021, 6, 2), LocalTime.of(13,0), false, LocalTime.of(13,15),tempClinica, tempPatient, true, false);</v>
      </c>
      <c r="K19" s="6">
        <f t="shared" si="4"/>
        <v>0.54166666666666696</v>
      </c>
      <c r="L19" s="6">
        <f t="shared" si="5"/>
        <v>0.54166666666666696</v>
      </c>
      <c r="M19" s="6">
        <f t="shared" si="6"/>
        <v>0.54166666666666696</v>
      </c>
      <c r="N19" s="6">
        <f t="shared" si="7"/>
        <v>0.54166666666666696</v>
      </c>
      <c r="O19" s="6">
        <f t="shared" si="8"/>
        <v>0.54166666666666696</v>
      </c>
      <c r="P19" s="6">
        <f t="shared" si="9"/>
        <v>0.54166666666666696</v>
      </c>
      <c r="Q19" s="6">
        <f t="shared" si="10"/>
        <v>0.54166666666666696</v>
      </c>
      <c r="R19" s="6">
        <f t="shared" si="11"/>
        <v>0.54166666666666696</v>
      </c>
      <c r="S19" s="6">
        <f t="shared" si="12"/>
        <v>0.54166666666666696</v>
      </c>
      <c r="T19" s="6">
        <f t="shared" si="13"/>
        <v>0.54166666666666696</v>
      </c>
      <c r="U19" s="6">
        <f t="shared" si="14"/>
        <v>0.54166666666666696</v>
      </c>
      <c r="V19" s="6">
        <f t="shared" si="15"/>
        <v>0.54166666666666696</v>
      </c>
      <c r="W19" s="6">
        <f t="shared" si="16"/>
        <v>0.54166666666666696</v>
      </c>
      <c r="X19" s="6">
        <f t="shared" si="17"/>
        <v>0.54166666666666696</v>
      </c>
      <c r="Y19" s="6">
        <f t="shared" ref="Y19:Y38" si="18">$B19+TIME(0,$F$17,0)</f>
        <v>0.54166666666666696</v>
      </c>
      <c r="Z19" s="6">
        <f>$B19+TIME(0,$F$18,0)</f>
        <v>0.54166666666666696</v>
      </c>
    </row>
    <row r="20" spans="1:39" x14ac:dyDescent="0.55000000000000004">
      <c r="A20" s="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">
        <v>253</v>
      </c>
      <c r="J20" s="17" t="str">
        <f t="shared" si="3"/>
        <v>tempAppointment = new Appointment(LocalDate.of(2021, 6, 2), LocalTime.of(13,15), true, LocalTime.of(13,30),tempClinica, tempPatient, true, false);</v>
      </c>
      <c r="K20" s="6">
        <f t="shared" si="4"/>
        <v>0.55208333333333404</v>
      </c>
      <c r="L20" s="6">
        <f t="shared" si="5"/>
        <v>0.55208333333333404</v>
      </c>
      <c r="M20" s="6">
        <f t="shared" si="6"/>
        <v>0.55208333333333404</v>
      </c>
      <c r="N20" s="6">
        <f t="shared" si="7"/>
        <v>0.55208333333333404</v>
      </c>
      <c r="O20" s="6">
        <f t="shared" si="8"/>
        <v>0.55208333333333404</v>
      </c>
      <c r="P20" s="6">
        <f t="shared" si="9"/>
        <v>0.55208333333333404</v>
      </c>
      <c r="Q20" s="6">
        <f t="shared" si="10"/>
        <v>0.55208333333333404</v>
      </c>
      <c r="R20" s="6">
        <f t="shared" si="11"/>
        <v>0.55208333333333404</v>
      </c>
      <c r="S20" s="6">
        <f t="shared" si="12"/>
        <v>0.55208333333333404</v>
      </c>
      <c r="T20" s="6">
        <f t="shared" si="13"/>
        <v>0.55208333333333404</v>
      </c>
      <c r="U20" s="6">
        <f t="shared" si="14"/>
        <v>0.55208333333333404</v>
      </c>
      <c r="V20" s="6">
        <f t="shared" si="15"/>
        <v>0.55208333333333404</v>
      </c>
      <c r="W20" s="6">
        <f t="shared" si="16"/>
        <v>0.55208333333333404</v>
      </c>
      <c r="X20" s="6">
        <f t="shared" si="17"/>
        <v>0.55208333333333404</v>
      </c>
      <c r="Y20" s="6">
        <f t="shared" si="18"/>
        <v>0.55208333333333404</v>
      </c>
      <c r="Z20" s="6">
        <f t="shared" ref="Z20:Z38" si="19">$B20+TIME(0,$F$18,0)</f>
        <v>0.55208333333333404</v>
      </c>
      <c r="AA20" s="6">
        <f>$B20+TIME(0,$F$19,0)</f>
        <v>0.55208333333333404</v>
      </c>
    </row>
    <row r="21" spans="1:39" x14ac:dyDescent="0.55000000000000004">
      <c r="A21" s="20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">
        <v>253</v>
      </c>
      <c r="J21" s="17" t="str">
        <f t="shared" si="3"/>
        <v>tempAppointment = new Appointment(LocalDate.of(2021, 6, 2), LocalTime.of(13,30), true, LocalTime.of(13,45),tempClinica, tempPatient, true, false);</v>
      </c>
      <c r="K21" s="6">
        <f t="shared" si="4"/>
        <v>0.5625</v>
      </c>
      <c r="L21" s="6">
        <f t="shared" si="5"/>
        <v>0.5625</v>
      </c>
      <c r="M21" s="6">
        <f t="shared" si="6"/>
        <v>0.5625</v>
      </c>
      <c r="N21" s="6">
        <f t="shared" si="7"/>
        <v>0.5625</v>
      </c>
      <c r="O21" s="6">
        <f t="shared" si="8"/>
        <v>0.5625</v>
      </c>
      <c r="P21" s="6">
        <f t="shared" si="9"/>
        <v>0.5625</v>
      </c>
      <c r="Q21" s="6">
        <f t="shared" si="10"/>
        <v>0.5625</v>
      </c>
      <c r="R21" s="6">
        <f t="shared" si="11"/>
        <v>0.5625</v>
      </c>
      <c r="S21" s="6">
        <f t="shared" si="12"/>
        <v>0.5625</v>
      </c>
      <c r="T21" s="6">
        <f t="shared" si="13"/>
        <v>0.5625</v>
      </c>
      <c r="U21" s="6">
        <f t="shared" si="14"/>
        <v>0.5625</v>
      </c>
      <c r="V21" s="6">
        <f t="shared" si="15"/>
        <v>0.5625</v>
      </c>
      <c r="W21" s="6">
        <f t="shared" si="16"/>
        <v>0.5625</v>
      </c>
      <c r="X21" s="6">
        <f t="shared" si="17"/>
        <v>0.5625</v>
      </c>
      <c r="Y21" s="6">
        <f t="shared" si="18"/>
        <v>0.5625</v>
      </c>
      <c r="Z21" s="6">
        <f t="shared" si="19"/>
        <v>0.5625</v>
      </c>
      <c r="AA21" s="6">
        <f t="shared" ref="AA21:AA38" si="20">$B21+TIME(0,$F$19,0)</f>
        <v>0.5625</v>
      </c>
      <c r="AB21" s="6">
        <f>$B21+TIME(0,$F$20,0)</f>
        <v>0.5625</v>
      </c>
    </row>
    <row r="22" spans="1:39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">
        <v>252</v>
      </c>
      <c r="J22" s="17" t="str">
        <f t="shared" si="3"/>
        <v>tempAppointment = new Appointment(LocalDate.of(2021, 6, 2), LocalTime.of(13,45), false, LocalTime.of(14,0),tempClinica, tempPatient, true, false);</v>
      </c>
      <c r="K22" s="6">
        <f t="shared" si="4"/>
        <v>0.57291666666666696</v>
      </c>
      <c r="L22" s="6">
        <f t="shared" si="5"/>
        <v>0.57291666666666696</v>
      </c>
      <c r="M22" s="6">
        <f t="shared" si="6"/>
        <v>0.57291666666666696</v>
      </c>
      <c r="N22" s="6">
        <f t="shared" si="7"/>
        <v>0.57291666666666696</v>
      </c>
      <c r="O22" s="6">
        <f t="shared" si="8"/>
        <v>0.57291666666666696</v>
      </c>
      <c r="P22" s="6">
        <f t="shared" si="9"/>
        <v>0.57291666666666696</v>
      </c>
      <c r="Q22" s="6">
        <f t="shared" si="10"/>
        <v>0.57291666666666696</v>
      </c>
      <c r="R22" s="6">
        <f t="shared" si="11"/>
        <v>0.57291666666666696</v>
      </c>
      <c r="S22" s="6">
        <f t="shared" si="12"/>
        <v>0.57291666666666696</v>
      </c>
      <c r="T22" s="6">
        <f t="shared" si="13"/>
        <v>0.57291666666666696</v>
      </c>
      <c r="U22" s="6">
        <f t="shared" si="14"/>
        <v>0.57291666666666696</v>
      </c>
      <c r="V22" s="6">
        <f t="shared" si="15"/>
        <v>0.57291666666666696</v>
      </c>
      <c r="W22" s="6">
        <f t="shared" si="16"/>
        <v>0.57291666666666696</v>
      </c>
      <c r="X22" s="6">
        <f t="shared" si="17"/>
        <v>0.57291666666666696</v>
      </c>
      <c r="Y22" s="6">
        <f t="shared" si="18"/>
        <v>0.57291666666666696</v>
      </c>
      <c r="Z22" s="6">
        <f t="shared" si="19"/>
        <v>0.57291666666666696</v>
      </c>
      <c r="AA22" s="6">
        <f t="shared" si="20"/>
        <v>0.57291666666666696</v>
      </c>
      <c r="AB22" s="6">
        <f t="shared" ref="AB22:AB38" si="21">$B22+TIME(0,$F$20,0)</f>
        <v>0.57291666666666696</v>
      </c>
      <c r="AC22" s="6">
        <f>$B22+TIME(0,$F$21,0)</f>
        <v>0.57291666666666696</v>
      </c>
    </row>
    <row r="23" spans="1:39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">
        <v>252</v>
      </c>
      <c r="J23" s="17" t="str">
        <f t="shared" si="3"/>
        <v>tempAppointment = new Appointment(LocalDate.of(2021, 6, 2), LocalTime.of(14,0), false, LocalTime.of(14,15),tempClinica, tempPatient, true, false);</v>
      </c>
      <c r="K23" s="6">
        <f t="shared" si="4"/>
        <v>0.58333333333333404</v>
      </c>
      <c r="L23" s="6">
        <f t="shared" si="5"/>
        <v>0.58333333333333404</v>
      </c>
      <c r="M23" s="6">
        <f t="shared" si="6"/>
        <v>0.58333333333333404</v>
      </c>
      <c r="N23" s="6">
        <f t="shared" si="7"/>
        <v>0.58333333333333404</v>
      </c>
      <c r="O23" s="6">
        <f t="shared" si="8"/>
        <v>0.58333333333333404</v>
      </c>
      <c r="P23" s="6">
        <f t="shared" si="9"/>
        <v>0.58333333333333404</v>
      </c>
      <c r="Q23" s="6">
        <f t="shared" si="10"/>
        <v>0.58333333333333404</v>
      </c>
      <c r="R23" s="6">
        <f t="shared" si="11"/>
        <v>0.58333333333333404</v>
      </c>
      <c r="S23" s="6">
        <f t="shared" si="12"/>
        <v>0.58333333333333404</v>
      </c>
      <c r="T23" s="6">
        <f t="shared" si="13"/>
        <v>0.58333333333333404</v>
      </c>
      <c r="U23" s="6">
        <f t="shared" si="14"/>
        <v>0.58333333333333404</v>
      </c>
      <c r="V23" s="6">
        <f t="shared" si="15"/>
        <v>0.58333333333333404</v>
      </c>
      <c r="W23" s="6">
        <f t="shared" si="16"/>
        <v>0.58333333333333404</v>
      </c>
      <c r="X23" s="6">
        <f t="shared" si="17"/>
        <v>0.58333333333333404</v>
      </c>
      <c r="Y23" s="6">
        <f t="shared" si="18"/>
        <v>0.58333333333333404</v>
      </c>
      <c r="Z23" s="6">
        <f t="shared" si="19"/>
        <v>0.58333333333333404</v>
      </c>
      <c r="AA23" s="6">
        <f t="shared" si="20"/>
        <v>0.58333333333333404</v>
      </c>
      <c r="AB23" s="6">
        <f t="shared" si="21"/>
        <v>0.58333333333333404</v>
      </c>
      <c r="AC23" s="6">
        <f t="shared" ref="AC23:AC38" si="22">$B23+TIME(0,$F$21,0)</f>
        <v>0.58333333333333404</v>
      </c>
      <c r="AD23" s="6">
        <f>$B23+TIME(0,$F$22,0)</f>
        <v>0.58333333333333404</v>
      </c>
    </row>
    <row r="24" spans="1:39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">
        <v>252</v>
      </c>
      <c r="J24" s="17" t="str">
        <f t="shared" si="3"/>
        <v>tempAppointment = new Appointment(LocalDate.of(2021, 6, 2), LocalTime.of(14,15), false, LocalTime.of(14,30),tempClinica, tempPatient, true, false);</v>
      </c>
      <c r="K24" s="6">
        <f t="shared" si="4"/>
        <v>0.59375</v>
      </c>
      <c r="L24" s="6">
        <f t="shared" si="5"/>
        <v>0.59375</v>
      </c>
      <c r="M24" s="6">
        <f t="shared" si="6"/>
        <v>0.59375</v>
      </c>
      <c r="N24" s="6">
        <f t="shared" si="7"/>
        <v>0.59375</v>
      </c>
      <c r="O24" s="6">
        <f t="shared" si="8"/>
        <v>0.59375</v>
      </c>
      <c r="P24" s="6">
        <f t="shared" si="9"/>
        <v>0.59375</v>
      </c>
      <c r="Q24" s="6">
        <f t="shared" si="10"/>
        <v>0.59375</v>
      </c>
      <c r="R24" s="6">
        <f t="shared" si="11"/>
        <v>0.59375</v>
      </c>
      <c r="S24" s="6">
        <f t="shared" si="12"/>
        <v>0.59375</v>
      </c>
      <c r="T24" s="6">
        <f t="shared" si="13"/>
        <v>0.59375</v>
      </c>
      <c r="U24" s="6">
        <f t="shared" si="14"/>
        <v>0.59375</v>
      </c>
      <c r="V24" s="6">
        <f t="shared" si="15"/>
        <v>0.59375</v>
      </c>
      <c r="W24" s="6">
        <f t="shared" si="16"/>
        <v>0.59375</v>
      </c>
      <c r="X24" s="6">
        <f t="shared" si="17"/>
        <v>0.59375</v>
      </c>
      <c r="Y24" s="6">
        <f t="shared" si="18"/>
        <v>0.59375</v>
      </c>
      <c r="Z24" s="6">
        <f t="shared" si="19"/>
        <v>0.59375</v>
      </c>
      <c r="AA24" s="6">
        <f t="shared" si="20"/>
        <v>0.59375</v>
      </c>
      <c r="AB24" s="6">
        <f t="shared" si="21"/>
        <v>0.59375</v>
      </c>
      <c r="AC24" s="6">
        <f t="shared" si="22"/>
        <v>0.59375</v>
      </c>
      <c r="AD24" s="6">
        <f t="shared" ref="AD24:AD38" si="23">$B24+TIME(0,$F$22,0)</f>
        <v>0.59375</v>
      </c>
      <c r="AE24" s="6">
        <f>$B24+TIME(0,$F$23,0)</f>
        <v>0.59375</v>
      </c>
    </row>
    <row r="25" spans="1:39" x14ac:dyDescent="0.55000000000000004">
      <c r="A25" s="20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">
        <v>253</v>
      </c>
      <c r="J25" s="17" t="str">
        <f t="shared" si="3"/>
        <v>tempAppointment = new Appointment(LocalDate.of(2021, 6, 2), LocalTime.of(14,30), true, LocalTime.of(14,45),tempClinica, tempPatient, true, false);</v>
      </c>
      <c r="K25" s="6">
        <f t="shared" si="4"/>
        <v>0.60416666666666696</v>
      </c>
      <c r="L25" s="6">
        <f t="shared" si="5"/>
        <v>0.60416666666666696</v>
      </c>
      <c r="M25" s="6">
        <f t="shared" si="6"/>
        <v>0.60416666666666696</v>
      </c>
      <c r="N25" s="6">
        <f t="shared" si="7"/>
        <v>0.60416666666666696</v>
      </c>
      <c r="O25" s="6">
        <f t="shared" si="8"/>
        <v>0.60416666666666696</v>
      </c>
      <c r="P25" s="6">
        <f t="shared" si="9"/>
        <v>0.60416666666666696</v>
      </c>
      <c r="Q25" s="6">
        <f t="shared" si="10"/>
        <v>0.60416666666666696</v>
      </c>
      <c r="R25" s="6">
        <f t="shared" si="11"/>
        <v>0.60416666666666696</v>
      </c>
      <c r="S25" s="6">
        <f t="shared" si="12"/>
        <v>0.60416666666666696</v>
      </c>
      <c r="T25" s="6">
        <f t="shared" si="13"/>
        <v>0.60416666666666696</v>
      </c>
      <c r="U25" s="6">
        <f t="shared" si="14"/>
        <v>0.60416666666666696</v>
      </c>
      <c r="V25" s="6">
        <f t="shared" si="15"/>
        <v>0.60416666666666696</v>
      </c>
      <c r="W25" s="6">
        <f t="shared" si="16"/>
        <v>0.60416666666666696</v>
      </c>
      <c r="X25" s="6">
        <f t="shared" si="17"/>
        <v>0.60416666666666696</v>
      </c>
      <c r="Y25" s="6">
        <f t="shared" si="18"/>
        <v>0.60416666666666696</v>
      </c>
      <c r="Z25" s="6">
        <f t="shared" si="19"/>
        <v>0.60416666666666696</v>
      </c>
      <c r="AA25" s="6">
        <f t="shared" si="20"/>
        <v>0.60416666666666696</v>
      </c>
      <c r="AB25" s="6">
        <f t="shared" si="21"/>
        <v>0.60416666666666696</v>
      </c>
      <c r="AC25" s="6">
        <f t="shared" si="22"/>
        <v>0.60416666666666696</v>
      </c>
      <c r="AD25" s="6">
        <f t="shared" si="23"/>
        <v>0.60416666666666696</v>
      </c>
      <c r="AE25" s="6">
        <f t="shared" ref="AE25:AE38" si="24">$B25+TIME(0,$F$23,0)</f>
        <v>0.60416666666666696</v>
      </c>
      <c r="AF25" s="6">
        <f>$B25+TIME(0,$F$24,0)</f>
        <v>0.60416666666666696</v>
      </c>
    </row>
    <row r="26" spans="1:39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">
        <v>252</v>
      </c>
      <c r="J26" s="17" t="str">
        <f t="shared" si="3"/>
        <v>tempAppointment = new Appointment(LocalDate.of(2021, 6, 2), LocalTime.of(14,45), false, LocalTime.of(15,0),tempClinica, tempPatient, true, false);</v>
      </c>
      <c r="K26" s="6">
        <f t="shared" si="4"/>
        <v>0.61458333333333404</v>
      </c>
      <c r="L26" s="6">
        <f t="shared" si="5"/>
        <v>0.61458333333333404</v>
      </c>
      <c r="M26" s="6">
        <f t="shared" si="6"/>
        <v>0.61458333333333404</v>
      </c>
      <c r="N26" s="6">
        <f t="shared" si="7"/>
        <v>0.61458333333333404</v>
      </c>
      <c r="O26" s="6">
        <f t="shared" si="8"/>
        <v>0.61458333333333404</v>
      </c>
      <c r="P26" s="6">
        <f t="shared" si="9"/>
        <v>0.61458333333333404</v>
      </c>
      <c r="Q26" s="6">
        <f t="shared" si="10"/>
        <v>0.61458333333333404</v>
      </c>
      <c r="R26" s="6">
        <f t="shared" si="11"/>
        <v>0.61458333333333404</v>
      </c>
      <c r="S26" s="6">
        <f t="shared" si="12"/>
        <v>0.61458333333333404</v>
      </c>
      <c r="T26" s="6">
        <f t="shared" si="13"/>
        <v>0.61458333333333404</v>
      </c>
      <c r="U26" s="6">
        <f t="shared" si="14"/>
        <v>0.61458333333333404</v>
      </c>
      <c r="V26" s="6">
        <f t="shared" si="15"/>
        <v>0.61458333333333404</v>
      </c>
      <c r="W26" s="6">
        <f t="shared" si="16"/>
        <v>0.61458333333333404</v>
      </c>
      <c r="X26" s="6">
        <f t="shared" si="17"/>
        <v>0.61458333333333404</v>
      </c>
      <c r="Y26" s="6">
        <f t="shared" si="18"/>
        <v>0.61458333333333404</v>
      </c>
      <c r="Z26" s="6">
        <f t="shared" si="19"/>
        <v>0.61458333333333404</v>
      </c>
      <c r="AA26" s="6">
        <f t="shared" si="20"/>
        <v>0.61458333333333404</v>
      </c>
      <c r="AB26" s="6">
        <f t="shared" si="21"/>
        <v>0.61458333333333404</v>
      </c>
      <c r="AC26" s="6">
        <f t="shared" si="22"/>
        <v>0.61458333333333404</v>
      </c>
      <c r="AD26" s="6">
        <f t="shared" si="23"/>
        <v>0.61458333333333404</v>
      </c>
      <c r="AE26" s="6">
        <f t="shared" si="24"/>
        <v>0.61458333333333404</v>
      </c>
      <c r="AF26" s="6">
        <f t="shared" ref="AF26:AF38" si="25">$B26+TIME(0,$F$24,0)</f>
        <v>0.61458333333333404</v>
      </c>
      <c r="AG26" s="6">
        <f>$B26+TIME(0,$F$25,0)</f>
        <v>0.61458333333333404</v>
      </c>
    </row>
    <row r="27" spans="1:39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">
        <v>252</v>
      </c>
      <c r="J27" s="17" t="str">
        <f t="shared" si="3"/>
        <v>tempAppointment = new Appointment(LocalDate.of(2021, 6, 2), LocalTime.of(15,0), false, LocalTime.of(15,15),tempClinica, tempPatient, true, false);</v>
      </c>
      <c r="K27" s="6">
        <f t="shared" si="4"/>
        <v>0.625</v>
      </c>
      <c r="L27" s="6">
        <f t="shared" si="5"/>
        <v>0.625</v>
      </c>
      <c r="M27" s="6">
        <f t="shared" si="6"/>
        <v>0.625</v>
      </c>
      <c r="N27" s="6">
        <f t="shared" si="7"/>
        <v>0.625</v>
      </c>
      <c r="O27" s="6">
        <f t="shared" si="8"/>
        <v>0.625</v>
      </c>
      <c r="P27" s="6">
        <f t="shared" si="9"/>
        <v>0.625</v>
      </c>
      <c r="Q27" s="6">
        <f t="shared" si="10"/>
        <v>0.625</v>
      </c>
      <c r="R27" s="6">
        <f t="shared" si="11"/>
        <v>0.625</v>
      </c>
      <c r="S27" s="6">
        <f t="shared" si="12"/>
        <v>0.625</v>
      </c>
      <c r="T27" s="6">
        <f t="shared" si="13"/>
        <v>0.625</v>
      </c>
      <c r="U27" s="6">
        <f t="shared" si="14"/>
        <v>0.625</v>
      </c>
      <c r="V27" s="6">
        <f t="shared" si="15"/>
        <v>0.625</v>
      </c>
      <c r="W27" s="6">
        <f t="shared" si="16"/>
        <v>0.625</v>
      </c>
      <c r="X27" s="6">
        <f t="shared" si="17"/>
        <v>0.625</v>
      </c>
      <c r="Y27" s="6">
        <f t="shared" si="18"/>
        <v>0.625</v>
      </c>
      <c r="Z27" s="6">
        <f t="shared" si="19"/>
        <v>0.625</v>
      </c>
      <c r="AA27" s="6">
        <f t="shared" si="20"/>
        <v>0.625</v>
      </c>
      <c r="AB27" s="6">
        <f t="shared" si="21"/>
        <v>0.625</v>
      </c>
      <c r="AC27" s="6">
        <f t="shared" si="22"/>
        <v>0.625</v>
      </c>
      <c r="AD27" s="6">
        <f t="shared" si="23"/>
        <v>0.625</v>
      </c>
      <c r="AE27" s="6">
        <f t="shared" si="24"/>
        <v>0.625</v>
      </c>
      <c r="AF27" s="6">
        <f t="shared" si="25"/>
        <v>0.625</v>
      </c>
      <c r="AG27" s="6">
        <f t="shared" ref="AG27:AG38" si="26">$B27+TIME(0,$F$25,0)</f>
        <v>0.625</v>
      </c>
      <c r="AH27" s="6">
        <f>$B27+TIME(0,$F$26,0)</f>
        <v>0.625</v>
      </c>
    </row>
    <row r="28" spans="1:39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">
        <v>252</v>
      </c>
      <c r="J28" s="17" t="str">
        <f t="shared" si="3"/>
        <v>tempAppointment = new Appointment(LocalDate.of(2021, 6, 2), LocalTime.of(15,15), false, LocalTime.of(15,30),tempClinica, tempPatient, true, false);</v>
      </c>
      <c r="K28" s="6">
        <f t="shared" si="4"/>
        <v>0.63541666666666696</v>
      </c>
      <c r="L28" s="6">
        <f t="shared" si="5"/>
        <v>0.63541666666666696</v>
      </c>
      <c r="M28" s="6">
        <f t="shared" si="6"/>
        <v>0.63541666666666696</v>
      </c>
      <c r="N28" s="6">
        <f t="shared" si="7"/>
        <v>0.63541666666666696</v>
      </c>
      <c r="O28" s="6">
        <f t="shared" si="8"/>
        <v>0.63541666666666696</v>
      </c>
      <c r="P28" s="6">
        <f t="shared" si="9"/>
        <v>0.63541666666666696</v>
      </c>
      <c r="Q28" s="6">
        <f t="shared" si="10"/>
        <v>0.63541666666666696</v>
      </c>
      <c r="R28" s="6">
        <f t="shared" si="11"/>
        <v>0.63541666666666696</v>
      </c>
      <c r="S28" s="6">
        <f t="shared" si="12"/>
        <v>0.63541666666666696</v>
      </c>
      <c r="T28" s="6">
        <f t="shared" si="13"/>
        <v>0.63541666666666696</v>
      </c>
      <c r="U28" s="6">
        <f t="shared" si="14"/>
        <v>0.63541666666666696</v>
      </c>
      <c r="V28" s="6">
        <f t="shared" si="15"/>
        <v>0.63541666666666696</v>
      </c>
      <c r="W28" s="6">
        <f t="shared" si="16"/>
        <v>0.63541666666666696</v>
      </c>
      <c r="X28" s="6">
        <f t="shared" si="17"/>
        <v>0.63541666666666696</v>
      </c>
      <c r="Y28" s="6">
        <f t="shared" si="18"/>
        <v>0.63541666666666696</v>
      </c>
      <c r="Z28" s="6">
        <f t="shared" si="19"/>
        <v>0.63541666666666696</v>
      </c>
      <c r="AA28" s="6">
        <f t="shared" si="20"/>
        <v>0.63541666666666696</v>
      </c>
      <c r="AB28" s="6">
        <f t="shared" si="21"/>
        <v>0.63541666666666696</v>
      </c>
      <c r="AC28" s="6">
        <f t="shared" si="22"/>
        <v>0.63541666666666696</v>
      </c>
      <c r="AD28" s="6">
        <f t="shared" si="23"/>
        <v>0.63541666666666696</v>
      </c>
      <c r="AE28" s="6">
        <f t="shared" si="24"/>
        <v>0.63541666666666696</v>
      </c>
      <c r="AF28" s="6">
        <f t="shared" si="25"/>
        <v>0.63541666666666696</v>
      </c>
      <c r="AG28" s="6">
        <f t="shared" si="26"/>
        <v>0.63541666666666696</v>
      </c>
      <c r="AH28" s="6">
        <f t="shared" ref="AH28:AH38" si="27">$B28+TIME(0,$F$26,0)</f>
        <v>0.63541666666666696</v>
      </c>
      <c r="AI28" s="6">
        <f>$B28+TIME(0,$F$27,0)</f>
        <v>0.63541666666666696</v>
      </c>
    </row>
    <row r="29" spans="1:39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">
        <v>252</v>
      </c>
      <c r="J29" s="17" t="str">
        <f t="shared" si="3"/>
        <v>tempAppointment = new Appointment(LocalDate.of(2021, 6, 2), LocalTime.of(15,30), false, LocalTime.of(15,45),tempClinica, tempPatient, true, false);</v>
      </c>
      <c r="K29" s="6">
        <f t="shared" si="4"/>
        <v>0.64583333333333404</v>
      </c>
      <c r="L29" s="6">
        <f t="shared" si="5"/>
        <v>0.64583333333333404</v>
      </c>
      <c r="M29" s="6">
        <f t="shared" si="6"/>
        <v>0.64583333333333404</v>
      </c>
      <c r="N29" s="6">
        <f t="shared" si="7"/>
        <v>0.64583333333333404</v>
      </c>
      <c r="O29" s="6">
        <f t="shared" si="8"/>
        <v>0.64583333333333404</v>
      </c>
      <c r="P29" s="6">
        <f t="shared" si="9"/>
        <v>0.64583333333333404</v>
      </c>
      <c r="Q29" s="6">
        <f t="shared" si="10"/>
        <v>0.64583333333333404</v>
      </c>
      <c r="R29" s="6">
        <f t="shared" si="11"/>
        <v>0.64583333333333404</v>
      </c>
      <c r="S29" s="6">
        <f t="shared" si="12"/>
        <v>0.64583333333333404</v>
      </c>
      <c r="T29" s="6">
        <f t="shared" si="13"/>
        <v>0.64583333333333404</v>
      </c>
      <c r="U29" s="6">
        <f t="shared" si="14"/>
        <v>0.64583333333333404</v>
      </c>
      <c r="V29" s="6">
        <f t="shared" si="15"/>
        <v>0.64583333333333404</v>
      </c>
      <c r="W29" s="6">
        <f t="shared" si="16"/>
        <v>0.64583333333333404</v>
      </c>
      <c r="X29" s="6">
        <f t="shared" si="17"/>
        <v>0.64583333333333404</v>
      </c>
      <c r="Y29" s="6">
        <f t="shared" si="18"/>
        <v>0.64583333333333404</v>
      </c>
      <c r="Z29" s="6">
        <f t="shared" si="19"/>
        <v>0.64583333333333404</v>
      </c>
      <c r="AA29" s="6">
        <f t="shared" si="20"/>
        <v>0.64583333333333404</v>
      </c>
      <c r="AB29" s="6">
        <f t="shared" si="21"/>
        <v>0.64583333333333404</v>
      </c>
      <c r="AC29" s="6">
        <f t="shared" si="22"/>
        <v>0.64583333333333404</v>
      </c>
      <c r="AD29" s="6">
        <f t="shared" si="23"/>
        <v>0.64583333333333404</v>
      </c>
      <c r="AE29" s="6">
        <f t="shared" si="24"/>
        <v>0.64583333333333404</v>
      </c>
      <c r="AF29" s="6">
        <f t="shared" si="25"/>
        <v>0.64583333333333404</v>
      </c>
      <c r="AG29" s="6">
        <f t="shared" si="26"/>
        <v>0.64583333333333404</v>
      </c>
      <c r="AH29" s="6">
        <f t="shared" si="27"/>
        <v>0.64583333333333404</v>
      </c>
      <c r="AI29" s="6">
        <f t="shared" ref="AI29:AI38" si="28">$B29+TIME(0,$F$27,0)</f>
        <v>0.64583333333333404</v>
      </c>
      <c r="AJ29" s="6">
        <f>$B29+TIME(0,$F$28,0)</f>
        <v>0.64583333333333404</v>
      </c>
    </row>
    <row r="30" spans="1:39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">
        <v>252</v>
      </c>
      <c r="J30" s="17" t="str">
        <f t="shared" si="3"/>
        <v>tempAppointment = new Appointment(LocalDate.of(2021, 6, 2), LocalTime.of(15,45), false, LocalTime.of(16,0),tempClinica, tempPatient, true, false);</v>
      </c>
      <c r="K30" s="6">
        <f t="shared" si="4"/>
        <v>0.65625</v>
      </c>
      <c r="L30" s="6">
        <f t="shared" si="5"/>
        <v>0.65625</v>
      </c>
      <c r="M30" s="6">
        <f t="shared" si="6"/>
        <v>0.65625</v>
      </c>
      <c r="N30" s="6">
        <f t="shared" si="7"/>
        <v>0.65625</v>
      </c>
      <c r="O30" s="6">
        <f t="shared" si="8"/>
        <v>0.65625</v>
      </c>
      <c r="P30" s="6">
        <f t="shared" si="9"/>
        <v>0.65625</v>
      </c>
      <c r="Q30" s="6">
        <f t="shared" si="10"/>
        <v>0.65625</v>
      </c>
      <c r="R30" s="6">
        <f t="shared" si="11"/>
        <v>0.65625</v>
      </c>
      <c r="S30" s="6">
        <f t="shared" si="12"/>
        <v>0.65625</v>
      </c>
      <c r="T30" s="6">
        <f t="shared" si="13"/>
        <v>0.65625</v>
      </c>
      <c r="U30" s="6">
        <f t="shared" si="14"/>
        <v>0.65625</v>
      </c>
      <c r="V30" s="6">
        <f t="shared" si="15"/>
        <v>0.65625</v>
      </c>
      <c r="W30" s="6">
        <f t="shared" si="16"/>
        <v>0.65625</v>
      </c>
      <c r="X30" s="6">
        <f t="shared" si="17"/>
        <v>0.65625</v>
      </c>
      <c r="Y30" s="6">
        <f t="shared" si="18"/>
        <v>0.65625</v>
      </c>
      <c r="Z30" s="6">
        <f t="shared" si="19"/>
        <v>0.65625</v>
      </c>
      <c r="AA30" s="6">
        <f t="shared" si="20"/>
        <v>0.65625</v>
      </c>
      <c r="AB30" s="6">
        <f t="shared" si="21"/>
        <v>0.65625</v>
      </c>
      <c r="AC30" s="6">
        <f t="shared" si="22"/>
        <v>0.65625</v>
      </c>
      <c r="AD30" s="6">
        <f t="shared" si="23"/>
        <v>0.65625</v>
      </c>
      <c r="AE30" s="6">
        <f t="shared" si="24"/>
        <v>0.65625</v>
      </c>
      <c r="AF30" s="6">
        <f t="shared" si="25"/>
        <v>0.65625</v>
      </c>
      <c r="AG30" s="6">
        <f t="shared" si="26"/>
        <v>0.65625</v>
      </c>
      <c r="AH30" s="6">
        <f t="shared" si="27"/>
        <v>0.65625</v>
      </c>
      <c r="AI30" s="6">
        <f t="shared" si="28"/>
        <v>0.65625</v>
      </c>
      <c r="AJ30" s="6">
        <f t="shared" ref="AJ30:AJ38" si="29">$B30+TIME(0,$F$28,0)</f>
        <v>0.65625</v>
      </c>
      <c r="AK30" s="6">
        <f>$B30+TIME(0,$F$29,0)</f>
        <v>0.65625</v>
      </c>
    </row>
    <row r="31" spans="1:39" x14ac:dyDescent="0.55000000000000004">
      <c r="A31" s="20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">
        <v>253</v>
      </c>
      <c r="J31" s="17" t="str">
        <f t="shared" si="3"/>
        <v>tempAppointment = new Appointment(LocalDate.of(2021, 6, 2), LocalTime.of(16,0), true, LocalTime.of(16,15),tempClinica, tempPatient, true, false);</v>
      </c>
      <c r="K31" s="6">
        <f t="shared" si="4"/>
        <v>0.66666666666666696</v>
      </c>
      <c r="L31" s="6">
        <f t="shared" si="5"/>
        <v>0.66666666666666696</v>
      </c>
      <c r="M31" s="6">
        <f t="shared" si="6"/>
        <v>0.66666666666666696</v>
      </c>
      <c r="N31" s="6">
        <f t="shared" si="7"/>
        <v>0.66666666666666696</v>
      </c>
      <c r="O31" s="6">
        <f t="shared" si="8"/>
        <v>0.66666666666666696</v>
      </c>
      <c r="P31" s="6">
        <f t="shared" si="9"/>
        <v>0.66666666666666696</v>
      </c>
      <c r="Q31" s="6">
        <f t="shared" si="10"/>
        <v>0.66666666666666696</v>
      </c>
      <c r="R31" s="6">
        <f t="shared" si="11"/>
        <v>0.66666666666666696</v>
      </c>
      <c r="S31" s="6">
        <f t="shared" si="12"/>
        <v>0.66666666666666696</v>
      </c>
      <c r="T31" s="6">
        <f t="shared" si="13"/>
        <v>0.66666666666666696</v>
      </c>
      <c r="U31" s="6">
        <f t="shared" si="14"/>
        <v>0.66666666666666696</v>
      </c>
      <c r="V31" s="6">
        <f t="shared" si="15"/>
        <v>0.66666666666666696</v>
      </c>
      <c r="W31" s="6">
        <f t="shared" si="16"/>
        <v>0.66666666666666696</v>
      </c>
      <c r="X31" s="6">
        <f t="shared" si="17"/>
        <v>0.66666666666666696</v>
      </c>
      <c r="Y31" s="6">
        <f t="shared" si="18"/>
        <v>0.66666666666666696</v>
      </c>
      <c r="Z31" s="6">
        <f t="shared" si="19"/>
        <v>0.66666666666666696</v>
      </c>
      <c r="AA31" s="6">
        <f t="shared" si="20"/>
        <v>0.66666666666666696</v>
      </c>
      <c r="AB31" s="6">
        <f t="shared" si="21"/>
        <v>0.66666666666666696</v>
      </c>
      <c r="AC31" s="6">
        <f t="shared" si="22"/>
        <v>0.66666666666666696</v>
      </c>
      <c r="AD31" s="6">
        <f t="shared" si="23"/>
        <v>0.66666666666666696</v>
      </c>
      <c r="AE31" s="6">
        <f t="shared" si="24"/>
        <v>0.66666666666666696</v>
      </c>
      <c r="AF31" s="6">
        <f t="shared" si="25"/>
        <v>0.66666666666666696</v>
      </c>
      <c r="AG31" s="6">
        <f t="shared" si="26"/>
        <v>0.66666666666666696</v>
      </c>
      <c r="AH31" s="6">
        <f t="shared" si="27"/>
        <v>0.66666666666666696</v>
      </c>
      <c r="AI31" s="6">
        <f t="shared" si="28"/>
        <v>0.66666666666666696</v>
      </c>
      <c r="AJ31" s="6">
        <f t="shared" si="29"/>
        <v>0.66666666666666696</v>
      </c>
      <c r="AK31" s="6">
        <f t="shared" ref="AK31:AK38" si="30">$B31+TIME(0,$F$29,0)</f>
        <v>0.66666666666666696</v>
      </c>
      <c r="AL31" s="6">
        <f>$B31+TIME(0,$F$30,0)</f>
        <v>0.66666666666666696</v>
      </c>
    </row>
    <row r="32" spans="1:39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">
        <v>252</v>
      </c>
      <c r="J32" s="17" t="str">
        <f t="shared" si="3"/>
        <v>tempAppointment = new Appointment(LocalDate.of(2021, 6, 2), LocalTime.of(16,15), false, LocalTime.of(16,30),tempClinica, tempPatient, true, false);</v>
      </c>
      <c r="K32" s="6">
        <f t="shared" si="4"/>
        <v>0.67708333333333404</v>
      </c>
      <c r="L32" s="6">
        <f t="shared" si="5"/>
        <v>0.67708333333333404</v>
      </c>
      <c r="M32" s="6">
        <f t="shared" si="6"/>
        <v>0.67708333333333404</v>
      </c>
      <c r="N32" s="6">
        <f t="shared" si="7"/>
        <v>0.67708333333333404</v>
      </c>
      <c r="O32" s="6">
        <f t="shared" si="8"/>
        <v>0.67708333333333404</v>
      </c>
      <c r="P32" s="6">
        <f t="shared" si="9"/>
        <v>0.67708333333333404</v>
      </c>
      <c r="Q32" s="6">
        <f t="shared" si="10"/>
        <v>0.67708333333333404</v>
      </c>
      <c r="R32" s="6">
        <f t="shared" si="11"/>
        <v>0.67708333333333404</v>
      </c>
      <c r="S32" s="6">
        <f t="shared" si="12"/>
        <v>0.67708333333333404</v>
      </c>
      <c r="T32" s="6">
        <f t="shared" si="13"/>
        <v>0.67708333333333404</v>
      </c>
      <c r="U32" s="6">
        <f t="shared" si="14"/>
        <v>0.67708333333333404</v>
      </c>
      <c r="V32" s="6">
        <f t="shared" si="15"/>
        <v>0.67708333333333404</v>
      </c>
      <c r="W32" s="6">
        <f t="shared" si="16"/>
        <v>0.67708333333333404</v>
      </c>
      <c r="X32" s="6">
        <f t="shared" si="17"/>
        <v>0.67708333333333404</v>
      </c>
      <c r="Y32" s="6">
        <f t="shared" si="18"/>
        <v>0.67708333333333404</v>
      </c>
      <c r="Z32" s="6">
        <f t="shared" si="19"/>
        <v>0.67708333333333404</v>
      </c>
      <c r="AA32" s="6">
        <f t="shared" si="20"/>
        <v>0.67708333333333404</v>
      </c>
      <c r="AB32" s="6">
        <f t="shared" si="21"/>
        <v>0.67708333333333404</v>
      </c>
      <c r="AC32" s="6">
        <f t="shared" si="22"/>
        <v>0.67708333333333404</v>
      </c>
      <c r="AD32" s="6">
        <f t="shared" si="23"/>
        <v>0.67708333333333404</v>
      </c>
      <c r="AE32" s="6">
        <f t="shared" si="24"/>
        <v>0.67708333333333404</v>
      </c>
      <c r="AF32" s="6">
        <f t="shared" si="25"/>
        <v>0.67708333333333404</v>
      </c>
      <c r="AG32" s="6">
        <f t="shared" si="26"/>
        <v>0.67708333333333404</v>
      </c>
      <c r="AH32" s="6">
        <f t="shared" si="27"/>
        <v>0.67708333333333404</v>
      </c>
      <c r="AI32" s="6">
        <f t="shared" si="28"/>
        <v>0.67708333333333404</v>
      </c>
      <c r="AJ32" s="6">
        <f t="shared" si="29"/>
        <v>0.67708333333333404</v>
      </c>
      <c r="AK32" s="6">
        <f t="shared" si="30"/>
        <v>0.67708333333333404</v>
      </c>
      <c r="AL32" s="6">
        <f t="shared" ref="AL32:AL38" si="31">$B32+TIME(0,$F$30,0)</f>
        <v>0.67708333333333404</v>
      </c>
      <c r="AM32" s="6">
        <f>$B32+TIME(0,$F$31,0)</f>
        <v>0.67708333333333404</v>
      </c>
    </row>
    <row r="33" spans="1:45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">
        <v>252</v>
      </c>
      <c r="J33" s="17" t="str">
        <f t="shared" si="3"/>
        <v>tempAppointment = new Appointment(LocalDate.of(2021, 6, 2), LocalTime.of(16,30), false, LocalTime.of(16,45),tempClinica, tempPatient, true, false);</v>
      </c>
      <c r="K33" s="6">
        <f t="shared" si="4"/>
        <v>0.687500000000001</v>
      </c>
      <c r="L33" s="6">
        <f t="shared" si="5"/>
        <v>0.687500000000001</v>
      </c>
      <c r="M33" s="6">
        <f t="shared" si="6"/>
        <v>0.687500000000001</v>
      </c>
      <c r="N33" s="6">
        <f t="shared" si="7"/>
        <v>0.687500000000001</v>
      </c>
      <c r="O33" s="6">
        <f t="shared" si="8"/>
        <v>0.687500000000001</v>
      </c>
      <c r="P33" s="6">
        <f t="shared" si="9"/>
        <v>0.687500000000001</v>
      </c>
      <c r="Q33" s="6">
        <f t="shared" si="10"/>
        <v>0.687500000000001</v>
      </c>
      <c r="R33" s="6">
        <f t="shared" si="11"/>
        <v>0.687500000000001</v>
      </c>
      <c r="S33" s="6">
        <f t="shared" si="12"/>
        <v>0.687500000000001</v>
      </c>
      <c r="T33" s="6">
        <f t="shared" si="13"/>
        <v>0.687500000000001</v>
      </c>
      <c r="U33" s="6">
        <f t="shared" si="14"/>
        <v>0.687500000000001</v>
      </c>
      <c r="V33" s="6">
        <f t="shared" si="15"/>
        <v>0.687500000000001</v>
      </c>
      <c r="W33" s="6">
        <f t="shared" si="16"/>
        <v>0.687500000000001</v>
      </c>
      <c r="X33" s="6">
        <f t="shared" si="17"/>
        <v>0.687500000000001</v>
      </c>
      <c r="Y33" s="6">
        <f t="shared" si="18"/>
        <v>0.687500000000001</v>
      </c>
      <c r="Z33" s="6">
        <f t="shared" si="19"/>
        <v>0.687500000000001</v>
      </c>
      <c r="AA33" s="6">
        <f t="shared" si="20"/>
        <v>0.687500000000001</v>
      </c>
      <c r="AB33" s="6">
        <f t="shared" si="21"/>
        <v>0.687500000000001</v>
      </c>
      <c r="AC33" s="6">
        <f t="shared" si="22"/>
        <v>0.687500000000001</v>
      </c>
      <c r="AD33" s="6">
        <f t="shared" si="23"/>
        <v>0.687500000000001</v>
      </c>
      <c r="AE33" s="6">
        <f t="shared" si="24"/>
        <v>0.687500000000001</v>
      </c>
      <c r="AF33" s="6">
        <f t="shared" si="25"/>
        <v>0.687500000000001</v>
      </c>
      <c r="AG33" s="6">
        <f t="shared" si="26"/>
        <v>0.687500000000001</v>
      </c>
      <c r="AH33" s="6">
        <f t="shared" si="27"/>
        <v>0.687500000000001</v>
      </c>
      <c r="AI33" s="6">
        <f t="shared" si="28"/>
        <v>0.687500000000001</v>
      </c>
      <c r="AJ33" s="6">
        <f t="shared" si="29"/>
        <v>0.687500000000001</v>
      </c>
      <c r="AK33" s="6">
        <f t="shared" si="30"/>
        <v>0.687500000000001</v>
      </c>
      <c r="AL33" s="6">
        <f t="shared" si="31"/>
        <v>0.687500000000001</v>
      </c>
      <c r="AM33" s="6">
        <f t="shared" ref="AM33:AM38" si="32">$B33+TIME(0,$F$31,0)</f>
        <v>0.687500000000001</v>
      </c>
      <c r="AN33" s="6">
        <f>$B33+TIME(0,$F$32,0)</f>
        <v>0.687500000000001</v>
      </c>
    </row>
    <row r="34" spans="1:45" x14ac:dyDescent="0.55000000000000004">
      <c r="A34" s="51" t="s">
        <v>137</v>
      </c>
      <c r="B34" s="52">
        <v>0.69791666666666696</v>
      </c>
      <c r="C34" s="51" t="s">
        <v>269</v>
      </c>
      <c r="D34" s="52">
        <v>0.69791666666666696</v>
      </c>
      <c r="E34" s="52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">
        <v>252</v>
      </c>
      <c r="J34" s="17" t="str">
        <f t="shared" si="3"/>
        <v>tempAppointment = new Appointment(LocalDate.of(2021, 6, 2), LocalTime.of(16,45), false, LocalTime.of(17,0),tempClinica, tempPatient, true, false);</v>
      </c>
      <c r="K34" s="6">
        <f t="shared" si="4"/>
        <v>0.69791666666666696</v>
      </c>
      <c r="L34" s="6">
        <f t="shared" si="5"/>
        <v>0.69791666666666696</v>
      </c>
      <c r="M34" s="6">
        <f t="shared" si="6"/>
        <v>0.69791666666666696</v>
      </c>
      <c r="N34" s="6">
        <f t="shared" si="7"/>
        <v>0.69791666666666696</v>
      </c>
      <c r="O34" s="6">
        <f t="shared" si="8"/>
        <v>0.69791666666666696</v>
      </c>
      <c r="P34" s="6">
        <f t="shared" si="9"/>
        <v>0.69791666666666696</v>
      </c>
      <c r="Q34" s="6">
        <f t="shared" si="10"/>
        <v>0.69791666666666696</v>
      </c>
      <c r="R34" s="6">
        <f t="shared" si="11"/>
        <v>0.69791666666666696</v>
      </c>
      <c r="S34" s="6">
        <f t="shared" si="12"/>
        <v>0.69791666666666696</v>
      </c>
      <c r="T34" s="6">
        <f t="shared" si="13"/>
        <v>0.69791666666666696</v>
      </c>
      <c r="U34" s="6">
        <f t="shared" si="14"/>
        <v>0.69791666666666696</v>
      </c>
      <c r="V34" s="6">
        <f t="shared" si="15"/>
        <v>0.69791666666666696</v>
      </c>
      <c r="W34" s="6">
        <f t="shared" si="16"/>
        <v>0.69791666666666696</v>
      </c>
      <c r="X34" s="6">
        <f t="shared" si="17"/>
        <v>0.69791666666666696</v>
      </c>
      <c r="Y34" s="6">
        <f t="shared" si="18"/>
        <v>0.69791666666666696</v>
      </c>
      <c r="Z34" s="6">
        <f t="shared" si="19"/>
        <v>0.69791666666666696</v>
      </c>
      <c r="AA34" s="6">
        <f t="shared" si="20"/>
        <v>0.69791666666666696</v>
      </c>
      <c r="AB34" s="6">
        <f t="shared" si="21"/>
        <v>0.69791666666666696</v>
      </c>
      <c r="AC34" s="6">
        <f t="shared" si="22"/>
        <v>0.69791666666666696</v>
      </c>
      <c r="AD34" s="6">
        <f t="shared" si="23"/>
        <v>0.69791666666666696</v>
      </c>
      <c r="AE34" s="6">
        <f t="shared" si="24"/>
        <v>0.69791666666666696</v>
      </c>
      <c r="AF34" s="6">
        <f t="shared" si="25"/>
        <v>0.69791666666666696</v>
      </c>
      <c r="AG34" s="6">
        <f t="shared" si="26"/>
        <v>0.69791666666666696</v>
      </c>
      <c r="AH34" s="6">
        <f t="shared" si="27"/>
        <v>0.69791666666666696</v>
      </c>
      <c r="AI34" s="6">
        <f t="shared" si="28"/>
        <v>0.69791666666666696</v>
      </c>
      <c r="AJ34" s="6">
        <f t="shared" si="29"/>
        <v>0.69791666666666696</v>
      </c>
      <c r="AK34" s="6">
        <f t="shared" si="30"/>
        <v>0.69791666666666696</v>
      </c>
      <c r="AL34" s="6">
        <f t="shared" si="31"/>
        <v>0.69791666666666696</v>
      </c>
      <c r="AM34" s="6">
        <f t="shared" si="32"/>
        <v>0.69791666666666696</v>
      </c>
      <c r="AN34" s="6">
        <f t="shared" ref="AN34:AN38" si="33">$B34+TIME(0,$F$32,0)</f>
        <v>0.69791666666666696</v>
      </c>
      <c r="AO34" s="6">
        <f>$B34+TIME(0,$F$33,0)</f>
        <v>0.69791666666666696</v>
      </c>
    </row>
    <row r="35" spans="1:45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">
        <v>252</v>
      </c>
      <c r="J35" s="17" t="str">
        <f t="shared" si="3"/>
        <v>tempAppointment = new Appointment(LocalDate.of(2021, 6, 2), LocalTime.of(17,0), false, LocalTime.of(17,15),tempClinica, tempPatient, true, false);</v>
      </c>
      <c r="K35" s="6">
        <f t="shared" si="4"/>
        <v>0.70833333333333404</v>
      </c>
      <c r="L35" s="6">
        <f t="shared" si="5"/>
        <v>0.70833333333333404</v>
      </c>
      <c r="M35" s="6">
        <f t="shared" si="6"/>
        <v>0.70833333333333404</v>
      </c>
      <c r="N35" s="6">
        <f t="shared" si="7"/>
        <v>0.70833333333333404</v>
      </c>
      <c r="O35" s="6">
        <f t="shared" si="8"/>
        <v>0.70833333333333404</v>
      </c>
      <c r="P35" s="6">
        <f t="shared" si="9"/>
        <v>0.70833333333333404</v>
      </c>
      <c r="Q35" s="6">
        <f t="shared" si="10"/>
        <v>0.70833333333333404</v>
      </c>
      <c r="R35" s="6">
        <f t="shared" si="11"/>
        <v>0.70833333333333404</v>
      </c>
      <c r="S35" s="6">
        <f t="shared" si="12"/>
        <v>0.70833333333333404</v>
      </c>
      <c r="T35" s="6">
        <f t="shared" si="13"/>
        <v>0.70833333333333404</v>
      </c>
      <c r="U35" s="6">
        <f t="shared" si="14"/>
        <v>0.70833333333333404</v>
      </c>
      <c r="V35" s="6">
        <f t="shared" si="15"/>
        <v>0.70833333333333404</v>
      </c>
      <c r="W35" s="6">
        <f t="shared" si="16"/>
        <v>0.70833333333333404</v>
      </c>
      <c r="X35" s="6">
        <f t="shared" si="17"/>
        <v>0.70833333333333404</v>
      </c>
      <c r="Y35" s="6">
        <f t="shared" si="18"/>
        <v>0.70833333333333404</v>
      </c>
      <c r="Z35" s="6">
        <f t="shared" si="19"/>
        <v>0.70833333333333404</v>
      </c>
      <c r="AA35" s="6">
        <f t="shared" si="20"/>
        <v>0.70833333333333404</v>
      </c>
      <c r="AB35" s="6">
        <f t="shared" si="21"/>
        <v>0.70833333333333404</v>
      </c>
      <c r="AC35" s="6">
        <f t="shared" si="22"/>
        <v>0.70833333333333404</v>
      </c>
      <c r="AD35" s="6">
        <f t="shared" si="23"/>
        <v>0.70833333333333404</v>
      </c>
      <c r="AE35" s="6">
        <f t="shared" si="24"/>
        <v>0.70833333333333404</v>
      </c>
      <c r="AF35" s="6">
        <f t="shared" si="25"/>
        <v>0.70833333333333404</v>
      </c>
      <c r="AG35" s="6">
        <f t="shared" si="26"/>
        <v>0.70833333333333404</v>
      </c>
      <c r="AH35" s="6">
        <f t="shared" si="27"/>
        <v>0.70833333333333404</v>
      </c>
      <c r="AI35" s="6">
        <f t="shared" si="28"/>
        <v>0.70833333333333404</v>
      </c>
      <c r="AJ35" s="6">
        <f t="shared" si="29"/>
        <v>0.70833333333333404</v>
      </c>
      <c r="AK35" s="6">
        <f t="shared" si="30"/>
        <v>0.70833333333333404</v>
      </c>
      <c r="AL35" s="6">
        <f t="shared" si="31"/>
        <v>0.70833333333333404</v>
      </c>
      <c r="AM35" s="6">
        <f t="shared" si="32"/>
        <v>0.70833333333333404</v>
      </c>
      <c r="AN35" s="6">
        <f t="shared" si="33"/>
        <v>0.70833333333333404</v>
      </c>
      <c r="AO35" s="6">
        <f t="shared" ref="AO35:AO38" si="34">$B35+TIME(0,$F$33,0)</f>
        <v>0.70833333333333404</v>
      </c>
      <c r="AP35" s="6">
        <f>$B35+TIME(0,$F$34,0)</f>
        <v>0.70833333333333404</v>
      </c>
    </row>
    <row r="36" spans="1:45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">
        <v>252</v>
      </c>
      <c r="J36" s="17" t="str">
        <f t="shared" si="3"/>
        <v>tempAppointment = new Appointment(LocalDate.of(2021, 6, 2), LocalTime.of(17,15), false, LocalTime.of(17,30),tempClinica, tempPatient, true, false);</v>
      </c>
      <c r="K36" s="6">
        <f t="shared" si="4"/>
        <v>0.718750000000001</v>
      </c>
      <c r="L36" s="6">
        <f t="shared" si="5"/>
        <v>0.718750000000001</v>
      </c>
      <c r="M36" s="6">
        <f t="shared" si="6"/>
        <v>0.718750000000001</v>
      </c>
      <c r="N36" s="6">
        <f t="shared" si="7"/>
        <v>0.718750000000001</v>
      </c>
      <c r="O36" s="6">
        <f t="shared" si="8"/>
        <v>0.718750000000001</v>
      </c>
      <c r="P36" s="6">
        <f t="shared" si="9"/>
        <v>0.718750000000001</v>
      </c>
      <c r="Q36" s="6">
        <f t="shared" si="10"/>
        <v>0.718750000000001</v>
      </c>
      <c r="R36" s="6">
        <f t="shared" si="11"/>
        <v>0.718750000000001</v>
      </c>
      <c r="S36" s="6">
        <f t="shared" si="12"/>
        <v>0.718750000000001</v>
      </c>
      <c r="T36" s="6">
        <f t="shared" si="13"/>
        <v>0.718750000000001</v>
      </c>
      <c r="U36" s="6">
        <f t="shared" si="14"/>
        <v>0.718750000000001</v>
      </c>
      <c r="V36" s="6">
        <f t="shared" si="15"/>
        <v>0.718750000000001</v>
      </c>
      <c r="W36" s="6">
        <f t="shared" si="16"/>
        <v>0.718750000000001</v>
      </c>
      <c r="X36" s="6">
        <f t="shared" si="17"/>
        <v>0.718750000000001</v>
      </c>
      <c r="Y36" s="6">
        <f t="shared" si="18"/>
        <v>0.718750000000001</v>
      </c>
      <c r="Z36" s="6">
        <f t="shared" si="19"/>
        <v>0.718750000000001</v>
      </c>
      <c r="AA36" s="6">
        <f t="shared" si="20"/>
        <v>0.718750000000001</v>
      </c>
      <c r="AB36" s="6">
        <f t="shared" si="21"/>
        <v>0.718750000000001</v>
      </c>
      <c r="AC36" s="6">
        <f t="shared" si="22"/>
        <v>0.718750000000001</v>
      </c>
      <c r="AD36" s="6">
        <f t="shared" si="23"/>
        <v>0.718750000000001</v>
      </c>
      <c r="AE36" s="6">
        <f t="shared" si="24"/>
        <v>0.718750000000001</v>
      </c>
      <c r="AF36" s="6">
        <f t="shared" si="25"/>
        <v>0.718750000000001</v>
      </c>
      <c r="AG36" s="6">
        <f t="shared" si="26"/>
        <v>0.718750000000001</v>
      </c>
      <c r="AH36" s="6">
        <f t="shared" si="27"/>
        <v>0.718750000000001</v>
      </c>
      <c r="AI36" s="6">
        <f t="shared" si="28"/>
        <v>0.718750000000001</v>
      </c>
      <c r="AJ36" s="6">
        <f t="shared" si="29"/>
        <v>0.718750000000001</v>
      </c>
      <c r="AK36" s="6">
        <f t="shared" si="30"/>
        <v>0.718750000000001</v>
      </c>
      <c r="AL36" s="6">
        <f t="shared" si="31"/>
        <v>0.718750000000001</v>
      </c>
      <c r="AM36" s="6">
        <f t="shared" si="32"/>
        <v>0.718750000000001</v>
      </c>
      <c r="AN36" s="6">
        <f t="shared" si="33"/>
        <v>0.718750000000001</v>
      </c>
      <c r="AO36" s="6">
        <f t="shared" si="34"/>
        <v>0.718750000000001</v>
      </c>
      <c r="AP36" s="6">
        <f t="shared" ref="AP36:AP38" si="35">$B36+TIME(0,$F$34,0)</f>
        <v>0.718750000000001</v>
      </c>
      <c r="AQ36" s="6">
        <f>$B36+TIME(0,$F$35,0)</f>
        <v>0.718750000000001</v>
      </c>
    </row>
    <row r="37" spans="1:45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">
        <v>252</v>
      </c>
      <c r="J37" s="17" t="str">
        <f t="shared" si="3"/>
        <v>tempAppointment = new Appointment(LocalDate.of(2021, 6, 2), LocalTime.of(17,30), false, LocalTime.of(17,45),tempClinica, tempPatient, true, false);</v>
      </c>
      <c r="K37" s="6">
        <f t="shared" si="4"/>
        <v>0.72916666666666696</v>
      </c>
      <c r="L37" s="6">
        <f t="shared" si="5"/>
        <v>0.72916666666666696</v>
      </c>
      <c r="M37" s="6">
        <f t="shared" si="6"/>
        <v>0.72916666666666696</v>
      </c>
      <c r="N37" s="6">
        <f t="shared" si="7"/>
        <v>0.72916666666666696</v>
      </c>
      <c r="O37" s="6">
        <f t="shared" si="8"/>
        <v>0.72916666666666696</v>
      </c>
      <c r="P37" s="6">
        <f t="shared" si="9"/>
        <v>0.72916666666666696</v>
      </c>
      <c r="Q37" s="6">
        <f t="shared" si="10"/>
        <v>0.72916666666666696</v>
      </c>
      <c r="R37" s="6">
        <f t="shared" si="11"/>
        <v>0.72916666666666696</v>
      </c>
      <c r="S37" s="6">
        <f t="shared" si="12"/>
        <v>0.72916666666666696</v>
      </c>
      <c r="T37" s="6">
        <f t="shared" si="13"/>
        <v>0.72916666666666696</v>
      </c>
      <c r="U37" s="6">
        <f t="shared" si="14"/>
        <v>0.72916666666666696</v>
      </c>
      <c r="V37" s="6">
        <f t="shared" si="15"/>
        <v>0.72916666666666696</v>
      </c>
      <c r="W37" s="6">
        <f t="shared" si="16"/>
        <v>0.72916666666666696</v>
      </c>
      <c r="X37" s="6">
        <f t="shared" si="17"/>
        <v>0.72916666666666696</v>
      </c>
      <c r="Y37" s="6">
        <f t="shared" si="18"/>
        <v>0.72916666666666696</v>
      </c>
      <c r="Z37" s="6">
        <f t="shared" si="19"/>
        <v>0.72916666666666696</v>
      </c>
      <c r="AA37" s="6">
        <f t="shared" si="20"/>
        <v>0.72916666666666696</v>
      </c>
      <c r="AB37" s="6">
        <f t="shared" si="21"/>
        <v>0.72916666666666696</v>
      </c>
      <c r="AC37" s="6">
        <f t="shared" si="22"/>
        <v>0.72916666666666696</v>
      </c>
      <c r="AD37" s="6">
        <f t="shared" si="23"/>
        <v>0.72916666666666696</v>
      </c>
      <c r="AE37" s="6">
        <f t="shared" si="24"/>
        <v>0.72916666666666696</v>
      </c>
      <c r="AF37" s="6">
        <f t="shared" si="25"/>
        <v>0.72916666666666696</v>
      </c>
      <c r="AG37" s="6">
        <f t="shared" si="26"/>
        <v>0.72916666666666696</v>
      </c>
      <c r="AH37" s="6">
        <f t="shared" si="27"/>
        <v>0.72916666666666696</v>
      </c>
      <c r="AI37" s="6">
        <f t="shared" si="28"/>
        <v>0.72916666666666696</v>
      </c>
      <c r="AJ37" s="6">
        <f t="shared" si="29"/>
        <v>0.72916666666666696</v>
      </c>
      <c r="AK37" s="6">
        <f t="shared" si="30"/>
        <v>0.72916666666666696</v>
      </c>
      <c r="AL37" s="6">
        <f t="shared" si="31"/>
        <v>0.72916666666666696</v>
      </c>
      <c r="AM37" s="6">
        <f t="shared" si="32"/>
        <v>0.72916666666666696</v>
      </c>
      <c r="AN37" s="6">
        <f t="shared" si="33"/>
        <v>0.72916666666666696</v>
      </c>
      <c r="AO37" s="6">
        <f t="shared" si="34"/>
        <v>0.72916666666666696</v>
      </c>
      <c r="AP37" s="6">
        <f t="shared" si="35"/>
        <v>0.72916666666666696</v>
      </c>
      <c r="AQ37" s="6">
        <f t="shared" ref="AQ37:AQ38" si="36">$B37+TIME(0,$F$35,0)</f>
        <v>0.72916666666666696</v>
      </c>
      <c r="AR37" s="6">
        <f>$B37+TIME(0,$F$36,0)</f>
        <v>0.72916666666666696</v>
      </c>
    </row>
    <row r="38" spans="1:45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">
        <v>252</v>
      </c>
      <c r="J38" s="17" t="str">
        <f t="shared" si="3"/>
        <v>tempAppointment = new Appointment(LocalDate.of(2021, 6, 2), LocalTime.of(17,45), false, LocalTime.of(18,0),tempClinica, tempPatient, true, false);</v>
      </c>
      <c r="K38" s="6">
        <f t="shared" si="4"/>
        <v>0.73958333333333404</v>
      </c>
      <c r="L38" s="6">
        <f t="shared" si="5"/>
        <v>0.73958333333333404</v>
      </c>
      <c r="M38" s="6">
        <f t="shared" si="6"/>
        <v>0.73958333333333404</v>
      </c>
      <c r="N38" s="6">
        <f t="shared" si="7"/>
        <v>0.73958333333333404</v>
      </c>
      <c r="O38" s="6">
        <f t="shared" si="8"/>
        <v>0.73958333333333404</v>
      </c>
      <c r="P38" s="6">
        <f t="shared" si="9"/>
        <v>0.73958333333333404</v>
      </c>
      <c r="Q38" s="6">
        <f t="shared" si="10"/>
        <v>0.73958333333333404</v>
      </c>
      <c r="R38" s="6">
        <f t="shared" si="11"/>
        <v>0.73958333333333404</v>
      </c>
      <c r="S38" s="6">
        <f t="shared" si="12"/>
        <v>0.73958333333333404</v>
      </c>
      <c r="T38" s="6">
        <f t="shared" si="13"/>
        <v>0.73958333333333404</v>
      </c>
      <c r="U38" s="6">
        <f t="shared" si="14"/>
        <v>0.73958333333333404</v>
      </c>
      <c r="V38" s="6">
        <f t="shared" si="15"/>
        <v>0.73958333333333404</v>
      </c>
      <c r="W38" s="6">
        <f t="shared" si="16"/>
        <v>0.73958333333333404</v>
      </c>
      <c r="X38" s="6">
        <f t="shared" si="17"/>
        <v>0.73958333333333404</v>
      </c>
      <c r="Y38" s="6">
        <f t="shared" si="18"/>
        <v>0.73958333333333404</v>
      </c>
      <c r="Z38" s="6">
        <f t="shared" si="19"/>
        <v>0.73958333333333404</v>
      </c>
      <c r="AA38" s="6">
        <f t="shared" si="20"/>
        <v>0.73958333333333404</v>
      </c>
      <c r="AB38" s="6">
        <f t="shared" si="21"/>
        <v>0.73958333333333404</v>
      </c>
      <c r="AC38" s="6">
        <f t="shared" si="22"/>
        <v>0.73958333333333404</v>
      </c>
      <c r="AD38" s="6">
        <f t="shared" si="23"/>
        <v>0.73958333333333404</v>
      </c>
      <c r="AE38" s="6">
        <f t="shared" si="24"/>
        <v>0.73958333333333404</v>
      </c>
      <c r="AF38" s="6">
        <f t="shared" si="25"/>
        <v>0.73958333333333404</v>
      </c>
      <c r="AG38" s="6">
        <f t="shared" si="26"/>
        <v>0.73958333333333404</v>
      </c>
      <c r="AH38" s="6">
        <f t="shared" si="27"/>
        <v>0.73958333333333404</v>
      </c>
      <c r="AI38" s="6">
        <f t="shared" si="28"/>
        <v>0.73958333333333404</v>
      </c>
      <c r="AJ38" s="6">
        <f t="shared" si="29"/>
        <v>0.73958333333333404</v>
      </c>
      <c r="AK38" s="6">
        <f t="shared" si="30"/>
        <v>0.73958333333333404</v>
      </c>
      <c r="AL38" s="6">
        <f t="shared" si="31"/>
        <v>0.73958333333333404</v>
      </c>
      <c r="AM38" s="6">
        <f t="shared" si="32"/>
        <v>0.73958333333333404</v>
      </c>
      <c r="AN38" s="6">
        <f t="shared" si="33"/>
        <v>0.73958333333333404</v>
      </c>
      <c r="AO38" s="6">
        <f t="shared" si="34"/>
        <v>0.73958333333333404</v>
      </c>
      <c r="AP38" s="6">
        <f t="shared" si="35"/>
        <v>0.73958333333333404</v>
      </c>
      <c r="AQ38" s="6">
        <f t="shared" si="36"/>
        <v>0.73958333333333404</v>
      </c>
      <c r="AR38" s="6">
        <f>$B38+TIME(0,$F$36,0)</f>
        <v>0.73958333333333404</v>
      </c>
      <c r="AS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31D-B47B-4504-8546-4C6786F6BED8}">
  <dimension ref="A1:AO38"/>
  <sheetViews>
    <sheetView zoomScale="80" zoomScaleNormal="80" workbookViewId="0">
      <selection activeCell="A3" sqref="A3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15" width="11.578125" bestFit="1" customWidth="1"/>
    <col min="16" max="41" width="12.68359375" bestFit="1" customWidth="1"/>
  </cols>
  <sheetData>
    <row r="1" spans="1:41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</row>
    <row r="2" spans="1:41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96</v>
      </c>
      <c r="H2" s="16" t="s">
        <v>98</v>
      </c>
      <c r="I2" s="16" t="s">
        <v>97</v>
      </c>
      <c r="J2" s="16" t="s">
        <v>99</v>
      </c>
      <c r="K2" s="16" t="s">
        <v>100</v>
      </c>
      <c r="L2" s="16" t="s">
        <v>101</v>
      </c>
      <c r="M2" s="16" t="s">
        <v>102</v>
      </c>
      <c r="N2" s="16" t="s">
        <v>103</v>
      </c>
      <c r="O2" s="16" t="s">
        <v>104</v>
      </c>
      <c r="P2" s="16" t="s">
        <v>105</v>
      </c>
      <c r="Q2" s="16" t="s">
        <v>106</v>
      </c>
      <c r="R2" s="16" t="s">
        <v>107</v>
      </c>
      <c r="S2" s="16" t="s">
        <v>143</v>
      </c>
      <c r="T2" s="16" t="s">
        <v>144</v>
      </c>
      <c r="U2" s="16" t="s">
        <v>145</v>
      </c>
      <c r="V2" s="16" t="s">
        <v>146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154</v>
      </c>
      <c r="AE2" s="16" t="s">
        <v>155</v>
      </c>
      <c r="AF2" s="16" t="s">
        <v>156</v>
      </c>
      <c r="AG2" s="16" t="s">
        <v>157</v>
      </c>
      <c r="AH2" s="16" t="s">
        <v>158</v>
      </c>
      <c r="AI2" s="16" t="s">
        <v>159</v>
      </c>
      <c r="AJ2" s="16" t="s">
        <v>160</v>
      </c>
      <c r="AK2" s="16" t="s">
        <v>161</v>
      </c>
      <c r="AL2" s="16" t="s">
        <v>162</v>
      </c>
      <c r="AM2" s="16" t="s">
        <v>163</v>
      </c>
      <c r="AN2" s="16" t="s">
        <v>164</v>
      </c>
      <c r="AO2" s="16" t="s">
        <v>165</v>
      </c>
    </row>
    <row r="3" spans="1:41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6"/>
    </row>
    <row r="4" spans="1:41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6">
        <f>B4+TIME(0,$F$3,0)</f>
        <v>0.38541666666666669</v>
      </c>
    </row>
    <row r="5" spans="1:41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6">
        <f t="shared" ref="G5:G38" si="1">B5+TIME(0,$F$3,0)</f>
        <v>0.39583333333333331</v>
      </c>
      <c r="H5" s="6">
        <f>$B5+TIME(0,$F$4,0)</f>
        <v>0.39583333333333331</v>
      </c>
      <c r="I5" s="6"/>
      <c r="J5" s="6"/>
      <c r="K5" s="6"/>
      <c r="L5" s="6"/>
      <c r="M5" s="6"/>
    </row>
    <row r="6" spans="1:41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6">
        <f t="shared" si="1"/>
        <v>0.40625</v>
      </c>
      <c r="H6" s="6">
        <f t="shared" ref="H6:H38" si="2">$B6+TIME(0,$F$4,0)</f>
        <v>0.40625</v>
      </c>
      <c r="I6" s="6">
        <f>$B6+TIME(0,$F$5,0)</f>
        <v>0.40625</v>
      </c>
      <c r="J6" s="6"/>
      <c r="K6" s="6"/>
      <c r="L6" s="6"/>
      <c r="M6" s="6"/>
    </row>
    <row r="7" spans="1:41" x14ac:dyDescent="0.55000000000000004">
      <c r="A7" t="s">
        <v>110</v>
      </c>
      <c r="B7" s="6">
        <v>0.41666666666666669</v>
      </c>
      <c r="C7" t="s">
        <v>13</v>
      </c>
      <c r="D7" s="6">
        <v>0.41666666666666669</v>
      </c>
      <c r="E7" s="6">
        <v>0.42708333333333298</v>
      </c>
      <c r="F7" s="17">
        <f t="shared" si="0"/>
        <v>0</v>
      </c>
      <c r="G7" s="6">
        <f t="shared" si="1"/>
        <v>0.41666666666666669</v>
      </c>
      <c r="H7" s="6">
        <f t="shared" si="2"/>
        <v>0.41666666666666669</v>
      </c>
      <c r="I7" s="6">
        <f t="shared" ref="I7:I38" si="3">$B7+TIME(0,$F$5,0)</f>
        <v>0.41666666666666669</v>
      </c>
      <c r="J7" s="6">
        <f>$B7+TIME(0,$F$6,0)</f>
        <v>0.41666666666666669</v>
      </c>
      <c r="K7" s="6"/>
      <c r="L7" s="6"/>
      <c r="M7" s="6"/>
    </row>
    <row r="8" spans="1:41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6">
        <f>B8+TIME(0,$F$3,0)</f>
        <v>0.42708333333333298</v>
      </c>
      <c r="H8" s="6">
        <f t="shared" si="2"/>
        <v>0.42708333333333298</v>
      </c>
      <c r="I8" s="6">
        <f t="shared" si="3"/>
        <v>0.42708333333333298</v>
      </c>
      <c r="J8" s="6">
        <f t="shared" ref="J8:J38" si="4">$B8+TIME(0,$F$6,0)</f>
        <v>0.42708333333333298</v>
      </c>
      <c r="K8" s="6">
        <f>$B8+TIME(0,$F$7,0)</f>
        <v>0.42708333333333298</v>
      </c>
      <c r="L8" s="6"/>
      <c r="M8" s="6"/>
    </row>
    <row r="9" spans="1:41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6">
        <f t="shared" si="1"/>
        <v>0.4375</v>
      </c>
      <c r="H9" s="6">
        <f t="shared" si="2"/>
        <v>0.4375</v>
      </c>
      <c r="I9" s="6">
        <f t="shared" si="3"/>
        <v>0.4375</v>
      </c>
      <c r="J9" s="6">
        <f t="shared" si="4"/>
        <v>0.4375</v>
      </c>
      <c r="K9" s="6">
        <f t="shared" ref="K9:K38" si="5">$B9+TIME(0,$F$7,0)</f>
        <v>0.4375</v>
      </c>
      <c r="L9" s="6">
        <f>$B9+TIME(0,$F$8,0)</f>
        <v>0.4375</v>
      </c>
      <c r="M9" s="6"/>
    </row>
    <row r="10" spans="1:41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6">
        <f t="shared" si="1"/>
        <v>0.44791666666666702</v>
      </c>
      <c r="H10" s="6">
        <f t="shared" si="2"/>
        <v>0.44791666666666702</v>
      </c>
      <c r="I10" s="6">
        <f t="shared" si="3"/>
        <v>0.44791666666666702</v>
      </c>
      <c r="J10" s="6">
        <f t="shared" si="4"/>
        <v>0.44791666666666702</v>
      </c>
      <c r="K10" s="6">
        <f t="shared" si="5"/>
        <v>0.44791666666666702</v>
      </c>
      <c r="L10" s="6">
        <f t="shared" ref="L10:L38" si="6">$B10+TIME(0,$F$8,0)</f>
        <v>0.44791666666666702</v>
      </c>
      <c r="M10" s="6">
        <f>$B10+TIME(0,$F$9,0)</f>
        <v>0.44791666666666702</v>
      </c>
    </row>
    <row r="11" spans="1:41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6">
        <f t="shared" si="1"/>
        <v>0.45833333333333298</v>
      </c>
      <c r="H11" s="6">
        <f t="shared" si="2"/>
        <v>0.45833333333333298</v>
      </c>
      <c r="I11" s="6">
        <f t="shared" si="3"/>
        <v>0.45833333333333298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ref="M11:M38" si="7">$B11+TIME(0,$F$9,0)</f>
        <v>0.45833333333333298</v>
      </c>
      <c r="N11" s="6">
        <f>$B11+TIME(0,$F$10,0)</f>
        <v>0.45833333333333298</v>
      </c>
    </row>
    <row r="12" spans="1:41" x14ac:dyDescent="0.55000000000000004">
      <c r="A1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6">
        <f t="shared" si="1"/>
        <v>0.46875</v>
      </c>
      <c r="H12" s="6">
        <f t="shared" si="2"/>
        <v>0.46875</v>
      </c>
      <c r="I12" s="6">
        <f t="shared" si="3"/>
        <v>0.46875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ref="N12:N38" si="8">$B12+TIME(0,$F$10,0)</f>
        <v>0.46875</v>
      </c>
      <c r="O12" s="6">
        <f>$B12+TIME(0,$F$11,0)</f>
        <v>0.46875</v>
      </c>
    </row>
    <row r="13" spans="1:41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6">
        <f t="shared" si="1"/>
        <v>0.47916666666666702</v>
      </c>
      <c r="H13" s="6">
        <f t="shared" si="2"/>
        <v>0.47916666666666702</v>
      </c>
      <c r="I13" s="6">
        <f t="shared" si="3"/>
        <v>0.47916666666666702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ref="O13:O38" si="9">$B13+TIME(0,$F$11,0)</f>
        <v>0.47916666666666702</v>
      </c>
      <c r="P13" s="6">
        <f>$B13+TIME(0,$F$12,0)</f>
        <v>0.47916666666666702</v>
      </c>
    </row>
    <row r="14" spans="1:41" x14ac:dyDescent="0.55000000000000004">
      <c r="A14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6">
        <f t="shared" si="1"/>
        <v>0.48958333333333398</v>
      </c>
      <c r="H14" s="6">
        <f t="shared" si="2"/>
        <v>0.48958333333333398</v>
      </c>
      <c r="I14" s="6">
        <f t="shared" si="3"/>
        <v>0.48958333333333398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ref="P14:P38" si="10">$B14+TIME(0,$F$12,0)</f>
        <v>0.48958333333333398</v>
      </c>
      <c r="Q14" s="6">
        <f>$B14+TIME(0,$F$13,0)</f>
        <v>0.48958333333333398</v>
      </c>
    </row>
    <row r="15" spans="1:41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6">
        <f t="shared" si="1"/>
        <v>0.5</v>
      </c>
      <c r="H15" s="6">
        <f t="shared" si="2"/>
        <v>0.5</v>
      </c>
      <c r="I15" s="6">
        <f t="shared" si="3"/>
        <v>0.5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ref="Q15:Q38" si="11">$B15+TIME(0,$F$13,0)</f>
        <v>0.5</v>
      </c>
      <c r="R15" s="6">
        <f>$B15+TIME(0,$F$14,0)</f>
        <v>0.5</v>
      </c>
    </row>
    <row r="16" spans="1:41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6">
        <f t="shared" si="1"/>
        <v>0.51041666666666696</v>
      </c>
      <c r="H16" s="6">
        <f t="shared" si="2"/>
        <v>0.51041666666666696</v>
      </c>
      <c r="I16" s="6">
        <f t="shared" si="3"/>
        <v>0.51041666666666696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ref="R16:R38" si="12">$B16+TIME(0,$F$14,0)</f>
        <v>0.51041666666666696</v>
      </c>
      <c r="S16" s="6">
        <f>$B16+TIME(0,$F$15,0)</f>
        <v>0.51041666666666696</v>
      </c>
    </row>
    <row r="17" spans="1:35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6">
        <f t="shared" si="1"/>
        <v>0.52083333333333404</v>
      </c>
      <c r="H17" s="6">
        <f t="shared" si="2"/>
        <v>0.52083333333333404</v>
      </c>
      <c r="I17" s="6">
        <f t="shared" si="3"/>
        <v>0.52083333333333404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ref="S17:S38" si="13">$B17+TIME(0,$F$15,0)</f>
        <v>0.52083333333333404</v>
      </c>
      <c r="T17" s="6">
        <f>$B17+TIME(0,$F$16,0)</f>
        <v>0.52083333333333404</v>
      </c>
    </row>
    <row r="18" spans="1:35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6">
        <f t="shared" si="1"/>
        <v>0.53125</v>
      </c>
      <c r="H18" s="6">
        <f t="shared" si="2"/>
        <v>0.53125</v>
      </c>
      <c r="I18" s="6">
        <f t="shared" si="3"/>
        <v>0.53125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ref="T18:T38" si="14">$B18+TIME(0,$F$16,0)</f>
        <v>0.53125</v>
      </c>
      <c r="U18" s="6">
        <f>$B18+TIME(0,$F$17,0)</f>
        <v>0.53125</v>
      </c>
    </row>
    <row r="19" spans="1:35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6">
        <f t="shared" si="1"/>
        <v>0.54166666666666696</v>
      </c>
      <c r="H19" s="6">
        <f t="shared" si="2"/>
        <v>0.54166666666666696</v>
      </c>
      <c r="I19" s="6">
        <f t="shared" si="3"/>
        <v>0.54166666666666696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ref="U19:U38" si="15">$B19+TIME(0,$F$17,0)</f>
        <v>0.54166666666666696</v>
      </c>
      <c r="V19" s="6">
        <f>$B19+TIME(0,$F$18,0)</f>
        <v>0.54166666666666696</v>
      </c>
    </row>
    <row r="20" spans="1:35" x14ac:dyDescent="0.55000000000000004">
      <c r="A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6">
        <f t="shared" si="1"/>
        <v>0.55208333333333404</v>
      </c>
      <c r="H20" s="6">
        <f t="shared" si="2"/>
        <v>0.55208333333333404</v>
      </c>
      <c r="I20" s="6">
        <f t="shared" si="3"/>
        <v>0.55208333333333404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ref="V20:V38" si="16">$B20+TIME(0,$F$18,0)</f>
        <v>0.55208333333333404</v>
      </c>
      <c r="W20" s="6">
        <f>$B20+TIME(0,$F$19,0)</f>
        <v>0.55208333333333404</v>
      </c>
    </row>
    <row r="21" spans="1:35" x14ac:dyDescent="0.55000000000000004">
      <c r="A21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6">
        <f t="shared" si="1"/>
        <v>0.5625</v>
      </c>
      <c r="H21" s="6">
        <f t="shared" si="2"/>
        <v>0.5625</v>
      </c>
      <c r="I21" s="6">
        <f t="shared" si="3"/>
        <v>0.5625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ref="W21:W38" si="17">$B21+TIME(0,$F$19,0)</f>
        <v>0.5625</v>
      </c>
      <c r="X21" s="6">
        <f>$B21+TIME(0,$F$20,0)</f>
        <v>0.5625</v>
      </c>
    </row>
    <row r="22" spans="1:35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6">
        <f t="shared" si="1"/>
        <v>0.57291666666666696</v>
      </c>
      <c r="H22" s="6">
        <f t="shared" si="2"/>
        <v>0.57291666666666696</v>
      </c>
      <c r="I22" s="6">
        <f t="shared" si="3"/>
        <v>0.57291666666666696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ref="X22:X38" si="18">$B22+TIME(0,$F$20,0)</f>
        <v>0.57291666666666696</v>
      </c>
      <c r="Y22" s="6">
        <f>$B22+TIME(0,$F$21,0)</f>
        <v>0.57291666666666696</v>
      </c>
    </row>
    <row r="23" spans="1:35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6">
        <f t="shared" si="1"/>
        <v>0.58333333333333404</v>
      </c>
      <c r="H23" s="6">
        <f t="shared" si="2"/>
        <v>0.58333333333333404</v>
      </c>
      <c r="I23" s="6">
        <f t="shared" si="3"/>
        <v>0.58333333333333404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ref="Y23:Y38" si="19">$B23+TIME(0,$F$21,0)</f>
        <v>0.58333333333333404</v>
      </c>
      <c r="Z23" s="6">
        <f>$B23+TIME(0,$F$22,0)</f>
        <v>0.58333333333333404</v>
      </c>
    </row>
    <row r="24" spans="1:35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6">
        <f t="shared" si="1"/>
        <v>0.59375</v>
      </c>
      <c r="H24" s="6">
        <f t="shared" si="2"/>
        <v>0.59375</v>
      </c>
      <c r="I24" s="6">
        <f t="shared" si="3"/>
        <v>0.59375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ref="Z24:Z38" si="20">$B24+TIME(0,$F$22,0)</f>
        <v>0.59375</v>
      </c>
      <c r="AA24" s="6">
        <f>$B24+TIME(0,$F$23,0)</f>
        <v>0.59375</v>
      </c>
    </row>
    <row r="25" spans="1:35" x14ac:dyDescent="0.55000000000000004">
      <c r="A25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6">
        <f t="shared" si="1"/>
        <v>0.60416666666666696</v>
      </c>
      <c r="H25" s="6">
        <f t="shared" si="2"/>
        <v>0.60416666666666696</v>
      </c>
      <c r="I25" s="6">
        <f t="shared" si="3"/>
        <v>0.60416666666666696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ref="AA25:AA38" si="21">$B25+TIME(0,$F$23,0)</f>
        <v>0.60416666666666696</v>
      </c>
      <c r="AB25" s="6">
        <f>$B25+TIME(0,$F$24,0)</f>
        <v>0.60416666666666696</v>
      </c>
    </row>
    <row r="26" spans="1:35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6">
        <f t="shared" si="1"/>
        <v>0.61458333333333404</v>
      </c>
      <c r="H26" s="6">
        <f t="shared" si="2"/>
        <v>0.61458333333333404</v>
      </c>
      <c r="I26" s="6">
        <f t="shared" si="3"/>
        <v>0.61458333333333404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ref="AB26:AB38" si="22">$B26+TIME(0,$F$24,0)</f>
        <v>0.61458333333333404</v>
      </c>
      <c r="AC26" s="6">
        <f>$B26+TIME(0,$F$25,0)</f>
        <v>0.61458333333333404</v>
      </c>
    </row>
    <row r="27" spans="1:35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6">
        <f t="shared" si="1"/>
        <v>0.625</v>
      </c>
      <c r="H27" s="6">
        <f t="shared" si="2"/>
        <v>0.625</v>
      </c>
      <c r="I27" s="6">
        <f t="shared" si="3"/>
        <v>0.625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ref="AC27:AC38" si="23">$B27+TIME(0,$F$25,0)</f>
        <v>0.625</v>
      </c>
      <c r="AD27" s="6">
        <f>$B27+TIME(0,$F$26,0)</f>
        <v>0.625</v>
      </c>
    </row>
    <row r="28" spans="1:35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6">
        <f t="shared" si="1"/>
        <v>0.63541666666666696</v>
      </c>
      <c r="H28" s="6">
        <f t="shared" si="2"/>
        <v>0.63541666666666696</v>
      </c>
      <c r="I28" s="6">
        <f t="shared" si="3"/>
        <v>0.63541666666666696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ref="AD28:AD38" si="24">$B28+TIME(0,$F$26,0)</f>
        <v>0.63541666666666696</v>
      </c>
      <c r="AE28" s="6">
        <f>$B28+TIME(0,$F$27,0)</f>
        <v>0.63541666666666696</v>
      </c>
    </row>
    <row r="29" spans="1:35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6">
        <f t="shared" si="1"/>
        <v>0.64583333333333404</v>
      </c>
      <c r="H29" s="6">
        <f t="shared" si="2"/>
        <v>0.64583333333333404</v>
      </c>
      <c r="I29" s="6">
        <f t="shared" si="3"/>
        <v>0.64583333333333404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ref="AE29:AE38" si="25">$B29+TIME(0,$F$27,0)</f>
        <v>0.64583333333333404</v>
      </c>
      <c r="AF29" s="6">
        <f>$B29+TIME(0,$F$28,0)</f>
        <v>0.64583333333333404</v>
      </c>
    </row>
    <row r="30" spans="1:35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6">
        <f t="shared" si="1"/>
        <v>0.65625</v>
      </c>
      <c r="H30" s="6">
        <f t="shared" si="2"/>
        <v>0.65625</v>
      </c>
      <c r="I30" s="6">
        <f t="shared" si="3"/>
        <v>0.65625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ref="AF30:AF38" si="26">$B30+TIME(0,$F$28,0)</f>
        <v>0.65625</v>
      </c>
      <c r="AG30" s="6">
        <f>$B30+TIME(0,$F$29,0)</f>
        <v>0.65625</v>
      </c>
    </row>
    <row r="31" spans="1:35" x14ac:dyDescent="0.55000000000000004">
      <c r="A31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6">
        <f t="shared" si="1"/>
        <v>0.66666666666666696</v>
      </c>
      <c r="H31" s="6">
        <f t="shared" si="2"/>
        <v>0.66666666666666696</v>
      </c>
      <c r="I31" s="6">
        <f t="shared" si="3"/>
        <v>0.66666666666666696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ref="AG31:AG38" si="27">$B31+TIME(0,$F$29,0)</f>
        <v>0.66666666666666696</v>
      </c>
      <c r="AH31" s="6">
        <f>$B31+TIME(0,$F$30,0)</f>
        <v>0.66666666666666696</v>
      </c>
    </row>
    <row r="32" spans="1:35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6">
        <f t="shared" si="1"/>
        <v>0.67708333333333404</v>
      </c>
      <c r="H32" s="6">
        <f t="shared" si="2"/>
        <v>0.67708333333333404</v>
      </c>
      <c r="I32" s="6">
        <f t="shared" si="3"/>
        <v>0.67708333333333404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ref="AH32:AH38" si="28">$B32+TIME(0,$F$30,0)</f>
        <v>0.67708333333333404</v>
      </c>
      <c r="AI32" s="6">
        <f>$B32+TIME(0,$F$31,0)</f>
        <v>0.67708333333333404</v>
      </c>
    </row>
    <row r="33" spans="1:41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6">
        <f t="shared" si="1"/>
        <v>0.687500000000001</v>
      </c>
      <c r="H33" s="6">
        <f t="shared" si="2"/>
        <v>0.687500000000001</v>
      </c>
      <c r="I33" s="6">
        <f t="shared" si="3"/>
        <v>0.687500000000001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ref="AI33:AI38" si="29">$B33+TIME(0,$F$31,0)</f>
        <v>0.687500000000001</v>
      </c>
      <c r="AJ33" s="6">
        <f>$B33+TIME(0,$F$32,0)</f>
        <v>0.687500000000001</v>
      </c>
    </row>
    <row r="34" spans="1:41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6">
        <f t="shared" si="1"/>
        <v>0.69791666666666696</v>
      </c>
      <c r="H34" s="6">
        <f t="shared" si="2"/>
        <v>0.69791666666666696</v>
      </c>
      <c r="I34" s="6">
        <f t="shared" si="3"/>
        <v>0.69791666666666696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ref="AJ34:AJ38" si="30">$B34+TIME(0,$F$32,0)</f>
        <v>0.69791666666666696</v>
      </c>
      <c r="AK34" s="6">
        <f>$B34+TIME(0,$F$33,0)</f>
        <v>0.69791666666666696</v>
      </c>
    </row>
    <row r="35" spans="1:41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6">
        <f t="shared" si="1"/>
        <v>0.70833333333333404</v>
      </c>
      <c r="H35" s="6">
        <f t="shared" si="2"/>
        <v>0.70833333333333404</v>
      </c>
      <c r="I35" s="6">
        <f t="shared" si="3"/>
        <v>0.70833333333333404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ref="AK35:AK38" si="31">$B35+TIME(0,$F$33,0)</f>
        <v>0.70833333333333404</v>
      </c>
      <c r="AL35" s="6">
        <f>$B35+TIME(0,$F$34,0)</f>
        <v>0.70833333333333404</v>
      </c>
    </row>
    <row r="36" spans="1:41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6">
        <f t="shared" si="1"/>
        <v>0.718750000000001</v>
      </c>
      <c r="H36" s="6">
        <f t="shared" si="2"/>
        <v>0.718750000000001</v>
      </c>
      <c r="I36" s="6">
        <f t="shared" si="3"/>
        <v>0.718750000000001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ref="AL36:AL38" si="32">$B36+TIME(0,$F$34,0)</f>
        <v>0.718750000000001</v>
      </c>
      <c r="AM36" s="6">
        <f>$B36+TIME(0,$F$35,0)</f>
        <v>0.718750000000001</v>
      </c>
    </row>
    <row r="37" spans="1:41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6">
        <f t="shared" si="1"/>
        <v>0.72916666666666696</v>
      </c>
      <c r="H37" s="6">
        <f t="shared" si="2"/>
        <v>0.72916666666666696</v>
      </c>
      <c r="I37" s="6">
        <f t="shared" si="3"/>
        <v>0.72916666666666696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ref="AM37:AM38" si="33">$B37+TIME(0,$F$35,0)</f>
        <v>0.72916666666666696</v>
      </c>
      <c r="AN37" s="6">
        <f>$B37+TIME(0,$F$36,0)</f>
        <v>0.72916666666666696</v>
      </c>
    </row>
    <row r="38" spans="1:41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6">
        <f t="shared" si="1"/>
        <v>0.73958333333333404</v>
      </c>
      <c r="H38" s="6">
        <f t="shared" si="2"/>
        <v>0.73958333333333404</v>
      </c>
      <c r="I38" s="6">
        <f t="shared" si="3"/>
        <v>0.73958333333333404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>$B38+TIME(0,$F$36,0)</f>
        <v>0.73958333333333404</v>
      </c>
      <c r="AO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10DC-726D-4DC0-AC14-F370793D4F4C}">
  <dimension ref="A1:AW5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9" sqref="A49:B49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2" width="11.578125" bestFit="1" customWidth="1"/>
    <col min="13" max="13" width="12.68359375" bestFit="1" customWidth="1"/>
    <col min="14" max="17" width="11.578125" bestFit="1" customWidth="1"/>
    <col min="18" max="22" width="12.68359375" bestFit="1" customWidth="1"/>
    <col min="23" max="23" width="13.68359375" bestFit="1" customWidth="1"/>
    <col min="24" max="27" width="12.68359375" bestFit="1" customWidth="1"/>
    <col min="28" max="28" width="13.68359375" bestFit="1" customWidth="1"/>
    <col min="29" max="32" width="12.68359375" bestFit="1" customWidth="1"/>
    <col min="33" max="33" width="13.68359375" bestFit="1" customWidth="1"/>
    <col min="34" max="37" width="12.68359375" bestFit="1" customWidth="1"/>
    <col min="38" max="38" width="13.68359375" bestFit="1" customWidth="1"/>
    <col min="39" max="49" width="12.68359375" bestFit="1" customWidth="1"/>
  </cols>
  <sheetData>
    <row r="1" spans="1:49" x14ac:dyDescent="0.55000000000000004">
      <c r="A1" s="19"/>
      <c r="B1" s="13" t="s">
        <v>41</v>
      </c>
      <c r="C1" s="14">
        <v>44177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49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182</v>
      </c>
      <c r="N2" s="16" t="s">
        <v>101</v>
      </c>
      <c r="O2" s="16" t="s">
        <v>102</v>
      </c>
      <c r="P2" s="16" t="s">
        <v>103</v>
      </c>
      <c r="Q2" s="16" t="s">
        <v>104</v>
      </c>
      <c r="R2" s="16" t="s">
        <v>184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183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185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186</v>
      </c>
      <c r="AH2" s="16" t="s">
        <v>152</v>
      </c>
      <c r="AI2" s="16" t="s">
        <v>153</v>
      </c>
      <c r="AJ2" s="16" t="s">
        <v>154</v>
      </c>
      <c r="AK2" s="16" t="s">
        <v>155</v>
      </c>
      <c r="AL2" s="16" t="s">
        <v>187</v>
      </c>
      <c r="AM2" s="16" t="s">
        <v>156</v>
      </c>
      <c r="AN2" s="16" t="s">
        <v>157</v>
      </c>
      <c r="AO2" s="16" t="s">
        <v>158</v>
      </c>
      <c r="AP2" s="16" t="s">
        <v>159</v>
      </c>
      <c r="AQ2" s="16" t="s">
        <v>192</v>
      </c>
      <c r="AR2" s="16" t="s">
        <v>160</v>
      </c>
      <c r="AS2" s="16" t="s">
        <v>161</v>
      </c>
      <c r="AT2" s="16" t="s">
        <v>162</v>
      </c>
      <c r="AU2" s="16" t="s">
        <v>163</v>
      </c>
      <c r="AV2" s="16" t="s">
        <v>164</v>
      </c>
      <c r="AW2" s="16" t="s">
        <v>165</v>
      </c>
    </row>
    <row r="3" spans="1:49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0.3888888888888889</v>
      </c>
      <c r="F3" s="23">
        <f>TIME(0,20,0)</f>
        <v>1.3888888888888888E-2</v>
      </c>
      <c r="G3" s="28">
        <f t="shared" ref="G3:G45" si="0">E3-(B3+$G$1)</f>
        <v>3.4722222222222099E-3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  <c r="AQ3" s="27" t="s">
        <v>167</v>
      </c>
      <c r="AR3" s="27" t="s">
        <v>167</v>
      </c>
      <c r="AS3" s="27" t="s">
        <v>167</v>
      </c>
      <c r="AT3" s="27" t="s">
        <v>167</v>
      </c>
      <c r="AU3" s="27" t="s">
        <v>167</v>
      </c>
      <c r="AV3" s="27" t="s">
        <v>167</v>
      </c>
      <c r="AW3" s="27" t="s">
        <v>167</v>
      </c>
    </row>
    <row r="4" spans="1:49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0.3888888888888889</v>
      </c>
      <c r="E4" s="25">
        <f t="shared" ref="E4:E45" si="1">D4+F4</f>
        <v>0.39930555555555558</v>
      </c>
      <c r="F4" s="23">
        <f>TIME(0,15,0)</f>
        <v>1.0416666666666666E-2</v>
      </c>
      <c r="G4" s="25">
        <f t="shared" si="0"/>
        <v>3.4722222222222099E-3</v>
      </c>
      <c r="H4" s="25">
        <f>B4+$G$3</f>
        <v>0.3888888888888889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  <c r="AQ4" s="27" t="s">
        <v>167</v>
      </c>
      <c r="AR4" s="27" t="s">
        <v>167</v>
      </c>
      <c r="AS4" s="27" t="s">
        <v>167</v>
      </c>
      <c r="AT4" s="27" t="s">
        <v>167</v>
      </c>
      <c r="AU4" s="27" t="s">
        <v>167</v>
      </c>
      <c r="AV4" s="27" t="s">
        <v>167</v>
      </c>
      <c r="AW4" s="27" t="s">
        <v>167</v>
      </c>
    </row>
    <row r="5" spans="1:49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5" si="2">E4</f>
        <v>0.39930555555555558</v>
      </c>
      <c r="E5" s="25">
        <f t="shared" si="1"/>
        <v>0.41666666666666669</v>
      </c>
      <c r="F5" s="23">
        <f>TIME(0,25,0)</f>
        <v>1.7361111111111112E-2</v>
      </c>
      <c r="G5" s="25">
        <f t="shared" si="0"/>
        <v>1.0416666666666685E-2</v>
      </c>
      <c r="H5" s="25">
        <f t="shared" ref="H5:H45" si="3">B5+$G$3</f>
        <v>0.39930555555555552</v>
      </c>
      <c r="I5" s="25">
        <f>$B5+$G$4</f>
        <v>0.39930555555555552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  <c r="AQ5" s="27" t="s">
        <v>167</v>
      </c>
      <c r="AR5" s="27" t="s">
        <v>167</v>
      </c>
      <c r="AS5" s="27" t="s">
        <v>167</v>
      </c>
      <c r="AT5" s="27" t="s">
        <v>167</v>
      </c>
      <c r="AU5" s="27" t="s">
        <v>167</v>
      </c>
      <c r="AV5" s="27" t="s">
        <v>167</v>
      </c>
      <c r="AW5" s="27" t="s">
        <v>167</v>
      </c>
    </row>
    <row r="6" spans="1:49" x14ac:dyDescent="0.55000000000000004">
      <c r="A6" s="24" t="s">
        <v>109</v>
      </c>
      <c r="B6" s="25">
        <v>0.40625</v>
      </c>
      <c r="C6" s="24" t="s">
        <v>12</v>
      </c>
      <c r="D6" s="25">
        <f t="shared" si="2"/>
        <v>0.41666666666666669</v>
      </c>
      <c r="E6" s="25">
        <f t="shared" si="1"/>
        <v>0.42708333333333337</v>
      </c>
      <c r="F6" s="23">
        <f>TIME(0,15,0)</f>
        <v>1.0416666666666666E-2</v>
      </c>
      <c r="G6" s="25">
        <f t="shared" si="0"/>
        <v>1.0416666666666685E-2</v>
      </c>
      <c r="H6" s="25">
        <f t="shared" si="3"/>
        <v>0.40972222222222221</v>
      </c>
      <c r="I6" s="25">
        <f t="shared" ref="I6:I45" si="4">$B6+$G$4</f>
        <v>0.40972222222222221</v>
      </c>
      <c r="J6" s="25">
        <f t="shared" ref="J6:J45" si="5">$B6+$G$5</f>
        <v>0.41666666666666669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  <c r="AQ6" s="27" t="s">
        <v>167</v>
      </c>
      <c r="AR6" s="27" t="s">
        <v>167</v>
      </c>
      <c r="AS6" s="27" t="s">
        <v>167</v>
      </c>
      <c r="AT6" s="27" t="s">
        <v>167</v>
      </c>
      <c r="AU6" s="27" t="s">
        <v>167</v>
      </c>
      <c r="AV6" s="27" t="s">
        <v>167</v>
      </c>
      <c r="AW6" s="27" t="s">
        <v>167</v>
      </c>
    </row>
    <row r="7" spans="1:49" x14ac:dyDescent="0.55000000000000004">
      <c r="A7" s="26" t="s">
        <v>110</v>
      </c>
      <c r="B7" s="25">
        <v>0.41666666666666669</v>
      </c>
      <c r="C7" s="24" t="s">
        <v>13</v>
      </c>
      <c r="D7" s="25">
        <f t="shared" si="2"/>
        <v>0.42708333333333337</v>
      </c>
      <c r="E7" s="25">
        <f t="shared" si="1"/>
        <v>0.42708333333333337</v>
      </c>
      <c r="F7" s="23">
        <v>0</v>
      </c>
      <c r="G7" s="25">
        <f>E7-(B7+$G$1)</f>
        <v>0</v>
      </c>
      <c r="H7" s="25">
        <f t="shared" si="3"/>
        <v>0.4201388888888889</v>
      </c>
      <c r="I7" s="25">
        <f t="shared" si="4"/>
        <v>0.4201388888888889</v>
      </c>
      <c r="J7" s="25">
        <f t="shared" si="5"/>
        <v>0.42708333333333337</v>
      </c>
      <c r="K7" s="25">
        <f>$B7+$G$6</f>
        <v>0.42708333333333337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  <c r="AQ7" s="27" t="s">
        <v>167</v>
      </c>
      <c r="AR7" s="27" t="s">
        <v>167</v>
      </c>
      <c r="AS7" s="27" t="s">
        <v>167</v>
      </c>
      <c r="AT7" s="27" t="s">
        <v>167</v>
      </c>
      <c r="AU7" s="27" t="s">
        <v>167</v>
      </c>
      <c r="AV7" s="27" t="s">
        <v>167</v>
      </c>
      <c r="AW7" s="27" t="s">
        <v>167</v>
      </c>
    </row>
    <row r="8" spans="1:49" x14ac:dyDescent="0.55000000000000004">
      <c r="A8" s="29" t="s">
        <v>178</v>
      </c>
      <c r="B8" s="25">
        <v>0.41666666666666669</v>
      </c>
      <c r="C8" s="24" t="s">
        <v>179</v>
      </c>
      <c r="D8" s="25">
        <f t="shared" si="2"/>
        <v>0.42708333333333337</v>
      </c>
      <c r="E8" s="25">
        <f t="shared" si="1"/>
        <v>0.44097222222222227</v>
      </c>
      <c r="F8" s="23">
        <f>TIME(0,20,0)</f>
        <v>1.3888888888888888E-2</v>
      </c>
      <c r="G8" s="25">
        <f>E8-(B8+$G$1)</f>
        <v>1.3888888888888895E-2</v>
      </c>
      <c r="H8" s="25">
        <f t="shared" si="3"/>
        <v>0.4201388888888889</v>
      </c>
      <c r="I8" s="25">
        <f t="shared" si="4"/>
        <v>0.4201388888888889</v>
      </c>
      <c r="J8" s="25">
        <f t="shared" si="5"/>
        <v>0.42708333333333337</v>
      </c>
      <c r="K8" s="25">
        <f t="shared" ref="K8:K45" si="6">$B8+$G$6</f>
        <v>0.42708333333333337</v>
      </c>
      <c r="L8" s="25">
        <f>$B8+$G$7</f>
        <v>0.41666666666666669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  <c r="AQ8" s="27" t="s">
        <v>167</v>
      </c>
      <c r="AR8" s="27" t="s">
        <v>167</v>
      </c>
      <c r="AS8" s="27" t="s">
        <v>167</v>
      </c>
      <c r="AT8" s="27" t="s">
        <v>167</v>
      </c>
      <c r="AU8" s="27" t="s">
        <v>167</v>
      </c>
      <c r="AV8" s="27" t="s">
        <v>167</v>
      </c>
      <c r="AW8" s="27" t="s">
        <v>167</v>
      </c>
    </row>
    <row r="9" spans="1:49" x14ac:dyDescent="0.55000000000000004">
      <c r="A9" s="24" t="s">
        <v>111</v>
      </c>
      <c r="B9" s="25">
        <v>0.42708333333333298</v>
      </c>
      <c r="C9" s="24" t="s">
        <v>14</v>
      </c>
      <c r="D9" s="25">
        <f>E8</f>
        <v>0.44097222222222227</v>
      </c>
      <c r="E9" s="25">
        <f t="shared" si="1"/>
        <v>0.45486111111111116</v>
      </c>
      <c r="F9" s="23">
        <f t="shared" ref="F9:F20" si="7">TIME(0,20,0)</f>
        <v>1.3888888888888888E-2</v>
      </c>
      <c r="G9" s="25">
        <f t="shared" si="0"/>
        <v>1.7361111111111494E-2</v>
      </c>
      <c r="H9" s="25">
        <f t="shared" si="3"/>
        <v>0.43055555555555519</v>
      </c>
      <c r="I9" s="25">
        <f t="shared" si="4"/>
        <v>0.43055555555555519</v>
      </c>
      <c r="J9" s="25">
        <f t="shared" si="5"/>
        <v>0.43749999999999967</v>
      </c>
      <c r="K9" s="25">
        <f t="shared" si="6"/>
        <v>0.43749999999999967</v>
      </c>
      <c r="L9" s="25">
        <f t="shared" ref="L9:L45" si="8">$B9+$G$7</f>
        <v>0.42708333333333298</v>
      </c>
      <c r="M9" s="25">
        <f>$B9+$G$8</f>
        <v>0.44097222222222188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  <c r="AQ9" s="27" t="s">
        <v>167</v>
      </c>
      <c r="AR9" s="27" t="s">
        <v>167</v>
      </c>
      <c r="AS9" s="27" t="s">
        <v>167</v>
      </c>
      <c r="AT9" s="27" t="s">
        <v>167</v>
      </c>
      <c r="AU9" s="27" t="s">
        <v>167</v>
      </c>
      <c r="AV9" s="27" t="s">
        <v>167</v>
      </c>
      <c r="AW9" s="27" t="s">
        <v>167</v>
      </c>
    </row>
    <row r="10" spans="1:49" x14ac:dyDescent="0.55000000000000004">
      <c r="A10" s="24" t="s">
        <v>112</v>
      </c>
      <c r="B10" s="25">
        <v>0.4375</v>
      </c>
      <c r="C10" s="24" t="s">
        <v>15</v>
      </c>
      <c r="D10" s="25">
        <f t="shared" si="2"/>
        <v>0.45486111111111116</v>
      </c>
      <c r="E10" s="25">
        <f t="shared" si="1"/>
        <v>0.46180555555555558</v>
      </c>
      <c r="F10" s="23">
        <f>TIME(0,10,0)</f>
        <v>6.9444444444444441E-3</v>
      </c>
      <c r="G10" s="25">
        <f t="shared" si="0"/>
        <v>1.3888888888888895E-2</v>
      </c>
      <c r="H10" s="25">
        <f t="shared" si="3"/>
        <v>0.44097222222222221</v>
      </c>
      <c r="I10" s="25">
        <f t="shared" si="4"/>
        <v>0.44097222222222221</v>
      </c>
      <c r="J10" s="25">
        <f t="shared" si="5"/>
        <v>0.44791666666666669</v>
      </c>
      <c r="K10" s="25">
        <f t="shared" si="6"/>
        <v>0.44791666666666669</v>
      </c>
      <c r="L10" s="25">
        <f t="shared" si="8"/>
        <v>0.4375</v>
      </c>
      <c r="M10" s="25">
        <f t="shared" ref="M10:M45" si="9">$B10+$G$8</f>
        <v>0.4513888888888889</v>
      </c>
      <c r="N10" s="25">
        <f>$B10+$G$9</f>
        <v>0.45486111111111149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  <c r="AQ10" s="27" t="s">
        <v>167</v>
      </c>
      <c r="AR10" s="27" t="s">
        <v>167</v>
      </c>
      <c r="AS10" s="27" t="s">
        <v>167</v>
      </c>
      <c r="AT10" s="27" t="s">
        <v>167</v>
      </c>
      <c r="AU10" s="27" t="s">
        <v>167</v>
      </c>
      <c r="AV10" s="27" t="s">
        <v>167</v>
      </c>
      <c r="AW10" s="27" t="s">
        <v>167</v>
      </c>
    </row>
    <row r="11" spans="1:49" x14ac:dyDescent="0.55000000000000004">
      <c r="A11" s="24" t="s">
        <v>113</v>
      </c>
      <c r="B11" s="25">
        <v>0.44791666666666702</v>
      </c>
      <c r="C11" s="24" t="s">
        <v>16</v>
      </c>
      <c r="D11" s="25">
        <f t="shared" si="2"/>
        <v>0.46180555555555558</v>
      </c>
      <c r="E11" s="25">
        <f t="shared" si="1"/>
        <v>0.47222222222222227</v>
      </c>
      <c r="F11" s="23">
        <f>TIME(0,15,0)</f>
        <v>1.0416666666666666E-2</v>
      </c>
      <c r="G11" s="25">
        <f t="shared" si="0"/>
        <v>1.3888888888888562E-2</v>
      </c>
      <c r="H11" s="25">
        <f t="shared" si="3"/>
        <v>0.45138888888888923</v>
      </c>
      <c r="I11" s="25">
        <f t="shared" si="4"/>
        <v>0.45138888888888923</v>
      </c>
      <c r="J11" s="25">
        <f t="shared" si="5"/>
        <v>0.4583333333333337</v>
      </c>
      <c r="K11" s="25">
        <f t="shared" si="6"/>
        <v>0.4583333333333337</v>
      </c>
      <c r="L11" s="25">
        <f t="shared" si="8"/>
        <v>0.44791666666666702</v>
      </c>
      <c r="M11" s="25">
        <f t="shared" si="9"/>
        <v>0.46180555555555591</v>
      </c>
      <c r="N11" s="25">
        <f t="shared" ref="N11:N45" si="10">$B11+$G$9</f>
        <v>0.46527777777777851</v>
      </c>
      <c r="O11" s="25">
        <f>$B11+$G$10</f>
        <v>0.46180555555555591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  <c r="AQ11" s="27" t="s">
        <v>167</v>
      </c>
      <c r="AR11" s="27" t="s">
        <v>167</v>
      </c>
      <c r="AS11" s="27" t="s">
        <v>167</v>
      </c>
      <c r="AT11" s="27" t="s">
        <v>167</v>
      </c>
      <c r="AU11" s="27" t="s">
        <v>167</v>
      </c>
      <c r="AV11" s="27" t="s">
        <v>167</v>
      </c>
      <c r="AW11" s="27" t="s">
        <v>167</v>
      </c>
    </row>
    <row r="12" spans="1:49" x14ac:dyDescent="0.55000000000000004">
      <c r="A12" s="24" t="s">
        <v>114</v>
      </c>
      <c r="B12" s="25">
        <v>0.45833333333333298</v>
      </c>
      <c r="C12" s="24" t="s">
        <v>17</v>
      </c>
      <c r="D12" s="25">
        <f t="shared" si="2"/>
        <v>0.47222222222222227</v>
      </c>
      <c r="E12" s="25">
        <f t="shared" si="1"/>
        <v>0.48611111111111116</v>
      </c>
      <c r="F12" s="23">
        <f>TIME(0,20,0)</f>
        <v>1.3888888888888888E-2</v>
      </c>
      <c r="G12" s="25">
        <f t="shared" si="0"/>
        <v>1.7361111111111494E-2</v>
      </c>
      <c r="H12" s="25">
        <f t="shared" si="3"/>
        <v>0.46180555555555519</v>
      </c>
      <c r="I12" s="25">
        <f t="shared" si="4"/>
        <v>0.46180555555555519</v>
      </c>
      <c r="J12" s="25">
        <f t="shared" si="5"/>
        <v>0.46874999999999967</v>
      </c>
      <c r="K12" s="25">
        <f t="shared" si="6"/>
        <v>0.46874999999999967</v>
      </c>
      <c r="L12" s="25">
        <f t="shared" si="8"/>
        <v>0.45833333333333298</v>
      </c>
      <c r="M12" s="25">
        <f t="shared" si="9"/>
        <v>0.47222222222222188</v>
      </c>
      <c r="N12" s="25">
        <f t="shared" si="10"/>
        <v>0.47569444444444448</v>
      </c>
      <c r="O12" s="25">
        <f t="shared" ref="O12:O45" si="11">$B12+$G$10</f>
        <v>0.47222222222222188</v>
      </c>
      <c r="P12" s="25">
        <f>$B12+$G$11</f>
        <v>0.47222222222222154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  <c r="AQ12" s="27" t="s">
        <v>167</v>
      </c>
      <c r="AR12" s="27" t="s">
        <v>167</v>
      </c>
      <c r="AS12" s="27" t="s">
        <v>167</v>
      </c>
      <c r="AT12" s="27" t="s">
        <v>167</v>
      </c>
      <c r="AU12" s="27" t="s">
        <v>167</v>
      </c>
      <c r="AV12" s="27" t="s">
        <v>167</v>
      </c>
      <c r="AW12" s="27" t="s">
        <v>167</v>
      </c>
    </row>
    <row r="13" spans="1:49" x14ac:dyDescent="0.55000000000000004">
      <c r="A13" s="29" t="s">
        <v>168</v>
      </c>
      <c r="B13" s="25">
        <v>0.45833333333333331</v>
      </c>
      <c r="C13" s="24" t="s">
        <v>180</v>
      </c>
      <c r="D13" s="25">
        <f>E12</f>
        <v>0.48611111111111116</v>
      </c>
      <c r="E13" s="25">
        <f t="shared" si="1"/>
        <v>0.49652777777777785</v>
      </c>
      <c r="F13" s="23">
        <f>TIME(0,15,0)</f>
        <v>1.0416666666666666E-2</v>
      </c>
      <c r="G13" s="25">
        <f t="shared" si="0"/>
        <v>2.7777777777777846E-2</v>
      </c>
      <c r="H13" s="25">
        <f t="shared" si="3"/>
        <v>0.46180555555555552</v>
      </c>
      <c r="I13" s="25">
        <f t="shared" si="4"/>
        <v>0.46180555555555552</v>
      </c>
      <c r="J13" s="25">
        <f t="shared" si="5"/>
        <v>0.46875</v>
      </c>
      <c r="K13" s="25">
        <f t="shared" si="6"/>
        <v>0.46875</v>
      </c>
      <c r="L13" s="25">
        <f t="shared" si="8"/>
        <v>0.45833333333333331</v>
      </c>
      <c r="M13" s="25">
        <f t="shared" si="9"/>
        <v>0.47222222222222221</v>
      </c>
      <c r="N13" s="25">
        <f t="shared" si="10"/>
        <v>0.47569444444444481</v>
      </c>
      <c r="O13" s="25">
        <f t="shared" si="11"/>
        <v>0.47222222222222221</v>
      </c>
      <c r="P13" s="25">
        <f t="shared" ref="P13:P45" si="12">$B13+$G$11</f>
        <v>0.47222222222222188</v>
      </c>
      <c r="Q13" s="25">
        <f>$B13+$G$12</f>
        <v>0.47569444444444481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  <c r="AQ13" s="27" t="s">
        <v>167</v>
      </c>
      <c r="AR13" s="27" t="s">
        <v>167</v>
      </c>
      <c r="AS13" s="27" t="s">
        <v>167</v>
      </c>
      <c r="AT13" s="27" t="s">
        <v>167</v>
      </c>
      <c r="AU13" s="27" t="s">
        <v>167</v>
      </c>
      <c r="AV13" s="27" t="s">
        <v>167</v>
      </c>
      <c r="AW13" s="27" t="s">
        <v>167</v>
      </c>
    </row>
    <row r="14" spans="1:49" x14ac:dyDescent="0.55000000000000004">
      <c r="A14" s="26" t="s">
        <v>115</v>
      </c>
      <c r="B14" s="25">
        <v>0.46875</v>
      </c>
      <c r="C14" s="24" t="s">
        <v>64</v>
      </c>
      <c r="D14" s="25">
        <f>E13</f>
        <v>0.49652777777777785</v>
      </c>
      <c r="E14" s="25">
        <f t="shared" si="1"/>
        <v>0.49652777777777785</v>
      </c>
      <c r="F14" s="23">
        <f>TIME(0,0,0)</f>
        <v>0</v>
      </c>
      <c r="G14" s="25">
        <f>E14-(B14+$G$1)</f>
        <v>1.736111111111116E-2</v>
      </c>
      <c r="H14" s="25">
        <f t="shared" si="3"/>
        <v>0.47222222222222221</v>
      </c>
      <c r="I14" s="25">
        <f t="shared" si="4"/>
        <v>0.47222222222222221</v>
      </c>
      <c r="J14" s="25">
        <f t="shared" si="5"/>
        <v>0.47916666666666669</v>
      </c>
      <c r="K14" s="25">
        <f t="shared" si="6"/>
        <v>0.47916666666666669</v>
      </c>
      <c r="L14" s="25">
        <f t="shared" si="8"/>
        <v>0.46875</v>
      </c>
      <c r="M14" s="25">
        <f t="shared" si="9"/>
        <v>0.4826388888888889</v>
      </c>
      <c r="N14" s="25">
        <f t="shared" si="10"/>
        <v>0.48611111111111149</v>
      </c>
      <c r="O14" s="25">
        <f t="shared" si="11"/>
        <v>0.4826388888888889</v>
      </c>
      <c r="P14" s="25">
        <f t="shared" si="12"/>
        <v>0.48263888888888856</v>
      </c>
      <c r="Q14" s="25">
        <f t="shared" ref="Q14:Q45" si="13">$B14+$G$12</f>
        <v>0.48611111111111149</v>
      </c>
      <c r="R14" s="25">
        <f t="shared" ref="R14:R45" si="14">$B14+$G$13</f>
        <v>0.49652777777777785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  <c r="AQ14" s="27" t="s">
        <v>167</v>
      </c>
      <c r="AR14" s="27" t="s">
        <v>167</v>
      </c>
      <c r="AS14" s="27" t="s">
        <v>167</v>
      </c>
      <c r="AT14" s="27" t="s">
        <v>167</v>
      </c>
      <c r="AU14" s="27" t="s">
        <v>167</v>
      </c>
      <c r="AV14" s="27" t="s">
        <v>167</v>
      </c>
      <c r="AW14" s="27" t="s">
        <v>167</v>
      </c>
    </row>
    <row r="15" spans="1:49" x14ac:dyDescent="0.55000000000000004">
      <c r="A15" s="24" t="s">
        <v>116</v>
      </c>
      <c r="B15" s="25">
        <v>0.47916666666666702</v>
      </c>
      <c r="C15" s="24" t="s">
        <v>65</v>
      </c>
      <c r="D15" s="25">
        <f t="shared" si="2"/>
        <v>0.49652777777777785</v>
      </c>
      <c r="E15" s="25">
        <f t="shared" si="1"/>
        <v>0.51041666666666674</v>
      </c>
      <c r="F15" s="23">
        <f t="shared" si="7"/>
        <v>1.3888888888888888E-2</v>
      </c>
      <c r="G15" s="25">
        <f t="shared" si="0"/>
        <v>2.0833333333333037E-2</v>
      </c>
      <c r="H15" s="25">
        <f t="shared" si="3"/>
        <v>0.48263888888888923</v>
      </c>
      <c r="I15" s="25">
        <f t="shared" si="4"/>
        <v>0.48263888888888923</v>
      </c>
      <c r="J15" s="25">
        <f t="shared" si="5"/>
        <v>0.4895833333333337</v>
      </c>
      <c r="K15" s="25">
        <f t="shared" si="6"/>
        <v>0.4895833333333337</v>
      </c>
      <c r="L15" s="25">
        <f t="shared" si="8"/>
        <v>0.47916666666666702</v>
      </c>
      <c r="M15" s="25">
        <f t="shared" si="9"/>
        <v>0.49305555555555591</v>
      </c>
      <c r="N15" s="25">
        <f t="shared" si="10"/>
        <v>0.49652777777777851</v>
      </c>
      <c r="O15" s="25">
        <f t="shared" si="11"/>
        <v>0.49305555555555591</v>
      </c>
      <c r="P15" s="25">
        <f t="shared" si="12"/>
        <v>0.49305555555555558</v>
      </c>
      <c r="Q15" s="25">
        <f t="shared" si="13"/>
        <v>0.49652777777777851</v>
      </c>
      <c r="R15" s="25">
        <f t="shared" si="14"/>
        <v>0.50694444444444486</v>
      </c>
      <c r="S15" s="25">
        <f>$B15+$G$14</f>
        <v>0.49652777777777818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  <c r="AQ15" s="27" t="s">
        <v>167</v>
      </c>
      <c r="AR15" s="27" t="s">
        <v>167</v>
      </c>
      <c r="AS15" s="27" t="s">
        <v>167</v>
      </c>
      <c r="AT15" s="27" t="s">
        <v>167</v>
      </c>
      <c r="AU15" s="27" t="s">
        <v>167</v>
      </c>
      <c r="AV15" s="27" t="s">
        <v>167</v>
      </c>
      <c r="AW15" s="27" t="s">
        <v>167</v>
      </c>
    </row>
    <row r="16" spans="1:49" x14ac:dyDescent="0.55000000000000004">
      <c r="A16" s="26" t="s">
        <v>117</v>
      </c>
      <c r="B16" s="25">
        <v>0.48958333333333398</v>
      </c>
      <c r="C16" s="24" t="s">
        <v>66</v>
      </c>
      <c r="D16" s="25">
        <f t="shared" si="2"/>
        <v>0.51041666666666674</v>
      </c>
      <c r="E16" s="25">
        <f t="shared" si="1"/>
        <v>0.51041666666666674</v>
      </c>
      <c r="F16" s="23">
        <f>TIME(0,0,0)</f>
        <v>0</v>
      </c>
      <c r="G16" s="25">
        <f t="shared" si="0"/>
        <v>1.0416666666666075E-2</v>
      </c>
      <c r="H16" s="25">
        <f t="shared" si="3"/>
        <v>0.49305555555555619</v>
      </c>
      <c r="I16" s="25">
        <f t="shared" si="4"/>
        <v>0.49305555555555619</v>
      </c>
      <c r="J16" s="25">
        <f t="shared" si="5"/>
        <v>0.50000000000000067</v>
      </c>
      <c r="K16" s="25">
        <f t="shared" si="6"/>
        <v>0.50000000000000067</v>
      </c>
      <c r="L16" s="25">
        <f t="shared" si="8"/>
        <v>0.48958333333333398</v>
      </c>
      <c r="M16" s="25">
        <f t="shared" si="9"/>
        <v>0.50347222222222288</v>
      </c>
      <c r="N16" s="25">
        <f t="shared" si="10"/>
        <v>0.50694444444444553</v>
      </c>
      <c r="O16" s="25">
        <f t="shared" si="11"/>
        <v>0.50347222222222288</v>
      </c>
      <c r="P16" s="25">
        <f t="shared" si="12"/>
        <v>0.50347222222222254</v>
      </c>
      <c r="Q16" s="25">
        <f t="shared" si="13"/>
        <v>0.50694444444444553</v>
      </c>
      <c r="R16" s="25">
        <f t="shared" si="14"/>
        <v>0.51736111111111183</v>
      </c>
      <c r="S16" s="25">
        <f t="shared" ref="S16:S45" si="15">$B16+$G$14</f>
        <v>0.50694444444444509</v>
      </c>
      <c r="T16" s="25">
        <f>$B16+$G$15</f>
        <v>0.51041666666666696</v>
      </c>
      <c r="U16" s="27" t="s">
        <v>167</v>
      </c>
      <c r="V16" s="27" t="s">
        <v>167</v>
      </c>
      <c r="W16" s="27" t="s">
        <v>167</v>
      </c>
      <c r="X16" s="27" t="s">
        <v>167</v>
      </c>
      <c r="Y16" s="27" t="s">
        <v>167</v>
      </c>
      <c r="Z16" s="27" t="s">
        <v>167</v>
      </c>
      <c r="AA16" s="27" t="s">
        <v>167</v>
      </c>
      <c r="AB16" s="27" t="s">
        <v>167</v>
      </c>
      <c r="AC16" s="27" t="s">
        <v>167</v>
      </c>
      <c r="AD16" s="27" t="s">
        <v>167</v>
      </c>
      <c r="AE16" s="27" t="s">
        <v>167</v>
      </c>
      <c r="AF16" s="27" t="s">
        <v>167</v>
      </c>
      <c r="AG16" s="27" t="s">
        <v>167</v>
      </c>
      <c r="AH16" s="27" t="s">
        <v>167</v>
      </c>
      <c r="AI16" s="27" t="s">
        <v>167</v>
      </c>
      <c r="AJ16" s="27" t="s">
        <v>167</v>
      </c>
      <c r="AK16" s="27" t="s">
        <v>167</v>
      </c>
      <c r="AL16" s="27" t="s">
        <v>167</v>
      </c>
      <c r="AM16" s="27" t="s">
        <v>167</v>
      </c>
      <c r="AN16" s="27" t="s">
        <v>167</v>
      </c>
      <c r="AO16" s="27" t="s">
        <v>167</v>
      </c>
      <c r="AP16" s="27" t="s">
        <v>167</v>
      </c>
      <c r="AQ16" s="27" t="s">
        <v>167</v>
      </c>
      <c r="AR16" s="27" t="s">
        <v>167</v>
      </c>
      <c r="AS16" s="27" t="s">
        <v>167</v>
      </c>
      <c r="AT16" s="27" t="s">
        <v>167</v>
      </c>
      <c r="AU16" s="27" t="s">
        <v>167</v>
      </c>
      <c r="AV16" s="27" t="s">
        <v>167</v>
      </c>
      <c r="AW16" s="27" t="s">
        <v>167</v>
      </c>
    </row>
    <row r="17" spans="1:49" x14ac:dyDescent="0.55000000000000004">
      <c r="A17" s="24" t="s">
        <v>118</v>
      </c>
      <c r="B17" s="25">
        <v>0.5</v>
      </c>
      <c r="C17" s="24" t="s">
        <v>67</v>
      </c>
      <c r="D17" s="25">
        <f t="shared" si="2"/>
        <v>0.51041666666666674</v>
      </c>
      <c r="E17" s="25">
        <f t="shared" si="1"/>
        <v>0.52430555555555558</v>
      </c>
      <c r="F17" s="23">
        <f>TIME(0,20,0)</f>
        <v>1.3888888888888888E-2</v>
      </c>
      <c r="G17" s="25">
        <f t="shared" si="0"/>
        <v>1.3888888888888951E-2</v>
      </c>
      <c r="H17" s="25">
        <f t="shared" si="3"/>
        <v>0.50347222222222221</v>
      </c>
      <c r="I17" s="25">
        <f t="shared" si="4"/>
        <v>0.50347222222222221</v>
      </c>
      <c r="J17" s="25">
        <f t="shared" si="5"/>
        <v>0.51041666666666674</v>
      </c>
      <c r="K17" s="25">
        <f t="shared" si="6"/>
        <v>0.51041666666666674</v>
      </c>
      <c r="L17" s="25">
        <f t="shared" si="8"/>
        <v>0.5</v>
      </c>
      <c r="M17" s="25">
        <f t="shared" si="9"/>
        <v>0.51388888888888884</v>
      </c>
      <c r="N17" s="25">
        <f t="shared" si="10"/>
        <v>0.51736111111111149</v>
      </c>
      <c r="O17" s="25">
        <f t="shared" si="11"/>
        <v>0.51388888888888884</v>
      </c>
      <c r="P17" s="25">
        <f t="shared" si="12"/>
        <v>0.51388888888888862</v>
      </c>
      <c r="Q17" s="25">
        <f t="shared" si="13"/>
        <v>0.51736111111111149</v>
      </c>
      <c r="R17" s="25">
        <f t="shared" si="14"/>
        <v>0.5277777777777779</v>
      </c>
      <c r="S17" s="25">
        <f t="shared" si="15"/>
        <v>0.51736111111111116</v>
      </c>
      <c r="T17" s="25">
        <f t="shared" ref="T17:T45" si="16">$B17+$G$15</f>
        <v>0.52083333333333304</v>
      </c>
      <c r="U17" s="25">
        <f>$B17+$G$16</f>
        <v>0.51041666666666607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  <c r="AQ17" s="27" t="s">
        <v>167</v>
      </c>
      <c r="AR17" s="27" t="s">
        <v>167</v>
      </c>
      <c r="AS17" s="27" t="s">
        <v>167</v>
      </c>
      <c r="AT17" s="27" t="s">
        <v>167</v>
      </c>
      <c r="AU17" s="27" t="s">
        <v>167</v>
      </c>
      <c r="AV17" s="27" t="s">
        <v>167</v>
      </c>
      <c r="AW17" s="27" t="s">
        <v>167</v>
      </c>
    </row>
    <row r="18" spans="1:49" x14ac:dyDescent="0.55000000000000004">
      <c r="A18" s="29" t="s">
        <v>169</v>
      </c>
      <c r="B18" s="25">
        <v>0.5</v>
      </c>
      <c r="C18" s="24" t="s">
        <v>171</v>
      </c>
      <c r="D18" s="25">
        <f>E17</f>
        <v>0.52430555555555558</v>
      </c>
      <c r="E18" s="25">
        <f t="shared" si="1"/>
        <v>0.53472222222222221</v>
      </c>
      <c r="F18" s="23">
        <v>1.0416666666666666E-2</v>
      </c>
      <c r="G18" s="25">
        <f t="shared" si="0"/>
        <v>2.430555555555558E-2</v>
      </c>
      <c r="H18" s="25">
        <f t="shared" si="3"/>
        <v>0.50347222222222221</v>
      </c>
      <c r="I18" s="25">
        <f t="shared" si="4"/>
        <v>0.50347222222222221</v>
      </c>
      <c r="J18" s="25">
        <f t="shared" si="5"/>
        <v>0.51041666666666674</v>
      </c>
      <c r="K18" s="25">
        <f t="shared" si="6"/>
        <v>0.51041666666666674</v>
      </c>
      <c r="L18" s="25">
        <f t="shared" si="8"/>
        <v>0.5</v>
      </c>
      <c r="M18" s="25">
        <f t="shared" si="9"/>
        <v>0.51388888888888884</v>
      </c>
      <c r="N18" s="25">
        <f t="shared" si="10"/>
        <v>0.51736111111111149</v>
      </c>
      <c r="O18" s="25">
        <f t="shared" si="11"/>
        <v>0.51388888888888884</v>
      </c>
      <c r="P18" s="25">
        <f t="shared" si="12"/>
        <v>0.51388888888888862</v>
      </c>
      <c r="Q18" s="25">
        <f t="shared" si="13"/>
        <v>0.51736111111111149</v>
      </c>
      <c r="R18" s="25">
        <f t="shared" si="14"/>
        <v>0.5277777777777779</v>
      </c>
      <c r="S18" s="25">
        <f t="shared" si="15"/>
        <v>0.51736111111111116</v>
      </c>
      <c r="T18" s="25">
        <f t="shared" si="16"/>
        <v>0.52083333333333304</v>
      </c>
      <c r="U18" s="25">
        <f t="shared" ref="U18:U45" si="17">$B18+$G$16</f>
        <v>0.51041666666666607</v>
      </c>
      <c r="V18" s="25">
        <f>$B18+$G$17</f>
        <v>0.51388888888888895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  <c r="AQ18" s="27" t="s">
        <v>167</v>
      </c>
      <c r="AR18" s="27" t="s">
        <v>167</v>
      </c>
      <c r="AS18" s="27" t="s">
        <v>167</v>
      </c>
      <c r="AT18" s="27" t="s">
        <v>167</v>
      </c>
      <c r="AU18" s="27" t="s">
        <v>167</v>
      </c>
      <c r="AV18" s="27" t="s">
        <v>167</v>
      </c>
      <c r="AW18" s="27" t="s">
        <v>167</v>
      </c>
    </row>
    <row r="19" spans="1:49" x14ac:dyDescent="0.55000000000000004">
      <c r="A19" s="24" t="s">
        <v>119</v>
      </c>
      <c r="B19" s="25">
        <v>0.51041666666666696</v>
      </c>
      <c r="C19" s="24" t="s">
        <v>68</v>
      </c>
      <c r="D19" s="25">
        <f>E18</f>
        <v>0.53472222222222221</v>
      </c>
      <c r="E19" s="25">
        <f t="shared" si="1"/>
        <v>0.54861111111111105</v>
      </c>
      <c r="F19" s="23">
        <f t="shared" si="7"/>
        <v>1.3888888888888888E-2</v>
      </c>
      <c r="G19" s="25">
        <f t="shared" si="0"/>
        <v>2.7777777777777457E-2</v>
      </c>
      <c r="H19" s="25">
        <f t="shared" si="3"/>
        <v>0.51388888888888917</v>
      </c>
      <c r="I19" s="25">
        <f t="shared" si="4"/>
        <v>0.51388888888888917</v>
      </c>
      <c r="J19" s="25">
        <f t="shared" si="5"/>
        <v>0.5208333333333337</v>
      </c>
      <c r="K19" s="25">
        <f t="shared" si="6"/>
        <v>0.5208333333333337</v>
      </c>
      <c r="L19" s="25">
        <f t="shared" si="8"/>
        <v>0.51041666666666696</v>
      </c>
      <c r="M19" s="25">
        <f t="shared" si="9"/>
        <v>0.5243055555555558</v>
      </c>
      <c r="N19" s="25">
        <f t="shared" si="10"/>
        <v>0.52777777777777846</v>
      </c>
      <c r="O19" s="25">
        <f t="shared" si="11"/>
        <v>0.5243055555555558</v>
      </c>
      <c r="P19" s="25">
        <f t="shared" si="12"/>
        <v>0.52430555555555558</v>
      </c>
      <c r="Q19" s="25">
        <f t="shared" si="13"/>
        <v>0.52777777777777846</v>
      </c>
      <c r="R19" s="25">
        <f t="shared" si="14"/>
        <v>0.53819444444444486</v>
      </c>
      <c r="S19" s="25">
        <f t="shared" si="15"/>
        <v>0.52777777777777812</v>
      </c>
      <c r="T19" s="25">
        <f t="shared" si="16"/>
        <v>0.53125</v>
      </c>
      <c r="U19" s="25">
        <f t="shared" si="17"/>
        <v>0.52083333333333304</v>
      </c>
      <c r="V19" s="25">
        <f t="shared" ref="V19:V45" si="18">$B19+$G$17</f>
        <v>0.52430555555555591</v>
      </c>
      <c r="W19" s="25">
        <f t="shared" ref="W19:W45" si="19">$B19+$G$18</f>
        <v>0.53472222222222254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  <c r="AQ19" s="27" t="s">
        <v>167</v>
      </c>
      <c r="AR19" s="27" t="s">
        <v>167</v>
      </c>
      <c r="AS19" s="27" t="s">
        <v>167</v>
      </c>
      <c r="AT19" s="27" t="s">
        <v>167</v>
      </c>
      <c r="AU19" s="27" t="s">
        <v>167</v>
      </c>
      <c r="AV19" s="27" t="s">
        <v>167</v>
      </c>
      <c r="AW19" s="27" t="s">
        <v>167</v>
      </c>
    </row>
    <row r="20" spans="1:49" x14ac:dyDescent="0.55000000000000004">
      <c r="A20" s="24" t="s">
        <v>120</v>
      </c>
      <c r="B20" s="25">
        <v>0.52083333333333404</v>
      </c>
      <c r="C20" s="24" t="s">
        <v>69</v>
      </c>
      <c r="D20" s="25">
        <f t="shared" si="2"/>
        <v>0.54861111111111105</v>
      </c>
      <c r="E20" s="25">
        <f t="shared" si="1"/>
        <v>0.56249999999999989</v>
      </c>
      <c r="F20" s="23">
        <f t="shared" si="7"/>
        <v>1.3888888888888888E-2</v>
      </c>
      <c r="G20" s="25">
        <f t="shared" si="0"/>
        <v>3.1249999999999223E-2</v>
      </c>
      <c r="H20" s="25">
        <f t="shared" si="3"/>
        <v>0.52430555555555625</v>
      </c>
      <c r="I20" s="25">
        <f t="shared" si="4"/>
        <v>0.52430555555555625</v>
      </c>
      <c r="J20" s="25">
        <f t="shared" si="5"/>
        <v>0.53125000000000067</v>
      </c>
      <c r="K20" s="25">
        <f t="shared" si="6"/>
        <v>0.53125000000000067</v>
      </c>
      <c r="L20" s="25">
        <f t="shared" si="8"/>
        <v>0.52083333333333404</v>
      </c>
      <c r="M20" s="25">
        <f t="shared" si="9"/>
        <v>0.53472222222222299</v>
      </c>
      <c r="N20" s="25">
        <f t="shared" si="10"/>
        <v>0.53819444444444553</v>
      </c>
      <c r="O20" s="25">
        <f t="shared" si="11"/>
        <v>0.53472222222222299</v>
      </c>
      <c r="P20" s="25">
        <f t="shared" si="12"/>
        <v>0.53472222222222254</v>
      </c>
      <c r="Q20" s="25">
        <f t="shared" si="13"/>
        <v>0.53819444444444553</v>
      </c>
      <c r="R20" s="25">
        <f t="shared" si="14"/>
        <v>0.54861111111111183</v>
      </c>
      <c r="S20" s="25">
        <f t="shared" si="15"/>
        <v>0.5381944444444452</v>
      </c>
      <c r="T20" s="25">
        <f t="shared" si="16"/>
        <v>0.54166666666666707</v>
      </c>
      <c r="U20" s="25">
        <f t="shared" si="17"/>
        <v>0.53125000000000011</v>
      </c>
      <c r="V20" s="25">
        <f t="shared" si="18"/>
        <v>0.53472222222222299</v>
      </c>
      <c r="W20" s="25">
        <f t="shared" si="19"/>
        <v>0.54513888888888962</v>
      </c>
      <c r="X20" s="25">
        <f>$B20+$G$19</f>
        <v>0.54861111111111149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  <c r="AQ20" s="27" t="s">
        <v>167</v>
      </c>
      <c r="AR20" s="27" t="s">
        <v>167</v>
      </c>
      <c r="AS20" s="27" t="s">
        <v>167</v>
      </c>
      <c r="AT20" s="27" t="s">
        <v>167</v>
      </c>
      <c r="AU20" s="27" t="s">
        <v>167</v>
      </c>
      <c r="AV20" s="27" t="s">
        <v>167</v>
      </c>
      <c r="AW20" s="27" t="s">
        <v>167</v>
      </c>
    </row>
    <row r="21" spans="1:49" x14ac:dyDescent="0.55000000000000004">
      <c r="A21" s="24" t="s">
        <v>121</v>
      </c>
      <c r="B21" s="25">
        <v>0.53125</v>
      </c>
      <c r="C21" s="24" t="s">
        <v>70</v>
      </c>
      <c r="D21" s="25">
        <f t="shared" si="2"/>
        <v>0.56249999999999989</v>
      </c>
      <c r="E21" s="25">
        <f t="shared" si="1"/>
        <v>0.57291666666666652</v>
      </c>
      <c r="F21" s="23">
        <f>TIME(0,15,0)</f>
        <v>1.0416666666666666E-2</v>
      </c>
      <c r="G21" s="25">
        <f t="shared" si="0"/>
        <v>3.1249999999999889E-2</v>
      </c>
      <c r="H21" s="25">
        <f t="shared" si="3"/>
        <v>0.53472222222222221</v>
      </c>
      <c r="I21" s="25">
        <f t="shared" si="4"/>
        <v>0.53472222222222221</v>
      </c>
      <c r="J21" s="25">
        <f t="shared" si="5"/>
        <v>0.54166666666666674</v>
      </c>
      <c r="K21" s="25">
        <f t="shared" si="6"/>
        <v>0.54166666666666674</v>
      </c>
      <c r="L21" s="25">
        <f t="shared" si="8"/>
        <v>0.53125</v>
      </c>
      <c r="M21" s="25">
        <f t="shared" si="9"/>
        <v>0.54513888888888884</v>
      </c>
      <c r="N21" s="25">
        <f t="shared" si="10"/>
        <v>0.54861111111111149</v>
      </c>
      <c r="O21" s="25">
        <f t="shared" si="11"/>
        <v>0.54513888888888884</v>
      </c>
      <c r="P21" s="25">
        <f t="shared" si="12"/>
        <v>0.54513888888888862</v>
      </c>
      <c r="Q21" s="25">
        <f t="shared" si="13"/>
        <v>0.54861111111111149</v>
      </c>
      <c r="R21" s="25">
        <f t="shared" si="14"/>
        <v>0.5590277777777779</v>
      </c>
      <c r="S21" s="25">
        <f t="shared" si="15"/>
        <v>0.54861111111111116</v>
      </c>
      <c r="T21" s="25">
        <f t="shared" si="16"/>
        <v>0.55208333333333304</v>
      </c>
      <c r="U21" s="25">
        <f t="shared" si="17"/>
        <v>0.54166666666666607</v>
      </c>
      <c r="V21" s="25">
        <f t="shared" si="18"/>
        <v>0.54513888888888895</v>
      </c>
      <c r="W21" s="25">
        <f t="shared" si="19"/>
        <v>0.55555555555555558</v>
      </c>
      <c r="X21" s="25">
        <f t="shared" ref="X21:X45" si="20">$B21+$G$19</f>
        <v>0.55902777777777746</v>
      </c>
      <c r="Y21" s="25">
        <f>$B21+$G$20</f>
        <v>0.56249999999999922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  <c r="AQ21" s="27" t="s">
        <v>167</v>
      </c>
      <c r="AR21" s="27" t="s">
        <v>167</v>
      </c>
      <c r="AS21" s="27" t="s">
        <v>167</v>
      </c>
      <c r="AT21" s="27" t="s">
        <v>167</v>
      </c>
      <c r="AU21" s="27" t="s">
        <v>167</v>
      </c>
      <c r="AV21" s="27" t="s">
        <v>167</v>
      </c>
      <c r="AW21" s="27" t="s">
        <v>167</v>
      </c>
    </row>
    <row r="22" spans="1:49" x14ac:dyDescent="0.55000000000000004">
      <c r="A22" s="24" t="s">
        <v>122</v>
      </c>
      <c r="B22" s="25">
        <v>0.54166666666666696</v>
      </c>
      <c r="C22" s="24" t="s">
        <v>71</v>
      </c>
      <c r="D22" s="25">
        <f t="shared" si="2"/>
        <v>0.57291666666666652</v>
      </c>
      <c r="E22" s="25">
        <f t="shared" si="1"/>
        <v>0.58333333333333315</v>
      </c>
      <c r="F22" s="23">
        <f>TIME(0,15,0)</f>
        <v>1.0416666666666666E-2</v>
      </c>
      <c r="G22" s="25">
        <f t="shared" si="0"/>
        <v>3.1249999999999556E-2</v>
      </c>
      <c r="H22" s="25">
        <f t="shared" si="3"/>
        <v>0.54513888888888917</v>
      </c>
      <c r="I22" s="25">
        <f t="shared" si="4"/>
        <v>0.54513888888888917</v>
      </c>
      <c r="J22" s="25">
        <f t="shared" si="5"/>
        <v>0.5520833333333337</v>
      </c>
      <c r="K22" s="25">
        <f t="shared" si="6"/>
        <v>0.5520833333333337</v>
      </c>
      <c r="L22" s="25">
        <f t="shared" si="8"/>
        <v>0.54166666666666696</v>
      </c>
      <c r="M22" s="25">
        <f t="shared" si="9"/>
        <v>0.5555555555555558</v>
      </c>
      <c r="N22" s="25">
        <f t="shared" si="10"/>
        <v>0.55902777777777846</v>
      </c>
      <c r="O22" s="25">
        <f t="shared" si="11"/>
        <v>0.5555555555555558</v>
      </c>
      <c r="P22" s="25">
        <f t="shared" si="12"/>
        <v>0.55555555555555558</v>
      </c>
      <c r="Q22" s="25">
        <f t="shared" si="13"/>
        <v>0.55902777777777846</v>
      </c>
      <c r="R22" s="25">
        <f t="shared" si="14"/>
        <v>0.56944444444444486</v>
      </c>
      <c r="S22" s="25">
        <f t="shared" si="15"/>
        <v>0.55902777777777812</v>
      </c>
      <c r="T22" s="25">
        <f t="shared" si="16"/>
        <v>0.5625</v>
      </c>
      <c r="U22" s="25">
        <f t="shared" si="17"/>
        <v>0.55208333333333304</v>
      </c>
      <c r="V22" s="25">
        <f t="shared" si="18"/>
        <v>0.55555555555555591</v>
      </c>
      <c r="W22" s="25">
        <f t="shared" si="19"/>
        <v>0.56597222222222254</v>
      </c>
      <c r="X22" s="25">
        <f t="shared" si="20"/>
        <v>0.56944444444444442</v>
      </c>
      <c r="Y22" s="25">
        <f t="shared" ref="Y22:Y45" si="21">$B22+$G$20</f>
        <v>0.57291666666666619</v>
      </c>
      <c r="Z22" s="25">
        <f>$B22+$G$21</f>
        <v>0.57291666666666685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  <c r="AQ22" s="27" t="s">
        <v>167</v>
      </c>
      <c r="AR22" s="27" t="s">
        <v>167</v>
      </c>
      <c r="AS22" s="27" t="s">
        <v>167</v>
      </c>
      <c r="AT22" s="27" t="s">
        <v>167</v>
      </c>
      <c r="AU22" s="27" t="s">
        <v>167</v>
      </c>
      <c r="AV22" s="27" t="s">
        <v>167</v>
      </c>
      <c r="AW22" s="27" t="s">
        <v>167</v>
      </c>
    </row>
    <row r="23" spans="1:49" x14ac:dyDescent="0.55000000000000004">
      <c r="A23" s="29" t="s">
        <v>170</v>
      </c>
      <c r="B23" s="25">
        <v>0.54166666666666663</v>
      </c>
      <c r="C23" s="24" t="s">
        <v>173</v>
      </c>
      <c r="D23" s="25">
        <f t="shared" si="2"/>
        <v>0.58333333333333315</v>
      </c>
      <c r="E23" s="25">
        <f t="shared" si="1"/>
        <v>0.59374999999999978</v>
      </c>
      <c r="F23" s="23">
        <f>TIME(0,15,0)</f>
        <v>1.0416666666666666E-2</v>
      </c>
      <c r="G23" s="25">
        <f t="shared" si="0"/>
        <v>4.1666666666666519E-2</v>
      </c>
      <c r="H23" s="25">
        <f t="shared" si="3"/>
        <v>0.54513888888888884</v>
      </c>
      <c r="I23" s="25">
        <f t="shared" si="4"/>
        <v>0.54513888888888884</v>
      </c>
      <c r="J23" s="25">
        <f t="shared" si="5"/>
        <v>0.55208333333333326</v>
      </c>
      <c r="K23" s="25">
        <f t="shared" si="6"/>
        <v>0.55208333333333326</v>
      </c>
      <c r="L23" s="25">
        <f t="shared" si="8"/>
        <v>0.54166666666666663</v>
      </c>
      <c r="M23" s="25">
        <f t="shared" si="9"/>
        <v>0.55555555555555558</v>
      </c>
      <c r="N23" s="25">
        <f t="shared" si="10"/>
        <v>0.55902777777777812</v>
      </c>
      <c r="O23" s="25">
        <f t="shared" si="11"/>
        <v>0.55555555555555558</v>
      </c>
      <c r="P23" s="25">
        <f t="shared" si="12"/>
        <v>0.55555555555555514</v>
      </c>
      <c r="Q23" s="25">
        <f t="shared" si="13"/>
        <v>0.55902777777777812</v>
      </c>
      <c r="R23" s="25">
        <f t="shared" si="14"/>
        <v>0.56944444444444442</v>
      </c>
      <c r="S23" s="25">
        <f t="shared" si="15"/>
        <v>0.55902777777777779</v>
      </c>
      <c r="T23" s="25">
        <f t="shared" si="16"/>
        <v>0.56249999999999967</v>
      </c>
      <c r="U23" s="25">
        <f t="shared" si="17"/>
        <v>0.5520833333333327</v>
      </c>
      <c r="V23" s="25">
        <f t="shared" si="18"/>
        <v>0.55555555555555558</v>
      </c>
      <c r="W23" s="25">
        <f t="shared" si="19"/>
        <v>0.56597222222222221</v>
      </c>
      <c r="X23" s="25">
        <f t="shared" si="20"/>
        <v>0.56944444444444409</v>
      </c>
      <c r="Y23" s="25">
        <f t="shared" si="21"/>
        <v>0.57291666666666585</v>
      </c>
      <c r="Z23" s="25">
        <f t="shared" ref="Z23:Z45" si="22">$B23+$G$21</f>
        <v>0.57291666666666652</v>
      </c>
      <c r="AA23" s="25">
        <f>$B23+$G$22</f>
        <v>0.57291666666666619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  <c r="AQ23" s="27" t="s">
        <v>167</v>
      </c>
      <c r="AR23" s="27" t="s">
        <v>167</v>
      </c>
      <c r="AS23" s="27" t="s">
        <v>167</v>
      </c>
      <c r="AT23" s="27" t="s">
        <v>167</v>
      </c>
      <c r="AU23" s="27" t="s">
        <v>167</v>
      </c>
      <c r="AV23" s="27" t="s">
        <v>167</v>
      </c>
      <c r="AW23" s="27" t="s">
        <v>167</v>
      </c>
    </row>
    <row r="24" spans="1:49" x14ac:dyDescent="0.55000000000000004">
      <c r="A24" s="26" t="s">
        <v>123</v>
      </c>
      <c r="B24" s="25">
        <v>0.55208333333333404</v>
      </c>
      <c r="C24" s="24" t="s">
        <v>72</v>
      </c>
      <c r="D24" s="25">
        <f>E23</f>
        <v>0.59374999999999978</v>
      </c>
      <c r="E24" s="25">
        <f t="shared" si="1"/>
        <v>0.59374999999999978</v>
      </c>
      <c r="F24" s="23">
        <f>TIME(0,0,0)</f>
        <v>0</v>
      </c>
      <c r="G24" s="25">
        <f t="shared" si="0"/>
        <v>3.1249999999999112E-2</v>
      </c>
      <c r="H24" s="25">
        <f t="shared" si="3"/>
        <v>0.55555555555555625</v>
      </c>
      <c r="I24" s="25">
        <f t="shared" si="4"/>
        <v>0.55555555555555625</v>
      </c>
      <c r="J24" s="25">
        <f t="shared" si="5"/>
        <v>0.56250000000000067</v>
      </c>
      <c r="K24" s="25">
        <f t="shared" si="6"/>
        <v>0.56250000000000067</v>
      </c>
      <c r="L24" s="25">
        <f t="shared" si="8"/>
        <v>0.55208333333333404</v>
      </c>
      <c r="M24" s="25">
        <f t="shared" si="9"/>
        <v>0.56597222222222299</v>
      </c>
      <c r="N24" s="25">
        <f t="shared" si="10"/>
        <v>0.56944444444444553</v>
      </c>
      <c r="O24" s="25">
        <f t="shared" si="11"/>
        <v>0.56597222222222299</v>
      </c>
      <c r="P24" s="25">
        <f t="shared" si="12"/>
        <v>0.56597222222222254</v>
      </c>
      <c r="Q24" s="25">
        <f t="shared" si="13"/>
        <v>0.56944444444444553</v>
      </c>
      <c r="R24" s="25">
        <f t="shared" si="14"/>
        <v>0.57986111111111183</v>
      </c>
      <c r="S24" s="25">
        <f t="shared" si="15"/>
        <v>0.5694444444444452</v>
      </c>
      <c r="T24" s="25">
        <f t="shared" si="16"/>
        <v>0.57291666666666707</v>
      </c>
      <c r="U24" s="25">
        <f t="shared" si="17"/>
        <v>0.56250000000000011</v>
      </c>
      <c r="V24" s="25">
        <f t="shared" si="18"/>
        <v>0.56597222222222299</v>
      </c>
      <c r="W24" s="25">
        <f t="shared" si="19"/>
        <v>0.57638888888888962</v>
      </c>
      <c r="X24" s="25">
        <f t="shared" si="20"/>
        <v>0.57986111111111149</v>
      </c>
      <c r="Y24" s="25">
        <f t="shared" si="21"/>
        <v>0.58333333333333326</v>
      </c>
      <c r="Z24" s="25">
        <f t="shared" si="22"/>
        <v>0.58333333333333393</v>
      </c>
      <c r="AA24" s="25">
        <f t="shared" ref="AA24:AA45" si="23">$B24+$G$22</f>
        <v>0.58333333333333359</v>
      </c>
      <c r="AB24" s="25">
        <f>$B24+$G$23</f>
        <v>0.59375000000000056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  <c r="AQ24" s="27" t="s">
        <v>167</v>
      </c>
      <c r="AR24" s="27" t="s">
        <v>167</v>
      </c>
      <c r="AS24" s="27" t="s">
        <v>167</v>
      </c>
      <c r="AT24" s="27" t="s">
        <v>167</v>
      </c>
      <c r="AU24" s="27" t="s">
        <v>167</v>
      </c>
      <c r="AV24" s="27" t="s">
        <v>167</v>
      </c>
      <c r="AW24" s="27" t="s">
        <v>167</v>
      </c>
    </row>
    <row r="25" spans="1:49" x14ac:dyDescent="0.55000000000000004">
      <c r="A25" s="26" t="s">
        <v>124</v>
      </c>
      <c r="B25" s="25">
        <v>0.5625</v>
      </c>
      <c r="C25" s="24" t="s">
        <v>73</v>
      </c>
      <c r="D25" s="25">
        <f t="shared" si="2"/>
        <v>0.59374999999999978</v>
      </c>
      <c r="E25" s="25">
        <f t="shared" si="1"/>
        <v>0.59374999999999978</v>
      </c>
      <c r="F25" s="23">
        <f>TIME(0,0,0)</f>
        <v>0</v>
      </c>
      <c r="G25" s="25">
        <f t="shared" si="0"/>
        <v>2.0833333333333148E-2</v>
      </c>
      <c r="H25" s="25">
        <f t="shared" si="3"/>
        <v>0.56597222222222221</v>
      </c>
      <c r="I25" s="25">
        <f t="shared" si="4"/>
        <v>0.56597222222222221</v>
      </c>
      <c r="J25" s="25">
        <f t="shared" si="5"/>
        <v>0.57291666666666674</v>
      </c>
      <c r="K25" s="25">
        <f t="shared" si="6"/>
        <v>0.57291666666666674</v>
      </c>
      <c r="L25" s="25">
        <f t="shared" si="8"/>
        <v>0.5625</v>
      </c>
      <c r="M25" s="25">
        <f t="shared" si="9"/>
        <v>0.57638888888888884</v>
      </c>
      <c r="N25" s="25">
        <f t="shared" si="10"/>
        <v>0.57986111111111149</v>
      </c>
      <c r="O25" s="25">
        <f t="shared" si="11"/>
        <v>0.57638888888888884</v>
      </c>
      <c r="P25" s="25">
        <f t="shared" si="12"/>
        <v>0.57638888888888862</v>
      </c>
      <c r="Q25" s="25">
        <f t="shared" si="13"/>
        <v>0.57986111111111149</v>
      </c>
      <c r="R25" s="25">
        <f t="shared" si="14"/>
        <v>0.5902777777777779</v>
      </c>
      <c r="S25" s="25">
        <f t="shared" si="15"/>
        <v>0.57986111111111116</v>
      </c>
      <c r="T25" s="25">
        <f t="shared" si="16"/>
        <v>0.58333333333333304</v>
      </c>
      <c r="U25" s="25">
        <f t="shared" si="17"/>
        <v>0.57291666666666607</v>
      </c>
      <c r="V25" s="25">
        <f t="shared" si="18"/>
        <v>0.57638888888888895</v>
      </c>
      <c r="W25" s="25">
        <f t="shared" si="19"/>
        <v>0.58680555555555558</v>
      </c>
      <c r="X25" s="25">
        <f t="shared" si="20"/>
        <v>0.59027777777777746</v>
      </c>
      <c r="Y25" s="25">
        <f t="shared" si="21"/>
        <v>0.59374999999999922</v>
      </c>
      <c r="Z25" s="25">
        <f t="shared" si="22"/>
        <v>0.59374999999999989</v>
      </c>
      <c r="AA25" s="25">
        <f t="shared" si="23"/>
        <v>0.59374999999999956</v>
      </c>
      <c r="AB25" s="25">
        <f t="shared" ref="AB25:AB45" si="24">$B25+$G$23</f>
        <v>0.60416666666666652</v>
      </c>
      <c r="AC25" s="25">
        <f>$B25+$G$24</f>
        <v>0.59374999999999911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  <c r="AQ25" s="27" t="s">
        <v>167</v>
      </c>
      <c r="AR25" s="27" t="s">
        <v>167</v>
      </c>
      <c r="AS25" s="27" t="s">
        <v>167</v>
      </c>
      <c r="AT25" s="27" t="s">
        <v>167</v>
      </c>
      <c r="AU25" s="27" t="s">
        <v>167</v>
      </c>
      <c r="AV25" s="27" t="s">
        <v>167</v>
      </c>
      <c r="AW25" s="27" t="s">
        <v>167</v>
      </c>
    </row>
    <row r="26" spans="1:49" x14ac:dyDescent="0.55000000000000004">
      <c r="A26" s="24" t="s">
        <v>125</v>
      </c>
      <c r="B26" s="25">
        <v>0.57291666666666696</v>
      </c>
      <c r="C26" s="24" t="s">
        <v>74</v>
      </c>
      <c r="D26" s="25">
        <f t="shared" si="2"/>
        <v>0.59374999999999978</v>
      </c>
      <c r="E26" s="25">
        <f t="shared" si="1"/>
        <v>0.60416666666666641</v>
      </c>
      <c r="F26" s="23">
        <f>TIME(0,15,0)</f>
        <v>1.0416666666666666E-2</v>
      </c>
      <c r="G26" s="25">
        <f t="shared" si="0"/>
        <v>2.0833333333332815E-2</v>
      </c>
      <c r="H26" s="25">
        <f t="shared" si="3"/>
        <v>0.57638888888888917</v>
      </c>
      <c r="I26" s="25">
        <f t="shared" si="4"/>
        <v>0.57638888888888917</v>
      </c>
      <c r="J26" s="25">
        <f t="shared" si="5"/>
        <v>0.5833333333333337</v>
      </c>
      <c r="K26" s="25">
        <f t="shared" si="6"/>
        <v>0.5833333333333337</v>
      </c>
      <c r="L26" s="25">
        <f t="shared" si="8"/>
        <v>0.57291666666666696</v>
      </c>
      <c r="M26" s="25">
        <f t="shared" si="9"/>
        <v>0.5868055555555558</v>
      </c>
      <c r="N26" s="25">
        <f t="shared" si="10"/>
        <v>0.59027777777777846</v>
      </c>
      <c r="O26" s="25">
        <f t="shared" si="11"/>
        <v>0.5868055555555558</v>
      </c>
      <c r="P26" s="25">
        <f t="shared" si="12"/>
        <v>0.58680555555555558</v>
      </c>
      <c r="Q26" s="25">
        <f t="shared" si="13"/>
        <v>0.59027777777777846</v>
      </c>
      <c r="R26" s="25">
        <f t="shared" si="14"/>
        <v>0.60069444444444486</v>
      </c>
      <c r="S26" s="25">
        <f t="shared" si="15"/>
        <v>0.59027777777777812</v>
      </c>
      <c r="T26" s="25">
        <f t="shared" si="16"/>
        <v>0.59375</v>
      </c>
      <c r="U26" s="25">
        <f t="shared" si="17"/>
        <v>0.58333333333333304</v>
      </c>
      <c r="V26" s="25">
        <f t="shared" si="18"/>
        <v>0.58680555555555591</v>
      </c>
      <c r="W26" s="25">
        <f t="shared" si="19"/>
        <v>0.59722222222222254</v>
      </c>
      <c r="X26" s="25">
        <f t="shared" si="20"/>
        <v>0.60069444444444442</v>
      </c>
      <c r="Y26" s="25">
        <f t="shared" si="21"/>
        <v>0.60416666666666619</v>
      </c>
      <c r="Z26" s="25">
        <f t="shared" si="22"/>
        <v>0.60416666666666685</v>
      </c>
      <c r="AA26" s="25">
        <f t="shared" si="23"/>
        <v>0.60416666666666652</v>
      </c>
      <c r="AB26" s="25">
        <f t="shared" si="24"/>
        <v>0.61458333333333348</v>
      </c>
      <c r="AC26" s="25">
        <f t="shared" ref="AC26:AC27" si="25">$B26+$G$24</f>
        <v>0.60416666666666607</v>
      </c>
      <c r="AD26" s="25">
        <f>$B26+$G$25</f>
        <v>0.59375000000000011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  <c r="AQ26" s="27" t="s">
        <v>167</v>
      </c>
      <c r="AR26" s="27" t="s">
        <v>167</v>
      </c>
      <c r="AS26" s="27" t="s">
        <v>167</v>
      </c>
      <c r="AT26" s="27" t="s">
        <v>167</v>
      </c>
      <c r="AU26" s="27" t="s">
        <v>167</v>
      </c>
      <c r="AV26" s="27" t="s">
        <v>167</v>
      </c>
      <c r="AW26" s="27" t="s">
        <v>167</v>
      </c>
    </row>
    <row r="27" spans="1:49" x14ac:dyDescent="0.55000000000000004">
      <c r="A27" s="24" t="s">
        <v>126</v>
      </c>
      <c r="B27" s="25">
        <v>0.58333333333333404</v>
      </c>
      <c r="C27" s="24" t="s">
        <v>75</v>
      </c>
      <c r="D27" s="25">
        <f t="shared" si="2"/>
        <v>0.60416666666666641</v>
      </c>
      <c r="E27" s="25">
        <f t="shared" si="1"/>
        <v>0.61458333333333304</v>
      </c>
      <c r="F27" s="23">
        <f t="shared" ref="F27:F45" si="26">TIME(0,15,0)</f>
        <v>1.0416666666666666E-2</v>
      </c>
      <c r="G27" s="25">
        <f t="shared" si="0"/>
        <v>2.0833333333332371E-2</v>
      </c>
      <c r="H27" s="25">
        <f t="shared" si="3"/>
        <v>0.58680555555555625</v>
      </c>
      <c r="I27" s="25">
        <f t="shared" si="4"/>
        <v>0.58680555555555625</v>
      </c>
      <c r="J27" s="25">
        <f t="shared" si="5"/>
        <v>0.59375000000000067</v>
      </c>
      <c r="K27" s="25">
        <f t="shared" si="6"/>
        <v>0.59375000000000067</v>
      </c>
      <c r="L27" s="25">
        <f t="shared" si="8"/>
        <v>0.58333333333333404</v>
      </c>
      <c r="M27" s="25">
        <f t="shared" si="9"/>
        <v>0.59722222222222299</v>
      </c>
      <c r="N27" s="25">
        <f t="shared" si="10"/>
        <v>0.60069444444444553</v>
      </c>
      <c r="O27" s="25">
        <f t="shared" si="11"/>
        <v>0.59722222222222299</v>
      </c>
      <c r="P27" s="25">
        <f t="shared" si="12"/>
        <v>0.59722222222222254</v>
      </c>
      <c r="Q27" s="25">
        <f t="shared" si="13"/>
        <v>0.60069444444444553</v>
      </c>
      <c r="R27" s="25">
        <f t="shared" si="14"/>
        <v>0.61111111111111183</v>
      </c>
      <c r="S27" s="25">
        <f t="shared" si="15"/>
        <v>0.6006944444444452</v>
      </c>
      <c r="T27" s="25">
        <f t="shared" si="16"/>
        <v>0.60416666666666707</v>
      </c>
      <c r="U27" s="25">
        <f t="shared" si="17"/>
        <v>0.59375000000000011</v>
      </c>
      <c r="V27" s="25">
        <f t="shared" si="18"/>
        <v>0.59722222222222299</v>
      </c>
      <c r="W27" s="25">
        <f t="shared" si="19"/>
        <v>0.60763888888888962</v>
      </c>
      <c r="X27" s="25">
        <f t="shared" si="20"/>
        <v>0.61111111111111149</v>
      </c>
      <c r="Y27" s="25">
        <f t="shared" si="21"/>
        <v>0.61458333333333326</v>
      </c>
      <c r="Z27" s="25">
        <f t="shared" si="22"/>
        <v>0.61458333333333393</v>
      </c>
      <c r="AA27" s="25">
        <f t="shared" si="23"/>
        <v>0.61458333333333359</v>
      </c>
      <c r="AB27" s="25">
        <f t="shared" si="24"/>
        <v>0.62500000000000056</v>
      </c>
      <c r="AC27" s="25">
        <f t="shared" si="25"/>
        <v>0.61458333333333315</v>
      </c>
      <c r="AD27" s="25">
        <f>$B27+$G$25</f>
        <v>0.60416666666666718</v>
      </c>
      <c r="AE27" s="25">
        <f>$B27+$G$26</f>
        <v>0.60416666666666685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  <c r="AQ27" s="27" t="s">
        <v>167</v>
      </c>
      <c r="AR27" s="27" t="s">
        <v>167</v>
      </c>
      <c r="AS27" s="27" t="s">
        <v>167</v>
      </c>
      <c r="AT27" s="27" t="s">
        <v>167</v>
      </c>
      <c r="AU27" s="27" t="s">
        <v>167</v>
      </c>
      <c r="AV27" s="27" t="s">
        <v>167</v>
      </c>
      <c r="AW27" s="27" t="s">
        <v>167</v>
      </c>
    </row>
    <row r="28" spans="1:49" x14ac:dyDescent="0.55000000000000004">
      <c r="A28" s="29" t="s">
        <v>172</v>
      </c>
      <c r="B28" s="25">
        <v>0.58333333333333337</v>
      </c>
      <c r="C28" s="24" t="s">
        <v>181</v>
      </c>
      <c r="D28" s="25">
        <f t="shared" ref="D28" si="27">E27</f>
        <v>0.61458333333333304</v>
      </c>
      <c r="E28" s="25">
        <f t="shared" ref="E28" si="28">D28+F28</f>
        <v>0.6319444444444442</v>
      </c>
      <c r="F28" s="23">
        <f>TIME(0,25,0)</f>
        <v>1.7361111111111112E-2</v>
      </c>
      <c r="G28" s="25">
        <f t="shared" ref="G28" si="29">E28-(B28+$G$1)</f>
        <v>3.8194444444444198E-2</v>
      </c>
      <c r="H28" s="25">
        <f t="shared" si="3"/>
        <v>0.58680555555555558</v>
      </c>
      <c r="I28" s="25">
        <f t="shared" si="4"/>
        <v>0.58680555555555558</v>
      </c>
      <c r="J28" s="25">
        <f t="shared" si="5"/>
        <v>0.59375</v>
      </c>
      <c r="K28" s="25">
        <f t="shared" si="6"/>
        <v>0.59375</v>
      </c>
      <c r="L28" s="25">
        <f t="shared" si="8"/>
        <v>0.58333333333333337</v>
      </c>
      <c r="M28" s="25">
        <f t="shared" si="9"/>
        <v>0.59722222222222232</v>
      </c>
      <c r="N28" s="25">
        <f t="shared" si="10"/>
        <v>0.60069444444444486</v>
      </c>
      <c r="O28" s="25">
        <f t="shared" si="11"/>
        <v>0.59722222222222232</v>
      </c>
      <c r="P28" s="25">
        <f t="shared" si="12"/>
        <v>0.59722222222222188</v>
      </c>
      <c r="Q28" s="25">
        <f t="shared" si="13"/>
        <v>0.60069444444444486</v>
      </c>
      <c r="R28" s="25">
        <f t="shared" si="14"/>
        <v>0.61111111111111116</v>
      </c>
      <c r="S28" s="25">
        <f t="shared" si="15"/>
        <v>0.60069444444444453</v>
      </c>
      <c r="T28" s="25">
        <f t="shared" si="16"/>
        <v>0.60416666666666641</v>
      </c>
      <c r="U28" s="25">
        <f t="shared" si="17"/>
        <v>0.59374999999999944</v>
      </c>
      <c r="V28" s="25">
        <f t="shared" si="18"/>
        <v>0.59722222222222232</v>
      </c>
      <c r="W28" s="25">
        <f t="shared" si="19"/>
        <v>0.60763888888888895</v>
      </c>
      <c r="X28" s="25">
        <f t="shared" si="20"/>
        <v>0.61111111111111083</v>
      </c>
      <c r="Y28" s="25">
        <f t="shared" si="21"/>
        <v>0.61458333333333259</v>
      </c>
      <c r="Z28" s="25">
        <f t="shared" si="22"/>
        <v>0.61458333333333326</v>
      </c>
      <c r="AA28" s="25">
        <f t="shared" si="23"/>
        <v>0.61458333333333293</v>
      </c>
      <c r="AB28" s="25">
        <f t="shared" si="24"/>
        <v>0.62499999999999989</v>
      </c>
      <c r="AC28" s="25">
        <f>$B28+$G$24</f>
        <v>0.61458333333333248</v>
      </c>
      <c r="AD28" s="25">
        <f>$B28+$G$25</f>
        <v>0.60416666666666652</v>
      </c>
      <c r="AE28" s="25">
        <f>$B28+$G$26</f>
        <v>0.60416666666666619</v>
      </c>
      <c r="AF28" s="25">
        <f>$B28+$G$27</f>
        <v>0.60416666666666574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  <c r="AQ28" s="27" t="s">
        <v>167</v>
      </c>
      <c r="AR28" s="27" t="s">
        <v>167</v>
      </c>
      <c r="AS28" s="27" t="s">
        <v>167</v>
      </c>
      <c r="AT28" s="27" t="s">
        <v>167</v>
      </c>
      <c r="AU28" s="27" t="s">
        <v>167</v>
      </c>
      <c r="AV28" s="27" t="s">
        <v>167</v>
      </c>
      <c r="AW28" s="27" t="s">
        <v>167</v>
      </c>
    </row>
    <row r="29" spans="1:49" x14ac:dyDescent="0.55000000000000004">
      <c r="A29" s="24" t="s">
        <v>127</v>
      </c>
      <c r="B29" s="25">
        <v>0.59375</v>
      </c>
      <c r="C29" s="24" t="s">
        <v>76</v>
      </c>
      <c r="D29" s="25">
        <f>E27</f>
        <v>0.61458333333333304</v>
      </c>
      <c r="E29" s="25">
        <f t="shared" si="1"/>
        <v>0.62847222222222188</v>
      </c>
      <c r="F29" s="23">
        <f>TIME(0,20,0)</f>
        <v>1.3888888888888888E-2</v>
      </c>
      <c r="G29" s="25">
        <f t="shared" si="0"/>
        <v>2.4305555555555247E-2</v>
      </c>
      <c r="H29" s="25">
        <f t="shared" si="3"/>
        <v>0.59722222222222221</v>
      </c>
      <c r="I29" s="25">
        <f t="shared" si="4"/>
        <v>0.59722222222222221</v>
      </c>
      <c r="J29" s="25">
        <f t="shared" si="5"/>
        <v>0.60416666666666674</v>
      </c>
      <c r="K29" s="25">
        <f t="shared" si="6"/>
        <v>0.60416666666666674</v>
      </c>
      <c r="L29" s="25">
        <f t="shared" si="8"/>
        <v>0.59375</v>
      </c>
      <c r="M29" s="25">
        <f t="shared" si="9"/>
        <v>0.60763888888888884</v>
      </c>
      <c r="N29" s="25">
        <f t="shared" si="10"/>
        <v>0.61111111111111149</v>
      </c>
      <c r="O29" s="25">
        <f t="shared" si="11"/>
        <v>0.60763888888888884</v>
      </c>
      <c r="P29" s="25">
        <f t="shared" si="12"/>
        <v>0.60763888888888862</v>
      </c>
      <c r="Q29" s="25">
        <f t="shared" si="13"/>
        <v>0.61111111111111149</v>
      </c>
      <c r="R29" s="25">
        <f t="shared" si="14"/>
        <v>0.6215277777777779</v>
      </c>
      <c r="S29" s="25">
        <f t="shared" si="15"/>
        <v>0.61111111111111116</v>
      </c>
      <c r="T29" s="25">
        <f t="shared" si="16"/>
        <v>0.61458333333333304</v>
      </c>
      <c r="U29" s="25">
        <f t="shared" si="17"/>
        <v>0.60416666666666607</v>
      </c>
      <c r="V29" s="25">
        <f t="shared" si="18"/>
        <v>0.60763888888888895</v>
      </c>
      <c r="W29" s="25">
        <f t="shared" si="19"/>
        <v>0.61805555555555558</v>
      </c>
      <c r="X29" s="25">
        <f t="shared" si="20"/>
        <v>0.62152777777777746</v>
      </c>
      <c r="Y29" s="25">
        <f t="shared" si="21"/>
        <v>0.62499999999999922</v>
      </c>
      <c r="Z29" s="25">
        <f t="shared" si="22"/>
        <v>0.62499999999999989</v>
      </c>
      <c r="AA29" s="25">
        <f t="shared" si="23"/>
        <v>0.62499999999999956</v>
      </c>
      <c r="AB29" s="25">
        <f t="shared" si="24"/>
        <v>0.63541666666666652</v>
      </c>
      <c r="AC29" s="25">
        <f t="shared" ref="AC29:AC45" si="30">$B29+$G$24</f>
        <v>0.62499999999999911</v>
      </c>
      <c r="AD29" s="25">
        <f t="shared" ref="AD29:AD45" si="31">$B29+$G$25</f>
        <v>0.61458333333333315</v>
      </c>
      <c r="AE29" s="25">
        <f t="shared" ref="AE29:AE45" si="32">$B29+$G$26</f>
        <v>0.61458333333333282</v>
      </c>
      <c r="AF29" s="25">
        <f t="shared" ref="AF29:AF45" si="33">$B29+$G$27</f>
        <v>0.61458333333333237</v>
      </c>
      <c r="AG29" s="25">
        <f>$B29+$G$28</f>
        <v>0.6319444444444442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  <c r="AQ29" s="27" t="s">
        <v>167</v>
      </c>
      <c r="AR29" s="27" t="s">
        <v>167</v>
      </c>
      <c r="AS29" s="27" t="s">
        <v>167</v>
      </c>
      <c r="AT29" s="27" t="s">
        <v>167</v>
      </c>
      <c r="AU29" s="27" t="s">
        <v>167</v>
      </c>
      <c r="AV29" s="27" t="s">
        <v>167</v>
      </c>
      <c r="AW29" s="27" t="s">
        <v>167</v>
      </c>
    </row>
    <row r="30" spans="1:49" x14ac:dyDescent="0.55000000000000004">
      <c r="A30" s="26" t="s">
        <v>128</v>
      </c>
      <c r="B30" s="25">
        <v>0.60416666666666696</v>
      </c>
      <c r="C30" s="24" t="s">
        <v>77</v>
      </c>
      <c r="D30" s="25">
        <f t="shared" si="2"/>
        <v>0.62847222222222188</v>
      </c>
      <c r="E30" s="25">
        <f t="shared" si="1"/>
        <v>0.6354166666666663</v>
      </c>
      <c r="F30" s="23">
        <f>TIME(0,10,0)</f>
        <v>6.9444444444444441E-3</v>
      </c>
      <c r="G30" s="25">
        <f t="shared" si="0"/>
        <v>2.0833333333332704E-2</v>
      </c>
      <c r="H30" s="25">
        <f t="shared" si="3"/>
        <v>0.60763888888888917</v>
      </c>
      <c r="I30" s="25">
        <f t="shared" si="4"/>
        <v>0.60763888888888917</v>
      </c>
      <c r="J30" s="25">
        <f t="shared" si="5"/>
        <v>0.6145833333333337</v>
      </c>
      <c r="K30" s="25">
        <f t="shared" si="6"/>
        <v>0.6145833333333337</v>
      </c>
      <c r="L30" s="25">
        <f t="shared" si="8"/>
        <v>0.60416666666666696</v>
      </c>
      <c r="M30" s="25">
        <f t="shared" si="9"/>
        <v>0.6180555555555558</v>
      </c>
      <c r="N30" s="25">
        <f t="shared" si="10"/>
        <v>0.62152777777777846</v>
      </c>
      <c r="O30" s="25">
        <f t="shared" si="11"/>
        <v>0.6180555555555558</v>
      </c>
      <c r="P30" s="25">
        <f t="shared" si="12"/>
        <v>0.61805555555555558</v>
      </c>
      <c r="Q30" s="25">
        <f t="shared" si="13"/>
        <v>0.62152777777777846</v>
      </c>
      <c r="R30" s="25">
        <f t="shared" si="14"/>
        <v>0.63194444444444486</v>
      </c>
      <c r="S30" s="25">
        <f t="shared" si="15"/>
        <v>0.62152777777777812</v>
      </c>
      <c r="T30" s="25">
        <f t="shared" si="16"/>
        <v>0.625</v>
      </c>
      <c r="U30" s="25">
        <f t="shared" si="17"/>
        <v>0.61458333333333304</v>
      </c>
      <c r="V30" s="25">
        <f t="shared" si="18"/>
        <v>0.61805555555555591</v>
      </c>
      <c r="W30" s="25">
        <f t="shared" si="19"/>
        <v>0.62847222222222254</v>
      </c>
      <c r="X30" s="25">
        <f t="shared" si="20"/>
        <v>0.63194444444444442</v>
      </c>
      <c r="Y30" s="25">
        <f t="shared" si="21"/>
        <v>0.63541666666666619</v>
      </c>
      <c r="Z30" s="25">
        <f t="shared" si="22"/>
        <v>0.63541666666666685</v>
      </c>
      <c r="AA30" s="25">
        <f t="shared" si="23"/>
        <v>0.63541666666666652</v>
      </c>
      <c r="AB30" s="25">
        <f t="shared" si="24"/>
        <v>0.64583333333333348</v>
      </c>
      <c r="AC30" s="25">
        <f t="shared" si="30"/>
        <v>0.63541666666666607</v>
      </c>
      <c r="AD30" s="25">
        <f t="shared" si="31"/>
        <v>0.62500000000000011</v>
      </c>
      <c r="AE30" s="25">
        <f t="shared" si="32"/>
        <v>0.62499999999999978</v>
      </c>
      <c r="AF30" s="25">
        <f t="shared" si="33"/>
        <v>0.62499999999999933</v>
      </c>
      <c r="AG30" s="25">
        <f t="shared" ref="AG30:AG45" si="34">$B30+$G$28</f>
        <v>0.64236111111111116</v>
      </c>
      <c r="AH30" s="25">
        <f>$B30+$G$29</f>
        <v>0.62847222222222221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  <c r="AQ30" s="27" t="s">
        <v>167</v>
      </c>
      <c r="AR30" s="27" t="s">
        <v>167</v>
      </c>
      <c r="AS30" s="27" t="s">
        <v>167</v>
      </c>
      <c r="AT30" s="27" t="s">
        <v>167</v>
      </c>
      <c r="AU30" s="27" t="s">
        <v>167</v>
      </c>
      <c r="AV30" s="27" t="s">
        <v>167</v>
      </c>
      <c r="AW30" s="27" t="s">
        <v>167</v>
      </c>
    </row>
    <row r="31" spans="1:49" x14ac:dyDescent="0.55000000000000004">
      <c r="A31" s="24" t="s">
        <v>129</v>
      </c>
      <c r="B31" s="25">
        <v>0.61458333333333404</v>
      </c>
      <c r="C31" s="24" t="s">
        <v>78</v>
      </c>
      <c r="D31" s="25">
        <f t="shared" si="2"/>
        <v>0.6354166666666663</v>
      </c>
      <c r="E31" s="25">
        <f t="shared" si="1"/>
        <v>0.64583333333333293</v>
      </c>
      <c r="F31" s="23">
        <f t="shared" si="26"/>
        <v>1.0416666666666666E-2</v>
      </c>
      <c r="G31" s="25">
        <f t="shared" si="0"/>
        <v>2.083333333333226E-2</v>
      </c>
      <c r="H31" s="25">
        <f t="shared" si="3"/>
        <v>0.61805555555555625</v>
      </c>
      <c r="I31" s="25">
        <f t="shared" si="4"/>
        <v>0.61805555555555625</v>
      </c>
      <c r="J31" s="25">
        <f t="shared" si="5"/>
        <v>0.62500000000000067</v>
      </c>
      <c r="K31" s="25">
        <f t="shared" si="6"/>
        <v>0.62500000000000067</v>
      </c>
      <c r="L31" s="25">
        <f t="shared" si="8"/>
        <v>0.61458333333333404</v>
      </c>
      <c r="M31" s="25">
        <f t="shared" si="9"/>
        <v>0.62847222222222299</v>
      </c>
      <c r="N31" s="25">
        <f t="shared" si="10"/>
        <v>0.63194444444444553</v>
      </c>
      <c r="O31" s="25">
        <f t="shared" si="11"/>
        <v>0.62847222222222299</v>
      </c>
      <c r="P31" s="25">
        <f t="shared" si="12"/>
        <v>0.62847222222222254</v>
      </c>
      <c r="Q31" s="25">
        <f t="shared" si="13"/>
        <v>0.63194444444444553</v>
      </c>
      <c r="R31" s="25">
        <f t="shared" si="14"/>
        <v>0.64236111111111183</v>
      </c>
      <c r="S31" s="25">
        <f t="shared" si="15"/>
        <v>0.6319444444444452</v>
      </c>
      <c r="T31" s="25">
        <f t="shared" si="16"/>
        <v>0.63541666666666707</v>
      </c>
      <c r="U31" s="25">
        <f t="shared" si="17"/>
        <v>0.62500000000000011</v>
      </c>
      <c r="V31" s="25">
        <f t="shared" si="18"/>
        <v>0.62847222222222299</v>
      </c>
      <c r="W31" s="25">
        <f t="shared" si="19"/>
        <v>0.63888888888888962</v>
      </c>
      <c r="X31" s="25">
        <f t="shared" si="20"/>
        <v>0.64236111111111149</v>
      </c>
      <c r="Y31" s="25">
        <f t="shared" si="21"/>
        <v>0.64583333333333326</v>
      </c>
      <c r="Z31" s="25">
        <f t="shared" si="22"/>
        <v>0.64583333333333393</v>
      </c>
      <c r="AA31" s="25">
        <f t="shared" si="23"/>
        <v>0.64583333333333359</v>
      </c>
      <c r="AB31" s="25">
        <f t="shared" si="24"/>
        <v>0.65625000000000056</v>
      </c>
      <c r="AC31" s="25">
        <f t="shared" si="30"/>
        <v>0.64583333333333315</v>
      </c>
      <c r="AD31" s="25">
        <f t="shared" si="31"/>
        <v>0.63541666666666718</v>
      </c>
      <c r="AE31" s="25">
        <f t="shared" si="32"/>
        <v>0.63541666666666685</v>
      </c>
      <c r="AF31" s="25">
        <f t="shared" si="33"/>
        <v>0.63541666666666641</v>
      </c>
      <c r="AG31" s="25">
        <f t="shared" si="34"/>
        <v>0.65277777777777823</v>
      </c>
      <c r="AH31" s="25">
        <f t="shared" ref="AH31:AH45" si="35">$B31+$G$29</f>
        <v>0.63888888888888928</v>
      </c>
      <c r="AI31" s="25">
        <f>$B31+$G$30</f>
        <v>0.63541666666666674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  <c r="AQ31" s="27" t="s">
        <v>167</v>
      </c>
      <c r="AR31" s="27" t="s">
        <v>167</v>
      </c>
      <c r="AS31" s="27" t="s">
        <v>167</v>
      </c>
      <c r="AT31" s="27" t="s">
        <v>167</v>
      </c>
      <c r="AU31" s="27" t="s">
        <v>167</v>
      </c>
      <c r="AV31" s="27" t="s">
        <v>167</v>
      </c>
      <c r="AW31" s="27" t="s">
        <v>167</v>
      </c>
    </row>
    <row r="32" spans="1:49" x14ac:dyDescent="0.55000000000000004">
      <c r="A32" s="24" t="s">
        <v>130</v>
      </c>
      <c r="B32" s="25">
        <v>0.625</v>
      </c>
      <c r="C32" s="24" t="s">
        <v>79</v>
      </c>
      <c r="D32" s="25">
        <f t="shared" si="2"/>
        <v>0.64583333333333293</v>
      </c>
      <c r="E32" s="25">
        <f t="shared" si="1"/>
        <v>0.65972222222222177</v>
      </c>
      <c r="F32" s="23">
        <f>TIME(0,20,0)</f>
        <v>1.3888888888888888E-2</v>
      </c>
      <c r="G32" s="25">
        <f t="shared" si="0"/>
        <v>2.4305555555555136E-2</v>
      </c>
      <c r="H32" s="25">
        <f t="shared" si="3"/>
        <v>0.62847222222222221</v>
      </c>
      <c r="I32" s="25">
        <f t="shared" si="4"/>
        <v>0.62847222222222221</v>
      </c>
      <c r="J32" s="25">
        <f t="shared" si="5"/>
        <v>0.63541666666666674</v>
      </c>
      <c r="K32" s="25">
        <f t="shared" si="6"/>
        <v>0.63541666666666674</v>
      </c>
      <c r="L32" s="25">
        <f t="shared" si="8"/>
        <v>0.625</v>
      </c>
      <c r="M32" s="25">
        <f t="shared" si="9"/>
        <v>0.63888888888888884</v>
      </c>
      <c r="N32" s="25">
        <f t="shared" si="10"/>
        <v>0.64236111111111149</v>
      </c>
      <c r="O32" s="25">
        <f t="shared" si="11"/>
        <v>0.63888888888888884</v>
      </c>
      <c r="P32" s="25">
        <f t="shared" si="12"/>
        <v>0.63888888888888862</v>
      </c>
      <c r="Q32" s="25">
        <f t="shared" si="13"/>
        <v>0.64236111111111149</v>
      </c>
      <c r="R32" s="25">
        <f t="shared" si="14"/>
        <v>0.6527777777777779</v>
      </c>
      <c r="S32" s="25">
        <f t="shared" si="15"/>
        <v>0.64236111111111116</v>
      </c>
      <c r="T32" s="25">
        <f t="shared" si="16"/>
        <v>0.64583333333333304</v>
      </c>
      <c r="U32" s="25">
        <f t="shared" si="17"/>
        <v>0.63541666666666607</v>
      </c>
      <c r="V32" s="25">
        <f t="shared" si="18"/>
        <v>0.63888888888888895</v>
      </c>
      <c r="W32" s="25">
        <f t="shared" si="19"/>
        <v>0.64930555555555558</v>
      </c>
      <c r="X32" s="25">
        <f t="shared" si="20"/>
        <v>0.65277777777777746</v>
      </c>
      <c r="Y32" s="25">
        <f t="shared" si="21"/>
        <v>0.65624999999999922</v>
      </c>
      <c r="Z32" s="25">
        <f t="shared" si="22"/>
        <v>0.65624999999999989</v>
      </c>
      <c r="AA32" s="25">
        <f t="shared" si="23"/>
        <v>0.65624999999999956</v>
      </c>
      <c r="AB32" s="25">
        <f t="shared" si="24"/>
        <v>0.66666666666666652</v>
      </c>
      <c r="AC32" s="25">
        <f t="shared" si="30"/>
        <v>0.65624999999999911</v>
      </c>
      <c r="AD32" s="25">
        <f t="shared" si="31"/>
        <v>0.64583333333333315</v>
      </c>
      <c r="AE32" s="25">
        <f t="shared" si="32"/>
        <v>0.64583333333333282</v>
      </c>
      <c r="AF32" s="25">
        <f t="shared" si="33"/>
        <v>0.64583333333333237</v>
      </c>
      <c r="AG32" s="25">
        <f t="shared" si="34"/>
        <v>0.6631944444444442</v>
      </c>
      <c r="AH32" s="25">
        <f t="shared" si="35"/>
        <v>0.64930555555555525</v>
      </c>
      <c r="AI32" s="25">
        <f t="shared" ref="AI32:AI45" si="36">$B32+$G$30</f>
        <v>0.6458333333333327</v>
      </c>
      <c r="AJ32" s="25">
        <f>$B32+$G$31</f>
        <v>0.64583333333333226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  <c r="AQ32" s="27" t="s">
        <v>167</v>
      </c>
      <c r="AR32" s="27" t="s">
        <v>167</v>
      </c>
      <c r="AS32" s="27" t="s">
        <v>167</v>
      </c>
      <c r="AT32" s="27" t="s">
        <v>167</v>
      </c>
      <c r="AU32" s="27" t="s">
        <v>167</v>
      </c>
      <c r="AV32" s="27" t="s">
        <v>167</v>
      </c>
      <c r="AW32" s="27" t="s">
        <v>167</v>
      </c>
    </row>
    <row r="33" spans="1:49" x14ac:dyDescent="0.55000000000000004">
      <c r="A33" s="29" t="s">
        <v>174</v>
      </c>
      <c r="B33" s="25">
        <v>0.625</v>
      </c>
      <c r="C33" s="24" t="s">
        <v>177</v>
      </c>
      <c r="D33" s="25">
        <f t="shared" ref="D33" si="37">E32</f>
        <v>0.65972222222222177</v>
      </c>
      <c r="E33" s="25">
        <f t="shared" ref="E33" si="38">D33+F33</f>
        <v>0.67361111111111061</v>
      </c>
      <c r="F33" s="23">
        <f>TIME(0,20,0)</f>
        <v>1.3888888888888888E-2</v>
      </c>
      <c r="G33" s="25">
        <f t="shared" ref="G33" si="39">E33-(B33+$G$1)</f>
        <v>3.8194444444443976E-2</v>
      </c>
      <c r="H33" s="25">
        <f t="shared" si="3"/>
        <v>0.62847222222222221</v>
      </c>
      <c r="I33" s="25">
        <f t="shared" si="4"/>
        <v>0.62847222222222221</v>
      </c>
      <c r="J33" s="25">
        <f t="shared" si="5"/>
        <v>0.63541666666666674</v>
      </c>
      <c r="K33" s="25">
        <f t="shared" si="6"/>
        <v>0.63541666666666674</v>
      </c>
      <c r="L33" s="25">
        <f t="shared" si="8"/>
        <v>0.625</v>
      </c>
      <c r="M33" s="25">
        <f t="shared" si="9"/>
        <v>0.63888888888888884</v>
      </c>
      <c r="N33" s="25">
        <f t="shared" si="10"/>
        <v>0.64236111111111149</v>
      </c>
      <c r="O33" s="25">
        <f t="shared" si="11"/>
        <v>0.63888888888888884</v>
      </c>
      <c r="P33" s="25">
        <f t="shared" si="12"/>
        <v>0.63888888888888862</v>
      </c>
      <c r="Q33" s="25">
        <f t="shared" si="13"/>
        <v>0.64236111111111149</v>
      </c>
      <c r="R33" s="25">
        <f t="shared" si="14"/>
        <v>0.6527777777777779</v>
      </c>
      <c r="S33" s="25">
        <f t="shared" si="15"/>
        <v>0.64236111111111116</v>
      </c>
      <c r="T33" s="25">
        <f t="shared" si="16"/>
        <v>0.64583333333333304</v>
      </c>
      <c r="U33" s="25">
        <f t="shared" si="17"/>
        <v>0.63541666666666607</v>
      </c>
      <c r="V33" s="25">
        <f t="shared" si="18"/>
        <v>0.63888888888888895</v>
      </c>
      <c r="W33" s="25">
        <f t="shared" si="19"/>
        <v>0.64930555555555558</v>
      </c>
      <c r="X33" s="25">
        <f t="shared" si="20"/>
        <v>0.65277777777777746</v>
      </c>
      <c r="Y33" s="25">
        <f t="shared" si="21"/>
        <v>0.65624999999999922</v>
      </c>
      <c r="Z33" s="25">
        <f t="shared" si="22"/>
        <v>0.65624999999999989</v>
      </c>
      <c r="AA33" s="25">
        <f t="shared" si="23"/>
        <v>0.65624999999999956</v>
      </c>
      <c r="AB33" s="25">
        <f t="shared" si="24"/>
        <v>0.66666666666666652</v>
      </c>
      <c r="AC33" s="25">
        <f t="shared" si="30"/>
        <v>0.65624999999999911</v>
      </c>
      <c r="AD33" s="25">
        <f t="shared" si="31"/>
        <v>0.64583333333333315</v>
      </c>
      <c r="AE33" s="25">
        <f t="shared" si="32"/>
        <v>0.64583333333333282</v>
      </c>
      <c r="AF33" s="25">
        <f t="shared" si="33"/>
        <v>0.64583333333333237</v>
      </c>
      <c r="AG33" s="25">
        <f t="shared" si="34"/>
        <v>0.6631944444444442</v>
      </c>
      <c r="AH33" s="25">
        <f t="shared" si="35"/>
        <v>0.64930555555555525</v>
      </c>
      <c r="AI33" s="25">
        <f t="shared" si="36"/>
        <v>0.6458333333333327</v>
      </c>
      <c r="AJ33" s="25">
        <f t="shared" ref="AJ33:AJ45" si="40">$B33+$G$31</f>
        <v>0.64583333333333226</v>
      </c>
      <c r="AK33" s="25">
        <f>$B33+$G$32</f>
        <v>0.64930555555555514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  <c r="AQ33" s="27" t="s">
        <v>167</v>
      </c>
      <c r="AR33" s="27" t="s">
        <v>167</v>
      </c>
      <c r="AS33" s="27" t="s">
        <v>167</v>
      </c>
      <c r="AT33" s="27" t="s">
        <v>167</v>
      </c>
      <c r="AU33" s="27" t="s">
        <v>167</v>
      </c>
      <c r="AV33" s="27" t="s">
        <v>167</v>
      </c>
      <c r="AW33" s="27" t="s">
        <v>167</v>
      </c>
    </row>
    <row r="34" spans="1:49" x14ac:dyDescent="0.55000000000000004">
      <c r="A34" s="24" t="s">
        <v>131</v>
      </c>
      <c r="B34" s="25">
        <v>0.63541666666666696</v>
      </c>
      <c r="C34" s="24" t="s">
        <v>80</v>
      </c>
      <c r="D34" s="25">
        <f>E33</f>
        <v>0.67361111111111061</v>
      </c>
      <c r="E34" s="25">
        <f t="shared" si="1"/>
        <v>0.68055555555555503</v>
      </c>
      <c r="F34" s="23">
        <f>TIME(0,10,0)</f>
        <v>6.9444444444444441E-3</v>
      </c>
      <c r="G34" s="25">
        <f t="shared" si="0"/>
        <v>3.4722222222221433E-2</v>
      </c>
      <c r="H34" s="25">
        <f t="shared" si="3"/>
        <v>0.63888888888888917</v>
      </c>
      <c r="I34" s="25">
        <f t="shared" si="4"/>
        <v>0.63888888888888917</v>
      </c>
      <c r="J34" s="25">
        <f t="shared" si="5"/>
        <v>0.6458333333333337</v>
      </c>
      <c r="K34" s="25">
        <f t="shared" si="6"/>
        <v>0.6458333333333337</v>
      </c>
      <c r="L34" s="25">
        <f t="shared" si="8"/>
        <v>0.63541666666666696</v>
      </c>
      <c r="M34" s="25">
        <f t="shared" si="9"/>
        <v>0.6493055555555558</v>
      </c>
      <c r="N34" s="25">
        <f t="shared" si="10"/>
        <v>0.65277777777777846</v>
      </c>
      <c r="O34" s="25">
        <f t="shared" si="11"/>
        <v>0.6493055555555558</v>
      </c>
      <c r="P34" s="25">
        <f t="shared" si="12"/>
        <v>0.64930555555555558</v>
      </c>
      <c r="Q34" s="25">
        <f t="shared" si="13"/>
        <v>0.65277777777777846</v>
      </c>
      <c r="R34" s="25">
        <f t="shared" si="14"/>
        <v>0.66319444444444486</v>
      </c>
      <c r="S34" s="25">
        <f t="shared" si="15"/>
        <v>0.65277777777777812</v>
      </c>
      <c r="T34" s="25">
        <f t="shared" si="16"/>
        <v>0.65625</v>
      </c>
      <c r="U34" s="25">
        <f t="shared" si="17"/>
        <v>0.64583333333333304</v>
      </c>
      <c r="V34" s="25">
        <f t="shared" si="18"/>
        <v>0.64930555555555591</v>
      </c>
      <c r="W34" s="25">
        <f t="shared" si="19"/>
        <v>0.65972222222222254</v>
      </c>
      <c r="X34" s="25">
        <f t="shared" si="20"/>
        <v>0.66319444444444442</v>
      </c>
      <c r="Y34" s="25">
        <f t="shared" si="21"/>
        <v>0.66666666666666619</v>
      </c>
      <c r="Z34" s="25">
        <f t="shared" si="22"/>
        <v>0.66666666666666685</v>
      </c>
      <c r="AA34" s="25">
        <f t="shared" si="23"/>
        <v>0.66666666666666652</v>
      </c>
      <c r="AB34" s="25">
        <f t="shared" si="24"/>
        <v>0.67708333333333348</v>
      </c>
      <c r="AC34" s="25">
        <f t="shared" si="30"/>
        <v>0.66666666666666607</v>
      </c>
      <c r="AD34" s="25">
        <f t="shared" si="31"/>
        <v>0.65625000000000011</v>
      </c>
      <c r="AE34" s="25">
        <f t="shared" si="32"/>
        <v>0.65624999999999978</v>
      </c>
      <c r="AF34" s="25">
        <f t="shared" si="33"/>
        <v>0.65624999999999933</v>
      </c>
      <c r="AG34" s="25">
        <f t="shared" si="34"/>
        <v>0.67361111111111116</v>
      </c>
      <c r="AH34" s="25">
        <f t="shared" si="35"/>
        <v>0.65972222222222221</v>
      </c>
      <c r="AI34" s="25">
        <f t="shared" si="36"/>
        <v>0.65624999999999967</v>
      </c>
      <c r="AJ34" s="25">
        <f t="shared" si="40"/>
        <v>0.65624999999999922</v>
      </c>
      <c r="AK34" s="25">
        <f t="shared" ref="AK34:AK45" si="41">$B34+$G$32</f>
        <v>0.6597222222222221</v>
      </c>
      <c r="AL34" s="25">
        <f>$B34+$G$33</f>
        <v>0.67361111111111094</v>
      </c>
      <c r="AM34" s="27" t="s">
        <v>167</v>
      </c>
      <c r="AN34" s="27" t="s">
        <v>167</v>
      </c>
      <c r="AO34" s="27" t="s">
        <v>167</v>
      </c>
      <c r="AP34" s="27" t="s">
        <v>167</v>
      </c>
      <c r="AQ34" s="27" t="s">
        <v>167</v>
      </c>
      <c r="AR34" s="27" t="s">
        <v>167</v>
      </c>
      <c r="AS34" s="27" t="s">
        <v>167</v>
      </c>
      <c r="AT34" s="27" t="s">
        <v>167</v>
      </c>
      <c r="AU34" s="27" t="s">
        <v>167</v>
      </c>
      <c r="AV34" s="27" t="s">
        <v>167</v>
      </c>
      <c r="AW34" s="27" t="s">
        <v>167</v>
      </c>
    </row>
    <row r="35" spans="1:49" x14ac:dyDescent="0.55000000000000004">
      <c r="A35" s="24" t="s">
        <v>132</v>
      </c>
      <c r="B35" s="25">
        <v>0.64583333333333404</v>
      </c>
      <c r="C35" s="24" t="s">
        <v>81</v>
      </c>
      <c r="D35" s="25">
        <f t="shared" si="2"/>
        <v>0.68055555555555503</v>
      </c>
      <c r="E35" s="25">
        <f t="shared" si="1"/>
        <v>0.69097222222222165</v>
      </c>
      <c r="F35" s="23">
        <f>TIME(0,15,0)</f>
        <v>1.0416666666666666E-2</v>
      </c>
      <c r="G35" s="25">
        <f t="shared" si="0"/>
        <v>3.4722222222220989E-2</v>
      </c>
      <c r="H35" s="25">
        <f t="shared" si="3"/>
        <v>0.64930555555555625</v>
      </c>
      <c r="I35" s="25">
        <f t="shared" si="4"/>
        <v>0.64930555555555625</v>
      </c>
      <c r="J35" s="25">
        <f t="shared" si="5"/>
        <v>0.65625000000000067</v>
      </c>
      <c r="K35" s="25">
        <f t="shared" si="6"/>
        <v>0.65625000000000067</v>
      </c>
      <c r="L35" s="25">
        <f t="shared" si="8"/>
        <v>0.64583333333333404</v>
      </c>
      <c r="M35" s="25">
        <f t="shared" si="9"/>
        <v>0.65972222222222299</v>
      </c>
      <c r="N35" s="25">
        <f t="shared" si="10"/>
        <v>0.66319444444444553</v>
      </c>
      <c r="O35" s="25">
        <f t="shared" si="11"/>
        <v>0.65972222222222299</v>
      </c>
      <c r="P35" s="25">
        <f t="shared" si="12"/>
        <v>0.65972222222222254</v>
      </c>
      <c r="Q35" s="25">
        <f t="shared" si="13"/>
        <v>0.66319444444444553</v>
      </c>
      <c r="R35" s="25">
        <f t="shared" si="14"/>
        <v>0.67361111111111183</v>
      </c>
      <c r="S35" s="25">
        <f t="shared" si="15"/>
        <v>0.6631944444444452</v>
      </c>
      <c r="T35" s="25">
        <f t="shared" si="16"/>
        <v>0.66666666666666707</v>
      </c>
      <c r="U35" s="25">
        <f t="shared" si="17"/>
        <v>0.65625000000000011</v>
      </c>
      <c r="V35" s="25">
        <f t="shared" si="18"/>
        <v>0.65972222222222299</v>
      </c>
      <c r="W35" s="25">
        <f t="shared" si="19"/>
        <v>0.67013888888888962</v>
      </c>
      <c r="X35" s="25">
        <f t="shared" si="20"/>
        <v>0.67361111111111149</v>
      </c>
      <c r="Y35" s="25">
        <f t="shared" si="21"/>
        <v>0.67708333333333326</v>
      </c>
      <c r="Z35" s="25">
        <f t="shared" si="22"/>
        <v>0.67708333333333393</v>
      </c>
      <c r="AA35" s="25">
        <f t="shared" si="23"/>
        <v>0.67708333333333359</v>
      </c>
      <c r="AB35" s="25">
        <f t="shared" si="24"/>
        <v>0.68750000000000056</v>
      </c>
      <c r="AC35" s="25">
        <f t="shared" si="30"/>
        <v>0.67708333333333315</v>
      </c>
      <c r="AD35" s="25">
        <f t="shared" si="31"/>
        <v>0.66666666666666718</v>
      </c>
      <c r="AE35" s="25">
        <f t="shared" si="32"/>
        <v>0.66666666666666685</v>
      </c>
      <c r="AF35" s="25">
        <f t="shared" si="33"/>
        <v>0.66666666666666641</v>
      </c>
      <c r="AG35" s="25">
        <f t="shared" si="34"/>
        <v>0.68402777777777823</v>
      </c>
      <c r="AH35" s="25">
        <f t="shared" si="35"/>
        <v>0.67013888888888928</v>
      </c>
      <c r="AI35" s="25">
        <f t="shared" si="36"/>
        <v>0.66666666666666674</v>
      </c>
      <c r="AJ35" s="25">
        <f t="shared" si="40"/>
        <v>0.6666666666666663</v>
      </c>
      <c r="AK35" s="25">
        <f t="shared" si="41"/>
        <v>0.67013888888888917</v>
      </c>
      <c r="AL35" s="25">
        <f t="shared" ref="AL35:AL45" si="42">$B35+$G$33</f>
        <v>0.68402777777777801</v>
      </c>
      <c r="AM35" s="25">
        <f>$B35+$G$34</f>
        <v>0.68055555555555547</v>
      </c>
      <c r="AN35" s="27" t="s">
        <v>167</v>
      </c>
      <c r="AO35" s="27" t="s">
        <v>167</v>
      </c>
      <c r="AP35" s="27" t="s">
        <v>167</v>
      </c>
      <c r="AQ35" s="27" t="s">
        <v>167</v>
      </c>
      <c r="AR35" s="27" t="s">
        <v>167</v>
      </c>
      <c r="AS35" s="27" t="s">
        <v>167</v>
      </c>
      <c r="AT35" s="27" t="s">
        <v>167</v>
      </c>
      <c r="AU35" s="27" t="s">
        <v>167</v>
      </c>
      <c r="AV35" s="27" t="s">
        <v>167</v>
      </c>
      <c r="AW35" s="27" t="s">
        <v>167</v>
      </c>
    </row>
    <row r="36" spans="1:49" x14ac:dyDescent="0.55000000000000004">
      <c r="A36" s="24" t="s">
        <v>133</v>
      </c>
      <c r="B36" s="25">
        <v>0.65625</v>
      </c>
      <c r="C36" s="24" t="s">
        <v>82</v>
      </c>
      <c r="D36" s="25">
        <f t="shared" si="2"/>
        <v>0.69097222222222165</v>
      </c>
      <c r="E36" s="25">
        <f t="shared" si="1"/>
        <v>0.70486111111111049</v>
      </c>
      <c r="F36" s="23">
        <f>TIME(0,20,0)</f>
        <v>1.3888888888888888E-2</v>
      </c>
      <c r="G36" s="25">
        <f t="shared" si="0"/>
        <v>3.8194444444443865E-2</v>
      </c>
      <c r="H36" s="25">
        <f t="shared" si="3"/>
        <v>0.65972222222222221</v>
      </c>
      <c r="I36" s="25">
        <f t="shared" si="4"/>
        <v>0.65972222222222221</v>
      </c>
      <c r="J36" s="25">
        <f t="shared" si="5"/>
        <v>0.66666666666666674</v>
      </c>
      <c r="K36" s="25">
        <f t="shared" si="6"/>
        <v>0.66666666666666674</v>
      </c>
      <c r="L36" s="25">
        <f t="shared" si="8"/>
        <v>0.65625</v>
      </c>
      <c r="M36" s="25">
        <f t="shared" si="9"/>
        <v>0.67013888888888884</v>
      </c>
      <c r="N36" s="25">
        <f t="shared" si="10"/>
        <v>0.67361111111111149</v>
      </c>
      <c r="O36" s="25">
        <f t="shared" si="11"/>
        <v>0.67013888888888884</v>
      </c>
      <c r="P36" s="25">
        <f t="shared" si="12"/>
        <v>0.67013888888888862</v>
      </c>
      <c r="Q36" s="25">
        <f t="shared" si="13"/>
        <v>0.67361111111111149</v>
      </c>
      <c r="R36" s="25">
        <f t="shared" si="14"/>
        <v>0.6840277777777779</v>
      </c>
      <c r="S36" s="25">
        <f t="shared" si="15"/>
        <v>0.67361111111111116</v>
      </c>
      <c r="T36" s="25">
        <f t="shared" si="16"/>
        <v>0.67708333333333304</v>
      </c>
      <c r="U36" s="25">
        <f t="shared" si="17"/>
        <v>0.66666666666666607</v>
      </c>
      <c r="V36" s="25">
        <f t="shared" si="18"/>
        <v>0.67013888888888895</v>
      </c>
      <c r="W36" s="25">
        <f t="shared" si="19"/>
        <v>0.68055555555555558</v>
      </c>
      <c r="X36" s="25">
        <f t="shared" si="20"/>
        <v>0.68402777777777746</v>
      </c>
      <c r="Y36" s="25">
        <f t="shared" si="21"/>
        <v>0.68749999999999922</v>
      </c>
      <c r="Z36" s="25">
        <f t="shared" si="22"/>
        <v>0.68749999999999989</v>
      </c>
      <c r="AA36" s="25">
        <f t="shared" si="23"/>
        <v>0.68749999999999956</v>
      </c>
      <c r="AB36" s="25">
        <f t="shared" si="24"/>
        <v>0.69791666666666652</v>
      </c>
      <c r="AC36" s="25">
        <f t="shared" si="30"/>
        <v>0.68749999999999911</v>
      </c>
      <c r="AD36" s="25">
        <f t="shared" si="31"/>
        <v>0.67708333333333315</v>
      </c>
      <c r="AE36" s="25">
        <f t="shared" si="32"/>
        <v>0.67708333333333282</v>
      </c>
      <c r="AF36" s="25">
        <f t="shared" si="33"/>
        <v>0.67708333333333237</v>
      </c>
      <c r="AG36" s="25">
        <f t="shared" si="34"/>
        <v>0.6944444444444442</v>
      </c>
      <c r="AH36" s="25">
        <f t="shared" si="35"/>
        <v>0.68055555555555525</v>
      </c>
      <c r="AI36" s="25">
        <f t="shared" si="36"/>
        <v>0.6770833333333327</v>
      </c>
      <c r="AJ36" s="25">
        <f t="shared" si="40"/>
        <v>0.67708333333333226</v>
      </c>
      <c r="AK36" s="25">
        <f t="shared" si="41"/>
        <v>0.68055555555555514</v>
      </c>
      <c r="AL36" s="25">
        <f t="shared" si="42"/>
        <v>0.69444444444444398</v>
      </c>
      <c r="AM36" s="25">
        <f t="shared" ref="AM36:AM37" si="43">$B36+$G$34</f>
        <v>0.69097222222222143</v>
      </c>
      <c r="AN36" s="25">
        <f>$B36+$G$35</f>
        <v>0.69097222222222099</v>
      </c>
      <c r="AO36" s="27" t="s">
        <v>167</v>
      </c>
      <c r="AP36" s="27" t="s">
        <v>167</v>
      </c>
      <c r="AQ36" s="27" t="s">
        <v>167</v>
      </c>
      <c r="AR36" s="27" t="s">
        <v>167</v>
      </c>
      <c r="AS36" s="27" t="s">
        <v>167</v>
      </c>
      <c r="AT36" s="27" t="s">
        <v>167</v>
      </c>
      <c r="AU36" s="27" t="s">
        <v>167</v>
      </c>
      <c r="AV36" s="27" t="s">
        <v>167</v>
      </c>
      <c r="AW36" s="27" t="s">
        <v>167</v>
      </c>
    </row>
    <row r="37" spans="1:49" x14ac:dyDescent="0.55000000000000004">
      <c r="A37" s="26" t="s">
        <v>134</v>
      </c>
      <c r="B37" s="25">
        <v>0.66666666666666696</v>
      </c>
      <c r="C37" s="24" t="s">
        <v>83</v>
      </c>
      <c r="D37" s="25">
        <f t="shared" si="2"/>
        <v>0.70486111111111049</v>
      </c>
      <c r="E37" s="25">
        <f t="shared" si="1"/>
        <v>0.71180555555555491</v>
      </c>
      <c r="F37" s="23">
        <f>TIME(0,10,0)</f>
        <v>6.9444444444444441E-3</v>
      </c>
      <c r="G37" s="25">
        <f t="shared" si="0"/>
        <v>3.4722222222221322E-2</v>
      </c>
      <c r="H37" s="25">
        <f t="shared" si="3"/>
        <v>0.67013888888888917</v>
      </c>
      <c r="I37" s="25">
        <f t="shared" si="4"/>
        <v>0.67013888888888917</v>
      </c>
      <c r="J37" s="25">
        <f t="shared" si="5"/>
        <v>0.6770833333333337</v>
      </c>
      <c r="K37" s="25">
        <f t="shared" si="6"/>
        <v>0.6770833333333337</v>
      </c>
      <c r="L37" s="25">
        <f t="shared" si="8"/>
        <v>0.66666666666666696</v>
      </c>
      <c r="M37" s="25">
        <f t="shared" si="9"/>
        <v>0.6805555555555558</v>
      </c>
      <c r="N37" s="25">
        <f t="shared" si="10"/>
        <v>0.68402777777777846</v>
      </c>
      <c r="O37" s="25">
        <f t="shared" si="11"/>
        <v>0.6805555555555558</v>
      </c>
      <c r="P37" s="25">
        <f t="shared" si="12"/>
        <v>0.68055555555555558</v>
      </c>
      <c r="Q37" s="25">
        <f t="shared" si="13"/>
        <v>0.68402777777777846</v>
      </c>
      <c r="R37" s="25">
        <f t="shared" si="14"/>
        <v>0.69444444444444486</v>
      </c>
      <c r="S37" s="25">
        <f t="shared" si="15"/>
        <v>0.68402777777777812</v>
      </c>
      <c r="T37" s="25">
        <f t="shared" si="16"/>
        <v>0.6875</v>
      </c>
      <c r="U37" s="25">
        <f t="shared" si="17"/>
        <v>0.67708333333333304</v>
      </c>
      <c r="V37" s="25">
        <f t="shared" si="18"/>
        <v>0.68055555555555591</v>
      </c>
      <c r="W37" s="25">
        <f t="shared" si="19"/>
        <v>0.69097222222222254</v>
      </c>
      <c r="X37" s="25">
        <f t="shared" si="20"/>
        <v>0.69444444444444442</v>
      </c>
      <c r="Y37" s="25">
        <f t="shared" si="21"/>
        <v>0.69791666666666619</v>
      </c>
      <c r="Z37" s="25">
        <f t="shared" si="22"/>
        <v>0.69791666666666685</v>
      </c>
      <c r="AA37" s="25">
        <f t="shared" si="23"/>
        <v>0.69791666666666652</v>
      </c>
      <c r="AB37" s="25">
        <f t="shared" si="24"/>
        <v>0.70833333333333348</v>
      </c>
      <c r="AC37" s="25">
        <f t="shared" si="30"/>
        <v>0.69791666666666607</v>
      </c>
      <c r="AD37" s="25">
        <f t="shared" si="31"/>
        <v>0.68750000000000011</v>
      </c>
      <c r="AE37" s="25">
        <f t="shared" si="32"/>
        <v>0.68749999999999978</v>
      </c>
      <c r="AF37" s="25">
        <f t="shared" si="33"/>
        <v>0.68749999999999933</v>
      </c>
      <c r="AG37" s="25">
        <f t="shared" si="34"/>
        <v>0.70486111111111116</v>
      </c>
      <c r="AH37" s="25">
        <f t="shared" si="35"/>
        <v>0.69097222222222221</v>
      </c>
      <c r="AI37" s="25">
        <f t="shared" si="36"/>
        <v>0.68749999999999967</v>
      </c>
      <c r="AJ37" s="25">
        <f t="shared" si="40"/>
        <v>0.68749999999999922</v>
      </c>
      <c r="AK37" s="25">
        <f t="shared" si="41"/>
        <v>0.6909722222222221</v>
      </c>
      <c r="AL37" s="25">
        <f t="shared" si="42"/>
        <v>0.70486111111111094</v>
      </c>
      <c r="AM37" s="25">
        <f t="shared" si="43"/>
        <v>0.7013888888888884</v>
      </c>
      <c r="AN37" s="25">
        <f>$B37+$G$35</f>
        <v>0.70138888888888795</v>
      </c>
      <c r="AO37" s="25">
        <f>$B37+$G$36</f>
        <v>0.70486111111111083</v>
      </c>
      <c r="AP37" s="27" t="s">
        <v>167</v>
      </c>
      <c r="AQ37" s="27" t="s">
        <v>167</v>
      </c>
      <c r="AR37" s="27" t="s">
        <v>167</v>
      </c>
      <c r="AS37" s="27" t="s">
        <v>167</v>
      </c>
      <c r="AT37" s="27" t="s">
        <v>167</v>
      </c>
      <c r="AU37" s="27" t="s">
        <v>167</v>
      </c>
      <c r="AV37" s="27" t="s">
        <v>167</v>
      </c>
      <c r="AW37" s="27" t="s">
        <v>167</v>
      </c>
    </row>
    <row r="38" spans="1:49" x14ac:dyDescent="0.55000000000000004">
      <c r="A38" s="29" t="s">
        <v>175</v>
      </c>
      <c r="B38" s="25">
        <v>0.66666666666666663</v>
      </c>
      <c r="C38" s="24" t="s">
        <v>176</v>
      </c>
      <c r="D38" s="25">
        <f t="shared" si="2"/>
        <v>0.71180555555555491</v>
      </c>
      <c r="E38" s="25">
        <f t="shared" si="1"/>
        <v>0.72222222222222154</v>
      </c>
      <c r="F38" s="23">
        <f>TIME(0,15,0)</f>
        <v>1.0416666666666666E-2</v>
      </c>
      <c r="G38" s="25">
        <f t="shared" si="0"/>
        <v>4.5138888888888284E-2</v>
      </c>
      <c r="H38" s="25">
        <f t="shared" si="3"/>
        <v>0.67013888888888884</v>
      </c>
      <c r="I38" s="25">
        <f t="shared" si="4"/>
        <v>0.67013888888888884</v>
      </c>
      <c r="J38" s="25">
        <f t="shared" si="5"/>
        <v>0.67708333333333326</v>
      </c>
      <c r="K38" s="25">
        <f t="shared" si="6"/>
        <v>0.67708333333333326</v>
      </c>
      <c r="L38" s="25">
        <f t="shared" si="8"/>
        <v>0.66666666666666663</v>
      </c>
      <c r="M38" s="25">
        <f t="shared" si="9"/>
        <v>0.68055555555555558</v>
      </c>
      <c r="N38" s="25">
        <f t="shared" si="10"/>
        <v>0.68402777777777812</v>
      </c>
      <c r="O38" s="25">
        <f t="shared" si="11"/>
        <v>0.68055555555555558</v>
      </c>
      <c r="P38" s="25">
        <f t="shared" si="12"/>
        <v>0.68055555555555514</v>
      </c>
      <c r="Q38" s="25">
        <f t="shared" si="13"/>
        <v>0.68402777777777812</v>
      </c>
      <c r="R38" s="25">
        <f t="shared" si="14"/>
        <v>0.69444444444444442</v>
      </c>
      <c r="S38" s="25">
        <f t="shared" si="15"/>
        <v>0.68402777777777779</v>
      </c>
      <c r="T38" s="25">
        <f t="shared" si="16"/>
        <v>0.68749999999999967</v>
      </c>
      <c r="U38" s="25">
        <f t="shared" si="17"/>
        <v>0.6770833333333327</v>
      </c>
      <c r="V38" s="25">
        <f t="shared" si="18"/>
        <v>0.68055555555555558</v>
      </c>
      <c r="W38" s="25">
        <f t="shared" si="19"/>
        <v>0.69097222222222221</v>
      </c>
      <c r="X38" s="25">
        <f t="shared" si="20"/>
        <v>0.69444444444444409</v>
      </c>
      <c r="Y38" s="25">
        <f t="shared" si="21"/>
        <v>0.69791666666666585</v>
      </c>
      <c r="Z38" s="25">
        <f t="shared" si="22"/>
        <v>0.69791666666666652</v>
      </c>
      <c r="AA38" s="25">
        <f t="shared" si="23"/>
        <v>0.69791666666666619</v>
      </c>
      <c r="AB38" s="25">
        <f t="shared" si="24"/>
        <v>0.70833333333333315</v>
      </c>
      <c r="AC38" s="25">
        <f t="shared" si="30"/>
        <v>0.69791666666666574</v>
      </c>
      <c r="AD38" s="25">
        <f t="shared" si="31"/>
        <v>0.68749999999999978</v>
      </c>
      <c r="AE38" s="25">
        <f t="shared" si="32"/>
        <v>0.68749999999999944</v>
      </c>
      <c r="AF38" s="25">
        <f t="shared" si="33"/>
        <v>0.687499999999999</v>
      </c>
      <c r="AG38" s="25">
        <f t="shared" si="34"/>
        <v>0.70486111111111083</v>
      </c>
      <c r="AH38" s="25">
        <f t="shared" si="35"/>
        <v>0.69097222222222188</v>
      </c>
      <c r="AI38" s="25">
        <f t="shared" si="36"/>
        <v>0.68749999999999933</v>
      </c>
      <c r="AJ38" s="25">
        <f t="shared" si="40"/>
        <v>0.68749999999999889</v>
      </c>
      <c r="AK38" s="25">
        <f t="shared" si="41"/>
        <v>0.69097222222222177</v>
      </c>
      <c r="AL38" s="25">
        <f t="shared" si="42"/>
        <v>0.70486111111111061</v>
      </c>
      <c r="AM38" s="25">
        <f>$B38+$G$34</f>
        <v>0.70138888888888806</v>
      </c>
      <c r="AN38" s="25">
        <f>$B38+$G$35</f>
        <v>0.70138888888888762</v>
      </c>
      <c r="AO38" s="25">
        <f>$B38+$G$36</f>
        <v>0.70486111111111049</v>
      </c>
      <c r="AP38" s="25">
        <f>$B38+$G$37</f>
        <v>0.70138888888888795</v>
      </c>
      <c r="AQ38" s="27" t="s">
        <v>167</v>
      </c>
      <c r="AR38" s="27" t="s">
        <v>167</v>
      </c>
      <c r="AS38" s="27" t="s">
        <v>167</v>
      </c>
      <c r="AT38" s="27" t="s">
        <v>167</v>
      </c>
      <c r="AU38" s="27" t="s">
        <v>167</v>
      </c>
      <c r="AV38" s="27" t="s">
        <v>167</v>
      </c>
      <c r="AW38" s="27" t="s">
        <v>167</v>
      </c>
    </row>
    <row r="39" spans="1:49" x14ac:dyDescent="0.55000000000000004">
      <c r="A39" s="24" t="s">
        <v>135</v>
      </c>
      <c r="B39" s="25">
        <v>0.67708333333333404</v>
      </c>
      <c r="C39" s="24" t="s">
        <v>84</v>
      </c>
      <c r="D39" s="25">
        <f>E38</f>
        <v>0.72222222222222154</v>
      </c>
      <c r="E39" s="25">
        <f t="shared" si="1"/>
        <v>0.72222222222222154</v>
      </c>
      <c r="F39" s="23">
        <f>TIME(0,0,0)</f>
        <v>0</v>
      </c>
      <c r="G39" s="25">
        <f t="shared" si="0"/>
        <v>3.4722222222220878E-2</v>
      </c>
      <c r="H39" s="25">
        <f t="shared" si="3"/>
        <v>0.68055555555555625</v>
      </c>
      <c r="I39" s="25">
        <f t="shared" si="4"/>
        <v>0.68055555555555625</v>
      </c>
      <c r="J39" s="25">
        <f t="shared" si="5"/>
        <v>0.68750000000000067</v>
      </c>
      <c r="K39" s="25">
        <f t="shared" si="6"/>
        <v>0.68750000000000067</v>
      </c>
      <c r="L39" s="25">
        <f t="shared" si="8"/>
        <v>0.67708333333333404</v>
      </c>
      <c r="M39" s="25">
        <f t="shared" si="9"/>
        <v>0.69097222222222299</v>
      </c>
      <c r="N39" s="25">
        <f t="shared" si="10"/>
        <v>0.69444444444444553</v>
      </c>
      <c r="O39" s="25">
        <f t="shared" si="11"/>
        <v>0.69097222222222299</v>
      </c>
      <c r="P39" s="25">
        <f t="shared" si="12"/>
        <v>0.69097222222222254</v>
      </c>
      <c r="Q39" s="25">
        <f t="shared" si="13"/>
        <v>0.69444444444444553</v>
      </c>
      <c r="R39" s="25">
        <f t="shared" si="14"/>
        <v>0.70486111111111183</v>
      </c>
      <c r="S39" s="25">
        <f t="shared" si="15"/>
        <v>0.6944444444444452</v>
      </c>
      <c r="T39" s="25">
        <f t="shared" si="16"/>
        <v>0.69791666666666707</v>
      </c>
      <c r="U39" s="25">
        <f t="shared" si="17"/>
        <v>0.68750000000000011</v>
      </c>
      <c r="V39" s="25">
        <f t="shared" si="18"/>
        <v>0.69097222222222299</v>
      </c>
      <c r="W39" s="25">
        <f t="shared" si="19"/>
        <v>0.70138888888888962</v>
      </c>
      <c r="X39" s="25">
        <f t="shared" si="20"/>
        <v>0.70486111111111149</v>
      </c>
      <c r="Y39" s="25">
        <f t="shared" si="21"/>
        <v>0.70833333333333326</v>
      </c>
      <c r="Z39" s="25">
        <f t="shared" si="22"/>
        <v>0.70833333333333393</v>
      </c>
      <c r="AA39" s="25">
        <f t="shared" si="23"/>
        <v>0.70833333333333359</v>
      </c>
      <c r="AB39" s="25">
        <f t="shared" si="24"/>
        <v>0.71875000000000056</v>
      </c>
      <c r="AC39" s="25">
        <f t="shared" si="30"/>
        <v>0.70833333333333315</v>
      </c>
      <c r="AD39" s="25">
        <f t="shared" si="31"/>
        <v>0.69791666666666718</v>
      </c>
      <c r="AE39" s="25">
        <f t="shared" si="32"/>
        <v>0.69791666666666685</v>
      </c>
      <c r="AF39" s="25">
        <f t="shared" si="33"/>
        <v>0.69791666666666641</v>
      </c>
      <c r="AG39" s="25">
        <f t="shared" si="34"/>
        <v>0.71527777777777823</v>
      </c>
      <c r="AH39" s="25">
        <f t="shared" si="35"/>
        <v>0.70138888888888928</v>
      </c>
      <c r="AI39" s="25">
        <f t="shared" si="36"/>
        <v>0.69791666666666674</v>
      </c>
      <c r="AJ39" s="25">
        <f t="shared" si="40"/>
        <v>0.6979166666666663</v>
      </c>
      <c r="AK39" s="25">
        <f t="shared" si="41"/>
        <v>0.70138888888888917</v>
      </c>
      <c r="AL39" s="25">
        <f t="shared" si="42"/>
        <v>0.71527777777777801</v>
      </c>
      <c r="AM39" s="25">
        <f t="shared" ref="AM39:AM45" si="44">$B39+$G$34</f>
        <v>0.71180555555555547</v>
      </c>
      <c r="AN39" s="25">
        <f t="shared" ref="AN39:AN45" si="45">$B39+$G$35</f>
        <v>0.71180555555555503</v>
      </c>
      <c r="AO39" s="25">
        <f t="shared" ref="AO39:AO45" si="46">$B39+$G$36</f>
        <v>0.7152777777777779</v>
      </c>
      <c r="AP39" s="25">
        <f t="shared" ref="AP39:AP45" si="47">$B39+$G$37</f>
        <v>0.71180555555555536</v>
      </c>
      <c r="AQ39" s="25">
        <f>$B39+$G$38</f>
        <v>0.72222222222222232</v>
      </c>
      <c r="AR39" s="27" t="s">
        <v>167</v>
      </c>
      <c r="AS39" s="27" t="s">
        <v>167</v>
      </c>
      <c r="AT39" s="27" t="s">
        <v>167</v>
      </c>
      <c r="AU39" s="27" t="s">
        <v>167</v>
      </c>
      <c r="AV39" s="27" t="s">
        <v>167</v>
      </c>
      <c r="AW39" s="27" t="s">
        <v>167</v>
      </c>
    </row>
    <row r="40" spans="1:49" x14ac:dyDescent="0.55000000000000004">
      <c r="A40" s="24" t="s">
        <v>136</v>
      </c>
      <c r="B40" s="25">
        <v>0.687500000000001</v>
      </c>
      <c r="C40" s="24" t="s">
        <v>85</v>
      </c>
      <c r="D40" s="25">
        <f t="shared" si="2"/>
        <v>0.72222222222222154</v>
      </c>
      <c r="E40" s="25">
        <f t="shared" si="1"/>
        <v>0.72916666666666596</v>
      </c>
      <c r="F40" s="23">
        <f>TIME(0,10,0)</f>
        <v>6.9444444444444441E-3</v>
      </c>
      <c r="G40" s="25">
        <f t="shared" si="0"/>
        <v>3.1249999999998335E-2</v>
      </c>
      <c r="H40" s="25">
        <f t="shared" si="3"/>
        <v>0.69097222222222321</v>
      </c>
      <c r="I40" s="25">
        <f t="shared" si="4"/>
        <v>0.69097222222222321</v>
      </c>
      <c r="J40" s="25">
        <f t="shared" si="5"/>
        <v>0.69791666666666763</v>
      </c>
      <c r="K40" s="25">
        <f t="shared" si="6"/>
        <v>0.69791666666666763</v>
      </c>
      <c r="L40" s="25">
        <f t="shared" si="8"/>
        <v>0.687500000000001</v>
      </c>
      <c r="M40" s="25">
        <f t="shared" si="9"/>
        <v>0.70138888888888995</v>
      </c>
      <c r="N40" s="25">
        <f t="shared" si="10"/>
        <v>0.70486111111111249</v>
      </c>
      <c r="O40" s="25">
        <f t="shared" si="11"/>
        <v>0.70138888888888995</v>
      </c>
      <c r="P40" s="25">
        <f t="shared" si="12"/>
        <v>0.70138888888888951</v>
      </c>
      <c r="Q40" s="25">
        <f t="shared" si="13"/>
        <v>0.70486111111111249</v>
      </c>
      <c r="R40" s="25">
        <f t="shared" si="14"/>
        <v>0.71527777777777879</v>
      </c>
      <c r="S40" s="25">
        <f t="shared" si="15"/>
        <v>0.70486111111111216</v>
      </c>
      <c r="T40" s="25">
        <f t="shared" si="16"/>
        <v>0.70833333333333404</v>
      </c>
      <c r="U40" s="25">
        <f t="shared" si="17"/>
        <v>0.69791666666666707</v>
      </c>
      <c r="V40" s="25">
        <f t="shared" si="18"/>
        <v>0.70138888888888995</v>
      </c>
      <c r="W40" s="25">
        <f t="shared" si="19"/>
        <v>0.71180555555555658</v>
      </c>
      <c r="X40" s="25">
        <f t="shared" si="20"/>
        <v>0.71527777777777846</v>
      </c>
      <c r="Y40" s="25">
        <f t="shared" si="21"/>
        <v>0.71875000000000022</v>
      </c>
      <c r="Z40" s="25">
        <f t="shared" si="22"/>
        <v>0.71875000000000089</v>
      </c>
      <c r="AA40" s="25">
        <f t="shared" si="23"/>
        <v>0.71875000000000056</v>
      </c>
      <c r="AB40" s="25">
        <f t="shared" si="24"/>
        <v>0.72916666666666752</v>
      </c>
      <c r="AC40" s="25">
        <f t="shared" si="30"/>
        <v>0.71875000000000011</v>
      </c>
      <c r="AD40" s="25">
        <f t="shared" si="31"/>
        <v>0.70833333333333415</v>
      </c>
      <c r="AE40" s="25">
        <f t="shared" si="32"/>
        <v>0.70833333333333381</v>
      </c>
      <c r="AF40" s="25">
        <f t="shared" si="33"/>
        <v>0.70833333333333337</v>
      </c>
      <c r="AG40" s="25">
        <f t="shared" si="34"/>
        <v>0.7256944444444452</v>
      </c>
      <c r="AH40" s="25">
        <f t="shared" si="35"/>
        <v>0.71180555555555625</v>
      </c>
      <c r="AI40" s="25">
        <f t="shared" si="36"/>
        <v>0.7083333333333337</v>
      </c>
      <c r="AJ40" s="25">
        <f t="shared" si="40"/>
        <v>0.70833333333333326</v>
      </c>
      <c r="AK40" s="25">
        <f t="shared" si="41"/>
        <v>0.71180555555555614</v>
      </c>
      <c r="AL40" s="25">
        <f t="shared" si="42"/>
        <v>0.72569444444444497</v>
      </c>
      <c r="AM40" s="25">
        <f t="shared" si="44"/>
        <v>0.72222222222222243</v>
      </c>
      <c r="AN40" s="25">
        <f t="shared" si="45"/>
        <v>0.72222222222222199</v>
      </c>
      <c r="AO40" s="25">
        <f t="shared" si="46"/>
        <v>0.72569444444444486</v>
      </c>
      <c r="AP40" s="25">
        <f t="shared" si="47"/>
        <v>0.72222222222222232</v>
      </c>
      <c r="AQ40" s="25">
        <f t="shared" ref="AQ40:AQ45" si="48">$B40+$G$38</f>
        <v>0.73263888888888928</v>
      </c>
      <c r="AR40" s="25">
        <f>$B40+$G$39</f>
        <v>0.72222222222222188</v>
      </c>
      <c r="AS40" s="27" t="s">
        <v>167</v>
      </c>
      <c r="AT40" s="27" t="s">
        <v>167</v>
      </c>
      <c r="AU40" s="27" t="s">
        <v>167</v>
      </c>
      <c r="AV40" s="27" t="s">
        <v>167</v>
      </c>
      <c r="AW40" s="27" t="s">
        <v>167</v>
      </c>
    </row>
    <row r="41" spans="1:49" x14ac:dyDescent="0.55000000000000004">
      <c r="A41" s="24" t="s">
        <v>137</v>
      </c>
      <c r="B41" s="25">
        <v>0.69791666666666696</v>
      </c>
      <c r="C41" s="24" t="s">
        <v>86</v>
      </c>
      <c r="D41" s="25">
        <f t="shared" si="2"/>
        <v>0.72916666666666596</v>
      </c>
      <c r="E41" s="25">
        <f t="shared" si="1"/>
        <v>0.73958333333333259</v>
      </c>
      <c r="F41" s="23">
        <f t="shared" si="26"/>
        <v>1.0416666666666666E-2</v>
      </c>
      <c r="G41" s="25">
        <f t="shared" si="0"/>
        <v>3.1249999999999001E-2</v>
      </c>
      <c r="H41" s="25">
        <f t="shared" si="3"/>
        <v>0.70138888888888917</v>
      </c>
      <c r="I41" s="25">
        <f t="shared" si="4"/>
        <v>0.70138888888888917</v>
      </c>
      <c r="J41" s="25">
        <f t="shared" si="5"/>
        <v>0.7083333333333337</v>
      </c>
      <c r="K41" s="25">
        <f t="shared" si="6"/>
        <v>0.7083333333333337</v>
      </c>
      <c r="L41" s="25">
        <f t="shared" si="8"/>
        <v>0.69791666666666696</v>
      </c>
      <c r="M41" s="25">
        <f t="shared" si="9"/>
        <v>0.7118055555555558</v>
      </c>
      <c r="N41" s="25">
        <f t="shared" si="10"/>
        <v>0.71527777777777846</v>
      </c>
      <c r="O41" s="25">
        <f t="shared" si="11"/>
        <v>0.7118055555555558</v>
      </c>
      <c r="P41" s="25">
        <f t="shared" si="12"/>
        <v>0.71180555555555558</v>
      </c>
      <c r="Q41" s="25">
        <f t="shared" si="13"/>
        <v>0.71527777777777846</v>
      </c>
      <c r="R41" s="25">
        <f t="shared" si="14"/>
        <v>0.72569444444444486</v>
      </c>
      <c r="S41" s="25">
        <f t="shared" si="15"/>
        <v>0.71527777777777812</v>
      </c>
      <c r="T41" s="25">
        <f t="shared" si="16"/>
        <v>0.71875</v>
      </c>
      <c r="U41" s="25">
        <f t="shared" si="17"/>
        <v>0.70833333333333304</v>
      </c>
      <c r="V41" s="25">
        <f t="shared" si="18"/>
        <v>0.71180555555555591</v>
      </c>
      <c r="W41" s="25">
        <f t="shared" si="19"/>
        <v>0.72222222222222254</v>
      </c>
      <c r="X41" s="25">
        <f t="shared" si="20"/>
        <v>0.72569444444444442</v>
      </c>
      <c r="Y41" s="25">
        <f t="shared" si="21"/>
        <v>0.72916666666666619</v>
      </c>
      <c r="Z41" s="25">
        <f t="shared" si="22"/>
        <v>0.72916666666666685</v>
      </c>
      <c r="AA41" s="25">
        <f t="shared" si="23"/>
        <v>0.72916666666666652</v>
      </c>
      <c r="AB41" s="25">
        <f t="shared" si="24"/>
        <v>0.73958333333333348</v>
      </c>
      <c r="AC41" s="25">
        <f t="shared" si="30"/>
        <v>0.72916666666666607</v>
      </c>
      <c r="AD41" s="25">
        <f t="shared" si="31"/>
        <v>0.71875000000000011</v>
      </c>
      <c r="AE41" s="25">
        <f t="shared" si="32"/>
        <v>0.71874999999999978</v>
      </c>
      <c r="AF41" s="25">
        <f t="shared" si="33"/>
        <v>0.71874999999999933</v>
      </c>
      <c r="AG41" s="25">
        <f t="shared" si="34"/>
        <v>0.73611111111111116</v>
      </c>
      <c r="AH41" s="25">
        <f t="shared" si="35"/>
        <v>0.72222222222222221</v>
      </c>
      <c r="AI41" s="25">
        <f t="shared" si="36"/>
        <v>0.71874999999999967</v>
      </c>
      <c r="AJ41" s="25">
        <f t="shared" si="40"/>
        <v>0.71874999999999922</v>
      </c>
      <c r="AK41" s="25">
        <f t="shared" si="41"/>
        <v>0.7222222222222221</v>
      </c>
      <c r="AL41" s="25">
        <f t="shared" si="42"/>
        <v>0.73611111111111094</v>
      </c>
      <c r="AM41" s="25">
        <f t="shared" si="44"/>
        <v>0.7326388888888884</v>
      </c>
      <c r="AN41" s="25">
        <f t="shared" si="45"/>
        <v>0.73263888888888795</v>
      </c>
      <c r="AO41" s="25">
        <f t="shared" si="46"/>
        <v>0.73611111111111083</v>
      </c>
      <c r="AP41" s="25">
        <f t="shared" si="47"/>
        <v>0.73263888888888828</v>
      </c>
      <c r="AQ41" s="25">
        <f t="shared" si="48"/>
        <v>0.74305555555555525</v>
      </c>
      <c r="AR41" s="25">
        <f t="shared" ref="AR41:AR45" si="49">$B41+$G$39</f>
        <v>0.73263888888888784</v>
      </c>
      <c r="AS41" s="25">
        <f>$B41+$G$40</f>
        <v>0.7291666666666653</v>
      </c>
      <c r="AT41" s="27" t="s">
        <v>167</v>
      </c>
      <c r="AU41" s="27" t="s">
        <v>167</v>
      </c>
      <c r="AV41" s="27" t="s">
        <v>167</v>
      </c>
      <c r="AW41" s="27" t="s">
        <v>167</v>
      </c>
    </row>
    <row r="42" spans="1:49" x14ac:dyDescent="0.55000000000000004">
      <c r="A42" s="24" t="s">
        <v>138</v>
      </c>
      <c r="B42" s="25">
        <v>0.70833333333333404</v>
      </c>
      <c r="C42" s="24" t="s">
        <v>87</v>
      </c>
      <c r="D42" s="25">
        <f t="shared" si="2"/>
        <v>0.73958333333333259</v>
      </c>
      <c r="E42" s="25">
        <f t="shared" si="1"/>
        <v>0.74999999999999922</v>
      </c>
      <c r="F42" s="23">
        <f t="shared" si="26"/>
        <v>1.0416666666666666E-2</v>
      </c>
      <c r="G42" s="25">
        <f t="shared" si="0"/>
        <v>3.1249999999998557E-2</v>
      </c>
      <c r="H42" s="25">
        <f t="shared" si="3"/>
        <v>0.71180555555555625</v>
      </c>
      <c r="I42" s="25">
        <f t="shared" si="4"/>
        <v>0.71180555555555625</v>
      </c>
      <c r="J42" s="25">
        <f t="shared" si="5"/>
        <v>0.71875000000000067</v>
      </c>
      <c r="K42" s="25">
        <f t="shared" si="6"/>
        <v>0.71875000000000067</v>
      </c>
      <c r="L42" s="25">
        <f t="shared" si="8"/>
        <v>0.70833333333333404</v>
      </c>
      <c r="M42" s="25">
        <f t="shared" si="9"/>
        <v>0.72222222222222299</v>
      </c>
      <c r="N42" s="25">
        <f t="shared" si="10"/>
        <v>0.72569444444444553</v>
      </c>
      <c r="O42" s="25">
        <f t="shared" si="11"/>
        <v>0.72222222222222299</v>
      </c>
      <c r="P42" s="25">
        <f t="shared" si="12"/>
        <v>0.72222222222222254</v>
      </c>
      <c r="Q42" s="25">
        <f t="shared" si="13"/>
        <v>0.72569444444444553</v>
      </c>
      <c r="R42" s="25">
        <f t="shared" si="14"/>
        <v>0.73611111111111183</v>
      </c>
      <c r="S42" s="25">
        <f t="shared" si="15"/>
        <v>0.7256944444444452</v>
      </c>
      <c r="T42" s="25">
        <f t="shared" si="16"/>
        <v>0.72916666666666707</v>
      </c>
      <c r="U42" s="25">
        <f t="shared" si="17"/>
        <v>0.71875000000000011</v>
      </c>
      <c r="V42" s="25">
        <f t="shared" si="18"/>
        <v>0.72222222222222299</v>
      </c>
      <c r="W42" s="25">
        <f t="shared" si="19"/>
        <v>0.73263888888888962</v>
      </c>
      <c r="X42" s="25">
        <f t="shared" si="20"/>
        <v>0.73611111111111149</v>
      </c>
      <c r="Y42" s="25">
        <f t="shared" si="21"/>
        <v>0.73958333333333326</v>
      </c>
      <c r="Z42" s="25">
        <f t="shared" si="22"/>
        <v>0.73958333333333393</v>
      </c>
      <c r="AA42" s="25">
        <f t="shared" si="23"/>
        <v>0.73958333333333359</v>
      </c>
      <c r="AB42" s="25">
        <f t="shared" si="24"/>
        <v>0.75000000000000056</v>
      </c>
      <c r="AC42" s="25">
        <f t="shared" si="30"/>
        <v>0.73958333333333315</v>
      </c>
      <c r="AD42" s="25">
        <f t="shared" si="31"/>
        <v>0.72916666666666718</v>
      </c>
      <c r="AE42" s="25">
        <f t="shared" si="32"/>
        <v>0.72916666666666685</v>
      </c>
      <c r="AF42" s="25">
        <f t="shared" si="33"/>
        <v>0.72916666666666641</v>
      </c>
      <c r="AG42" s="25">
        <f t="shared" si="34"/>
        <v>0.74652777777777823</v>
      </c>
      <c r="AH42" s="25">
        <f t="shared" si="35"/>
        <v>0.73263888888888928</v>
      </c>
      <c r="AI42" s="25">
        <f t="shared" si="36"/>
        <v>0.72916666666666674</v>
      </c>
      <c r="AJ42" s="25">
        <f t="shared" si="40"/>
        <v>0.7291666666666663</v>
      </c>
      <c r="AK42" s="25">
        <f t="shared" si="41"/>
        <v>0.73263888888888917</v>
      </c>
      <c r="AL42" s="25">
        <f t="shared" si="42"/>
        <v>0.74652777777777801</v>
      </c>
      <c r="AM42" s="25">
        <f t="shared" si="44"/>
        <v>0.74305555555555547</v>
      </c>
      <c r="AN42" s="25">
        <f t="shared" si="45"/>
        <v>0.74305555555555503</v>
      </c>
      <c r="AO42" s="25">
        <f t="shared" si="46"/>
        <v>0.7465277777777779</v>
      </c>
      <c r="AP42" s="25">
        <f t="shared" si="47"/>
        <v>0.74305555555555536</v>
      </c>
      <c r="AQ42" s="25">
        <f t="shared" si="48"/>
        <v>0.75347222222222232</v>
      </c>
      <c r="AR42" s="25">
        <f t="shared" si="49"/>
        <v>0.74305555555555491</v>
      </c>
      <c r="AS42" s="25">
        <f t="shared" ref="AS42:AS45" si="50">$B42+$G$40</f>
        <v>0.73958333333333237</v>
      </c>
      <c r="AT42" s="25">
        <f>$B42+$G$41</f>
        <v>0.73958333333333304</v>
      </c>
      <c r="AU42" s="27" t="s">
        <v>167</v>
      </c>
      <c r="AV42" s="27" t="s">
        <v>167</v>
      </c>
      <c r="AW42" s="27" t="s">
        <v>167</v>
      </c>
    </row>
    <row r="43" spans="1:49" x14ac:dyDescent="0.55000000000000004">
      <c r="A43" s="24" t="s">
        <v>139</v>
      </c>
      <c r="B43" s="25">
        <v>0.718750000000001</v>
      </c>
      <c r="C43" s="24" t="s">
        <v>88</v>
      </c>
      <c r="D43" s="25">
        <f t="shared" si="2"/>
        <v>0.74999999999999922</v>
      </c>
      <c r="E43" s="25">
        <f t="shared" si="1"/>
        <v>0.76041666666666585</v>
      </c>
      <c r="F43" s="23">
        <f t="shared" si="26"/>
        <v>1.0416666666666666E-2</v>
      </c>
      <c r="G43" s="25">
        <f t="shared" si="0"/>
        <v>3.1249999999998224E-2</v>
      </c>
      <c r="H43" s="25">
        <f t="shared" si="3"/>
        <v>0.72222222222222321</v>
      </c>
      <c r="I43" s="25">
        <f t="shared" si="4"/>
        <v>0.72222222222222321</v>
      </c>
      <c r="J43" s="25">
        <f t="shared" si="5"/>
        <v>0.72916666666666763</v>
      </c>
      <c r="K43" s="25">
        <f t="shared" si="6"/>
        <v>0.72916666666666763</v>
      </c>
      <c r="L43" s="25">
        <f t="shared" si="8"/>
        <v>0.718750000000001</v>
      </c>
      <c r="M43" s="25">
        <f t="shared" si="9"/>
        <v>0.73263888888888995</v>
      </c>
      <c r="N43" s="25">
        <f t="shared" si="10"/>
        <v>0.73611111111111249</v>
      </c>
      <c r="O43" s="25">
        <f t="shared" si="11"/>
        <v>0.73263888888888995</v>
      </c>
      <c r="P43" s="25">
        <f t="shared" si="12"/>
        <v>0.73263888888888951</v>
      </c>
      <c r="Q43" s="25">
        <f t="shared" si="13"/>
        <v>0.73611111111111249</v>
      </c>
      <c r="R43" s="25">
        <f t="shared" si="14"/>
        <v>0.74652777777777879</v>
      </c>
      <c r="S43" s="25">
        <f t="shared" si="15"/>
        <v>0.73611111111111216</v>
      </c>
      <c r="T43" s="25">
        <f t="shared" si="16"/>
        <v>0.73958333333333404</v>
      </c>
      <c r="U43" s="25">
        <f t="shared" si="17"/>
        <v>0.72916666666666707</v>
      </c>
      <c r="V43" s="25">
        <f t="shared" si="18"/>
        <v>0.73263888888888995</v>
      </c>
      <c r="W43" s="25">
        <f t="shared" si="19"/>
        <v>0.74305555555555658</v>
      </c>
      <c r="X43" s="25">
        <f t="shared" si="20"/>
        <v>0.74652777777777846</v>
      </c>
      <c r="Y43" s="25">
        <f t="shared" si="21"/>
        <v>0.75000000000000022</v>
      </c>
      <c r="Z43" s="25">
        <f t="shared" si="22"/>
        <v>0.75000000000000089</v>
      </c>
      <c r="AA43" s="25">
        <f t="shared" si="23"/>
        <v>0.75000000000000056</v>
      </c>
      <c r="AB43" s="25">
        <f t="shared" si="24"/>
        <v>0.76041666666666752</v>
      </c>
      <c r="AC43" s="25">
        <f t="shared" si="30"/>
        <v>0.75000000000000011</v>
      </c>
      <c r="AD43" s="25">
        <f t="shared" si="31"/>
        <v>0.73958333333333415</v>
      </c>
      <c r="AE43" s="25">
        <f t="shared" si="32"/>
        <v>0.73958333333333381</v>
      </c>
      <c r="AF43" s="25">
        <f t="shared" si="33"/>
        <v>0.73958333333333337</v>
      </c>
      <c r="AG43" s="25">
        <f t="shared" si="34"/>
        <v>0.7569444444444452</v>
      </c>
      <c r="AH43" s="25">
        <f t="shared" si="35"/>
        <v>0.74305555555555625</v>
      </c>
      <c r="AI43" s="25">
        <f t="shared" si="36"/>
        <v>0.7395833333333337</v>
      </c>
      <c r="AJ43" s="25">
        <f t="shared" si="40"/>
        <v>0.73958333333333326</v>
      </c>
      <c r="AK43" s="25">
        <f t="shared" si="41"/>
        <v>0.74305555555555614</v>
      </c>
      <c r="AL43" s="25">
        <f t="shared" si="42"/>
        <v>0.75694444444444497</v>
      </c>
      <c r="AM43" s="25">
        <f t="shared" si="44"/>
        <v>0.75347222222222243</v>
      </c>
      <c r="AN43" s="25">
        <f t="shared" si="45"/>
        <v>0.75347222222222199</v>
      </c>
      <c r="AO43" s="25">
        <f t="shared" si="46"/>
        <v>0.75694444444444486</v>
      </c>
      <c r="AP43" s="25">
        <f t="shared" si="47"/>
        <v>0.75347222222222232</v>
      </c>
      <c r="AQ43" s="25">
        <f t="shared" si="48"/>
        <v>0.76388888888888928</v>
      </c>
      <c r="AR43" s="25">
        <f t="shared" si="49"/>
        <v>0.75347222222222188</v>
      </c>
      <c r="AS43" s="25">
        <f t="shared" si="50"/>
        <v>0.74999999999999933</v>
      </c>
      <c r="AT43" s="25">
        <f t="shared" ref="AT43:AT45" si="51">$B43+$G$41</f>
        <v>0.75</v>
      </c>
      <c r="AU43" s="25">
        <f>$B43+$G$42</f>
        <v>0.74999999999999956</v>
      </c>
      <c r="AV43" s="27" t="s">
        <v>167</v>
      </c>
      <c r="AW43" s="27" t="s">
        <v>167</v>
      </c>
    </row>
    <row r="44" spans="1:49" x14ac:dyDescent="0.55000000000000004">
      <c r="A44" s="24" t="s">
        <v>140</v>
      </c>
      <c r="B44" s="25">
        <v>0.72916666666666696</v>
      </c>
      <c r="C44" s="24" t="s">
        <v>89</v>
      </c>
      <c r="D44" s="25">
        <f t="shared" si="2"/>
        <v>0.76041666666666585</v>
      </c>
      <c r="E44" s="25">
        <f t="shared" si="1"/>
        <v>0.77083333333333248</v>
      </c>
      <c r="F44" s="23">
        <f t="shared" si="26"/>
        <v>1.0416666666666666E-2</v>
      </c>
      <c r="G44" s="25">
        <f t="shared" si="0"/>
        <v>3.124999999999889E-2</v>
      </c>
      <c r="H44" s="25">
        <f t="shared" si="3"/>
        <v>0.73263888888888917</v>
      </c>
      <c r="I44" s="25">
        <f t="shared" si="4"/>
        <v>0.73263888888888917</v>
      </c>
      <c r="J44" s="25">
        <f t="shared" si="5"/>
        <v>0.7395833333333337</v>
      </c>
      <c r="K44" s="25">
        <f t="shared" si="6"/>
        <v>0.7395833333333337</v>
      </c>
      <c r="L44" s="25">
        <f t="shared" si="8"/>
        <v>0.72916666666666696</v>
      </c>
      <c r="M44" s="25">
        <f t="shared" si="9"/>
        <v>0.7430555555555558</v>
      </c>
      <c r="N44" s="25">
        <f t="shared" si="10"/>
        <v>0.74652777777777846</v>
      </c>
      <c r="O44" s="25">
        <f t="shared" si="11"/>
        <v>0.7430555555555558</v>
      </c>
      <c r="P44" s="25">
        <f t="shared" si="12"/>
        <v>0.74305555555555558</v>
      </c>
      <c r="Q44" s="25">
        <f t="shared" si="13"/>
        <v>0.74652777777777846</v>
      </c>
      <c r="R44" s="25">
        <f t="shared" si="14"/>
        <v>0.75694444444444486</v>
      </c>
      <c r="S44" s="25">
        <f t="shared" si="15"/>
        <v>0.74652777777777812</v>
      </c>
      <c r="T44" s="25">
        <f t="shared" si="16"/>
        <v>0.75</v>
      </c>
      <c r="U44" s="25">
        <f t="shared" si="17"/>
        <v>0.73958333333333304</v>
      </c>
      <c r="V44" s="25">
        <f t="shared" si="18"/>
        <v>0.74305555555555591</v>
      </c>
      <c r="W44" s="25">
        <f t="shared" si="19"/>
        <v>0.75347222222222254</v>
      </c>
      <c r="X44" s="25">
        <f t="shared" si="20"/>
        <v>0.75694444444444442</v>
      </c>
      <c r="Y44" s="25">
        <f t="shared" si="21"/>
        <v>0.76041666666666619</v>
      </c>
      <c r="Z44" s="25">
        <f t="shared" si="22"/>
        <v>0.76041666666666685</v>
      </c>
      <c r="AA44" s="25">
        <f t="shared" si="23"/>
        <v>0.76041666666666652</v>
      </c>
      <c r="AB44" s="25">
        <f t="shared" si="24"/>
        <v>0.77083333333333348</v>
      </c>
      <c r="AC44" s="25">
        <f t="shared" si="30"/>
        <v>0.76041666666666607</v>
      </c>
      <c r="AD44" s="25">
        <f t="shared" si="31"/>
        <v>0.75000000000000011</v>
      </c>
      <c r="AE44" s="25">
        <f t="shared" si="32"/>
        <v>0.74999999999999978</v>
      </c>
      <c r="AF44" s="25">
        <f t="shared" si="33"/>
        <v>0.74999999999999933</v>
      </c>
      <c r="AG44" s="25">
        <f t="shared" si="34"/>
        <v>0.76736111111111116</v>
      </c>
      <c r="AH44" s="25">
        <f t="shared" si="35"/>
        <v>0.75347222222222221</v>
      </c>
      <c r="AI44" s="25">
        <f t="shared" si="36"/>
        <v>0.74999999999999967</v>
      </c>
      <c r="AJ44" s="25">
        <f t="shared" si="40"/>
        <v>0.74999999999999922</v>
      </c>
      <c r="AK44" s="25">
        <f t="shared" si="41"/>
        <v>0.7534722222222221</v>
      </c>
      <c r="AL44" s="25">
        <f t="shared" si="42"/>
        <v>0.76736111111111094</v>
      </c>
      <c r="AM44" s="25">
        <f t="shared" si="44"/>
        <v>0.7638888888888884</v>
      </c>
      <c r="AN44" s="25">
        <f t="shared" si="45"/>
        <v>0.76388888888888795</v>
      </c>
      <c r="AO44" s="25">
        <f t="shared" si="46"/>
        <v>0.76736111111111083</v>
      </c>
      <c r="AP44" s="25">
        <f t="shared" si="47"/>
        <v>0.76388888888888828</v>
      </c>
      <c r="AQ44" s="25">
        <f t="shared" si="48"/>
        <v>0.77430555555555525</v>
      </c>
      <c r="AR44" s="25">
        <f t="shared" si="49"/>
        <v>0.76388888888888784</v>
      </c>
      <c r="AS44" s="25">
        <f t="shared" si="50"/>
        <v>0.7604166666666653</v>
      </c>
      <c r="AT44" s="25">
        <f t="shared" si="51"/>
        <v>0.76041666666666596</v>
      </c>
      <c r="AU44" s="25">
        <f t="shared" ref="AU44:AU45" si="52">$B44+$G$42</f>
        <v>0.76041666666666552</v>
      </c>
      <c r="AV44" s="25">
        <f>$B44+$G$43</f>
        <v>0.76041666666666519</v>
      </c>
      <c r="AW44" s="27" t="s">
        <v>167</v>
      </c>
    </row>
    <row r="45" spans="1:49" x14ac:dyDescent="0.55000000000000004">
      <c r="A45" s="24" t="s">
        <v>141</v>
      </c>
      <c r="B45" s="25">
        <v>0.73958333333333404</v>
      </c>
      <c r="C45" s="24" t="s">
        <v>90</v>
      </c>
      <c r="D45" s="25">
        <f t="shared" si="2"/>
        <v>0.77083333333333248</v>
      </c>
      <c r="E45" s="25">
        <f t="shared" si="1"/>
        <v>0.78124999999999911</v>
      </c>
      <c r="F45" s="23">
        <f t="shared" si="26"/>
        <v>1.0416666666666666E-2</v>
      </c>
      <c r="G45" s="25">
        <f t="shared" si="0"/>
        <v>3.1249999999998446E-2</v>
      </c>
      <c r="H45" s="25">
        <f t="shared" si="3"/>
        <v>0.74305555555555625</v>
      </c>
      <c r="I45" s="25">
        <f t="shared" si="4"/>
        <v>0.74305555555555625</v>
      </c>
      <c r="J45" s="25">
        <f t="shared" si="5"/>
        <v>0.75000000000000067</v>
      </c>
      <c r="K45" s="25">
        <f t="shared" si="6"/>
        <v>0.75000000000000067</v>
      </c>
      <c r="L45" s="25">
        <f t="shared" si="8"/>
        <v>0.73958333333333404</v>
      </c>
      <c r="M45" s="25">
        <f t="shared" si="9"/>
        <v>0.75347222222222299</v>
      </c>
      <c r="N45" s="25">
        <f t="shared" si="10"/>
        <v>0.75694444444444553</v>
      </c>
      <c r="O45" s="25">
        <f t="shared" si="11"/>
        <v>0.75347222222222299</v>
      </c>
      <c r="P45" s="25">
        <f t="shared" si="12"/>
        <v>0.75347222222222254</v>
      </c>
      <c r="Q45" s="25">
        <f t="shared" si="13"/>
        <v>0.75694444444444553</v>
      </c>
      <c r="R45" s="25">
        <f t="shared" si="14"/>
        <v>0.76736111111111183</v>
      </c>
      <c r="S45" s="25">
        <f t="shared" si="15"/>
        <v>0.7569444444444452</v>
      </c>
      <c r="T45" s="25">
        <f t="shared" si="16"/>
        <v>0.76041666666666707</v>
      </c>
      <c r="U45" s="25">
        <f t="shared" si="17"/>
        <v>0.75000000000000011</v>
      </c>
      <c r="V45" s="25">
        <f t="shared" si="18"/>
        <v>0.75347222222222299</v>
      </c>
      <c r="W45" s="25">
        <f t="shared" si="19"/>
        <v>0.76388888888888962</v>
      </c>
      <c r="X45" s="25">
        <f t="shared" si="20"/>
        <v>0.76736111111111149</v>
      </c>
      <c r="Y45" s="25">
        <f t="shared" si="21"/>
        <v>0.77083333333333326</v>
      </c>
      <c r="Z45" s="25">
        <f t="shared" si="22"/>
        <v>0.77083333333333393</v>
      </c>
      <c r="AA45" s="25">
        <f t="shared" si="23"/>
        <v>0.77083333333333359</v>
      </c>
      <c r="AB45" s="25">
        <f t="shared" si="24"/>
        <v>0.78125000000000056</v>
      </c>
      <c r="AC45" s="25">
        <f t="shared" si="30"/>
        <v>0.77083333333333315</v>
      </c>
      <c r="AD45" s="25">
        <f t="shared" si="31"/>
        <v>0.76041666666666718</v>
      </c>
      <c r="AE45" s="25">
        <f t="shared" si="32"/>
        <v>0.76041666666666685</v>
      </c>
      <c r="AF45" s="25">
        <f t="shared" si="33"/>
        <v>0.76041666666666641</v>
      </c>
      <c r="AG45" s="25">
        <f t="shared" si="34"/>
        <v>0.77777777777777823</v>
      </c>
      <c r="AH45" s="25">
        <f t="shared" si="35"/>
        <v>0.76388888888888928</v>
      </c>
      <c r="AI45" s="25">
        <f t="shared" si="36"/>
        <v>0.76041666666666674</v>
      </c>
      <c r="AJ45" s="25">
        <f t="shared" si="40"/>
        <v>0.7604166666666663</v>
      </c>
      <c r="AK45" s="25">
        <f t="shared" si="41"/>
        <v>0.76388888888888917</v>
      </c>
      <c r="AL45" s="25">
        <f t="shared" si="42"/>
        <v>0.77777777777777801</v>
      </c>
      <c r="AM45" s="25">
        <f t="shared" si="44"/>
        <v>0.77430555555555547</v>
      </c>
      <c r="AN45" s="25">
        <f t="shared" si="45"/>
        <v>0.77430555555555503</v>
      </c>
      <c r="AO45" s="25">
        <f t="shared" si="46"/>
        <v>0.7777777777777779</v>
      </c>
      <c r="AP45" s="25">
        <f t="shared" si="47"/>
        <v>0.77430555555555536</v>
      </c>
      <c r="AQ45" s="25">
        <f t="shared" si="48"/>
        <v>0.78472222222222232</v>
      </c>
      <c r="AR45" s="25">
        <f t="shared" si="49"/>
        <v>0.77430555555555491</v>
      </c>
      <c r="AS45" s="25">
        <f t="shared" si="50"/>
        <v>0.77083333333333237</v>
      </c>
      <c r="AT45" s="25">
        <f t="shared" si="51"/>
        <v>0.77083333333333304</v>
      </c>
      <c r="AU45" s="25">
        <f t="shared" si="52"/>
        <v>0.77083333333333259</v>
      </c>
      <c r="AV45" s="25">
        <f>$B45+$G$43</f>
        <v>0.77083333333333226</v>
      </c>
      <c r="AW45" s="25">
        <f>$B45+$G$44</f>
        <v>0.77083333333333293</v>
      </c>
    </row>
    <row r="48" spans="1:49" x14ac:dyDescent="0.55000000000000004">
      <c r="A48" s="76" t="s">
        <v>188</v>
      </c>
      <c r="B48" s="76"/>
    </row>
    <row r="49" spans="1:2" x14ac:dyDescent="0.55000000000000004">
      <c r="A49" s="77" t="s">
        <v>189</v>
      </c>
      <c r="B49" s="77"/>
    </row>
    <row r="50" spans="1:2" x14ac:dyDescent="0.55000000000000004">
      <c r="A50" s="78" t="s">
        <v>190</v>
      </c>
      <c r="B50" s="79"/>
    </row>
    <row r="51" spans="1:2" x14ac:dyDescent="0.55000000000000004">
      <c r="A51" s="80" t="s">
        <v>191</v>
      </c>
      <c r="B51" s="80"/>
    </row>
  </sheetData>
  <mergeCells count="4">
    <mergeCell ref="A48:B48"/>
    <mergeCell ref="A49:B49"/>
    <mergeCell ref="A50:B50"/>
    <mergeCell ref="A51:B5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2C5C2C688D4294DD0A7E4ED187A4" ma:contentTypeVersion="9" ma:contentTypeDescription="Create a new document." ma:contentTypeScope="" ma:versionID="80d8ff5051fae7958e87729961111201">
  <xsd:schema xmlns:xsd="http://www.w3.org/2001/XMLSchema" xmlns:xs="http://www.w3.org/2001/XMLSchema" xmlns:p="http://schemas.microsoft.com/office/2006/metadata/properties" xmlns:ns3="ee180031-54aa-4547-ae85-69ab37712938" targetNamespace="http://schemas.microsoft.com/office/2006/metadata/properties" ma:root="true" ma:fieldsID="fff74c3b61c94382445f1fd2917e5df0" ns3:_="">
    <xsd:import namespace="ee180031-54aa-4547-ae85-69ab377129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80031-54aa-4547-ae85-69ab37712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D3E87-D9C3-4CF2-AFF5-95DABA8504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DC475-0F27-4861-89EC-4F8D2CA5B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E4F7D5-E079-443F-A2F6-B66290943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180031-54aa-4547-ae85-69ab377129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Definicion</vt:lpstr>
      <vt:lpstr>Creados</vt:lpstr>
      <vt:lpstr>Evidencia</vt:lpstr>
      <vt:lpstr>Hoja1</vt:lpstr>
      <vt:lpstr>Todo en Hora</vt:lpstr>
      <vt:lpstr>Caso 1(ETAs)</vt:lpstr>
      <vt:lpstr>Caso 2(Cancelados 0.2)</vt:lpstr>
      <vt:lpstr>Caso 3</vt:lpstr>
      <vt:lpstr>Caso 4(ETAs) (Canc 0.2)</vt:lpstr>
      <vt:lpstr>Caso 5(ETAs) (Adelantar)</vt:lpstr>
      <vt:lpstr>Pacientes</vt:lpstr>
      <vt:lpstr>Usuarios</vt:lpstr>
      <vt:lpstr>CodeLineRunner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Hernan</dc:creator>
  <cp:lastModifiedBy>Hernán Alejo Arias</cp:lastModifiedBy>
  <dcterms:created xsi:type="dcterms:W3CDTF">2020-10-27T11:43:43Z</dcterms:created>
  <dcterms:modified xsi:type="dcterms:W3CDTF">2021-07-01T14:55:56Z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0x0101001E4F2C5C2C688D4294DD0A7E4ED187A4</vt:lpwstr>
  </property>
  <property fmtid="{D5CDD505-2E9C-101B-9397-08002B2CF9AE}" pid="3" name="MSIP_Label_112e00b9-34e2-4b26-a577-af1fd0f9f7ee_Enabled">
    <vt:lpwstr>True</vt:lpwstr>
  </property>
  <property fmtid="{D5CDD505-2E9C-101B-9397-08002B2CF9AE}" pid="4" name="MSIP_Label_112e00b9-34e2-4b26-a577-af1fd0f9f7ee_SiteId">
    <vt:lpwstr>33440fc6-b7c7-412c-bb73-0e70b0198d5a</vt:lpwstr>
  </property>
  <property fmtid="{D5CDD505-2E9C-101B-9397-08002B2CF9AE}" pid="5" name="MSIP_Label_112e00b9-34e2-4b26-a577-af1fd0f9f7ee_Owner">
    <vt:lpwstr>hernan.arias@atos.net</vt:lpwstr>
  </property>
  <property fmtid="{D5CDD505-2E9C-101B-9397-08002B2CF9AE}" pid="6" name="MSIP_Label_112e00b9-34e2-4b26-a577-af1fd0f9f7ee_SetDate">
    <vt:lpwstr>2020-10-28T14:49:12.5561155Z</vt:lpwstr>
  </property>
  <property fmtid="{D5CDD505-2E9C-101B-9397-08002B2CF9AE}" pid="7" name="MSIP_Label_112e00b9-34e2-4b26-a577-af1fd0f9f7ee_Name">
    <vt:lpwstr>Atos For Internal Use</vt:lpwstr>
  </property>
  <property fmtid="{D5CDD505-2E9C-101B-9397-08002B2CF9AE}" pid="8" name="MSIP_Label_112e00b9-34e2-4b26-a577-af1fd0f9f7ee_Application">
    <vt:lpwstr>Microsoft Azure Information Protection</vt:lpwstr>
  </property>
  <property fmtid="{D5CDD505-2E9C-101B-9397-08002B2CF9AE}" pid="9" name="MSIP_Label_112e00b9-34e2-4b26-a577-af1fd0f9f7ee_ActionId">
    <vt:lpwstr>0737fa05-9e27-4cbe-98fe-cf48d36f1ada</vt:lpwstr>
  </property>
  <property fmtid="{D5CDD505-2E9C-101B-9397-08002B2CF9AE}" pid="10" name="MSIP_Label_112e00b9-34e2-4b26-a577-af1fd0f9f7ee_Extended_MSFT_Method">
    <vt:lpwstr>Automatic</vt:lpwstr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iteId">
    <vt:lpwstr>33440fc6-b7c7-412c-bb73-0e70b0198d5a</vt:lpwstr>
  </property>
  <property fmtid="{D5CDD505-2E9C-101B-9397-08002B2CF9AE}" pid="13" name="MSIP_Label_e463cba9-5f6c-478d-9329-7b2295e4e8ed_Owner">
    <vt:lpwstr>hernan.arias@atos.net</vt:lpwstr>
  </property>
  <property fmtid="{D5CDD505-2E9C-101B-9397-08002B2CF9AE}" pid="14" name="MSIP_Label_e463cba9-5f6c-478d-9329-7b2295e4e8ed_SetDate">
    <vt:lpwstr>2020-10-28T14:49:12.5561155Z</vt:lpwstr>
  </property>
  <property fmtid="{D5CDD505-2E9C-101B-9397-08002B2CF9AE}" pid="15" name="MSIP_Label_e463cba9-5f6c-478d-9329-7b2295e4e8ed_Name">
    <vt:lpwstr>Atos For Internal Use - All Employees</vt:lpwstr>
  </property>
  <property fmtid="{D5CDD505-2E9C-101B-9397-08002B2CF9AE}" pid="16" name="MSIP_Label_e463cba9-5f6c-478d-9329-7b2295e4e8ed_Application">
    <vt:lpwstr>Microsoft Azure Information Protection</vt:lpwstr>
  </property>
  <property fmtid="{D5CDD505-2E9C-101B-9397-08002B2CF9AE}" pid="17" name="MSIP_Label_e463cba9-5f6c-478d-9329-7b2295e4e8ed_ActionId">
    <vt:lpwstr>0737fa05-9e27-4cbe-98fe-cf48d36f1ada</vt:lpwstr>
  </property>
  <property fmtid="{D5CDD505-2E9C-101B-9397-08002B2CF9AE}" pid="18" name="MSIP_Label_e463cba9-5f6c-478d-9329-7b2295e4e8ed_Parent">
    <vt:lpwstr>112e00b9-34e2-4b26-a577-af1fd0f9f7ee</vt:lpwstr>
  </property>
  <property fmtid="{D5CDD505-2E9C-101B-9397-08002B2CF9AE}" pid="19" name="MSIP_Label_e463cba9-5f6c-478d-9329-7b2295e4e8ed_Extended_MSFT_Method">
    <vt:lpwstr>Automatic</vt:lpwstr>
  </property>
  <property fmtid="{D5CDD505-2E9C-101B-9397-08002B2CF9AE}" pid="20" name="Sensitivity">
    <vt:lpwstr>Atos For Internal Use Atos For Internal Use - All Employees</vt:lpwstr>
  </property>
</Properties>
</file>