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iliano.rodrigue\Documents\Abraxas\Abraxas\Entregables\Estructura de BD\"/>
    </mc:Choice>
  </mc:AlternateContent>
  <bookViews>
    <workbookView xWindow="0" yWindow="0" windowWidth="14655" windowHeight="907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65" i="1" s="1"/>
  <c r="B40" i="1"/>
  <c r="J41" i="1" s="1"/>
  <c r="J19" i="1"/>
  <c r="B6" i="1"/>
  <c r="J51" i="1"/>
  <c r="J52" i="1"/>
  <c r="J53" i="1"/>
  <c r="J54" i="1"/>
  <c r="J55" i="1"/>
  <c r="J56" i="1"/>
  <c r="J57" i="1"/>
  <c r="J58" i="1"/>
  <c r="J59" i="1"/>
  <c r="J60" i="1"/>
  <c r="J61" i="1"/>
  <c r="J62" i="1"/>
  <c r="J48" i="1"/>
  <c r="J24" i="1"/>
  <c r="J25" i="1"/>
  <c r="J28" i="1"/>
  <c r="J29" i="1"/>
  <c r="J32" i="1"/>
  <c r="J33" i="1"/>
  <c r="J36" i="1"/>
  <c r="J37" i="1"/>
  <c r="J50" i="1"/>
  <c r="J21" i="1"/>
  <c r="I65" i="1"/>
  <c r="I51" i="1"/>
  <c r="I52" i="1"/>
  <c r="I53" i="1"/>
  <c r="I54" i="1"/>
  <c r="I55" i="1"/>
  <c r="I56" i="1"/>
  <c r="I57" i="1"/>
  <c r="I58" i="1"/>
  <c r="I59" i="1"/>
  <c r="I60" i="1"/>
  <c r="I61" i="1"/>
  <c r="I40" i="1"/>
  <c r="I41" i="1"/>
  <c r="I42" i="1"/>
  <c r="I43" i="1"/>
  <c r="I44" i="1"/>
  <c r="I45" i="1"/>
  <c r="I46" i="1"/>
  <c r="I47" i="1"/>
  <c r="I48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6" i="1"/>
  <c r="I17" i="1"/>
  <c r="I18" i="1"/>
  <c r="I19" i="1"/>
  <c r="I9" i="1"/>
  <c r="I10" i="1"/>
  <c r="I11" i="1"/>
  <c r="I12" i="1"/>
  <c r="I13" i="1"/>
  <c r="I64" i="1"/>
  <c r="I50" i="1"/>
  <c r="I39" i="1"/>
  <c r="I21" i="1"/>
  <c r="I15" i="1"/>
  <c r="I8" i="1"/>
  <c r="I5" i="1"/>
  <c r="J5" i="1" s="1"/>
  <c r="I6" i="1"/>
  <c r="J6" i="1" s="1"/>
  <c r="I4" i="1"/>
  <c r="J4" i="1"/>
  <c r="J65" i="1" l="1"/>
  <c r="J64" i="1"/>
  <c r="J42" i="1"/>
  <c r="J35" i="1"/>
  <c r="J31" i="1"/>
  <c r="J27" i="1"/>
  <c r="J23" i="1"/>
  <c r="B9" i="1"/>
  <c r="J34" i="1"/>
  <c r="J30" i="1"/>
  <c r="J26" i="1"/>
  <c r="J22" i="1"/>
  <c r="B52" i="1"/>
  <c r="B23" i="1"/>
  <c r="J47" i="1"/>
  <c r="J40" i="1"/>
  <c r="J44" i="1"/>
  <c r="J43" i="1"/>
  <c r="J46" i="1"/>
  <c r="J39" i="1"/>
  <c r="J45" i="1"/>
  <c r="J9" i="1"/>
  <c r="J18" i="1"/>
  <c r="J8" i="1"/>
  <c r="J17" i="1"/>
  <c r="J15" i="1"/>
  <c r="J16" i="1"/>
  <c r="J12" i="1"/>
  <c r="B66" i="1" l="1"/>
  <c r="J11" i="1"/>
  <c r="J10" i="1"/>
  <c r="B10" i="1" s="1"/>
  <c r="J13" i="1"/>
  <c r="B41" i="1"/>
  <c r="B17" i="1"/>
  <c r="J68" i="1" l="1"/>
</calcChain>
</file>

<file path=xl/sharedStrings.xml><?xml version="1.0" encoding="utf-8"?>
<sst xmlns="http://schemas.openxmlformats.org/spreadsheetml/2006/main" count="330" uniqueCount="77">
  <si>
    <t>Field</t>
  </si>
  <si>
    <t>Type</t>
  </si>
  <si>
    <t>Null</t>
  </si>
  <si>
    <t>Key</t>
  </si>
  <si>
    <t>Default</t>
  </si>
  <si>
    <t>Extra</t>
  </si>
  <si>
    <t>auto_increment</t>
  </si>
  <si>
    <t>categoria_id</t>
  </si>
  <si>
    <t>nombre</t>
  </si>
  <si>
    <t>descripcion</t>
  </si>
  <si>
    <t>int(11)</t>
  </si>
  <si>
    <t>varchar(255)</t>
  </si>
  <si>
    <t>NO</t>
  </si>
  <si>
    <t>PRI</t>
  </si>
  <si>
    <t>NULL</t>
  </si>
  <si>
    <t>Categoria</t>
  </si>
  <si>
    <t>Comentario</t>
  </si>
  <si>
    <t>comentario_id</t>
  </si>
  <si>
    <t>usuario_id</t>
  </si>
  <si>
    <t>emprendimiento_id</t>
  </si>
  <si>
    <t>idComentarioAnterior</t>
  </si>
  <si>
    <t>leido</t>
  </si>
  <si>
    <t>texto</t>
  </si>
  <si>
    <t>varchar(1)</t>
  </si>
  <si>
    <t>YES</t>
  </si>
  <si>
    <t>MUL</t>
  </si>
  <si>
    <t>Emprendedor</t>
  </si>
  <si>
    <t>emprendedor_id</t>
  </si>
  <si>
    <t>fechaAprobacion</t>
  </si>
  <si>
    <t>estado</t>
  </si>
  <si>
    <t>reputacion</t>
  </si>
  <si>
    <t>date</t>
  </si>
  <si>
    <t>UNI</t>
  </si>
  <si>
    <t>Emprendimiento</t>
  </si>
  <si>
    <t>monto</t>
  </si>
  <si>
    <t>tipoDeMeta</t>
  </si>
  <si>
    <t>rutaImagen</t>
  </si>
  <si>
    <t>descripcionCorta</t>
  </si>
  <si>
    <t>descripcionLarga</t>
  </si>
  <si>
    <t>precioAccion</t>
  </si>
  <si>
    <t>totalAcciones</t>
  </si>
  <si>
    <t>accionesRestantes</t>
  </si>
  <si>
    <t>ranking</t>
  </si>
  <si>
    <t>fechaCreacion</t>
  </si>
  <si>
    <t>fechaCancelacion</t>
  </si>
  <si>
    <t>fechaFinalizacion</t>
  </si>
  <si>
    <t>datetime</t>
  </si>
  <si>
    <t>decimal(10,0)</t>
  </si>
  <si>
    <t>varchar(80)</t>
  </si>
  <si>
    <t>Inversion</t>
  </si>
  <si>
    <t>inversion_id</t>
  </si>
  <si>
    <t>fechaEmision</t>
  </si>
  <si>
    <t>fechaCobro</t>
  </si>
  <si>
    <t>detalleEstado</t>
  </si>
  <si>
    <t>idPago</t>
  </si>
  <si>
    <t>idUsuarioMP</t>
  </si>
  <si>
    <t>cantidadAcciones</t>
  </si>
  <si>
    <t>Usuario</t>
  </si>
  <si>
    <t>apellido</t>
  </si>
  <si>
    <t>email</t>
  </si>
  <si>
    <t>dni</t>
  </si>
  <si>
    <t>direccion</t>
  </si>
  <si>
    <t>cuit</t>
  </si>
  <si>
    <t>saldo</t>
  </si>
  <si>
    <t>nombreUsuario</t>
  </si>
  <si>
    <t>contraseña</t>
  </si>
  <si>
    <t>rol</t>
  </si>
  <si>
    <t>isActive</t>
  </si>
  <si>
    <t>tinyint()</t>
  </si>
  <si>
    <t>emprendimientosXcategorias</t>
  </si>
  <si>
    <t>Almacenamiento por registro</t>
  </si>
  <si>
    <t>Tabla:</t>
  </si>
  <si>
    <t>Cantidad de registros:</t>
  </si>
  <si>
    <t>Almacenamiento total</t>
  </si>
  <si>
    <t>Almacenamiento total de la base de datos:</t>
  </si>
  <si>
    <t>Almacenamiento total:</t>
  </si>
  <si>
    <t>Se estima que durante el primer año de operación se registrarán 30 emprendimientos, 400 usuarios de los cuales 30 generarán emprendedores. Se estima también un promedio anual de 15 comentarios y 500 inversiones por emprendimiento. Esta situación significa una base de datos de 7,41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</si>
</sst>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8"/>
      </top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8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8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thin">
        <color theme="8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sqref="A1:J1"/>
    </sheetView>
  </sheetViews>
  <sheetFormatPr baseColWidth="10" defaultRowHeight="16.5" x14ac:dyDescent="0.25"/>
  <cols>
    <col min="1" max="1" width="20.140625" style="2" bestFit="1" customWidth="1"/>
    <col min="2" max="2" width="26" style="1" bestFit="1" customWidth="1"/>
    <col min="3" max="3" width="19.7109375" style="1" bestFit="1" customWidth="1"/>
    <col min="4" max="4" width="14.85546875" style="1" bestFit="1" customWidth="1"/>
    <col min="5" max="5" width="4.140625" style="1" bestFit="1" customWidth="1"/>
    <col min="6" max="6" width="4.5703125" style="1" bestFit="1" customWidth="1"/>
    <col min="7" max="7" width="6.7109375" style="1" bestFit="1" customWidth="1"/>
    <col min="8" max="8" width="14.5703125" style="1" bestFit="1" customWidth="1"/>
    <col min="9" max="9" width="15.5703125" style="1" bestFit="1" customWidth="1"/>
    <col min="10" max="16384" width="11.42578125" style="1"/>
  </cols>
  <sheetData>
    <row r="1" spans="1:10" ht="55.5" customHeight="1" x14ac:dyDescent="0.25">
      <c r="A1" s="3" t="s">
        <v>76</v>
      </c>
      <c r="B1" s="3"/>
      <c r="C1" s="3"/>
      <c r="D1" s="3"/>
      <c r="E1" s="3"/>
      <c r="F1" s="3"/>
      <c r="G1" s="3"/>
      <c r="H1" s="3"/>
      <c r="I1" s="3"/>
      <c r="J1" s="3"/>
    </row>
    <row r="2" spans="1:10" ht="17.25" thickBot="1" x14ac:dyDescent="0.3"/>
    <row r="3" spans="1:10" ht="58.5" customHeight="1" thickBot="1" x14ac:dyDescent="0.3">
      <c r="A3" s="4"/>
      <c r="B3" s="5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70</v>
      </c>
      <c r="J3" s="7" t="s">
        <v>73</v>
      </c>
    </row>
    <row r="4" spans="1:10" ht="17.25" thickBot="1" x14ac:dyDescent="0.3">
      <c r="A4" s="8" t="s">
        <v>71</v>
      </c>
      <c r="B4" s="9" t="s">
        <v>15</v>
      </c>
      <c r="C4" s="10" t="s">
        <v>7</v>
      </c>
      <c r="D4" s="11" t="s">
        <v>10</v>
      </c>
      <c r="E4" s="11" t="s">
        <v>12</v>
      </c>
      <c r="F4" s="11" t="s">
        <v>13</v>
      </c>
      <c r="G4" s="11" t="s">
        <v>14</v>
      </c>
      <c r="H4" s="11" t="s">
        <v>6</v>
      </c>
      <c r="I4" s="11">
        <f>+IF(D4="int(11)",4,IF(D4="varchar(255)",3*255,IF(D4="varchar(80)",3*80,IF(D4="date",3,IF(D4="datetime",8,IF(D4="decimal(0,0)",4,3))))))</f>
        <v>4</v>
      </c>
      <c r="J4" s="12">
        <f>+I4*$B$5</f>
        <v>80</v>
      </c>
    </row>
    <row r="5" spans="1:10" ht="17.25" thickBot="1" x14ac:dyDescent="0.3">
      <c r="A5" s="8" t="s">
        <v>72</v>
      </c>
      <c r="B5" s="13">
        <v>20</v>
      </c>
      <c r="C5" s="14" t="s">
        <v>8</v>
      </c>
      <c r="D5" s="15" t="s">
        <v>11</v>
      </c>
      <c r="E5" s="15" t="s">
        <v>12</v>
      </c>
      <c r="F5" s="15"/>
      <c r="G5" s="15" t="s">
        <v>14</v>
      </c>
      <c r="H5" s="15"/>
      <c r="I5" s="15">
        <f t="shared" ref="I5:I6" si="0">+IF(D5="int(11)",4,IF(D5="varchar(255)",3*255,IF(D5="varchar(80)",3*80,IF(D5="date",3,IF(D5="datetime",8,IF(D5="decimal(0,0)",4,3))))))</f>
        <v>765</v>
      </c>
      <c r="J5" s="16">
        <f t="shared" ref="J5:J6" si="1">+I5*$B$5</f>
        <v>15300</v>
      </c>
    </row>
    <row r="6" spans="1:10" ht="17.25" thickBot="1" x14ac:dyDescent="0.3">
      <c r="A6" s="17" t="s">
        <v>75</v>
      </c>
      <c r="B6" s="18">
        <f>+SUM(J4:J6)</f>
        <v>30680</v>
      </c>
      <c r="C6" s="19" t="s">
        <v>9</v>
      </c>
      <c r="D6" s="20" t="s">
        <v>11</v>
      </c>
      <c r="E6" s="20" t="s">
        <v>12</v>
      </c>
      <c r="F6" s="20"/>
      <c r="G6" s="20" t="s">
        <v>14</v>
      </c>
      <c r="H6" s="20"/>
      <c r="I6" s="20">
        <f t="shared" si="0"/>
        <v>765</v>
      </c>
      <c r="J6" s="21">
        <f t="shared" si="1"/>
        <v>15300</v>
      </c>
    </row>
    <row r="7" spans="1:10" ht="27.75" thickBot="1" x14ac:dyDescent="0.3">
      <c r="A7" s="4"/>
      <c r="B7" s="22"/>
      <c r="C7" s="23" t="s">
        <v>0</v>
      </c>
      <c r="D7" s="23" t="s">
        <v>1</v>
      </c>
      <c r="E7" s="23" t="s">
        <v>2</v>
      </c>
      <c r="F7" s="23" t="s">
        <v>3</v>
      </c>
      <c r="G7" s="23" t="s">
        <v>4</v>
      </c>
      <c r="H7" s="24" t="s">
        <v>5</v>
      </c>
      <c r="I7" s="6" t="s">
        <v>70</v>
      </c>
      <c r="J7" s="7" t="s">
        <v>73</v>
      </c>
    </row>
    <row r="8" spans="1:10" ht="17.25" thickBot="1" x14ac:dyDescent="0.3">
      <c r="A8" s="8" t="s">
        <v>71</v>
      </c>
      <c r="B8" s="25" t="s">
        <v>16</v>
      </c>
      <c r="C8" s="10" t="s">
        <v>17</v>
      </c>
      <c r="D8" s="11" t="s">
        <v>10</v>
      </c>
      <c r="E8" s="11" t="s">
        <v>12</v>
      </c>
      <c r="F8" s="11" t="s">
        <v>13</v>
      </c>
      <c r="G8" s="11" t="s">
        <v>14</v>
      </c>
      <c r="H8" s="11" t="s">
        <v>6</v>
      </c>
      <c r="I8" s="11">
        <f>+IF(D8="int(11)",4,IF(D8="varchar(255)",3*255,IF(D8="varchar(80)",3*80,IF(D8="date",3,IF(D8="datetime",8,IF(D8="decimal(0,0)",4,3))))))</f>
        <v>4</v>
      </c>
      <c r="J8" s="12">
        <f>+I8*$B$9</f>
        <v>1800</v>
      </c>
    </row>
    <row r="9" spans="1:10" ht="17.25" thickBot="1" x14ac:dyDescent="0.3">
      <c r="A9" s="8" t="s">
        <v>72</v>
      </c>
      <c r="B9" s="16">
        <f>+B22*15</f>
        <v>450</v>
      </c>
      <c r="C9" s="14" t="s">
        <v>18</v>
      </c>
      <c r="D9" s="15" t="s">
        <v>10</v>
      </c>
      <c r="E9" s="15" t="s">
        <v>24</v>
      </c>
      <c r="F9" s="15" t="s">
        <v>25</v>
      </c>
      <c r="G9" s="15" t="s">
        <v>14</v>
      </c>
      <c r="H9" s="15"/>
      <c r="I9" s="15">
        <f t="shared" ref="I9:I13" si="2">+IF(D9="int(11)",4,IF(D9="varchar(255)",3*255,IF(D9="varchar(80)",3*80,IF(D9="date",3,IF(D9="datetime",8,IF(D9="decimal(0,0)",4,3))))))</f>
        <v>4</v>
      </c>
      <c r="J9" s="16">
        <f t="shared" ref="J9:J13" si="3">+I9*$B$9</f>
        <v>1800</v>
      </c>
    </row>
    <row r="10" spans="1:10" ht="17.25" thickBot="1" x14ac:dyDescent="0.3">
      <c r="A10" s="17" t="s">
        <v>75</v>
      </c>
      <c r="B10" s="26">
        <f>+SUM(J8:J13)</f>
        <v>352800</v>
      </c>
      <c r="C10" s="14" t="s">
        <v>19</v>
      </c>
      <c r="D10" s="15" t="s">
        <v>10</v>
      </c>
      <c r="E10" s="15" t="s">
        <v>24</v>
      </c>
      <c r="F10" s="15" t="s">
        <v>25</v>
      </c>
      <c r="G10" s="15" t="s">
        <v>14</v>
      </c>
      <c r="H10" s="15"/>
      <c r="I10" s="15">
        <f t="shared" si="2"/>
        <v>4</v>
      </c>
      <c r="J10" s="16">
        <f t="shared" si="3"/>
        <v>1800</v>
      </c>
    </row>
    <row r="11" spans="1:10" x14ac:dyDescent="0.25">
      <c r="A11" s="27"/>
      <c r="B11" s="16"/>
      <c r="C11" s="14" t="s">
        <v>20</v>
      </c>
      <c r="D11" s="15" t="s">
        <v>10</v>
      </c>
      <c r="E11" s="15" t="s">
        <v>24</v>
      </c>
      <c r="F11" s="15"/>
      <c r="G11" s="15" t="s">
        <v>14</v>
      </c>
      <c r="H11" s="15"/>
      <c r="I11" s="15">
        <f t="shared" si="2"/>
        <v>4</v>
      </c>
      <c r="J11" s="16">
        <f t="shared" si="3"/>
        <v>1800</v>
      </c>
    </row>
    <row r="12" spans="1:10" x14ac:dyDescent="0.25">
      <c r="A12" s="27"/>
      <c r="B12" s="16"/>
      <c r="C12" s="14" t="s">
        <v>21</v>
      </c>
      <c r="D12" s="15" t="s">
        <v>23</v>
      </c>
      <c r="E12" s="15" t="s">
        <v>12</v>
      </c>
      <c r="F12" s="15"/>
      <c r="G12" s="15" t="s">
        <v>14</v>
      </c>
      <c r="H12" s="15"/>
      <c r="I12" s="15">
        <f t="shared" si="2"/>
        <v>3</v>
      </c>
      <c r="J12" s="16">
        <f t="shared" si="3"/>
        <v>1350</v>
      </c>
    </row>
    <row r="13" spans="1:10" ht="17.25" thickBot="1" x14ac:dyDescent="0.3">
      <c r="A13" s="28"/>
      <c r="B13" s="21"/>
      <c r="C13" s="19" t="s">
        <v>22</v>
      </c>
      <c r="D13" s="20" t="s">
        <v>11</v>
      </c>
      <c r="E13" s="20" t="s">
        <v>12</v>
      </c>
      <c r="F13" s="20"/>
      <c r="G13" s="20" t="s">
        <v>14</v>
      </c>
      <c r="H13" s="20"/>
      <c r="I13" s="20">
        <f t="shared" si="2"/>
        <v>765</v>
      </c>
      <c r="J13" s="21">
        <f t="shared" si="3"/>
        <v>344250</v>
      </c>
    </row>
    <row r="14" spans="1:10" ht="27.75" thickBot="1" x14ac:dyDescent="0.3">
      <c r="A14" s="4"/>
      <c r="B14" s="22"/>
      <c r="C14" s="23" t="s">
        <v>0</v>
      </c>
      <c r="D14" s="23" t="s">
        <v>1</v>
      </c>
      <c r="E14" s="23" t="s">
        <v>2</v>
      </c>
      <c r="F14" s="23" t="s">
        <v>3</v>
      </c>
      <c r="G14" s="23" t="s">
        <v>4</v>
      </c>
      <c r="H14" s="24" t="s">
        <v>5</v>
      </c>
      <c r="I14" s="6" t="s">
        <v>70</v>
      </c>
      <c r="J14" s="7" t="s">
        <v>73</v>
      </c>
    </row>
    <row r="15" spans="1:10" ht="17.25" thickBot="1" x14ac:dyDescent="0.3">
      <c r="A15" s="8" t="s">
        <v>71</v>
      </c>
      <c r="B15" s="25" t="s">
        <v>26</v>
      </c>
      <c r="C15" s="10" t="s">
        <v>27</v>
      </c>
      <c r="D15" s="11" t="s">
        <v>10</v>
      </c>
      <c r="E15" s="11" t="s">
        <v>12</v>
      </c>
      <c r="F15" s="11" t="s">
        <v>13</v>
      </c>
      <c r="G15" s="11" t="s">
        <v>14</v>
      </c>
      <c r="H15" s="11" t="s">
        <v>6</v>
      </c>
      <c r="I15" s="11">
        <f>+IF(D15="int(11)",4,IF(D15="varchar(255)",3*255,IF(D15="varchar(80)",3*80,IF(D15="date",3,IF(D15="datetime",8,IF(D15="decimal(0,0)",4,3))))))</f>
        <v>4</v>
      </c>
      <c r="J15" s="12">
        <f>+I15*$B$16</f>
        <v>120</v>
      </c>
    </row>
    <row r="16" spans="1:10" ht="17.25" thickBot="1" x14ac:dyDescent="0.3">
      <c r="A16" s="8" t="s">
        <v>72</v>
      </c>
      <c r="B16" s="29">
        <v>30</v>
      </c>
      <c r="C16" s="14" t="s">
        <v>18</v>
      </c>
      <c r="D16" s="15" t="s">
        <v>10</v>
      </c>
      <c r="E16" s="15" t="s">
        <v>24</v>
      </c>
      <c r="F16" s="15" t="s">
        <v>32</v>
      </c>
      <c r="G16" s="15" t="s">
        <v>14</v>
      </c>
      <c r="H16" s="15"/>
      <c r="I16" s="15">
        <f t="shared" ref="I16:I19" si="4">+IF(D16="int(11)",4,IF(D16="varchar(255)",3*255,IF(D16="varchar(80)",3*80,IF(D16="date",3,IF(D16="datetime",8,IF(D16="decimal(0,0)",4,3))))))</f>
        <v>4</v>
      </c>
      <c r="J16" s="16">
        <f t="shared" ref="J16:J19" si="5">+I16*$B$16</f>
        <v>120</v>
      </c>
    </row>
    <row r="17" spans="1:10" ht="17.25" thickBot="1" x14ac:dyDescent="0.3">
      <c r="A17" s="17" t="s">
        <v>75</v>
      </c>
      <c r="B17" s="26">
        <f>+SUM(J15:J19)</f>
        <v>570</v>
      </c>
      <c r="C17" s="14" t="s">
        <v>28</v>
      </c>
      <c r="D17" s="15" t="s">
        <v>31</v>
      </c>
      <c r="E17" s="15" t="s">
        <v>24</v>
      </c>
      <c r="F17" s="15"/>
      <c r="G17" s="15" t="s">
        <v>14</v>
      </c>
      <c r="H17" s="15"/>
      <c r="I17" s="15">
        <f t="shared" si="4"/>
        <v>3</v>
      </c>
      <c r="J17" s="16">
        <f t="shared" si="5"/>
        <v>90</v>
      </c>
    </row>
    <row r="18" spans="1:10" x14ac:dyDescent="0.25">
      <c r="A18" s="27"/>
      <c r="B18" s="16"/>
      <c r="C18" s="14" t="s">
        <v>29</v>
      </c>
      <c r="D18" s="15" t="s">
        <v>10</v>
      </c>
      <c r="E18" s="15" t="s">
        <v>12</v>
      </c>
      <c r="F18" s="15"/>
      <c r="G18" s="15" t="s">
        <v>14</v>
      </c>
      <c r="H18" s="15"/>
      <c r="I18" s="15">
        <f t="shared" si="4"/>
        <v>4</v>
      </c>
      <c r="J18" s="16">
        <f t="shared" si="5"/>
        <v>120</v>
      </c>
    </row>
    <row r="19" spans="1:10" ht="17.25" thickBot="1" x14ac:dyDescent="0.3">
      <c r="A19" s="28"/>
      <c r="B19" s="21"/>
      <c r="C19" s="19" t="s">
        <v>30</v>
      </c>
      <c r="D19" s="20" t="s">
        <v>10</v>
      </c>
      <c r="E19" s="20" t="s">
        <v>12</v>
      </c>
      <c r="F19" s="20"/>
      <c r="G19" s="20" t="s">
        <v>14</v>
      </c>
      <c r="H19" s="20"/>
      <c r="I19" s="20">
        <f t="shared" si="4"/>
        <v>4</v>
      </c>
      <c r="J19" s="21">
        <f t="shared" si="5"/>
        <v>120</v>
      </c>
    </row>
    <row r="20" spans="1:10" ht="27.75" thickBot="1" x14ac:dyDescent="0.3">
      <c r="A20" s="4"/>
      <c r="B20" s="22"/>
      <c r="C20" s="23" t="s">
        <v>0</v>
      </c>
      <c r="D20" s="23" t="s">
        <v>1</v>
      </c>
      <c r="E20" s="23" t="s">
        <v>2</v>
      </c>
      <c r="F20" s="23" t="s">
        <v>3</v>
      </c>
      <c r="G20" s="23" t="s">
        <v>4</v>
      </c>
      <c r="H20" s="24" t="s">
        <v>5</v>
      </c>
      <c r="I20" s="6" t="s">
        <v>70</v>
      </c>
      <c r="J20" s="7" t="s">
        <v>73</v>
      </c>
    </row>
    <row r="21" spans="1:10" ht="17.25" thickBot="1" x14ac:dyDescent="0.3">
      <c r="A21" s="8" t="s">
        <v>71</v>
      </c>
      <c r="B21" s="25" t="s">
        <v>33</v>
      </c>
      <c r="C21" s="10" t="s">
        <v>19</v>
      </c>
      <c r="D21" s="11" t="s">
        <v>10</v>
      </c>
      <c r="E21" s="11" t="s">
        <v>12</v>
      </c>
      <c r="F21" s="11" t="s">
        <v>13</v>
      </c>
      <c r="G21" s="11" t="s">
        <v>14</v>
      </c>
      <c r="H21" s="11" t="s">
        <v>6</v>
      </c>
      <c r="I21" s="11">
        <f>+IF(D21="int(11)",4,IF(D21="varchar(255)",3*255,IF(D21="varchar(80)",3*80,IF(D21="date",3,IF(D21="datetime",8,IF(D21="decimal(0,0)",4,3))))))</f>
        <v>4</v>
      </c>
      <c r="J21" s="12">
        <f>+I21*$B$22</f>
        <v>120</v>
      </c>
    </row>
    <row r="22" spans="1:10" ht="17.25" thickBot="1" x14ac:dyDescent="0.3">
      <c r="A22" s="8" t="s">
        <v>72</v>
      </c>
      <c r="B22" s="30">
        <f>+B16</f>
        <v>30</v>
      </c>
      <c r="C22" s="14" t="s">
        <v>27</v>
      </c>
      <c r="D22" s="15" t="s">
        <v>10</v>
      </c>
      <c r="E22" s="15" t="s">
        <v>24</v>
      </c>
      <c r="F22" s="15" t="s">
        <v>25</v>
      </c>
      <c r="G22" s="15" t="s">
        <v>14</v>
      </c>
      <c r="H22" s="15"/>
      <c r="I22" s="15">
        <f t="shared" ref="I22:I37" si="6">+IF(D22="int(11)",4,IF(D22="varchar(255)",3*255,IF(D22="varchar(80)",3*80,IF(D22="date",3,IF(D22="datetime",8,IF(D22="decimal(0,0)",4,3))))))</f>
        <v>4</v>
      </c>
      <c r="J22" s="16">
        <f t="shared" ref="J22:J37" si="7">+I22*$B$22</f>
        <v>120</v>
      </c>
    </row>
    <row r="23" spans="1:10" ht="17.25" thickBot="1" x14ac:dyDescent="0.3">
      <c r="A23" s="17" t="s">
        <v>75</v>
      </c>
      <c r="B23" s="26">
        <f>+SUM(J21:J37)</f>
        <v>107910</v>
      </c>
      <c r="C23" s="14" t="s">
        <v>34</v>
      </c>
      <c r="D23" s="15" t="s">
        <v>47</v>
      </c>
      <c r="E23" s="15" t="s">
        <v>12</v>
      </c>
      <c r="F23" s="15"/>
      <c r="G23" s="15" t="s">
        <v>14</v>
      </c>
      <c r="H23" s="15"/>
      <c r="I23" s="15">
        <f t="shared" si="6"/>
        <v>3</v>
      </c>
      <c r="J23" s="16">
        <f t="shared" si="7"/>
        <v>90</v>
      </c>
    </row>
    <row r="24" spans="1:10" x14ac:dyDescent="0.25">
      <c r="A24" s="31"/>
      <c r="B24" s="16"/>
      <c r="C24" s="14" t="s">
        <v>35</v>
      </c>
      <c r="D24" s="15" t="s">
        <v>11</v>
      </c>
      <c r="E24" s="15" t="s">
        <v>24</v>
      </c>
      <c r="F24" s="15"/>
      <c r="G24" s="15" t="s">
        <v>14</v>
      </c>
      <c r="H24" s="15"/>
      <c r="I24" s="15">
        <f t="shared" si="6"/>
        <v>765</v>
      </c>
      <c r="J24" s="16">
        <f t="shared" si="7"/>
        <v>22950</v>
      </c>
    </row>
    <row r="25" spans="1:10" x14ac:dyDescent="0.25">
      <c r="A25" s="31"/>
      <c r="B25" s="16"/>
      <c r="C25" s="14" t="s">
        <v>8</v>
      </c>
      <c r="D25" s="15" t="s">
        <v>48</v>
      </c>
      <c r="E25" s="15" t="s">
        <v>12</v>
      </c>
      <c r="F25" s="15"/>
      <c r="G25" s="15" t="s">
        <v>14</v>
      </c>
      <c r="H25" s="15"/>
      <c r="I25" s="15">
        <f t="shared" si="6"/>
        <v>240</v>
      </c>
      <c r="J25" s="16">
        <f t="shared" si="7"/>
        <v>7200</v>
      </c>
    </row>
    <row r="26" spans="1:10" x14ac:dyDescent="0.25">
      <c r="A26" s="31"/>
      <c r="B26" s="16"/>
      <c r="C26" s="14" t="s">
        <v>36</v>
      </c>
      <c r="D26" s="15" t="s">
        <v>11</v>
      </c>
      <c r="E26" s="15" t="s">
        <v>12</v>
      </c>
      <c r="F26" s="15"/>
      <c r="G26" s="15" t="s">
        <v>14</v>
      </c>
      <c r="H26" s="15"/>
      <c r="I26" s="15">
        <f t="shared" si="6"/>
        <v>765</v>
      </c>
      <c r="J26" s="16">
        <f t="shared" si="7"/>
        <v>22950</v>
      </c>
    </row>
    <row r="27" spans="1:10" x14ac:dyDescent="0.25">
      <c r="A27" s="31"/>
      <c r="B27" s="16"/>
      <c r="C27" s="14" t="s">
        <v>37</v>
      </c>
      <c r="D27" s="15" t="s">
        <v>48</v>
      </c>
      <c r="E27" s="15" t="s">
        <v>12</v>
      </c>
      <c r="F27" s="15"/>
      <c r="G27" s="15" t="s">
        <v>14</v>
      </c>
      <c r="H27" s="15"/>
      <c r="I27" s="15">
        <f t="shared" si="6"/>
        <v>240</v>
      </c>
      <c r="J27" s="16">
        <f t="shared" si="7"/>
        <v>7200</v>
      </c>
    </row>
    <row r="28" spans="1:10" x14ac:dyDescent="0.25">
      <c r="A28" s="31"/>
      <c r="B28" s="16"/>
      <c r="C28" s="14" t="s">
        <v>38</v>
      </c>
      <c r="D28" s="15" t="s">
        <v>11</v>
      </c>
      <c r="E28" s="15" t="s">
        <v>12</v>
      </c>
      <c r="F28" s="15"/>
      <c r="G28" s="15" t="s">
        <v>14</v>
      </c>
      <c r="H28" s="15"/>
      <c r="I28" s="15">
        <f t="shared" si="6"/>
        <v>765</v>
      </c>
      <c r="J28" s="16">
        <f t="shared" si="7"/>
        <v>22950</v>
      </c>
    </row>
    <row r="29" spans="1:10" x14ac:dyDescent="0.25">
      <c r="A29" s="31"/>
      <c r="B29" s="16"/>
      <c r="C29" s="14" t="s">
        <v>29</v>
      </c>
      <c r="D29" s="15" t="s">
        <v>11</v>
      </c>
      <c r="E29" s="15" t="s">
        <v>12</v>
      </c>
      <c r="F29" s="15"/>
      <c r="G29" s="15" t="s">
        <v>14</v>
      </c>
      <c r="H29" s="15"/>
      <c r="I29" s="15">
        <f t="shared" si="6"/>
        <v>765</v>
      </c>
      <c r="J29" s="16">
        <f t="shared" si="7"/>
        <v>22950</v>
      </c>
    </row>
    <row r="30" spans="1:10" x14ac:dyDescent="0.25">
      <c r="A30" s="31"/>
      <c r="B30" s="16"/>
      <c r="C30" s="14" t="s">
        <v>39</v>
      </c>
      <c r="D30" s="15" t="s">
        <v>47</v>
      </c>
      <c r="E30" s="15" t="s">
        <v>24</v>
      </c>
      <c r="F30" s="15"/>
      <c r="G30" s="15" t="s">
        <v>14</v>
      </c>
      <c r="H30" s="15"/>
      <c r="I30" s="15">
        <f t="shared" si="6"/>
        <v>3</v>
      </c>
      <c r="J30" s="16">
        <f t="shared" si="7"/>
        <v>90</v>
      </c>
    </row>
    <row r="31" spans="1:10" x14ac:dyDescent="0.25">
      <c r="A31" s="31"/>
      <c r="B31" s="16"/>
      <c r="C31" s="14" t="s">
        <v>40</v>
      </c>
      <c r="D31" s="15" t="s">
        <v>10</v>
      </c>
      <c r="E31" s="15" t="s">
        <v>24</v>
      </c>
      <c r="F31" s="15"/>
      <c r="G31" s="15" t="s">
        <v>14</v>
      </c>
      <c r="H31" s="15"/>
      <c r="I31" s="15">
        <f t="shared" si="6"/>
        <v>4</v>
      </c>
      <c r="J31" s="16">
        <f t="shared" si="7"/>
        <v>120</v>
      </c>
    </row>
    <row r="32" spans="1:10" x14ac:dyDescent="0.25">
      <c r="A32" s="31"/>
      <c r="B32" s="16"/>
      <c r="C32" s="14" t="s">
        <v>41</v>
      </c>
      <c r="D32" s="15" t="s">
        <v>10</v>
      </c>
      <c r="E32" s="15" t="s">
        <v>24</v>
      </c>
      <c r="F32" s="15"/>
      <c r="G32" s="15" t="s">
        <v>14</v>
      </c>
      <c r="H32" s="15"/>
      <c r="I32" s="15">
        <f t="shared" si="6"/>
        <v>4</v>
      </c>
      <c r="J32" s="16">
        <f t="shared" si="7"/>
        <v>120</v>
      </c>
    </row>
    <row r="33" spans="1:10" x14ac:dyDescent="0.25">
      <c r="A33" s="31"/>
      <c r="B33" s="16"/>
      <c r="C33" s="14" t="s">
        <v>42</v>
      </c>
      <c r="D33" s="15" t="s">
        <v>47</v>
      </c>
      <c r="E33" s="15" t="s">
        <v>24</v>
      </c>
      <c r="F33" s="15"/>
      <c r="G33" s="15" t="s">
        <v>14</v>
      </c>
      <c r="H33" s="15"/>
      <c r="I33" s="15">
        <f t="shared" si="6"/>
        <v>3</v>
      </c>
      <c r="J33" s="16">
        <f t="shared" si="7"/>
        <v>90</v>
      </c>
    </row>
    <row r="34" spans="1:10" x14ac:dyDescent="0.25">
      <c r="A34" s="31"/>
      <c r="B34" s="16"/>
      <c r="C34" s="14" t="s">
        <v>43</v>
      </c>
      <c r="D34" s="15" t="s">
        <v>46</v>
      </c>
      <c r="E34" s="15" t="s">
        <v>12</v>
      </c>
      <c r="F34" s="15"/>
      <c r="G34" s="15" t="s">
        <v>14</v>
      </c>
      <c r="H34" s="15"/>
      <c r="I34" s="15">
        <f t="shared" si="6"/>
        <v>8</v>
      </c>
      <c r="J34" s="16">
        <f t="shared" si="7"/>
        <v>240</v>
      </c>
    </row>
    <row r="35" spans="1:10" x14ac:dyDescent="0.25">
      <c r="A35" s="31"/>
      <c r="B35" s="16"/>
      <c r="C35" s="14" t="s">
        <v>28</v>
      </c>
      <c r="D35" s="15" t="s">
        <v>46</v>
      </c>
      <c r="E35" s="15" t="s">
        <v>24</v>
      </c>
      <c r="F35" s="15"/>
      <c r="G35" s="15" t="s">
        <v>14</v>
      </c>
      <c r="H35" s="15"/>
      <c r="I35" s="15">
        <f t="shared" si="6"/>
        <v>8</v>
      </c>
      <c r="J35" s="16">
        <f t="shared" si="7"/>
        <v>240</v>
      </c>
    </row>
    <row r="36" spans="1:10" x14ac:dyDescent="0.25">
      <c r="A36" s="31"/>
      <c r="B36" s="16"/>
      <c r="C36" s="14" t="s">
        <v>44</v>
      </c>
      <c r="D36" s="15" t="s">
        <v>46</v>
      </c>
      <c r="E36" s="15" t="s">
        <v>24</v>
      </c>
      <c r="F36" s="15"/>
      <c r="G36" s="15" t="s">
        <v>14</v>
      </c>
      <c r="H36" s="15"/>
      <c r="I36" s="15">
        <f t="shared" si="6"/>
        <v>8</v>
      </c>
      <c r="J36" s="16">
        <f t="shared" si="7"/>
        <v>240</v>
      </c>
    </row>
    <row r="37" spans="1:10" ht="17.25" thickBot="1" x14ac:dyDescent="0.3">
      <c r="A37" s="32"/>
      <c r="B37" s="21"/>
      <c r="C37" s="19" t="s">
        <v>45</v>
      </c>
      <c r="D37" s="20" t="s">
        <v>46</v>
      </c>
      <c r="E37" s="20" t="s">
        <v>24</v>
      </c>
      <c r="F37" s="20"/>
      <c r="G37" s="20" t="s">
        <v>14</v>
      </c>
      <c r="H37" s="20"/>
      <c r="I37" s="20">
        <f t="shared" si="6"/>
        <v>8</v>
      </c>
      <c r="J37" s="21">
        <f t="shared" si="7"/>
        <v>240</v>
      </c>
    </row>
    <row r="38" spans="1:10" ht="27.75" thickBot="1" x14ac:dyDescent="0.3">
      <c r="A38" s="33"/>
      <c r="B38" s="22"/>
      <c r="C38" s="23" t="s">
        <v>0</v>
      </c>
      <c r="D38" s="23" t="s">
        <v>1</v>
      </c>
      <c r="E38" s="23" t="s">
        <v>2</v>
      </c>
      <c r="F38" s="23" t="s">
        <v>3</v>
      </c>
      <c r="G38" s="23" t="s">
        <v>4</v>
      </c>
      <c r="H38" s="24" t="s">
        <v>5</v>
      </c>
      <c r="I38" s="6" t="s">
        <v>70</v>
      </c>
      <c r="J38" s="7" t="s">
        <v>73</v>
      </c>
    </row>
    <row r="39" spans="1:10" ht="17.25" thickBot="1" x14ac:dyDescent="0.3">
      <c r="A39" s="8" t="s">
        <v>71</v>
      </c>
      <c r="B39" s="25" t="s">
        <v>49</v>
      </c>
      <c r="C39" s="10" t="s">
        <v>50</v>
      </c>
      <c r="D39" s="11" t="s">
        <v>10</v>
      </c>
      <c r="E39" s="11" t="s">
        <v>12</v>
      </c>
      <c r="F39" s="11" t="s">
        <v>13</v>
      </c>
      <c r="G39" s="11" t="s">
        <v>14</v>
      </c>
      <c r="H39" s="11" t="s">
        <v>6</v>
      </c>
      <c r="I39" s="11">
        <f>+IF(D39="int(11)",4,IF(D39="varchar(255)",3*255,IF(D39="varchar(80)",3*80,IF(D39="date",3,IF(D39="datetime",8,IF(D39="decimal(0,0)",4,3))))))</f>
        <v>4</v>
      </c>
      <c r="J39" s="12">
        <f>+I39*$B$40</f>
        <v>60000</v>
      </c>
    </row>
    <row r="40" spans="1:10" ht="17.25" thickBot="1" x14ac:dyDescent="0.3">
      <c r="A40" s="8" t="s">
        <v>72</v>
      </c>
      <c r="B40" s="16">
        <f>+B22*500</f>
        <v>15000</v>
      </c>
      <c r="C40" s="14" t="s">
        <v>18</v>
      </c>
      <c r="D40" s="15" t="s">
        <v>10</v>
      </c>
      <c r="E40" s="15" t="s">
        <v>24</v>
      </c>
      <c r="F40" s="15" t="s">
        <v>25</v>
      </c>
      <c r="G40" s="15" t="s">
        <v>14</v>
      </c>
      <c r="H40" s="15"/>
      <c r="I40" s="15">
        <f t="shared" ref="I40:I48" si="8">+IF(D40="int(11)",4,IF(D40="varchar(255)",3*255,IF(D40="varchar(80)",3*80,IF(D40="date",3,IF(D40="datetime",8,IF(D40="decimal(0,0)",4,3))))))</f>
        <v>4</v>
      </c>
      <c r="J40" s="16">
        <f t="shared" ref="J40:J48" si="9">+I40*$B$40</f>
        <v>60000</v>
      </c>
    </row>
    <row r="41" spans="1:10" ht="17.25" thickBot="1" x14ac:dyDescent="0.3">
      <c r="A41" s="17" t="s">
        <v>75</v>
      </c>
      <c r="B41" s="26">
        <f>+SUM(J39:J48)</f>
        <v>4215000</v>
      </c>
      <c r="C41" s="14" t="s">
        <v>19</v>
      </c>
      <c r="D41" s="15" t="s">
        <v>10</v>
      </c>
      <c r="E41" s="15" t="s">
        <v>24</v>
      </c>
      <c r="F41" s="15" t="s">
        <v>25</v>
      </c>
      <c r="G41" s="15" t="s">
        <v>14</v>
      </c>
      <c r="H41" s="15"/>
      <c r="I41" s="15">
        <f t="shared" si="8"/>
        <v>4</v>
      </c>
      <c r="J41" s="16">
        <f t="shared" si="9"/>
        <v>60000</v>
      </c>
    </row>
    <row r="42" spans="1:10" x14ac:dyDescent="0.25">
      <c r="A42" s="31"/>
      <c r="B42" s="16"/>
      <c r="C42" s="14" t="s">
        <v>51</v>
      </c>
      <c r="D42" s="15" t="s">
        <v>46</v>
      </c>
      <c r="E42" s="15" t="s">
        <v>12</v>
      </c>
      <c r="F42" s="15"/>
      <c r="G42" s="15" t="s">
        <v>14</v>
      </c>
      <c r="H42" s="15"/>
      <c r="I42" s="15">
        <f t="shared" si="8"/>
        <v>8</v>
      </c>
      <c r="J42" s="16">
        <f t="shared" si="9"/>
        <v>120000</v>
      </c>
    </row>
    <row r="43" spans="1:10" x14ac:dyDescent="0.25">
      <c r="A43" s="31"/>
      <c r="B43" s="16"/>
      <c r="C43" s="14" t="s">
        <v>52</v>
      </c>
      <c r="D43" s="15" t="s">
        <v>46</v>
      </c>
      <c r="E43" s="15" t="s">
        <v>24</v>
      </c>
      <c r="F43" s="15"/>
      <c r="G43" s="15" t="s">
        <v>14</v>
      </c>
      <c r="H43" s="15"/>
      <c r="I43" s="15">
        <f t="shared" si="8"/>
        <v>8</v>
      </c>
      <c r="J43" s="16">
        <f t="shared" si="9"/>
        <v>120000</v>
      </c>
    </row>
    <row r="44" spans="1:10" x14ac:dyDescent="0.25">
      <c r="A44" s="31"/>
      <c r="B44" s="16"/>
      <c r="C44" s="14" t="s">
        <v>29</v>
      </c>
      <c r="D44" s="15" t="s">
        <v>47</v>
      </c>
      <c r="E44" s="15" t="s">
        <v>12</v>
      </c>
      <c r="F44" s="15"/>
      <c r="G44" s="15" t="s">
        <v>14</v>
      </c>
      <c r="H44" s="15"/>
      <c r="I44" s="15">
        <f t="shared" si="8"/>
        <v>3</v>
      </c>
      <c r="J44" s="16">
        <f t="shared" si="9"/>
        <v>45000</v>
      </c>
    </row>
    <row r="45" spans="1:10" x14ac:dyDescent="0.25">
      <c r="A45" s="31"/>
      <c r="B45" s="16"/>
      <c r="C45" s="14" t="s">
        <v>53</v>
      </c>
      <c r="D45" s="15" t="s">
        <v>48</v>
      </c>
      <c r="E45" s="15" t="s">
        <v>24</v>
      </c>
      <c r="F45" s="15"/>
      <c r="G45" s="15" t="s">
        <v>14</v>
      </c>
      <c r="H45" s="15"/>
      <c r="I45" s="15">
        <f t="shared" si="8"/>
        <v>240</v>
      </c>
      <c r="J45" s="16">
        <f t="shared" si="9"/>
        <v>3600000</v>
      </c>
    </row>
    <row r="46" spans="1:10" x14ac:dyDescent="0.25">
      <c r="A46" s="31"/>
      <c r="B46" s="16"/>
      <c r="C46" s="14" t="s">
        <v>54</v>
      </c>
      <c r="D46" s="15" t="s">
        <v>47</v>
      </c>
      <c r="E46" s="15" t="s">
        <v>24</v>
      </c>
      <c r="F46" s="15"/>
      <c r="G46" s="15" t="s">
        <v>14</v>
      </c>
      <c r="H46" s="15"/>
      <c r="I46" s="15">
        <f t="shared" si="8"/>
        <v>3</v>
      </c>
      <c r="J46" s="16">
        <f t="shared" si="9"/>
        <v>45000</v>
      </c>
    </row>
    <row r="47" spans="1:10" x14ac:dyDescent="0.25">
      <c r="A47" s="31"/>
      <c r="B47" s="16"/>
      <c r="C47" s="14" t="s">
        <v>55</v>
      </c>
      <c r="D47" s="15" t="s">
        <v>47</v>
      </c>
      <c r="E47" s="15" t="s">
        <v>24</v>
      </c>
      <c r="F47" s="15"/>
      <c r="G47" s="15" t="s">
        <v>14</v>
      </c>
      <c r="H47" s="15"/>
      <c r="I47" s="15">
        <f t="shared" si="8"/>
        <v>3</v>
      </c>
      <c r="J47" s="16">
        <f t="shared" si="9"/>
        <v>45000</v>
      </c>
    </row>
    <row r="48" spans="1:10" ht="17.25" thickBot="1" x14ac:dyDescent="0.3">
      <c r="A48" s="32"/>
      <c r="B48" s="21"/>
      <c r="C48" s="19" t="s">
        <v>56</v>
      </c>
      <c r="D48" s="20" t="s">
        <v>10</v>
      </c>
      <c r="E48" s="20" t="s">
        <v>12</v>
      </c>
      <c r="F48" s="20"/>
      <c r="G48" s="20" t="s">
        <v>14</v>
      </c>
      <c r="H48" s="20"/>
      <c r="I48" s="20">
        <f t="shared" si="8"/>
        <v>4</v>
      </c>
      <c r="J48" s="21">
        <f t="shared" si="9"/>
        <v>60000</v>
      </c>
    </row>
    <row r="49" spans="1:10" ht="27.75" thickBot="1" x14ac:dyDescent="0.3">
      <c r="A49" s="33"/>
      <c r="B49" s="22"/>
      <c r="C49" s="23" t="s">
        <v>0</v>
      </c>
      <c r="D49" s="23" t="s">
        <v>1</v>
      </c>
      <c r="E49" s="23" t="s">
        <v>2</v>
      </c>
      <c r="F49" s="23" t="s">
        <v>3</v>
      </c>
      <c r="G49" s="23" t="s">
        <v>4</v>
      </c>
      <c r="H49" s="24" t="s">
        <v>5</v>
      </c>
      <c r="I49" s="6" t="s">
        <v>70</v>
      </c>
      <c r="J49" s="7" t="s">
        <v>73</v>
      </c>
    </row>
    <row r="50" spans="1:10" ht="17.25" thickBot="1" x14ac:dyDescent="0.3">
      <c r="A50" s="8" t="s">
        <v>71</v>
      </c>
      <c r="B50" s="25" t="s">
        <v>57</v>
      </c>
      <c r="C50" s="10" t="s">
        <v>18</v>
      </c>
      <c r="D50" s="11" t="s">
        <v>10</v>
      </c>
      <c r="E50" s="11" t="s">
        <v>12</v>
      </c>
      <c r="F50" s="11" t="s">
        <v>13</v>
      </c>
      <c r="G50" s="11" t="s">
        <v>14</v>
      </c>
      <c r="H50" s="11" t="s">
        <v>6</v>
      </c>
      <c r="I50" s="11">
        <f>+IF(D50="int(11)",4,IF(D50="varchar(255)",3*255,IF(D50="varchar(80)",3*80,IF(D50="date",3,IF(D50="datetime",8,IF(D50="decimal(0,0)",4,3))))))</f>
        <v>4</v>
      </c>
      <c r="J50" s="12">
        <f>+I50*$B$51</f>
        <v>1600</v>
      </c>
    </row>
    <row r="51" spans="1:10" ht="17.25" thickBot="1" x14ac:dyDescent="0.3">
      <c r="A51" s="8" t="s">
        <v>72</v>
      </c>
      <c r="B51" s="13">
        <v>400</v>
      </c>
      <c r="C51" s="14" t="s">
        <v>8</v>
      </c>
      <c r="D51" s="15" t="s">
        <v>11</v>
      </c>
      <c r="E51" s="15" t="s">
        <v>24</v>
      </c>
      <c r="F51" s="15"/>
      <c r="G51" s="15" t="s">
        <v>14</v>
      </c>
      <c r="H51" s="15"/>
      <c r="I51" s="15">
        <f t="shared" ref="I51:I62" si="10">+IF(D51="int(11)",4,IF(D51="varchar(255)",3*255,IF(D51="varchar(80)",3*80,IF(D51="date",3,IF(D51="datetime",8,IF(D51="decimal(0,0)",4,3))))))</f>
        <v>765</v>
      </c>
      <c r="J51" s="16">
        <f t="shared" ref="J51:J62" si="11">+I51*$B$51</f>
        <v>306000</v>
      </c>
    </row>
    <row r="52" spans="1:10" ht="17.25" thickBot="1" x14ac:dyDescent="0.3">
      <c r="A52" s="17" t="s">
        <v>75</v>
      </c>
      <c r="B52" s="26">
        <f>+SUM(J50:J62)</f>
        <v>3065200</v>
      </c>
      <c r="C52" s="14" t="s">
        <v>58</v>
      </c>
      <c r="D52" s="15" t="s">
        <v>11</v>
      </c>
      <c r="E52" s="15" t="s">
        <v>24</v>
      </c>
      <c r="F52" s="15"/>
      <c r="G52" s="15" t="s">
        <v>14</v>
      </c>
      <c r="H52" s="15"/>
      <c r="I52" s="15">
        <f t="shared" si="10"/>
        <v>765</v>
      </c>
      <c r="J52" s="16">
        <f t="shared" si="11"/>
        <v>306000</v>
      </c>
    </row>
    <row r="53" spans="1:10" x14ac:dyDescent="0.25">
      <c r="A53" s="31"/>
      <c r="B53" s="16"/>
      <c r="C53" s="14" t="s">
        <v>59</v>
      </c>
      <c r="D53" s="15" t="s">
        <v>11</v>
      </c>
      <c r="E53" s="15" t="s">
        <v>24</v>
      </c>
      <c r="F53" s="15"/>
      <c r="G53" s="15" t="s">
        <v>14</v>
      </c>
      <c r="H53" s="15"/>
      <c r="I53" s="15">
        <f t="shared" si="10"/>
        <v>765</v>
      </c>
      <c r="J53" s="16">
        <f t="shared" si="11"/>
        <v>306000</v>
      </c>
    </row>
    <row r="54" spans="1:10" x14ac:dyDescent="0.25">
      <c r="A54" s="31"/>
      <c r="B54" s="16"/>
      <c r="C54" s="14" t="s">
        <v>60</v>
      </c>
      <c r="D54" s="15" t="s">
        <v>11</v>
      </c>
      <c r="E54" s="15" t="s">
        <v>24</v>
      </c>
      <c r="F54" s="15"/>
      <c r="G54" s="15" t="s">
        <v>14</v>
      </c>
      <c r="H54" s="15"/>
      <c r="I54" s="15">
        <f t="shared" si="10"/>
        <v>765</v>
      </c>
      <c r="J54" s="16">
        <f t="shared" si="11"/>
        <v>306000</v>
      </c>
    </row>
    <row r="55" spans="1:10" x14ac:dyDescent="0.25">
      <c r="A55" s="31"/>
      <c r="B55" s="16"/>
      <c r="C55" s="14" t="s">
        <v>61</v>
      </c>
      <c r="D55" s="15" t="s">
        <v>11</v>
      </c>
      <c r="E55" s="15" t="s">
        <v>24</v>
      </c>
      <c r="F55" s="15"/>
      <c r="G55" s="15" t="s">
        <v>14</v>
      </c>
      <c r="H55" s="15"/>
      <c r="I55" s="15">
        <f t="shared" si="10"/>
        <v>765</v>
      </c>
      <c r="J55" s="16">
        <f t="shared" si="11"/>
        <v>306000</v>
      </c>
    </row>
    <row r="56" spans="1:10" x14ac:dyDescent="0.25">
      <c r="A56" s="31"/>
      <c r="B56" s="16"/>
      <c r="C56" s="14" t="s">
        <v>62</v>
      </c>
      <c r="D56" s="15" t="s">
        <v>11</v>
      </c>
      <c r="E56" s="15" t="s">
        <v>24</v>
      </c>
      <c r="F56" s="15"/>
      <c r="G56" s="15" t="s">
        <v>14</v>
      </c>
      <c r="H56" s="15"/>
      <c r="I56" s="15">
        <f t="shared" si="10"/>
        <v>765</v>
      </c>
      <c r="J56" s="16">
        <f t="shared" si="11"/>
        <v>306000</v>
      </c>
    </row>
    <row r="57" spans="1:10" x14ac:dyDescent="0.25">
      <c r="A57" s="31"/>
      <c r="B57" s="16"/>
      <c r="C57" s="14" t="s">
        <v>63</v>
      </c>
      <c r="D57" s="15" t="s">
        <v>11</v>
      </c>
      <c r="E57" s="15" t="s">
        <v>24</v>
      </c>
      <c r="F57" s="15"/>
      <c r="G57" s="15" t="s">
        <v>14</v>
      </c>
      <c r="H57" s="15"/>
      <c r="I57" s="15">
        <f t="shared" si="10"/>
        <v>765</v>
      </c>
      <c r="J57" s="16">
        <f t="shared" si="11"/>
        <v>306000</v>
      </c>
    </row>
    <row r="58" spans="1:10" x14ac:dyDescent="0.25">
      <c r="A58" s="31"/>
      <c r="B58" s="16"/>
      <c r="C58" s="14" t="s">
        <v>43</v>
      </c>
      <c r="D58" s="15" t="s">
        <v>46</v>
      </c>
      <c r="E58" s="15" t="s">
        <v>12</v>
      </c>
      <c r="F58" s="15"/>
      <c r="G58" s="15" t="s">
        <v>14</v>
      </c>
      <c r="H58" s="15"/>
      <c r="I58" s="15">
        <f t="shared" si="10"/>
        <v>8</v>
      </c>
      <c r="J58" s="16">
        <f t="shared" si="11"/>
        <v>3200</v>
      </c>
    </row>
    <row r="59" spans="1:10" x14ac:dyDescent="0.25">
      <c r="A59" s="31"/>
      <c r="B59" s="16"/>
      <c r="C59" s="14" t="s">
        <v>64</v>
      </c>
      <c r="D59" s="15" t="s">
        <v>11</v>
      </c>
      <c r="E59" s="15" t="s">
        <v>12</v>
      </c>
      <c r="F59" s="15"/>
      <c r="G59" s="15" t="s">
        <v>14</v>
      </c>
      <c r="H59" s="15"/>
      <c r="I59" s="15">
        <f t="shared" si="10"/>
        <v>765</v>
      </c>
      <c r="J59" s="16">
        <f t="shared" si="11"/>
        <v>306000</v>
      </c>
    </row>
    <row r="60" spans="1:10" x14ac:dyDescent="0.25">
      <c r="A60" s="31"/>
      <c r="B60" s="16"/>
      <c r="C60" s="14" t="s">
        <v>65</v>
      </c>
      <c r="D60" s="15" t="s">
        <v>11</v>
      </c>
      <c r="E60" s="15" t="s">
        <v>12</v>
      </c>
      <c r="F60" s="15"/>
      <c r="G60" s="15" t="s">
        <v>14</v>
      </c>
      <c r="H60" s="15"/>
      <c r="I60" s="15">
        <f t="shared" si="10"/>
        <v>765</v>
      </c>
      <c r="J60" s="16">
        <f t="shared" si="11"/>
        <v>306000</v>
      </c>
    </row>
    <row r="61" spans="1:10" x14ac:dyDescent="0.25">
      <c r="A61" s="31"/>
      <c r="B61" s="16"/>
      <c r="C61" s="14" t="s">
        <v>66</v>
      </c>
      <c r="D61" s="15" t="s">
        <v>11</v>
      </c>
      <c r="E61" s="15" t="s">
        <v>24</v>
      </c>
      <c r="F61" s="15"/>
      <c r="G61" s="15" t="s">
        <v>14</v>
      </c>
      <c r="H61" s="15"/>
      <c r="I61" s="15">
        <f t="shared" si="10"/>
        <v>765</v>
      </c>
      <c r="J61" s="16">
        <f t="shared" si="11"/>
        <v>306000</v>
      </c>
    </row>
    <row r="62" spans="1:10" ht="17.25" thickBot="1" x14ac:dyDescent="0.3">
      <c r="A62" s="32"/>
      <c r="B62" s="21"/>
      <c r="C62" s="19" t="s">
        <v>67</v>
      </c>
      <c r="D62" s="20" t="s">
        <v>68</v>
      </c>
      <c r="E62" s="20" t="s">
        <v>12</v>
      </c>
      <c r="F62" s="20"/>
      <c r="G62" s="20" t="s">
        <v>14</v>
      </c>
      <c r="H62" s="20"/>
      <c r="I62" s="20">
        <v>1</v>
      </c>
      <c r="J62" s="21">
        <f t="shared" si="11"/>
        <v>400</v>
      </c>
    </row>
    <row r="63" spans="1:10" ht="27.75" thickBot="1" x14ac:dyDescent="0.3">
      <c r="A63" s="33"/>
      <c r="B63" s="22"/>
      <c r="C63" s="23" t="s">
        <v>0</v>
      </c>
      <c r="D63" s="23" t="s">
        <v>1</v>
      </c>
      <c r="E63" s="23" t="s">
        <v>2</v>
      </c>
      <c r="F63" s="23" t="s">
        <v>3</v>
      </c>
      <c r="G63" s="23" t="s">
        <v>4</v>
      </c>
      <c r="H63" s="24" t="s">
        <v>5</v>
      </c>
      <c r="I63" s="6" t="s">
        <v>70</v>
      </c>
      <c r="J63" s="7" t="s">
        <v>73</v>
      </c>
    </row>
    <row r="64" spans="1:10" ht="17.25" thickBot="1" x14ac:dyDescent="0.3">
      <c r="A64" s="8" t="s">
        <v>71</v>
      </c>
      <c r="B64" s="25" t="s">
        <v>69</v>
      </c>
      <c r="C64" s="10" t="s">
        <v>19</v>
      </c>
      <c r="D64" s="11" t="s">
        <v>10</v>
      </c>
      <c r="E64" s="11" t="s">
        <v>12</v>
      </c>
      <c r="F64" s="11" t="s">
        <v>13</v>
      </c>
      <c r="G64" s="11" t="s">
        <v>14</v>
      </c>
      <c r="H64" s="11"/>
      <c r="I64" s="11">
        <f>+IF(D64="int(11)",4,IF(D64="varchar(255)",3*255,IF(D64="varchar(80)",3*80,IF(D64="date",3,IF(D64="datetime",8,IF(D64="decimal(0,0)",4,3))))))</f>
        <v>4</v>
      </c>
      <c r="J64" s="12">
        <f>+I64*$B$65</f>
        <v>360</v>
      </c>
    </row>
    <row r="65" spans="1:10" ht="17.25" thickBot="1" x14ac:dyDescent="0.3">
      <c r="A65" s="8" t="s">
        <v>72</v>
      </c>
      <c r="B65" s="16">
        <f>+B22*3</f>
        <v>90</v>
      </c>
      <c r="C65" s="14" t="s">
        <v>7</v>
      </c>
      <c r="D65" s="15" t="s">
        <v>10</v>
      </c>
      <c r="E65" s="15" t="s">
        <v>12</v>
      </c>
      <c r="F65" s="15" t="s">
        <v>13</v>
      </c>
      <c r="G65" s="15" t="s">
        <v>14</v>
      </c>
      <c r="H65" s="15"/>
      <c r="I65" s="15">
        <f>+IF(D65="int(11)",4,IF(D65="varchar(255)",3*255,IF(D65="varchar(80)",3*80,IF(D65="date",3,IF(D65="datetime",8,IF(D65="decimal(0,0)",4,3))))))</f>
        <v>4</v>
      </c>
      <c r="J65" s="16">
        <f>+I65*$B$65</f>
        <v>360</v>
      </c>
    </row>
    <row r="66" spans="1:10" ht="17.25" thickBot="1" x14ac:dyDescent="0.3">
      <c r="A66" s="17" t="s">
        <v>75</v>
      </c>
      <c r="B66" s="34">
        <f>+SUM(J64:J66)</f>
        <v>720</v>
      </c>
      <c r="C66" s="19"/>
      <c r="D66" s="20"/>
      <c r="E66" s="20"/>
      <c r="F66" s="20"/>
      <c r="G66" s="20"/>
      <c r="H66" s="20"/>
      <c r="I66" s="20"/>
      <c r="J66" s="21"/>
    </row>
    <row r="67" spans="1:10" x14ac:dyDescent="0.25">
      <c r="A67" s="35"/>
      <c r="B67" s="36"/>
      <c r="C67" s="36"/>
      <c r="D67" s="36"/>
      <c r="E67" s="36"/>
      <c r="F67" s="36"/>
      <c r="G67" s="36"/>
      <c r="H67" s="36"/>
      <c r="I67" s="36"/>
      <c r="J67" s="36"/>
    </row>
    <row r="68" spans="1:10" ht="33" customHeight="1" x14ac:dyDescent="0.25">
      <c r="A68" s="37" t="s">
        <v>74</v>
      </c>
      <c r="B68" s="37"/>
      <c r="C68" s="37"/>
      <c r="D68" s="37"/>
      <c r="E68" s="37"/>
      <c r="F68" s="37"/>
      <c r="G68" s="37"/>
      <c r="H68" s="37"/>
      <c r="I68" s="37"/>
      <c r="J68" s="38" t="str">
        <f>+CONCATENATE(ROUND((B66+B52+B41+B23+B10+B6)/(1024*1024),2)," GB")</f>
        <v>7,41 GB</v>
      </c>
    </row>
  </sheetData>
  <mergeCells count="2">
    <mergeCell ref="A68:I68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Rodriguez Takahashi</dc:creator>
  <cp:lastModifiedBy>Maximiliano Rodriguez Takahashi</cp:lastModifiedBy>
  <dcterms:created xsi:type="dcterms:W3CDTF">2015-11-04T17:20:36Z</dcterms:created>
  <dcterms:modified xsi:type="dcterms:W3CDTF">2015-11-04T20:43:34Z</dcterms:modified>
</cp:coreProperties>
</file>