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Semester 6\Sistem Pendukung Keputusan\tuga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5" i="1" l="1" a="1"/>
  <c r="C65" i="1" s="1"/>
  <c r="C30" i="1"/>
  <c r="C38" i="1" s="1"/>
  <c r="D67" i="1" l="1"/>
  <c r="C66" i="1"/>
  <c r="F66" i="1" s="1"/>
  <c r="E65" i="1"/>
  <c r="E66" i="1"/>
  <c r="D65" i="1"/>
  <c r="F65" i="1" s="1"/>
  <c r="C67" i="1"/>
  <c r="F67" i="1" s="1"/>
  <c r="E67" i="1"/>
  <c r="D66" i="1"/>
  <c r="C31" i="1" l="1"/>
  <c r="C39" i="1" s="1"/>
  <c r="J45" i="1"/>
  <c r="G30" i="1"/>
  <c r="G38" i="1" s="1"/>
  <c r="G31" i="1"/>
  <c r="G39" i="1" s="1"/>
  <c r="G32" i="1"/>
  <c r="G40" i="1" s="1"/>
  <c r="D31" i="1"/>
  <c r="D39" i="1" s="1"/>
  <c r="E31" i="1"/>
  <c r="E39" i="1" s="1"/>
  <c r="F31" i="1"/>
  <c r="F39" i="1" s="1"/>
  <c r="C32" i="1"/>
  <c r="C40" i="1" s="1"/>
  <c r="D32" i="1"/>
  <c r="D40" i="1" s="1"/>
  <c r="E32" i="1"/>
  <c r="E40" i="1" s="1"/>
  <c r="F32" i="1"/>
  <c r="F40" i="1" s="1"/>
  <c r="D30" i="1"/>
  <c r="D38" i="1" s="1"/>
  <c r="E30" i="1"/>
  <c r="E38" i="1" s="1"/>
  <c r="F30" i="1"/>
  <c r="F38" i="1" s="1"/>
  <c r="G56" i="1" l="1"/>
  <c r="F58" i="1"/>
  <c r="G58" i="1"/>
  <c r="H56" i="1"/>
  <c r="H57" i="1"/>
  <c r="F57" i="1"/>
  <c r="J55" i="1" l="1"/>
</calcChain>
</file>

<file path=xl/sharedStrings.xml><?xml version="1.0" encoding="utf-8"?>
<sst xmlns="http://schemas.openxmlformats.org/spreadsheetml/2006/main" count="130" uniqueCount="61">
  <si>
    <t>Sistem Pendukung Keputusan</t>
  </si>
  <si>
    <t>METODE ELECTRE</t>
  </si>
  <si>
    <t>Nama      : Hernanda Candra Prasetya</t>
  </si>
  <si>
    <t>Kelas       : TI-3E</t>
  </si>
  <si>
    <t>Absen     : 11</t>
  </si>
  <si>
    <t>NIM         : 1741720184</t>
  </si>
  <si>
    <t>Alternatif</t>
  </si>
  <si>
    <t>Apartemen 1</t>
  </si>
  <si>
    <t>Apartemen 2</t>
  </si>
  <si>
    <t>Apartemen 3</t>
  </si>
  <si>
    <t>Kriteria</t>
  </si>
  <si>
    <t>Fasilitas Pendukung</t>
  </si>
  <si>
    <t>Harga Bangunan</t>
  </si>
  <si>
    <t>Tahun Konstruksi</t>
  </si>
  <si>
    <t>Jarak Tempat Kerja</t>
  </si>
  <si>
    <t>Sistem Keamanan</t>
  </si>
  <si>
    <t>A. KRITERIA AWAL</t>
  </si>
  <si>
    <t>7 Km</t>
  </si>
  <si>
    <t>4 Km</t>
  </si>
  <si>
    <t>2 Km</t>
  </si>
  <si>
    <t>B. MENGIMPLEMENTASIKAN SKOR DARI KRITERIA AWAL</t>
  </si>
  <si>
    <t>A1</t>
  </si>
  <si>
    <t>A2</t>
  </si>
  <si>
    <t>A3</t>
  </si>
  <si>
    <t>C1</t>
  </si>
  <si>
    <t>C2</t>
  </si>
  <si>
    <t>C3</t>
  </si>
  <si>
    <t>C4</t>
  </si>
  <si>
    <t>C5</t>
  </si>
  <si>
    <t>D. MENGALIKAN BOBOT DENGAN KRITERIA</t>
  </si>
  <si>
    <t>Bobot</t>
  </si>
  <si>
    <t>C. NORMALISASI MATRIK KEPUTUSAN</t>
  </si>
  <si>
    <t>E. CONCORDANCE</t>
  </si>
  <si>
    <t>Concordance Index</t>
  </si>
  <si>
    <t>A12</t>
  </si>
  <si>
    <t>A13</t>
  </si>
  <si>
    <t>A21</t>
  </si>
  <si>
    <t>A23</t>
  </si>
  <si>
    <t>A31</t>
  </si>
  <si>
    <t>A32</t>
  </si>
  <si>
    <t>2,5</t>
  </si>
  <si>
    <t>2,3</t>
  </si>
  <si>
    <t>1,3,4,5</t>
  </si>
  <si>
    <t>1,3,4</t>
  </si>
  <si>
    <t>1,4,5</t>
  </si>
  <si>
    <t>Matrik Concordance</t>
  </si>
  <si>
    <t>C</t>
  </si>
  <si>
    <t>D. DISCORDANCE</t>
  </si>
  <si>
    <t>Discordance Index</t>
  </si>
  <si>
    <t>Matrik Discordance</t>
  </si>
  <si>
    <t>D</t>
  </si>
  <si>
    <t>G</t>
  </si>
  <si>
    <t>Matrik Dominan Concordance</t>
  </si>
  <si>
    <t>F</t>
  </si>
  <si>
    <t>Matrik Dominan Discordance</t>
  </si>
  <si>
    <t>F. MATRIKS AGREGASI  = E = (F*G)</t>
  </si>
  <si>
    <t>E</t>
  </si>
  <si>
    <t>Angka 1</t>
  </si>
  <si>
    <t>Treshold Concordance</t>
  </si>
  <si>
    <t>Treshold Discordance</t>
  </si>
  <si>
    <t>Jadi A2 (Apartemen 1)  dan A3 (Apartemen 3) mendapatkan posisi yang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</si>
</sst>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0" fontId="3" fillId="2" borderId="13" xfId="0" applyFont="1" applyFill="1" applyBorder="1"/>
    <xf numFmtId="0" fontId="3" fillId="2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2" fillId="0" borderId="0" xfId="0" applyFont="1"/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left"/>
    </xf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4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6" borderId="21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51" zoomScale="65" workbookViewId="0">
      <selection activeCell="I70" sqref="I70"/>
    </sheetView>
  </sheetViews>
  <sheetFormatPr defaultRowHeight="14.5" x14ac:dyDescent="0.35"/>
  <cols>
    <col min="2" max="2" width="13.81640625" customWidth="1"/>
    <col min="3" max="3" width="15.90625" customWidth="1"/>
    <col min="4" max="4" width="13.453125" customWidth="1"/>
    <col min="5" max="5" width="13.1796875" customWidth="1"/>
    <col min="6" max="6" width="13.6328125" customWidth="1"/>
    <col min="7" max="7" width="12.453125" customWidth="1"/>
    <col min="8" max="8" width="11.81640625" bestFit="1" customWidth="1"/>
  </cols>
  <sheetData>
    <row r="1" spans="1:14" x14ac:dyDescent="0.3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x14ac:dyDescent="0.3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</row>
    <row r="3" spans="1:14" ht="21.5" thickBot="1" x14ac:dyDescent="0.4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5"/>
    </row>
    <row r="4" spans="1:14" ht="15" thickBot="1" x14ac:dyDescent="0.4"/>
    <row r="5" spans="1:14" ht="21" x14ac:dyDescent="0.5">
      <c r="A5" s="56" t="s">
        <v>2</v>
      </c>
      <c r="B5" s="57"/>
      <c r="C5" s="57"/>
      <c r="D5" s="57"/>
      <c r="E5" s="58"/>
    </row>
    <row r="6" spans="1:14" ht="21" x14ac:dyDescent="0.5">
      <c r="A6" s="41" t="s">
        <v>3</v>
      </c>
      <c r="B6" s="42"/>
      <c r="C6" s="42"/>
      <c r="D6" s="42"/>
      <c r="E6" s="43"/>
    </row>
    <row r="7" spans="1:14" ht="21" x14ac:dyDescent="0.5">
      <c r="A7" s="41" t="s">
        <v>4</v>
      </c>
      <c r="B7" s="42"/>
      <c r="C7" s="42"/>
      <c r="D7" s="42"/>
      <c r="E7" s="43"/>
    </row>
    <row r="8" spans="1:14" ht="21.5" thickBot="1" x14ac:dyDescent="0.55000000000000004">
      <c r="A8" s="44" t="s">
        <v>5</v>
      </c>
      <c r="B8" s="45"/>
      <c r="C8" s="45"/>
      <c r="D8" s="45"/>
      <c r="E8" s="46"/>
    </row>
    <row r="11" spans="1:14" ht="21.5" thickBot="1" x14ac:dyDescent="0.55000000000000004">
      <c r="A11" s="59" t="s">
        <v>16</v>
      </c>
      <c r="B11" s="59"/>
      <c r="C11" s="59"/>
      <c r="D11" s="59"/>
      <c r="E11" s="59"/>
      <c r="F11" s="59"/>
      <c r="G11" s="59"/>
    </row>
    <row r="12" spans="1:14" ht="15.5" x14ac:dyDescent="0.35">
      <c r="B12" s="22" t="s">
        <v>10</v>
      </c>
      <c r="C12" s="62" t="s">
        <v>11</v>
      </c>
      <c r="D12" s="62" t="s">
        <v>12</v>
      </c>
      <c r="E12" s="62" t="s">
        <v>13</v>
      </c>
      <c r="F12" s="62" t="s">
        <v>14</v>
      </c>
      <c r="G12" s="39" t="s">
        <v>15</v>
      </c>
    </row>
    <row r="13" spans="1:14" ht="15.5" x14ac:dyDescent="0.35">
      <c r="B13" s="23" t="s">
        <v>6</v>
      </c>
      <c r="C13" s="63"/>
      <c r="D13" s="63"/>
      <c r="E13" s="63"/>
      <c r="F13" s="63"/>
      <c r="G13" s="40"/>
    </row>
    <row r="14" spans="1:14" ht="14.5" customHeight="1" x14ac:dyDescent="0.35">
      <c r="B14" s="15" t="s">
        <v>7</v>
      </c>
      <c r="C14" s="5">
        <v>2</v>
      </c>
      <c r="D14" s="5">
        <v>7000000</v>
      </c>
      <c r="E14" s="5">
        <v>2012</v>
      </c>
      <c r="F14" s="5" t="s">
        <v>17</v>
      </c>
      <c r="G14" s="6">
        <v>3</v>
      </c>
    </row>
    <row r="15" spans="1:14" ht="15.5" x14ac:dyDescent="0.35">
      <c r="B15" s="15" t="s">
        <v>8</v>
      </c>
      <c r="C15" s="5">
        <v>4</v>
      </c>
      <c r="D15" s="5">
        <v>10000000</v>
      </c>
      <c r="E15" s="5">
        <v>2015</v>
      </c>
      <c r="F15" s="5" t="s">
        <v>19</v>
      </c>
      <c r="G15" s="6">
        <v>3</v>
      </c>
    </row>
    <row r="16" spans="1:14" ht="16" thickBot="1" x14ac:dyDescent="0.4">
      <c r="B16" s="24" t="s">
        <v>9</v>
      </c>
      <c r="C16" s="7">
        <v>3</v>
      </c>
      <c r="D16" s="7">
        <v>8500000</v>
      </c>
      <c r="E16" s="7">
        <v>2011</v>
      </c>
      <c r="F16" s="7" t="s">
        <v>18</v>
      </c>
      <c r="G16" s="8">
        <v>4</v>
      </c>
    </row>
    <row r="17" spans="1:10" x14ac:dyDescent="0.35">
      <c r="B17" s="3"/>
      <c r="C17" s="1"/>
      <c r="D17" s="1"/>
      <c r="E17" s="1"/>
      <c r="F17" s="1"/>
      <c r="G17" s="1"/>
    </row>
    <row r="18" spans="1:10" x14ac:dyDescent="0.35">
      <c r="B18" s="3"/>
      <c r="C18" s="1"/>
      <c r="D18" s="1"/>
      <c r="E18" s="1"/>
    </row>
    <row r="19" spans="1:10" ht="21.5" thickBot="1" x14ac:dyDescent="0.55000000000000004">
      <c r="A19" s="59" t="s">
        <v>20</v>
      </c>
      <c r="B19" s="59"/>
      <c r="C19" s="59"/>
      <c r="D19" s="59"/>
      <c r="E19" s="59"/>
      <c r="F19" s="59"/>
      <c r="G19" s="59"/>
    </row>
    <row r="20" spans="1:10" ht="15.5" x14ac:dyDescent="0.35">
      <c r="B20" s="22" t="s">
        <v>10</v>
      </c>
      <c r="C20" s="60" t="s">
        <v>24</v>
      </c>
      <c r="D20" s="60" t="s">
        <v>25</v>
      </c>
      <c r="E20" s="60" t="s">
        <v>26</v>
      </c>
      <c r="F20" s="60" t="s">
        <v>27</v>
      </c>
      <c r="G20" s="37" t="s">
        <v>28</v>
      </c>
    </row>
    <row r="21" spans="1:10" ht="15.5" x14ac:dyDescent="0.35">
      <c r="B21" s="15" t="s">
        <v>6</v>
      </c>
      <c r="C21" s="61"/>
      <c r="D21" s="61"/>
      <c r="E21" s="61"/>
      <c r="F21" s="61"/>
      <c r="G21" s="38"/>
    </row>
    <row r="22" spans="1:10" x14ac:dyDescent="0.35">
      <c r="B22" s="16" t="s">
        <v>21</v>
      </c>
      <c r="C22" s="2">
        <v>2</v>
      </c>
      <c r="D22" s="2">
        <v>4</v>
      </c>
      <c r="E22" s="2">
        <v>2</v>
      </c>
      <c r="F22" s="2">
        <v>3</v>
      </c>
      <c r="G22" s="10">
        <v>3</v>
      </c>
    </row>
    <row r="23" spans="1:10" x14ac:dyDescent="0.35">
      <c r="B23" s="16" t="s">
        <v>22</v>
      </c>
      <c r="C23" s="2">
        <v>4</v>
      </c>
      <c r="D23" s="2">
        <v>1</v>
      </c>
      <c r="E23" s="2">
        <v>5</v>
      </c>
      <c r="F23" s="2">
        <v>5</v>
      </c>
      <c r="G23" s="10">
        <v>3</v>
      </c>
    </row>
    <row r="24" spans="1:10" ht="15" thickBot="1" x14ac:dyDescent="0.4">
      <c r="B24" s="17" t="s">
        <v>23</v>
      </c>
      <c r="C24" s="11">
        <v>3</v>
      </c>
      <c r="D24" s="11">
        <v>2</v>
      </c>
      <c r="E24" s="11">
        <v>1</v>
      </c>
      <c r="F24" s="11">
        <v>4</v>
      </c>
      <c r="G24" s="12">
        <v>4</v>
      </c>
    </row>
    <row r="27" spans="1:10" ht="21.5" thickBot="1" x14ac:dyDescent="0.55000000000000004">
      <c r="A27" s="59" t="s">
        <v>31</v>
      </c>
      <c r="B27" s="59"/>
      <c r="C27" s="59"/>
      <c r="D27" s="59"/>
      <c r="E27" s="59"/>
      <c r="F27" s="59"/>
      <c r="G27" s="59"/>
    </row>
    <row r="28" spans="1:10" ht="15.5" x14ac:dyDescent="0.35">
      <c r="B28" s="22" t="s">
        <v>10</v>
      </c>
      <c r="C28" s="60" t="s">
        <v>24</v>
      </c>
      <c r="D28" s="60" t="s">
        <v>25</v>
      </c>
      <c r="E28" s="60" t="s">
        <v>26</v>
      </c>
      <c r="F28" s="60" t="s">
        <v>27</v>
      </c>
      <c r="G28" s="37" t="s">
        <v>28</v>
      </c>
      <c r="I28" s="64" t="s">
        <v>30</v>
      </c>
      <c r="J28" s="37"/>
    </row>
    <row r="29" spans="1:10" ht="15.5" x14ac:dyDescent="0.35">
      <c r="B29" s="15" t="s">
        <v>6</v>
      </c>
      <c r="C29" s="61"/>
      <c r="D29" s="61"/>
      <c r="E29" s="61"/>
      <c r="F29" s="61"/>
      <c r="G29" s="38"/>
      <c r="I29" s="18" t="s">
        <v>24</v>
      </c>
      <c r="J29" s="13">
        <v>3</v>
      </c>
    </row>
    <row r="30" spans="1:10" ht="15.5" x14ac:dyDescent="0.35">
      <c r="B30" s="16" t="s">
        <v>21</v>
      </c>
      <c r="C30" s="2">
        <f t="shared" ref="C30:G32" si="0">C22/SQRT(C$22^2+C$23^2+C$24^2)</f>
        <v>0.37139067635410372</v>
      </c>
      <c r="D30" s="2">
        <f t="shared" si="0"/>
        <v>0.87287156094396956</v>
      </c>
      <c r="E30" s="2">
        <f t="shared" si="0"/>
        <v>0.36514837167011072</v>
      </c>
      <c r="F30" s="2">
        <f t="shared" si="0"/>
        <v>0.42426406871192851</v>
      </c>
      <c r="G30" s="10">
        <f t="shared" si="0"/>
        <v>0.51449575542752646</v>
      </c>
      <c r="I30" s="18" t="s">
        <v>25</v>
      </c>
      <c r="J30" s="13">
        <v>2</v>
      </c>
    </row>
    <row r="31" spans="1:10" ht="15.5" x14ac:dyDescent="0.35">
      <c r="B31" s="16" t="s">
        <v>22</v>
      </c>
      <c r="C31" s="2">
        <f t="shared" si="0"/>
        <v>0.74278135270820744</v>
      </c>
      <c r="D31" s="2">
        <f t="shared" si="0"/>
        <v>0.21821789023599239</v>
      </c>
      <c r="E31" s="2">
        <f t="shared" si="0"/>
        <v>0.9128709291752769</v>
      </c>
      <c r="F31" s="2">
        <f t="shared" si="0"/>
        <v>0.70710678118654746</v>
      </c>
      <c r="G31" s="10">
        <f t="shared" si="0"/>
        <v>0.51449575542752646</v>
      </c>
      <c r="I31" s="18" t="s">
        <v>26</v>
      </c>
      <c r="J31" s="13">
        <v>2</v>
      </c>
    </row>
    <row r="32" spans="1:10" ht="16" thickBot="1" x14ac:dyDescent="0.4">
      <c r="B32" s="17" t="s">
        <v>23</v>
      </c>
      <c r="C32" s="11">
        <f t="shared" si="0"/>
        <v>0.55708601453115558</v>
      </c>
      <c r="D32" s="11">
        <f t="shared" si="0"/>
        <v>0.43643578047198478</v>
      </c>
      <c r="E32" s="11">
        <f t="shared" si="0"/>
        <v>0.18257418583505536</v>
      </c>
      <c r="F32" s="11">
        <f t="shared" si="0"/>
        <v>0.56568542494923801</v>
      </c>
      <c r="G32" s="12">
        <f t="shared" si="0"/>
        <v>0.68599434057003528</v>
      </c>
      <c r="I32" s="18" t="s">
        <v>27</v>
      </c>
      <c r="J32" s="13">
        <v>2</v>
      </c>
    </row>
    <row r="33" spans="1:17" ht="16" thickBot="1" x14ac:dyDescent="0.4">
      <c r="I33" s="19" t="s">
        <v>28</v>
      </c>
      <c r="J33" s="14">
        <v>1</v>
      </c>
    </row>
    <row r="34" spans="1:17" ht="15.5" x14ac:dyDescent="0.35">
      <c r="I34" s="4"/>
      <c r="J34" s="4"/>
    </row>
    <row r="35" spans="1:17" ht="21.5" thickBot="1" x14ac:dyDescent="0.55000000000000004">
      <c r="A35" s="59" t="s">
        <v>29</v>
      </c>
      <c r="B35" s="59"/>
      <c r="C35" s="59"/>
      <c r="D35" s="59"/>
      <c r="E35" s="59"/>
      <c r="F35" s="59"/>
      <c r="G35" s="59"/>
    </row>
    <row r="36" spans="1:17" ht="15.5" x14ac:dyDescent="0.35">
      <c r="B36" s="22" t="s">
        <v>10</v>
      </c>
      <c r="C36" s="60" t="s">
        <v>24</v>
      </c>
      <c r="D36" s="60" t="s">
        <v>25</v>
      </c>
      <c r="E36" s="60" t="s">
        <v>26</v>
      </c>
      <c r="F36" s="60" t="s">
        <v>27</v>
      </c>
      <c r="G36" s="37" t="s">
        <v>28</v>
      </c>
    </row>
    <row r="37" spans="1:17" ht="15.5" x14ac:dyDescent="0.35">
      <c r="B37" s="15" t="s">
        <v>6</v>
      </c>
      <c r="C37" s="61"/>
      <c r="D37" s="61"/>
      <c r="E37" s="61"/>
      <c r="F37" s="61"/>
      <c r="G37" s="38"/>
    </row>
    <row r="38" spans="1:17" x14ac:dyDescent="0.35">
      <c r="B38" s="16" t="s">
        <v>21</v>
      </c>
      <c r="C38" s="2">
        <f>C30*$J$29</f>
        <v>1.1141720290623112</v>
      </c>
      <c r="D38" s="2">
        <f>D30*$J$30</f>
        <v>1.7457431218879391</v>
      </c>
      <c r="E38" s="2">
        <f>E30*$J$31</f>
        <v>0.73029674334022143</v>
      </c>
      <c r="F38" s="2">
        <f>F30*$J$32</f>
        <v>0.84852813742385702</v>
      </c>
      <c r="G38" s="10">
        <f>G30*$J$33</f>
        <v>0.51449575542752646</v>
      </c>
    </row>
    <row r="39" spans="1:17" x14ac:dyDescent="0.35">
      <c r="B39" s="16" t="s">
        <v>22</v>
      </c>
      <c r="C39" s="2">
        <f>C31*$J$29</f>
        <v>2.2283440581246223</v>
      </c>
      <c r="D39" s="2">
        <f>D31*$J$30</f>
        <v>0.43643578047198478</v>
      </c>
      <c r="E39" s="2">
        <f t="shared" ref="E39:E40" si="1">E31*$J$31</f>
        <v>1.8257418583505538</v>
      </c>
      <c r="F39" s="2">
        <f t="shared" ref="F39:F40" si="2">F31*$J$32</f>
        <v>1.4142135623730949</v>
      </c>
      <c r="G39" s="10">
        <f t="shared" ref="G39:G40" si="3">G31*$J$33</f>
        <v>0.51449575542752646</v>
      </c>
    </row>
    <row r="40" spans="1:17" ht="15" thickBot="1" x14ac:dyDescent="0.4">
      <c r="B40" s="17" t="s">
        <v>23</v>
      </c>
      <c r="C40" s="11">
        <f>C32*$J$29</f>
        <v>1.6712580435934667</v>
      </c>
      <c r="D40" s="11">
        <f>D32*$J$30</f>
        <v>0.87287156094396956</v>
      </c>
      <c r="E40" s="11">
        <f t="shared" si="1"/>
        <v>0.36514837167011072</v>
      </c>
      <c r="F40" s="11">
        <f t="shared" si="2"/>
        <v>1.131370849898476</v>
      </c>
      <c r="G40" s="12">
        <f t="shared" si="3"/>
        <v>0.68599434057003528</v>
      </c>
    </row>
    <row r="43" spans="1:17" ht="21.5" thickBot="1" x14ac:dyDescent="0.55000000000000004">
      <c r="A43" s="59" t="s">
        <v>32</v>
      </c>
      <c r="B43" s="59"/>
      <c r="C43" s="59"/>
      <c r="D43" s="59"/>
      <c r="E43" s="59"/>
      <c r="F43" s="59"/>
      <c r="G43" s="59"/>
    </row>
    <row r="44" spans="1:17" ht="19" thickBot="1" x14ac:dyDescent="0.5">
      <c r="A44" s="36"/>
      <c r="B44" s="65" t="s">
        <v>33</v>
      </c>
      <c r="C44" s="66"/>
      <c r="E44" s="67" t="s">
        <v>45</v>
      </c>
      <c r="F44" s="68"/>
      <c r="G44" s="68"/>
      <c r="H44" s="69"/>
      <c r="J44" s="73" t="s">
        <v>58</v>
      </c>
      <c r="K44" s="74"/>
      <c r="L44" s="75"/>
      <c r="N44" s="76" t="s">
        <v>52</v>
      </c>
      <c r="O44" s="77"/>
      <c r="P44" s="77"/>
      <c r="Q44" s="78"/>
    </row>
    <row r="45" spans="1:17" ht="21.5" thickBot="1" x14ac:dyDescent="0.55000000000000004">
      <c r="B45" s="25" t="s">
        <v>34</v>
      </c>
      <c r="C45" s="20" t="s">
        <v>40</v>
      </c>
      <c r="E45" s="30" t="s">
        <v>46</v>
      </c>
      <c r="F45" s="28" t="s">
        <v>21</v>
      </c>
      <c r="G45" s="28" t="s">
        <v>22</v>
      </c>
      <c r="H45" s="29" t="s">
        <v>23</v>
      </c>
      <c r="J45" s="70">
        <f>SUM(F46:H48)/(3*(3-1))</f>
        <v>5.166666666666667</v>
      </c>
      <c r="K45" s="71"/>
      <c r="L45" s="72"/>
      <c r="N45" s="30" t="s">
        <v>53</v>
      </c>
      <c r="O45" s="28" t="s">
        <v>21</v>
      </c>
      <c r="P45" s="28" t="s">
        <v>22</v>
      </c>
      <c r="Q45" s="29" t="s">
        <v>23</v>
      </c>
    </row>
    <row r="46" spans="1:17" ht="15.5" x14ac:dyDescent="0.35">
      <c r="B46" s="26" t="s">
        <v>35</v>
      </c>
      <c r="C46" s="6" t="s">
        <v>41</v>
      </c>
      <c r="E46" s="26" t="s">
        <v>21</v>
      </c>
      <c r="F46" s="5">
        <v>0</v>
      </c>
      <c r="G46" s="5">
        <v>3</v>
      </c>
      <c r="H46" s="6">
        <v>4</v>
      </c>
      <c r="N46" s="26" t="s">
        <v>21</v>
      </c>
      <c r="O46" s="5">
        <v>0</v>
      </c>
      <c r="P46" s="5">
        <v>0</v>
      </c>
      <c r="Q46" s="6">
        <v>0</v>
      </c>
    </row>
    <row r="47" spans="1:17" ht="15.5" x14ac:dyDescent="0.35">
      <c r="B47" s="26" t="s">
        <v>36</v>
      </c>
      <c r="C47" s="6" t="s">
        <v>42</v>
      </c>
      <c r="E47" s="26" t="s">
        <v>22</v>
      </c>
      <c r="F47" s="5">
        <v>8</v>
      </c>
      <c r="G47" s="5">
        <v>0</v>
      </c>
      <c r="H47" s="6">
        <v>7</v>
      </c>
      <c r="N47" s="26" t="s">
        <v>22</v>
      </c>
      <c r="O47" s="5">
        <v>1</v>
      </c>
      <c r="P47" s="5">
        <v>0</v>
      </c>
      <c r="Q47" s="6">
        <v>1</v>
      </c>
    </row>
    <row r="48" spans="1:17" ht="16" thickBot="1" x14ac:dyDescent="0.4">
      <c r="B48" s="26" t="s">
        <v>37</v>
      </c>
      <c r="C48" s="6" t="s">
        <v>43</v>
      </c>
      <c r="E48" s="27" t="s">
        <v>23</v>
      </c>
      <c r="F48" s="7">
        <v>6</v>
      </c>
      <c r="G48" s="7">
        <v>3</v>
      </c>
      <c r="H48" s="8">
        <v>0</v>
      </c>
      <c r="N48" s="27" t="s">
        <v>23</v>
      </c>
      <c r="O48" s="7">
        <v>1</v>
      </c>
      <c r="P48" s="7">
        <v>0</v>
      </c>
      <c r="Q48" s="8">
        <v>0</v>
      </c>
    </row>
    <row r="49" spans="1:17" ht="15.5" x14ac:dyDescent="0.35">
      <c r="B49" s="26" t="s">
        <v>38</v>
      </c>
      <c r="C49" s="6" t="s">
        <v>44</v>
      </c>
    </row>
    <row r="50" spans="1:17" ht="16" thickBot="1" x14ac:dyDescent="0.4">
      <c r="B50" s="27" t="s">
        <v>39</v>
      </c>
      <c r="C50" s="8" t="s">
        <v>40</v>
      </c>
    </row>
    <row r="53" spans="1:17" ht="21.5" thickBot="1" x14ac:dyDescent="0.55000000000000004">
      <c r="A53" s="59" t="s">
        <v>47</v>
      </c>
      <c r="B53" s="59"/>
      <c r="C53" s="59"/>
      <c r="D53" s="59"/>
      <c r="E53" s="59"/>
      <c r="F53" s="59"/>
      <c r="G53" s="59"/>
    </row>
    <row r="54" spans="1:17" ht="19" thickBot="1" x14ac:dyDescent="0.5">
      <c r="B54" s="80" t="s">
        <v>48</v>
      </c>
      <c r="C54" s="81"/>
      <c r="E54" s="76" t="s">
        <v>49</v>
      </c>
      <c r="F54" s="77"/>
      <c r="G54" s="77"/>
      <c r="H54" s="78"/>
      <c r="J54" s="76" t="s">
        <v>59</v>
      </c>
      <c r="K54" s="77"/>
      <c r="L54" s="78"/>
      <c r="N54" s="76" t="s">
        <v>54</v>
      </c>
      <c r="O54" s="77"/>
      <c r="P54" s="77"/>
      <c r="Q54" s="78"/>
    </row>
    <row r="55" spans="1:17" ht="21.5" thickBot="1" x14ac:dyDescent="0.55000000000000004">
      <c r="B55" s="25" t="s">
        <v>34</v>
      </c>
      <c r="C55" s="20" t="s">
        <v>43</v>
      </c>
      <c r="E55" s="30" t="s">
        <v>50</v>
      </c>
      <c r="F55" s="31" t="s">
        <v>21</v>
      </c>
      <c r="G55" s="31" t="s">
        <v>22</v>
      </c>
      <c r="H55" s="32" t="s">
        <v>23</v>
      </c>
      <c r="J55" s="70">
        <f>SUM(F56:H58)/(3*(3-1))</f>
        <v>0.79799871721298887</v>
      </c>
      <c r="K55" s="71"/>
      <c r="L55" s="72"/>
      <c r="N55" s="30" t="s">
        <v>51</v>
      </c>
      <c r="O55" s="28" t="s">
        <v>21</v>
      </c>
      <c r="P55" s="28" t="s">
        <v>22</v>
      </c>
      <c r="Q55" s="29" t="s">
        <v>23</v>
      </c>
    </row>
    <row r="56" spans="1:17" ht="15.5" x14ac:dyDescent="0.35">
      <c r="B56" s="26" t="s">
        <v>35</v>
      </c>
      <c r="C56" s="6" t="s">
        <v>44</v>
      </c>
      <c r="E56" s="26" t="s">
        <v>21</v>
      </c>
      <c r="F56" s="5">
        <v>0</v>
      </c>
      <c r="G56" s="5">
        <f>MAX(ABS(C38-C39),ABS(E38-E39),ABS($F$38-$F$39))/MAX(ABS($C$38-$C$39),ABS($D$38-$D$39),ABS($E$38-$E$39),ABS($F$38-$F$39),ABS($G$38-$G$39))</f>
        <v>0.85096294339676304</v>
      </c>
      <c r="H56" s="6">
        <f>MAX(ABS(C38-C40),ABS(F38-F40),ABS($G$38-$G$40))/MAX(ABS($C$38-$C$40),ABS($D$38-$D$40),ABS($E$38-$E$40),ABS($F$38-$F$40),ABS($G$38-$G$40))</f>
        <v>0.63822220754757231</v>
      </c>
      <c r="N56" s="26" t="s">
        <v>21</v>
      </c>
      <c r="O56" s="5">
        <v>0</v>
      </c>
      <c r="P56" s="5">
        <v>1</v>
      </c>
      <c r="Q56" s="6">
        <v>0</v>
      </c>
    </row>
    <row r="57" spans="1:17" ht="15.5" x14ac:dyDescent="0.35">
      <c r="B57" s="26" t="s">
        <v>36</v>
      </c>
      <c r="C57" s="6">
        <v>2</v>
      </c>
      <c r="E57" s="26" t="s">
        <v>22</v>
      </c>
      <c r="F57" s="5">
        <f>ABS((D39-D38))/MAX(ABS(C39-C38),ABS(D39-D38),ABS(E39-E38),ABS(F39-F38),ABS(G39-G38))</f>
        <v>1</v>
      </c>
      <c r="G57" s="5">
        <v>0</v>
      </c>
      <c r="H57" s="6">
        <f>MAX(ABS(D39-D40),ABS(G39-G40))/MAX(ABS(C39-C40),ABS(D39-D40),ABS(E39-E40),ABS(F39-F40),ABS(G39-G40))</f>
        <v>0.29880715233359839</v>
      </c>
      <c r="N57" s="26" t="s">
        <v>22</v>
      </c>
      <c r="O57" s="5">
        <v>1</v>
      </c>
      <c r="P57" s="5">
        <v>0</v>
      </c>
      <c r="Q57" s="6">
        <v>0</v>
      </c>
    </row>
    <row r="58" spans="1:17" ht="16" thickBot="1" x14ac:dyDescent="0.4">
      <c r="B58" s="26" t="s">
        <v>37</v>
      </c>
      <c r="C58" s="6" t="s">
        <v>40</v>
      </c>
      <c r="E58" s="27" t="s">
        <v>23</v>
      </c>
      <c r="F58" s="7">
        <f>MAX(ABS(D40-D38),ABS(F40-F38))/MAX(ABS(C40-C38),ABS(D40-D38),ABS(E40-E38),ABS(F40-F38),ABS(G40-G38))</f>
        <v>1</v>
      </c>
      <c r="G58" s="7">
        <f>MAX(ABS(C40-C39),ABS(E40-E39),ABS(F40-F39))/MAX(ABS(C40-C39),ABS(D40-D39),ABS(E40-E39),ABS(F40-F39),ABS(G40-G39))</f>
        <v>1</v>
      </c>
      <c r="H58" s="8">
        <v>0</v>
      </c>
      <c r="N58" s="27" t="s">
        <v>23</v>
      </c>
      <c r="O58" s="7">
        <v>1</v>
      </c>
      <c r="P58" s="7">
        <v>1</v>
      </c>
      <c r="Q58" s="8">
        <v>0</v>
      </c>
    </row>
    <row r="59" spans="1:17" ht="15.5" x14ac:dyDescent="0.35">
      <c r="B59" s="26" t="s">
        <v>38</v>
      </c>
      <c r="C59" s="6" t="s">
        <v>41</v>
      </c>
    </row>
    <row r="60" spans="1:17" ht="16" thickBot="1" x14ac:dyDescent="0.4">
      <c r="B60" s="27" t="s">
        <v>39</v>
      </c>
      <c r="C60" s="8" t="s">
        <v>43</v>
      </c>
    </row>
    <row r="63" spans="1:17" ht="21" x14ac:dyDescent="0.5">
      <c r="A63" s="59" t="s">
        <v>55</v>
      </c>
      <c r="B63" s="59"/>
      <c r="C63" s="59"/>
      <c r="D63" s="59"/>
      <c r="E63" s="59"/>
    </row>
    <row r="64" spans="1:17" ht="21" x14ac:dyDescent="0.5">
      <c r="B64" s="33" t="s">
        <v>56</v>
      </c>
      <c r="C64" s="34" t="s">
        <v>21</v>
      </c>
      <c r="D64" s="34" t="s">
        <v>22</v>
      </c>
      <c r="E64" s="34" t="s">
        <v>23</v>
      </c>
      <c r="F64" s="35" t="s">
        <v>57</v>
      </c>
    </row>
    <row r="65" spans="2:7" ht="15.5" x14ac:dyDescent="0.35">
      <c r="B65" s="21" t="s">
        <v>21</v>
      </c>
      <c r="C65" s="5">
        <f t="array" ref="C65:E67">MMULT(O46:Q48,O56:Q58)</f>
        <v>0</v>
      </c>
      <c r="D65" s="5">
        <v>0</v>
      </c>
      <c r="E65" s="5">
        <v>0</v>
      </c>
      <c r="F65" s="9">
        <f>COUNTIF(C65:E65,1)</f>
        <v>0</v>
      </c>
    </row>
    <row r="66" spans="2:7" ht="15.5" x14ac:dyDescent="0.35">
      <c r="B66" s="21" t="s">
        <v>22</v>
      </c>
      <c r="C66" s="5">
        <v>1</v>
      </c>
      <c r="D66" s="5">
        <v>2</v>
      </c>
      <c r="E66" s="5">
        <v>0</v>
      </c>
      <c r="F66" s="9">
        <f t="shared" ref="F66:F67" si="4">COUNTIF(C66:E66,1)</f>
        <v>1</v>
      </c>
    </row>
    <row r="67" spans="2:7" ht="15.5" x14ac:dyDescent="0.35">
      <c r="B67" s="21" t="s">
        <v>23</v>
      </c>
      <c r="C67" s="5">
        <v>0</v>
      </c>
      <c r="D67" s="5">
        <v>1</v>
      </c>
      <c r="E67" s="5">
        <v>0</v>
      </c>
      <c r="F67" s="9">
        <f t="shared" si="4"/>
        <v>1</v>
      </c>
    </row>
    <row r="69" spans="2:7" ht="15.5" x14ac:dyDescent="0.35">
      <c r="B69" s="79" t="s">
        <v>60</v>
      </c>
      <c r="C69" s="79"/>
      <c r="D69" s="79"/>
      <c r="E69" s="79"/>
      <c r="F69" s="79"/>
      <c r="G69" s="79"/>
    </row>
  </sheetData>
  <mergeCells count="45">
    <mergeCell ref="B69:G69"/>
    <mergeCell ref="N44:Q44"/>
    <mergeCell ref="N54:Q54"/>
    <mergeCell ref="A63:E63"/>
    <mergeCell ref="A53:G53"/>
    <mergeCell ref="B54:C54"/>
    <mergeCell ref="E54:H54"/>
    <mergeCell ref="J54:L54"/>
    <mergeCell ref="J55:L55"/>
    <mergeCell ref="A43:G43"/>
    <mergeCell ref="B44:C44"/>
    <mergeCell ref="E44:H44"/>
    <mergeCell ref="J45:L45"/>
    <mergeCell ref="J44:L44"/>
    <mergeCell ref="A35:G35"/>
    <mergeCell ref="I28:J28"/>
    <mergeCell ref="C36:C37"/>
    <mergeCell ref="D36:D37"/>
    <mergeCell ref="E36:E37"/>
    <mergeCell ref="F36:F37"/>
    <mergeCell ref="G36:G37"/>
    <mergeCell ref="A27:G27"/>
    <mergeCell ref="A19:G19"/>
    <mergeCell ref="A11:G11"/>
    <mergeCell ref="C28:C29"/>
    <mergeCell ref="D28:D29"/>
    <mergeCell ref="E28:E29"/>
    <mergeCell ref="F28:F29"/>
    <mergeCell ref="G28:G29"/>
    <mergeCell ref="C12:C13"/>
    <mergeCell ref="D12:D13"/>
    <mergeCell ref="E12:E13"/>
    <mergeCell ref="C20:C21"/>
    <mergeCell ref="D20:D21"/>
    <mergeCell ref="F12:F13"/>
    <mergeCell ref="E20:E21"/>
    <mergeCell ref="F20:F21"/>
    <mergeCell ref="G20:G21"/>
    <mergeCell ref="G12:G13"/>
    <mergeCell ref="A7:E7"/>
    <mergeCell ref="A8:E8"/>
    <mergeCell ref="A1:N2"/>
    <mergeCell ref="A3:N3"/>
    <mergeCell ref="A5:E5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2020-03-14T04:13:35Z</dcterms:created>
  <dcterms:modified xsi:type="dcterms:W3CDTF">2020-03-14T15:13:00Z</dcterms:modified>
</cp:coreProperties>
</file>