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codeName="ThisWorkbook"/>
  <mc:AlternateContent xmlns:mc="http://schemas.openxmlformats.org/markup-compatibility/2006">
    <mc:Choice Requires="x15">
      <x15ac:absPath xmlns:x15ac="http://schemas.microsoft.com/office/spreadsheetml/2010/11/ac" url="/Users/roudger/Downloads/"/>
    </mc:Choice>
  </mc:AlternateContent>
  <bookViews>
    <workbookView xWindow="0" yWindow="0" windowWidth="28800" windowHeight="18000"/>
  </bookViews>
  <sheets>
    <sheet name="Plan crudi" sheetId="1" r:id="rId1"/>
    <sheet name="1.1 Recepcion" sheetId="2" r:id="rId2"/>
    <sheet name="2.1 Envíos" sheetId="3" r:id="rId3"/>
    <sheet name="3.1 Cotización" sheetId="4" r:id="rId4"/>
    <sheet name="4.1 Pedidos" sheetId="5" r:id="rId5"/>
    <sheet name="5.1 Cuentas por CYP" sheetId="6" r:id="rId6"/>
    <sheet name="6.1 Inventario" sheetId="7" r:id="rId7"/>
    <sheet name="7.1 Entregas" sheetId="8" r:id="rId8"/>
    <sheet name="9.1 Facturación" sheetId="9" r:id="rId9"/>
    <sheet name="12.1 Devoluciones" sheetId="10" r:id="rId10"/>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33" i="1" l="1"/>
  <c r="E133" i="1"/>
  <c r="E132" i="1"/>
  <c r="E131" i="1"/>
  <c r="F130" i="1"/>
  <c r="E130" i="1"/>
  <c r="F131" i="1"/>
  <c r="J133"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F132" i="1"/>
  <c r="J132" i="1"/>
  <c r="J131" i="1"/>
  <c r="J130" i="1"/>
  <c r="J129" i="1"/>
  <c r="F9" i="1"/>
  <c r="E10" i="1"/>
  <c r="F10" i="1"/>
  <c r="E19" i="1"/>
  <c r="F19" i="1"/>
  <c r="E25" i="1"/>
  <c r="F25" i="1"/>
  <c r="E31" i="1"/>
  <c r="F31" i="1"/>
  <c r="E37" i="1"/>
  <c r="F37" i="1"/>
  <c r="E38" i="1"/>
  <c r="F38" i="1"/>
  <c r="E40" i="1"/>
  <c r="F40" i="1"/>
  <c r="E42" i="1"/>
  <c r="F42" i="1"/>
  <c r="E48" i="1"/>
  <c r="F48" i="1"/>
  <c r="E51" i="1"/>
  <c r="F51" i="1"/>
  <c r="E52" i="1"/>
  <c r="F52" i="1"/>
  <c r="E54" i="1"/>
  <c r="F54" i="1"/>
  <c r="E58" i="1"/>
  <c r="F58" i="1"/>
  <c r="E60" i="1"/>
  <c r="F60" i="1"/>
  <c r="E62" i="1"/>
  <c r="F62" i="1"/>
  <c r="E64" i="1"/>
  <c r="F64" i="1"/>
  <c r="E66" i="1"/>
  <c r="F66" i="1"/>
  <c r="E67" i="1"/>
  <c r="F67" i="1"/>
  <c r="E69" i="1"/>
  <c r="F69" i="1"/>
  <c r="E71" i="1"/>
  <c r="F71" i="1"/>
  <c r="E72" i="1"/>
  <c r="F72" i="1"/>
  <c r="E74" i="1"/>
  <c r="F74" i="1"/>
  <c r="E76" i="1"/>
  <c r="F76" i="1"/>
  <c r="E78" i="1"/>
  <c r="F78" i="1"/>
  <c r="E79" i="1"/>
  <c r="F79" i="1"/>
  <c r="E81" i="1"/>
  <c r="F81" i="1"/>
  <c r="E83" i="1"/>
  <c r="F83" i="1"/>
  <c r="E85" i="1"/>
  <c r="F85" i="1"/>
  <c r="E87" i="1"/>
  <c r="F87" i="1"/>
  <c r="E89" i="1"/>
  <c r="E128" i="1"/>
  <c r="E122" i="1"/>
  <c r="E121" i="1"/>
  <c r="E116" i="1"/>
  <c r="E114" i="1"/>
  <c r="E110" i="1"/>
  <c r="E106" i="1"/>
  <c r="E104" i="1"/>
  <c r="E99" i="1"/>
  <c r="E97" i="1"/>
  <c r="F97" i="1"/>
  <c r="F99" i="1"/>
  <c r="E100" i="1"/>
  <c r="F100" i="1"/>
  <c r="E101" i="1"/>
  <c r="F101" i="1"/>
  <c r="E102" i="1"/>
  <c r="F102" i="1"/>
  <c r="F104" i="1"/>
  <c r="E105" i="1"/>
  <c r="F105" i="1"/>
  <c r="F106" i="1"/>
  <c r="E107" i="1"/>
  <c r="F107" i="1"/>
  <c r="E109" i="1"/>
  <c r="F109" i="1"/>
  <c r="F110" i="1"/>
  <c r="E111" i="1"/>
  <c r="F111" i="1"/>
  <c r="E112" i="1"/>
  <c r="F112" i="1"/>
  <c r="F114" i="1"/>
  <c r="E115" i="1"/>
  <c r="F115" i="1"/>
  <c r="F116" i="1"/>
  <c r="E117" i="1"/>
  <c r="F117" i="1"/>
  <c r="E119" i="1"/>
  <c r="F119" i="1"/>
  <c r="E120" i="1"/>
  <c r="F120" i="1"/>
  <c r="F121" i="1"/>
  <c r="F122" i="1"/>
  <c r="E124" i="1"/>
  <c r="F124" i="1"/>
  <c r="E126" i="1"/>
  <c r="F126" i="1"/>
  <c r="E96" i="1"/>
  <c r="E95" i="1"/>
  <c r="E94" i="1"/>
  <c r="E92" i="1"/>
  <c r="E91" i="1"/>
  <c r="F128" i="1"/>
  <c r="J128" i="1"/>
  <c r="J127" i="1"/>
  <c r="J126" i="1"/>
  <c r="J125" i="1"/>
  <c r="E55" i="1"/>
  <c r="F55" i="1"/>
  <c r="J124" i="1"/>
  <c r="J123" i="1"/>
  <c r="J122" i="1"/>
  <c r="J121" i="1"/>
  <c r="J120" i="1"/>
  <c r="F96" i="1"/>
  <c r="J119" i="1"/>
  <c r="J118" i="1"/>
  <c r="F94" i="1"/>
  <c r="J117" i="1"/>
  <c r="J116" i="1"/>
  <c r="F92" i="1"/>
  <c r="J115" i="1"/>
  <c r="F91" i="1"/>
  <c r="J114" i="1"/>
  <c r="J113" i="1"/>
  <c r="E43" i="1"/>
  <c r="F43" i="1"/>
  <c r="F89" i="1"/>
  <c r="J112" i="1"/>
  <c r="J111" i="1"/>
  <c r="J110" i="1"/>
  <c r="J109" i="1"/>
  <c r="J108" i="1"/>
  <c r="J107" i="1"/>
  <c r="J106" i="1"/>
  <c r="J105" i="1"/>
  <c r="J104" i="1"/>
  <c r="J103" i="1"/>
  <c r="E56" i="1"/>
  <c r="F56" i="1"/>
  <c r="J102" i="1"/>
  <c r="J101" i="1"/>
  <c r="J100" i="1"/>
  <c r="J99" i="1"/>
  <c r="J98" i="1"/>
  <c r="J97" i="1"/>
  <c r="J96" i="1"/>
  <c r="F95"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E9" i="1"/>
  <c r="E44" i="1"/>
  <c r="F44" i="1"/>
  <c r="J67" i="1"/>
  <c r="J66" i="1"/>
  <c r="J65" i="1"/>
  <c r="J64" i="1"/>
  <c r="J63" i="1"/>
  <c r="J62" i="1"/>
  <c r="J61" i="1"/>
  <c r="J52" i="1"/>
  <c r="J38" i="1"/>
  <c r="K4" i="1"/>
  <c r="L4" i="1"/>
  <c r="M4" i="1"/>
  <c r="N4" i="1"/>
  <c r="O4" i="1"/>
  <c r="P4" i="1"/>
  <c r="Q4" i="1"/>
  <c r="Q7" i="1"/>
  <c r="K5" i="1"/>
  <c r="E11" i="1"/>
  <c r="F11" i="1"/>
  <c r="E20" i="1"/>
  <c r="F12" i="1"/>
  <c r="E21" i="1"/>
  <c r="E13" i="1"/>
  <c r="F13" i="1"/>
  <c r="E22" i="1"/>
  <c r="F14" i="1"/>
  <c r="E23" i="1"/>
  <c r="J59" i="1"/>
  <c r="J57" i="1"/>
  <c r="J51" i="1"/>
  <c r="J50" i="1"/>
  <c r="J39" i="1"/>
  <c r="J36" i="1"/>
  <c r="J58" i="1"/>
  <c r="J40" i="1"/>
  <c r="J37" i="1"/>
  <c r="J60" i="1"/>
  <c r="J17" i="1"/>
  <c r="I17" i="1"/>
  <c r="J18" i="1"/>
  <c r="J23" i="1"/>
  <c r="I23" i="1"/>
  <c r="J24" i="1"/>
  <c r="J29" i="1"/>
  <c r="J30" i="1"/>
  <c r="J35" i="1"/>
  <c r="I35" i="1"/>
  <c r="J41" i="1"/>
  <c r="J46" i="1"/>
  <c r="I46" i="1"/>
  <c r="J47" i="1"/>
  <c r="J49" i="1"/>
  <c r="I49" i="1"/>
  <c r="J53" i="1"/>
  <c r="I29" i="1"/>
  <c r="J48" i="1"/>
  <c r="E32" i="1"/>
  <c r="E26" i="1"/>
  <c r="E15" i="1"/>
  <c r="F15" i="1"/>
  <c r="J15" i="1"/>
  <c r="I15" i="1"/>
  <c r="J12" i="1"/>
  <c r="I12" i="1"/>
  <c r="J9" i="1"/>
  <c r="K7" i="1"/>
  <c r="J14" i="1"/>
  <c r="I14" i="1"/>
  <c r="J55" i="1"/>
  <c r="J43" i="1"/>
  <c r="I43" i="1"/>
  <c r="J42" i="1"/>
  <c r="J13" i="1"/>
  <c r="I13" i="1"/>
  <c r="J25" i="1"/>
  <c r="L7" i="1"/>
  <c r="J10" i="1"/>
  <c r="F20" i="1"/>
  <c r="J20" i="1"/>
  <c r="I20" i="1"/>
  <c r="E27" i="1"/>
  <c r="F26" i="1"/>
  <c r="J26" i="1"/>
  <c r="I26" i="1"/>
  <c r="E16" i="1"/>
  <c r="F16" i="1"/>
  <c r="J16" i="1"/>
  <c r="I16" i="1"/>
  <c r="E33" i="1"/>
  <c r="F32" i="1"/>
  <c r="J32" i="1"/>
  <c r="I32" i="1"/>
  <c r="J19" i="1"/>
  <c r="J31" i="1"/>
  <c r="K6" i="1"/>
  <c r="J54" i="1"/>
  <c r="E45" i="1"/>
  <c r="F45" i="1"/>
  <c r="J45" i="1"/>
  <c r="I45" i="1"/>
  <c r="J44" i="1"/>
  <c r="I44" i="1"/>
  <c r="M7" i="1"/>
  <c r="J11" i="1"/>
  <c r="I11" i="1"/>
  <c r="F22" i="1"/>
  <c r="J22" i="1"/>
  <c r="I22" i="1"/>
  <c r="F21" i="1"/>
  <c r="J21" i="1"/>
  <c r="I21" i="1"/>
  <c r="E34" i="1"/>
  <c r="F34" i="1"/>
  <c r="J34" i="1"/>
  <c r="I34" i="1"/>
  <c r="F33" i="1"/>
  <c r="J33" i="1"/>
  <c r="I33" i="1"/>
  <c r="E28" i="1"/>
  <c r="F28" i="1"/>
  <c r="J28" i="1"/>
  <c r="I28" i="1"/>
  <c r="F27" i="1"/>
  <c r="J27" i="1"/>
  <c r="I27" i="1"/>
  <c r="J56" i="1"/>
  <c r="N7" i="1"/>
  <c r="O7" i="1"/>
  <c r="P7" i="1"/>
  <c r="R4" i="1"/>
  <c r="R7" i="1"/>
  <c r="R5" i="1"/>
  <c r="R6" i="1"/>
  <c r="S4" i="1"/>
  <c r="S7" i="1"/>
  <c r="T4" i="1"/>
  <c r="T7" i="1"/>
  <c r="U4" i="1"/>
  <c r="U7" i="1"/>
  <c r="V4" i="1"/>
  <c r="V7" i="1"/>
  <c r="W4" i="1"/>
  <c r="W7" i="1"/>
  <c r="X4" i="1"/>
  <c r="X7" i="1"/>
  <c r="Y4" i="1"/>
  <c r="Y7" i="1"/>
  <c r="Y5" i="1"/>
  <c r="Y6" i="1"/>
  <c r="Z4" i="1"/>
  <c r="Z7" i="1"/>
  <c r="AA4" i="1"/>
  <c r="AA7" i="1"/>
  <c r="AB4" i="1"/>
  <c r="AB7" i="1"/>
  <c r="AC4" i="1"/>
  <c r="AC7" i="1"/>
  <c r="AD4" i="1"/>
  <c r="AD7" i="1"/>
  <c r="AE4" i="1"/>
  <c r="AE7" i="1"/>
  <c r="AF4" i="1"/>
  <c r="AF7" i="1"/>
  <c r="AF5" i="1"/>
  <c r="AG4" i="1"/>
  <c r="AG7" i="1"/>
  <c r="AF6" i="1"/>
  <c r="AH4" i="1"/>
  <c r="AH7" i="1"/>
  <c r="AI4" i="1"/>
  <c r="AI7" i="1"/>
  <c r="AJ4" i="1"/>
  <c r="AJ7" i="1"/>
  <c r="AK4" i="1"/>
  <c r="AK7" i="1"/>
  <c r="AL4" i="1"/>
  <c r="AL7" i="1"/>
  <c r="AM4" i="1"/>
  <c r="AM7" i="1"/>
  <c r="AM5" i="1"/>
  <c r="AM6" i="1"/>
  <c r="AN4" i="1"/>
  <c r="AN7" i="1"/>
  <c r="AO4" i="1"/>
  <c r="AO7" i="1"/>
  <c r="AP4" i="1"/>
  <c r="AP7" i="1"/>
  <c r="AQ4" i="1"/>
  <c r="AQ7" i="1"/>
  <c r="AR4" i="1"/>
  <c r="AR7" i="1"/>
  <c r="AS4" i="1"/>
  <c r="AS7" i="1"/>
  <c r="AT4" i="1"/>
  <c r="AT7" i="1"/>
  <c r="AT5" i="1"/>
  <c r="AU4" i="1"/>
  <c r="AU7" i="1"/>
  <c r="AT6" i="1"/>
  <c r="AV4" i="1"/>
  <c r="AV7" i="1"/>
  <c r="AW4" i="1"/>
  <c r="AW7" i="1"/>
  <c r="AX4" i="1"/>
  <c r="AX7" i="1"/>
  <c r="AY4" i="1"/>
  <c r="AY7" i="1"/>
  <c r="AZ4" i="1"/>
  <c r="AZ7" i="1"/>
  <c r="BA4" i="1"/>
  <c r="BA7" i="1"/>
  <c r="BA5" i="1"/>
  <c r="BA6" i="1"/>
  <c r="BB4" i="1"/>
  <c r="BB7" i="1"/>
  <c r="BC4" i="1"/>
  <c r="BC7" i="1"/>
  <c r="BD4" i="1"/>
  <c r="BD7" i="1"/>
  <c r="BE4" i="1"/>
  <c r="BE7" i="1"/>
  <c r="BF4" i="1"/>
  <c r="BF7" i="1"/>
  <c r="BG4" i="1"/>
  <c r="BG7" i="1"/>
  <c r="BH4" i="1"/>
  <c r="BH7" i="1"/>
  <c r="BH5" i="1"/>
  <c r="BI4" i="1"/>
  <c r="BI7" i="1"/>
  <c r="BH6" i="1"/>
  <c r="BJ4" i="1"/>
  <c r="BJ7" i="1"/>
  <c r="BK4" i="1"/>
  <c r="BK7" i="1"/>
  <c r="BL4" i="1"/>
  <c r="BL7" i="1"/>
  <c r="BM4" i="1"/>
  <c r="BM7" i="1"/>
  <c r="BN4" i="1"/>
  <c r="BN7" i="1"/>
  <c r="BO4" i="1"/>
</calcChain>
</file>

<file path=xl/sharedStrings.xml><?xml version="1.0" encoding="utf-8"?>
<sst xmlns="http://schemas.openxmlformats.org/spreadsheetml/2006/main" count="373" uniqueCount="196">
  <si>
    <t>WBS</t>
  </si>
  <si>
    <t>[Task]</t>
  </si>
  <si>
    <t>[Insert Rows above this one, then Hide or Delete this row]</t>
  </si>
  <si>
    <t>Fecha de inicio del proyecto:</t>
  </si>
  <si>
    <t>Lider de Proyecto:</t>
  </si>
  <si>
    <t>Mostrar semana:</t>
  </si>
  <si>
    <t>Módulo</t>
  </si>
  <si>
    <t>Programador</t>
  </si>
  <si>
    <t>Inicio</t>
  </si>
  <si>
    <t>Término</t>
  </si>
  <si>
    <t>Dias estimados</t>
  </si>
  <si>
    <t>Dias de trabajo</t>
  </si>
  <si>
    <t>%
Completado</t>
  </si>
  <si>
    <t>Kore Tecnología S.A. de C.V.</t>
  </si>
  <si>
    <t>Edición de ordenes de compra</t>
  </si>
  <si>
    <t>Registrar el ID del aviso de recepcion en PMS</t>
  </si>
  <si>
    <t>Lider/Responsable</t>
  </si>
  <si>
    <t>Dias reales</t>
  </si>
  <si>
    <t>El sistema será capaz de gestionar avisos de recepción basándose en diferentes factores tales como la fecha de vencimiento y de recepción, así como de manera manual por parte de los usuarios que estén autorizados.</t>
  </si>
  <si>
    <t>El módulo de recepción de mercancía será capaz de controlar los productos que se reciben mediante ordenes de recepción.</t>
  </si>
  <si>
    <t>Columna2</t>
  </si>
  <si>
    <t>Columna3</t>
  </si>
  <si>
    <t>Columna4</t>
  </si>
  <si>
    <t>Columna5</t>
  </si>
  <si>
    <t>Columna6</t>
  </si>
  <si>
    <t>Columna7</t>
  </si>
  <si>
    <t>El módulo de compras y recepción será capaz de registrar y almacenar las facturas de los proveedores con su orden de compra correspondiente.</t>
  </si>
  <si>
    <t>El sistema permitirá la búsqueda de los avisos de recepción, así como su detallado histórico.</t>
  </si>
  <si>
    <t>El módulo de compras proporcionará la información necesaria para la generación de reportes con información de los proveedores y productos basándose en datos históricos.</t>
  </si>
  <si>
    <t>El módulo de recepción tendrá la capacidad de gestionar los estatus de las órdenes de recepción dependiendo de las condiciones físicas en las que se encuentre dicho elemento (“En proceso”, “Enviando”, “Esperando Mercancía”, “Mercancía Recibida OK”, “Mercancía Recibida Problema”, “Cancelada”).</t>
  </si>
  <si>
    <t>El sistema implementará un método de confirmación de recepción de productos por orden de recepción.</t>
  </si>
  <si>
    <t>El sistema implementará un mecanismo de recepciones parciales para cada orden de compra.</t>
  </si>
  <si>
    <t>Descripcion</t>
  </si>
  <si>
    <t>El modulo permitirá generar cedulas de envio.</t>
  </si>
  <si>
    <t>El modulo permitira configurar rutas de envío.</t>
  </si>
  <si>
    <t>El modulo permitira reenviar un paquete enviado y rechazado previamente.</t>
  </si>
  <si>
    <t>El modulo permitira imprimir etiquetas para cada paquete enviado.</t>
  </si>
  <si>
    <t>El modulo permitira capturar una direccion alternativa de envio.</t>
  </si>
  <si>
    <t>El modulo permitira buscar un envio por numero de tramite.</t>
  </si>
  <si>
    <t>El modulo permitira agregar paquetes a las rutas de envío.</t>
  </si>
  <si>
    <t>FUNCIONALIDADES MODULO DE ENVIOS</t>
  </si>
  <si>
    <t>FUNCIONALIDADES MODULO DE RECEPCION</t>
  </si>
  <si>
    <t>FUNCIONALIDADES DEL MODULO DE COTIZACION</t>
  </si>
  <si>
    <t>El modulo permitirá buscar y agregar productos y servicios</t>
  </si>
  <si>
    <t>El modulo permitira editar una cotizacion</t>
  </si>
  <si>
    <t>El modulo permitira guardar una cotizacion</t>
  </si>
  <si>
    <t>El modulo permitira convertir una cotizacion a pedido</t>
  </si>
  <si>
    <t>El modulo permitira seleccionar un cliente</t>
  </si>
  <si>
    <t>El modulo permitira seleccionar una forma de pago</t>
  </si>
  <si>
    <t>El modulo permitira guardar la cotizacion en VisorUS</t>
  </si>
  <si>
    <t>FUNCIONALIDADES DEL MODULO DE PEDIDOS</t>
  </si>
  <si>
    <t>El modulo permitira agregar tipo de entrega</t>
  </si>
  <si>
    <t>El modulo permitira agregar una direccion de entrega si el tipo es a domicilio</t>
  </si>
  <si>
    <t>El modulo permitira imprimir un pedido</t>
  </si>
  <si>
    <t>El modulo permitira enviar por correo el pedido</t>
  </si>
  <si>
    <t>El modulo permitira enviar por correo electronico una cotizacion</t>
  </si>
  <si>
    <t>El modulo permitira buscar y re abrir una cotizacion</t>
  </si>
  <si>
    <t>El modulo permitira aplicar un pedido</t>
  </si>
  <si>
    <t>El modulo permitira ver el estatus del pedido en Cuenta por Cobrar, Facturacion y Entrega</t>
  </si>
  <si>
    <t>FUNCIONALIDADES DEL MODULO DE CUENTA POR COBRAR  Y PAGAR</t>
  </si>
  <si>
    <t>El sistema permitira gestionar las cuentas por cobrar y por pagar, registro de aumentos y disminuciones</t>
  </si>
  <si>
    <t>El modulo permitira consultar saldos de clientes, proveedores y empleados</t>
  </si>
  <si>
    <t>El modulo permitira imprirmir estados de cuenta</t>
  </si>
  <si>
    <t>El modulo permitira enviar por correo electronico un estado de cuenta</t>
  </si>
  <si>
    <t>FUNCIONALIDADES DEL MODULO DE INVENTARIOS</t>
  </si>
  <si>
    <t>El modulo permitira consultar existencias en los distintos almacenes</t>
  </si>
  <si>
    <t>El modulo permitira mostrar e imprimir un kadex de productos</t>
  </si>
  <si>
    <t>El modulo permitira realizar traspasos entre almacenes</t>
  </si>
  <si>
    <t>FUNCIONALIDADES DEL MODULO DE ENTREGAS</t>
  </si>
  <si>
    <t>El modulo permitira gestionar ordenes de entrega</t>
  </si>
  <si>
    <t>El modulo permitira realizar entregas parciales</t>
  </si>
  <si>
    <t>El modulo permitira registrar disminuciones al inventario</t>
  </si>
  <si>
    <t>El modulo permitira imprimir orden de entrega</t>
  </si>
  <si>
    <t>FUNCIONALIDADES DEL MODULO DE FACTURACION</t>
  </si>
  <si>
    <t>El modulo permitira registrar y gestionar multiples Proveedores de Certificacion</t>
  </si>
  <si>
    <t>El modulo permitira cargar sello y certificado de la empresa</t>
  </si>
  <si>
    <t>El modulo permitira timbrar todo tipo de documento fiscalizador</t>
  </si>
  <si>
    <t>El modulo permitira enviar una factura timbrada por correo electronico</t>
  </si>
  <si>
    <t>El modulo permiria cancelar un documento</t>
  </si>
  <si>
    <t>El modulo permitira descargar XML y PDF de un documento timbrado</t>
  </si>
  <si>
    <t>El modulo permitira cargar logotipo para el PDF del documento</t>
  </si>
  <si>
    <t>El modulo permitira cargar catalogos del SAT</t>
  </si>
  <si>
    <t>El modulo permitira crear relaciones de unidades, productos con informacion del SAT</t>
  </si>
  <si>
    <t>FUNCIONALIDADES DEL MODULO DE CANCELACIONES</t>
  </si>
  <si>
    <t>El modulo permitira buscar un documento de venta</t>
  </si>
  <si>
    <t>El modulo permitira capturar devolucion sobre un documento de venta</t>
  </si>
  <si>
    <t>El modulo permitira la captura parcial o total de un documento de venta</t>
  </si>
  <si>
    <t>El modulo permitira la generacion de nota de credito</t>
  </si>
  <si>
    <t>El modulo permitira registrar un aumento en inventario</t>
  </si>
  <si>
    <t>El modulo permitira registrar un documento de garantia o devolucion a proveedor</t>
  </si>
  <si>
    <t>El modulo permitira generar un documento de devolucion de efectivo</t>
  </si>
  <si>
    <t>El modulor permitira registrar e imprimir una orden de recepcion de mercancia</t>
  </si>
  <si>
    <t>El modulo permitira registrar una disminucion de una cuenta por cobrar</t>
  </si>
  <si>
    <t>El modulo permitira registrar un documento para timbrado</t>
  </si>
  <si>
    <t>El modulo permitira registrar un aumento a cuentas por cobrar</t>
  </si>
  <si>
    <t>El modulo permitira registrar un adeudo</t>
  </si>
  <si>
    <t>El módulo permitira gestionar el registro de choferes, camiones, rutas y servicios</t>
  </si>
  <si>
    <t>El módulo permitira cancelar envíos y paquetes.</t>
  </si>
  <si>
    <t>El módulo permitira el monitoreo de celulas de envío y paquetes.</t>
  </si>
  <si>
    <t>El módulo permitira gestionar el inicio de sesion de usuarios.</t>
  </si>
  <si>
    <t>El módulo permitirá al usuario cliente confirmar la recepcion del paquete.</t>
  </si>
  <si>
    <t>El módulo permitirá gestionar el inicio de sesion de usuarios.</t>
  </si>
  <si>
    <t>Login</t>
  </si>
  <si>
    <t>Pantalla de logeo</t>
  </si>
  <si>
    <t>Pantalla de recuperación de cuenta</t>
  </si>
  <si>
    <t>Rogelio</t>
  </si>
  <si>
    <t>Registro</t>
  </si>
  <si>
    <t>Pantalla para registrar un nuevo usuario</t>
  </si>
  <si>
    <t>Ubicación</t>
  </si>
  <si>
    <t>Pantalla de ubicación</t>
  </si>
  <si>
    <t xml:space="preserve">Inicio </t>
  </si>
  <si>
    <t>Pantalla de Banners</t>
  </si>
  <si>
    <t>Categorias</t>
  </si>
  <si>
    <t>Pantalla de catalogos</t>
  </si>
  <si>
    <t>Pantalla detallada deun servicio o producto</t>
  </si>
  <si>
    <t>Carrito</t>
  </si>
  <si>
    <t>Pantalla de carrito de compras</t>
  </si>
  <si>
    <t>Checkout</t>
  </si>
  <si>
    <t>Pantalla de checkout</t>
  </si>
  <si>
    <t>Confirmar medio de pago</t>
  </si>
  <si>
    <t>Pantalla de continuar a pagar</t>
  </si>
  <si>
    <t>Solicitar servicio</t>
  </si>
  <si>
    <t>Pantalla de solicitud de servicio</t>
  </si>
  <si>
    <t>Pantalla de buscando agentes</t>
  </si>
  <si>
    <t>Ver ubicación</t>
  </si>
  <si>
    <t>Pantalla para ver ubicación del agente</t>
  </si>
  <si>
    <t>Inicio de servicio</t>
  </si>
  <si>
    <t>Pantalla de servicio en proceso</t>
  </si>
  <si>
    <t>Configuracion de cuenta</t>
  </si>
  <si>
    <t>Pantalla para editar cuenta</t>
  </si>
  <si>
    <t>Historial de compras</t>
  </si>
  <si>
    <t>Pantalla de historial de compras</t>
  </si>
  <si>
    <t>Evaluación</t>
  </si>
  <si>
    <t>Pantalla de evaluación</t>
  </si>
  <si>
    <t>Pantalla de validar credenciales</t>
  </si>
  <si>
    <t>Pre-registro</t>
  </si>
  <si>
    <t>Pantalla de pre-registro</t>
  </si>
  <si>
    <t>Pantalla de inicio no disponible</t>
  </si>
  <si>
    <t>Pantalla de inicio disponible</t>
  </si>
  <si>
    <t>Aceptar solicitud</t>
  </si>
  <si>
    <t>Pantalla de servicio aceptado</t>
  </si>
  <si>
    <t>Pantalla de consulta cuenta</t>
  </si>
  <si>
    <t>ir a ubicación</t>
  </si>
  <si>
    <t>Notificacion de dirección
del servicio.</t>
  </si>
  <si>
    <t>Pantalla para ver el avance para llegar a la ubicacíon.</t>
  </si>
  <si>
    <t>Llegada del agente</t>
  </si>
  <si>
    <t>Pantalla para poder 
confirmar la llegada del agente.</t>
  </si>
  <si>
    <t>Inicio del servicio</t>
  </si>
  <si>
    <t>Pantalla de inicio del
 servicio.</t>
  </si>
  <si>
    <t>Termino del servicio</t>
  </si>
  <si>
    <t xml:space="preserve">Historial </t>
  </si>
  <si>
    <t>Pantalla de historial de 
servicios proporcionados.</t>
  </si>
  <si>
    <t>Pantalla agregar usuario</t>
  </si>
  <si>
    <t>Pantalla actualizar usuario</t>
  </si>
  <si>
    <t>Pantalla eliminar usuario</t>
  </si>
  <si>
    <t>Pantalla listar usuarios</t>
  </si>
  <si>
    <t>CRUD Usuario Sistema</t>
  </si>
  <si>
    <t>CRUD Zonas</t>
  </si>
  <si>
    <t>Pantalla agregar zona</t>
  </si>
  <si>
    <t>Pantalla actualizar zona</t>
  </si>
  <si>
    <t>Pantalla eliminar zona</t>
  </si>
  <si>
    <t>Pantalla listar zonas</t>
  </si>
  <si>
    <t>CRUD Usuarios agentes</t>
  </si>
  <si>
    <t>Pantalla agregar usuario agente</t>
  </si>
  <si>
    <t>Pantalla actualizar usuario agente</t>
  </si>
  <si>
    <t>Pantalla eliminar usuario agente</t>
  </si>
  <si>
    <t>Pantalla listar usuarios agentes</t>
  </si>
  <si>
    <t>CRUD servicios/productos</t>
  </si>
  <si>
    <t>Pantalla agregar servicio</t>
  </si>
  <si>
    <t>Pantalla eliminar servicio</t>
  </si>
  <si>
    <t>Pantalla actualizar servicio</t>
  </si>
  <si>
    <t>Pantalla listar servicios</t>
  </si>
  <si>
    <t>CRUD Usuarios clientes</t>
  </si>
  <si>
    <t>Pantalla agregar usuario cliente</t>
  </si>
  <si>
    <t>Pantalla actualizar usuario cliente</t>
  </si>
  <si>
    <t>Pantalla eliminar usuario cliente</t>
  </si>
  <si>
    <t>Pantalla listar usuarios clientes</t>
  </si>
  <si>
    <t>CRUD Banners</t>
  </si>
  <si>
    <t>Pantalla agregar banner</t>
  </si>
  <si>
    <t>Pantalla actualizar banner</t>
  </si>
  <si>
    <t>Pantalla eliminar banner</t>
  </si>
  <si>
    <t>Pantalla listar banners</t>
  </si>
  <si>
    <t>Configuracion de la plataforma</t>
  </si>
  <si>
    <t>Pantalla de configuración de la plataforma</t>
  </si>
  <si>
    <t>Monitoreo</t>
  </si>
  <si>
    <t>Pantalla de monitoreo</t>
  </si>
  <si>
    <t>Financiero</t>
  </si>
  <si>
    <t>Pantalla de funcionamiento
financiero</t>
  </si>
  <si>
    <t>Crudi Planeación y seguimiento</t>
  </si>
  <si>
    <t>Pantalla de termino de servicio</t>
  </si>
  <si>
    <t>Ricardo</t>
  </si>
  <si>
    <t>Diseño de base de datos</t>
  </si>
  <si>
    <t>Identificacion de entidades</t>
  </si>
  <si>
    <t>Especificr atributos</t>
  </si>
  <si>
    <t>Especificar claves primarias</t>
  </si>
  <si>
    <t>Relacion de tablas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</si>
</sst>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m\ /\ d\ /\ yy"/>
    <numFmt numFmtId="166" formatCode="ddd\ m/dd/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4"/>
      <color theme="4" tint="-0.499984740745262"/>
      <name val="Arial"/>
      <family val="2"/>
    </font>
    <font>
      <sz val="14"/>
      <color indexed="56"/>
      <name val="Arial"/>
      <family val="2"/>
    </font>
    <font>
      <i/>
      <sz val="8"/>
      <color theme="0" tint="-0.249977111117893"/>
      <name val="Arial"/>
      <family val="2"/>
    </font>
    <font>
      <sz val="10"/>
      <name val="Arial"/>
      <family val="2"/>
    </font>
    <font>
      <sz val="9"/>
      <name val="Arial"/>
      <family val="2"/>
    </font>
    <font>
      <u/>
      <sz val="10"/>
      <color indexed="12"/>
      <name val="Arial"/>
      <family val="2"/>
    </font>
    <font>
      <u/>
      <sz val="8"/>
      <color indexed="12"/>
      <name val="Arial"/>
      <family val="2"/>
    </font>
    <font>
      <sz val="7"/>
      <color indexed="55"/>
      <name val="Arial"/>
      <family val="2"/>
    </font>
    <font>
      <sz val="8"/>
      <color indexed="22"/>
      <name val="Arial"/>
      <family val="2"/>
    </font>
    <font>
      <b/>
      <sz val="9"/>
      <name val="Arial"/>
      <family val="2"/>
    </font>
    <font>
      <b/>
      <sz val="10"/>
      <name val="Arial"/>
      <family val="2"/>
    </font>
    <font>
      <sz val="9"/>
      <color rgb="FF000000"/>
      <name val="Arial"/>
      <family val="2"/>
    </font>
    <font>
      <i/>
      <sz val="9"/>
      <name val="Arial"/>
      <family val="2"/>
    </font>
    <font>
      <i/>
      <sz val="9"/>
      <name val="Arial Narrow"/>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indexed="64"/>
      </patternFill>
    </fill>
  </fills>
  <borders count="8">
    <border>
      <left/>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diagonal/>
    </border>
    <border>
      <left/>
      <right/>
      <top/>
      <bottom style="thin">
        <color auto="1"/>
      </bottom>
      <diagonal/>
    </border>
    <border>
      <left style="thin">
        <color theme="0" tint="-0.24994659260841701"/>
      </left>
      <right style="thin">
        <color theme="0" tint="-0.24994659260841701"/>
      </right>
      <top/>
      <bottom style="thin">
        <color auto="1"/>
      </bottom>
      <diagonal/>
    </border>
    <border>
      <left/>
      <right/>
      <top style="thin">
        <color indexed="22"/>
      </top>
      <bottom style="thin">
        <color indexed="22"/>
      </bottom>
      <diagonal/>
    </border>
    <border>
      <left/>
      <right/>
      <top style="thin">
        <color rgb="FFEFEFEF"/>
      </top>
      <bottom style="thin">
        <color rgb="FFEFEFEF"/>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67">
    <xf numFmtId="0" fontId="0" fillId="0" borderId="0" xfId="0"/>
    <xf numFmtId="0" fontId="0" fillId="0" borderId="0" xfId="0" applyProtection="1"/>
    <xf numFmtId="0" fontId="5" fillId="0" borderId="0" xfId="0" applyFont="1" applyBorder="1" applyAlignment="1">
      <alignment vertical="center"/>
    </xf>
    <xf numFmtId="0" fontId="6" fillId="0" borderId="0" xfId="0" applyFont="1" applyFill="1" applyBorder="1" applyProtection="1"/>
    <xf numFmtId="0" fontId="0" fillId="0" borderId="0" xfId="0" applyFill="1" applyBorder="1" applyProtection="1"/>
    <xf numFmtId="0" fontId="7" fillId="0" borderId="0" xfId="0" applyNumberFormat="1" applyFont="1" applyAlignment="1" applyProtection="1">
      <protection locked="0"/>
    </xf>
    <xf numFmtId="0" fontId="9" fillId="3" borderId="0" xfId="2" applyNumberFormat="1" applyFont="1" applyFill="1" applyAlignment="1" applyProtection="1">
      <alignment horizontal="right"/>
      <protection locked="0"/>
    </xf>
    <xf numFmtId="0" fontId="0" fillId="3" borderId="0" xfId="0" applyFill="1" applyBorder="1" applyProtection="1"/>
    <xf numFmtId="0" fontId="0" fillId="0" borderId="0" xfId="0" applyNumberFormat="1" applyFill="1" applyBorder="1" applyProtection="1"/>
    <xf numFmtId="0" fontId="0" fillId="0" borderId="0" xfId="0" applyFill="1" applyAlignment="1" applyProtection="1"/>
    <xf numFmtId="0" fontId="0" fillId="0" borderId="0" xfId="0" applyFill="1" applyProtection="1"/>
    <xf numFmtId="165" fontId="11" fillId="2" borderId="0" xfId="0" applyNumberFormat="1" applyFont="1" applyFill="1" applyBorder="1" applyAlignment="1" applyProtection="1">
      <alignment horizontal="center" vertical="center"/>
    </xf>
    <xf numFmtId="0" fontId="0" fillId="0" borderId="2"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6" fillId="0" borderId="0" xfId="0" applyFont="1" applyProtection="1"/>
    <xf numFmtId="0" fontId="0" fillId="0" borderId="0" xfId="0" applyNumberFormat="1" applyProtection="1"/>
    <xf numFmtId="0" fontId="12" fillId="0" borderId="4" xfId="0" applyNumberFormat="1" applyFont="1" applyFill="1" applyBorder="1" applyAlignment="1" applyProtection="1"/>
    <xf numFmtId="0" fontId="13" fillId="0" borderId="4" xfId="0" applyFont="1" applyBorder="1" applyAlignment="1" applyProtection="1">
      <alignment horizontal="left"/>
    </xf>
    <xf numFmtId="0" fontId="12" fillId="0" borderId="4" xfId="0" applyFont="1" applyBorder="1" applyAlignment="1" applyProtection="1">
      <alignment horizontal="left" wrapText="1"/>
    </xf>
    <xf numFmtId="0" fontId="7" fillId="0" borderId="4" xfId="0" applyNumberFormat="1" applyFont="1" applyBorder="1" applyAlignment="1" applyProtection="1">
      <alignment horizontal="center" wrapText="1"/>
    </xf>
    <xf numFmtId="0" fontId="13" fillId="0" borderId="4" xfId="0" applyFont="1" applyBorder="1" applyAlignment="1" applyProtection="1">
      <alignment horizontal="center"/>
    </xf>
    <xf numFmtId="0" fontId="7" fillId="0" borderId="4" xfId="0" applyFont="1" applyBorder="1" applyAlignment="1" applyProtection="1">
      <alignment horizontal="center" wrapText="1"/>
    </xf>
    <xf numFmtId="0" fontId="12" fillId="0" borderId="4" xfId="0" applyFont="1" applyBorder="1" applyAlignment="1" applyProtection="1">
      <alignment horizontal="center" wrapText="1"/>
    </xf>
    <xf numFmtId="0" fontId="7" fillId="0" borderId="5" xfId="0" applyNumberFormat="1" applyFont="1" applyFill="1" applyBorder="1" applyAlignment="1" applyProtection="1">
      <alignment horizontal="center" shrinkToFit="1"/>
    </xf>
    <xf numFmtId="0" fontId="6" fillId="0" borderId="0" xfId="0" applyFont="1" applyFill="1" applyBorder="1" applyAlignment="1" applyProtection="1"/>
    <xf numFmtId="0" fontId="0" fillId="0" borderId="0" xfId="0" applyFill="1" applyBorder="1" applyAlignment="1" applyProtection="1"/>
    <xf numFmtId="0" fontId="12" fillId="2" borderId="6" xfId="0" applyNumberFormat="1" applyFont="1" applyFill="1" applyBorder="1" applyAlignment="1" applyProtection="1">
      <alignment horizontal="left"/>
      <protection locked="0"/>
    </xf>
    <xf numFmtId="0" fontId="12" fillId="2" borderId="6" xfId="0" applyFont="1" applyFill="1" applyBorder="1" applyAlignment="1" applyProtection="1">
      <alignment wrapText="1"/>
      <protection locked="0"/>
    </xf>
    <xf numFmtId="0" fontId="7" fillId="2" borderId="6" xfId="0" applyFont="1" applyFill="1" applyBorder="1" applyProtection="1">
      <protection locked="0"/>
    </xf>
    <xf numFmtId="0" fontId="7" fillId="0" borderId="6" xfId="0" applyNumberFormat="1" applyFont="1" applyFill="1" applyBorder="1" applyAlignment="1" applyProtection="1">
      <alignment horizontal="center"/>
      <protection locked="0"/>
    </xf>
    <xf numFmtId="166" fontId="7" fillId="0" borderId="6" xfId="0" applyNumberFormat="1" applyFont="1" applyFill="1" applyBorder="1" applyAlignment="1" applyProtection="1">
      <alignment horizontal="right"/>
      <protection locked="0"/>
    </xf>
    <xf numFmtId="1" fontId="7" fillId="0" borderId="6" xfId="1" applyNumberFormat="1" applyFont="1" applyFill="1" applyBorder="1" applyAlignment="1" applyProtection="1">
      <alignment horizontal="center"/>
      <protection locked="0"/>
    </xf>
    <xf numFmtId="9" fontId="7" fillId="0" borderId="6" xfId="1" applyFont="1" applyFill="1" applyBorder="1" applyAlignment="1" applyProtection="1">
      <alignment horizontal="center"/>
      <protection locked="0"/>
    </xf>
    <xf numFmtId="1" fontId="7" fillId="0" borderId="6" xfId="0" applyNumberFormat="1" applyFont="1" applyFill="1" applyBorder="1" applyAlignment="1" applyProtection="1">
      <alignment horizontal="center"/>
      <protection locked="0"/>
    </xf>
    <xf numFmtId="0" fontId="7" fillId="0" borderId="6" xfId="0" applyFont="1" applyFill="1" applyBorder="1" applyAlignment="1" applyProtection="1">
      <alignment horizontal="center" vertical="center"/>
      <protection locked="0"/>
    </xf>
    <xf numFmtId="0" fontId="6" fillId="2" borderId="6" xfId="0" applyFont="1" applyFill="1" applyBorder="1" applyProtection="1">
      <protection locked="0"/>
    </xf>
    <xf numFmtId="0" fontId="7" fillId="0" borderId="6" xfId="0" applyNumberFormat="1" applyFont="1" applyFill="1" applyBorder="1" applyAlignment="1" applyProtection="1">
      <alignment horizontal="left"/>
      <protection locked="0"/>
    </xf>
    <xf numFmtId="0" fontId="7" fillId="0" borderId="6" xfId="0" applyFont="1" applyFill="1" applyBorder="1" applyAlignment="1" applyProtection="1">
      <alignment wrapText="1"/>
      <protection locked="0"/>
    </xf>
    <xf numFmtId="0" fontId="7" fillId="0" borderId="6" xfId="0" applyFont="1" applyFill="1" applyBorder="1" applyProtection="1">
      <protection locked="0"/>
    </xf>
    <xf numFmtId="0" fontId="14" fillId="0" borderId="7" xfId="0" applyFont="1" applyBorder="1" applyAlignment="1" applyProtection="1">
      <alignment horizontal="center"/>
      <protection locked="0"/>
    </xf>
    <xf numFmtId="166" fontId="14" fillId="4" borderId="7" xfId="0" applyNumberFormat="1" applyFont="1" applyFill="1" applyBorder="1" applyAlignment="1" applyProtection="1">
      <alignment horizontal="right"/>
      <protection locked="0"/>
    </xf>
    <xf numFmtId="166" fontId="14" fillId="0" borderId="7" xfId="0" applyNumberFormat="1" applyFont="1" applyBorder="1" applyAlignment="1" applyProtection="1">
      <alignment horizontal="right"/>
      <protection locked="0"/>
    </xf>
    <xf numFmtId="1" fontId="14" fillId="5" borderId="7" xfId="0" applyNumberFormat="1" applyFont="1" applyFill="1" applyBorder="1" applyAlignment="1" applyProtection="1">
      <alignment horizontal="center"/>
      <protection locked="0"/>
    </xf>
    <xf numFmtId="9" fontId="14" fillId="5" borderId="7" xfId="1" applyFont="1" applyFill="1" applyBorder="1" applyAlignment="1" applyProtection="1">
      <alignment horizontal="center"/>
      <protection locked="0"/>
    </xf>
    <xf numFmtId="1" fontId="14" fillId="0" borderId="7" xfId="0" applyNumberFormat="1" applyFont="1" applyBorder="1" applyAlignment="1" applyProtection="1">
      <alignment horizontal="center"/>
      <protection locked="0"/>
    </xf>
    <xf numFmtId="0" fontId="6" fillId="0" borderId="6" xfId="0" applyFont="1" applyBorder="1" applyProtection="1">
      <protection locked="0"/>
    </xf>
    <xf numFmtId="0" fontId="7" fillId="0" borderId="6" xfId="0" applyFont="1" applyBorder="1" applyProtection="1">
      <protection locked="0"/>
    </xf>
    <xf numFmtId="0" fontId="15" fillId="0" borderId="6" xfId="0" applyFont="1" applyFill="1" applyBorder="1" applyAlignment="1" applyProtection="1">
      <protection locked="0"/>
    </xf>
    <xf numFmtId="0" fontId="16" fillId="0" borderId="6" xfId="0" applyFont="1" applyFill="1" applyBorder="1" applyAlignment="1" applyProtection="1">
      <protection locked="0"/>
    </xf>
    <xf numFmtId="0" fontId="6" fillId="0" borderId="6" xfId="0" applyFont="1" applyFill="1" applyBorder="1" applyProtection="1">
      <protection locked="0"/>
    </xf>
    <xf numFmtId="9" fontId="14" fillId="0" borderId="7" xfId="1" applyFont="1" applyFill="1" applyBorder="1" applyAlignment="1" applyProtection="1">
      <alignment horizontal="center"/>
      <protection locked="0"/>
    </xf>
    <xf numFmtId="0" fontId="3" fillId="6" borderId="0" xfId="0" applyNumberFormat="1" applyFont="1" applyFill="1" applyBorder="1" applyAlignment="1" applyProtection="1">
      <alignment vertical="center"/>
      <protection locked="0"/>
    </xf>
    <xf numFmtId="0" fontId="4" fillId="6" borderId="0" xfId="0" applyNumberFormat="1" applyFont="1" applyFill="1" applyBorder="1" applyAlignment="1" applyProtection="1">
      <alignment vertical="center"/>
      <protection locked="0"/>
    </xf>
    <xf numFmtId="0" fontId="0" fillId="6" borderId="0" xfId="0" applyFill="1" applyProtection="1"/>
    <xf numFmtId="1" fontId="7" fillId="0" borderId="0" xfId="1" applyNumberFormat="1" applyFont="1" applyFill="1" applyBorder="1" applyAlignment="1" applyProtection="1">
      <alignment horizontal="center"/>
      <protection locked="0"/>
    </xf>
    <xf numFmtId="0" fontId="0" fillId="0" borderId="0" xfId="0" applyAlignment="1">
      <alignment wrapText="1"/>
    </xf>
    <xf numFmtId="0" fontId="0" fillId="0" borderId="0" xfId="0" applyBorder="1"/>
    <xf numFmtId="0" fontId="0" fillId="0" borderId="0" xfId="0" applyFill="1" applyBorder="1" applyAlignment="1">
      <alignment wrapText="1"/>
    </xf>
    <xf numFmtId="0" fontId="0" fillId="0" borderId="0" xfId="0" applyFill="1" applyBorder="1"/>
    <xf numFmtId="165" fontId="7" fillId="0" borderId="3" xfId="0" applyNumberFormat="1" applyFont="1" applyFill="1" applyBorder="1" applyAlignment="1" applyProtection="1">
      <alignment horizontal="left" vertical="center"/>
    </xf>
    <xf numFmtId="0" fontId="7" fillId="0" borderId="3" xfId="0" applyNumberFormat="1" applyFont="1" applyFill="1" applyBorder="1" applyAlignment="1" applyProtection="1">
      <alignment horizontal="left" vertical="center"/>
    </xf>
    <xf numFmtId="0" fontId="13" fillId="0" borderId="0" xfId="0" applyFont="1" applyFill="1" applyAlignment="1" applyProtection="1">
      <alignment horizontal="right" indent="1"/>
    </xf>
    <xf numFmtId="0" fontId="2" fillId="0" borderId="0" xfId="0" applyFont="1" applyFill="1" applyAlignment="1" applyProtection="1">
      <alignment horizontal="right" indent="1"/>
    </xf>
    <xf numFmtId="0" fontId="10" fillId="0" borderId="0" xfId="0" applyFont="1" applyAlignment="1" applyProtection="1">
      <alignment horizontal="right"/>
      <protection locked="0"/>
    </xf>
    <xf numFmtId="0" fontId="8" fillId="0" borderId="0" xfId="2" applyAlignment="1" applyProtection="1">
      <alignment horizontal="left"/>
    </xf>
    <xf numFmtId="0" fontId="6" fillId="0" borderId="1" xfId="0" applyFont="1" applyFill="1" applyBorder="1" applyAlignment="1" applyProtection="1">
      <alignment horizontal="left"/>
      <protection locked="0"/>
    </xf>
    <xf numFmtId="164" fontId="6" fillId="0" borderId="2" xfId="0" applyNumberFormat="1" applyFont="1" applyFill="1" applyBorder="1" applyAlignment="1" applyProtection="1">
      <alignment horizontal="left"/>
      <protection locked="0"/>
    </xf>
  </cellXfs>
  <cellStyles count="3">
    <cellStyle name="Hipervínculo" xfId="2" builtinId="8"/>
    <cellStyle name="Normal" xfId="0" builtinId="0"/>
    <cellStyle name="Porcentaje" xfId="1" builtinId="5"/>
  </cellStyles>
  <dxfs count="165">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alignment horizontal="general" vertical="bottom" textRotation="0" wrapText="1" indent="0" justifyLastLine="0" shrinkToFit="0" readingOrder="0"/>
    </dxf>
    <dxf>
      <border outline="0">
        <bottom style="thin">
          <color theme="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5" name="Tabla5" displayName="Tabla5" ref="A2:D12" totalsRowShown="0" tableBorderDxfId="164" dataCellStyle="Normal">
  <autoFilter ref="A2:D12"/>
  <tableColumns count="4">
    <tableColumn id="1" name="Descripcion" dataDxfId="163" dataCellStyle="Normal"/>
    <tableColumn id="2" name="Columna2" dataCellStyle="Normal"/>
    <tableColumn id="3" name="Columna3" dataCellStyle="Normal"/>
    <tableColumn id="4" name="Columna4" dataCellStyle="Normal"/>
  </tableColumns>
  <tableStyleInfo name="TableStyleLight1" showFirstColumn="0" showLastColumn="0" showRowStripes="1" showColumnStripes="0"/>
</table>
</file>

<file path=xl/tables/table2.xml><?xml version="1.0" encoding="utf-8"?>
<table xmlns="http://schemas.openxmlformats.org/spreadsheetml/2006/main" id="4" name="Tabla4" displayName="Tabla4" ref="A2:G14" totalsRowShown="0">
  <autoFilter ref="A2:G14"/>
  <tableColumns count="7">
    <tableColumn id="1" name="Descripcion"/>
    <tableColumn id="2" name="Columna2"/>
    <tableColumn id="3" name="Columna3"/>
    <tableColumn id="4" name="Columna4"/>
    <tableColumn id="5" name="Columna5"/>
    <tableColumn id="6" name="Columna6"/>
    <tableColumn id="7" name="Columna7"/>
  </tableColumns>
  <tableStyleInfo name="TableStyleLight1" showFirstColumn="0" showLastColumn="0" showRowStripes="1" showColumnStripes="0"/>
</table>
</file>

<file path=xl/tables/table3.xml><?xml version="1.0" encoding="utf-8"?>
<table xmlns="http://schemas.openxmlformats.org/spreadsheetml/2006/main" id="7" name="Tabla7" displayName="Tabla7" ref="A2:G12" totalsRowShown="0">
  <autoFilter ref="A2:G12"/>
  <tableColumns count="7">
    <tableColumn id="1" name="Descripcion"/>
    <tableColumn id="2" name="Columna2"/>
    <tableColumn id="3" name="Columna3"/>
    <tableColumn id="4" name="Columna4"/>
    <tableColumn id="5" name="Columna5"/>
    <tableColumn id="6" name="Columna6"/>
    <tableColumn id="7" name="Columna7"/>
  </tableColumns>
  <tableStyleInfo name="TableStyleLight1" showFirstColumn="0" showLastColumn="0" showRowStripes="1" showColumnStripes="0"/>
</table>
</file>

<file path=xl/tables/table4.xml><?xml version="1.0" encoding="utf-8"?>
<table xmlns="http://schemas.openxmlformats.org/spreadsheetml/2006/main" id="8" name="Tabla8" displayName="Tabla8" ref="A2:F11" totalsRowShown="0">
  <autoFilter ref="A2:F11"/>
  <tableColumns count="6">
    <tableColumn id="1" name="Descripcion"/>
    <tableColumn id="2" name="Columna2"/>
    <tableColumn id="3" name="Columna3"/>
    <tableColumn id="4" name="Columna4"/>
    <tableColumn id="5" name="Columna5"/>
    <tableColumn id="6" name="Columna6"/>
  </tableColumns>
  <tableStyleInfo name="TableStyleLight1" showFirstColumn="0" showLastColumn="0" showRowStripes="1" showColumnStripes="0"/>
</table>
</file>

<file path=xl/tables/table5.xml><?xml version="1.0" encoding="utf-8"?>
<table xmlns="http://schemas.openxmlformats.org/spreadsheetml/2006/main" id="9" name="Tabla9" displayName="Tabla9" ref="A2:F6" totalsRowShown="0">
  <autoFilter ref="A2:F6"/>
  <tableColumns count="6">
    <tableColumn id="1" name="Descripcion"/>
    <tableColumn id="2" name="Columna2"/>
    <tableColumn id="3" name="Columna3"/>
    <tableColumn id="4" name="Columna4"/>
    <tableColumn id="5" name="Columna5"/>
    <tableColumn id="6" name="Columna6"/>
  </tableColumns>
  <tableStyleInfo name="TableStyleLight1" showFirstColumn="0" showLastColumn="0" showRowStripes="1" showColumnStripes="0"/>
</table>
</file>

<file path=xl/tables/table6.xml><?xml version="1.0" encoding="utf-8"?>
<table xmlns="http://schemas.openxmlformats.org/spreadsheetml/2006/main" id="10" name="Tabla10" displayName="Tabla10" ref="A2:F6" totalsRowShown="0">
  <autoFilter ref="A2:F6"/>
  <tableColumns count="6">
    <tableColumn id="1" name="Descripcion"/>
    <tableColumn id="2" name="Columna2"/>
    <tableColumn id="3" name="Columna3"/>
    <tableColumn id="4" name="Columna4"/>
    <tableColumn id="5" name="Columna5"/>
    <tableColumn id="6" name="Columna6"/>
  </tableColumns>
  <tableStyleInfo name="TableStyleLight1" showFirstColumn="0" showLastColumn="0" showRowStripes="1" showColumnStripes="0"/>
</table>
</file>

<file path=xl/tables/table7.xml><?xml version="1.0" encoding="utf-8"?>
<table xmlns="http://schemas.openxmlformats.org/spreadsheetml/2006/main" id="11" name="Tabla11" displayName="Tabla11" ref="A2:F7" totalsRowShown="0">
  <autoFilter ref="A2:F7"/>
  <tableColumns count="6">
    <tableColumn id="1" name="Descripcion"/>
    <tableColumn id="2" name="Columna2"/>
    <tableColumn id="3" name="Columna3"/>
    <tableColumn id="4" name="Columna4"/>
    <tableColumn id="5" name="Columna5"/>
    <tableColumn id="6" name="Columna6"/>
  </tableColumns>
  <tableStyleInfo name="TableStyleLight1" showFirstColumn="0" showLastColumn="0" showRowStripes="1" showColumnStripes="0"/>
</table>
</file>

<file path=xl/tables/table8.xml><?xml version="1.0" encoding="utf-8"?>
<table xmlns="http://schemas.openxmlformats.org/spreadsheetml/2006/main" id="12" name="Tabla12" displayName="Tabla12" ref="A2:F11" totalsRowShown="0">
  <autoFilter ref="A2:F11"/>
  <tableColumns count="6">
    <tableColumn id="1" name="Descripcion"/>
    <tableColumn id="2" name="Columna2"/>
    <tableColumn id="3" name="Columna3"/>
    <tableColumn id="4" name="Columna4"/>
    <tableColumn id="5" name="Columna5"/>
    <tableColumn id="6" name="Columna6"/>
  </tableColumns>
  <tableStyleInfo name="TableStyleLight1" showFirstColumn="0" showLastColumn="0" showRowStripes="1" showColumnStripes="0"/>
</table>
</file>

<file path=xl/tables/table9.xml><?xml version="1.0" encoding="utf-8"?>
<table xmlns="http://schemas.openxmlformats.org/spreadsheetml/2006/main" id="13" name="Tabla13" displayName="Tabla13" ref="A2:F11" totalsRowShown="0">
  <autoFilter ref="A2:F11"/>
  <tableColumns count="6">
    <tableColumn id="1" name="Descripcion"/>
    <tableColumn id="2" name="Columna2"/>
    <tableColumn id="3" name="Columna3"/>
    <tableColumn id="4" name="Columna4"/>
    <tableColumn id="5" name="Columna5"/>
    <tableColumn id="6" name="Columna6"/>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O133"/>
  <sheetViews>
    <sheetView tabSelected="1" topLeftCell="A80" zoomScale="125" workbookViewId="0">
      <selection activeCell="F133" sqref="F133"/>
    </sheetView>
  </sheetViews>
  <sheetFormatPr baseColWidth="10" defaultColWidth="9.1640625" defaultRowHeight="15" x14ac:dyDescent="0.2"/>
  <cols>
    <col min="1" max="1" width="8.1640625" style="8" customWidth="1"/>
    <col min="2" max="2" width="25.1640625" style="1" customWidth="1"/>
    <col min="3" max="3" width="14" style="1" bestFit="1" customWidth="1"/>
    <col min="4" max="4" width="16.33203125" style="15" customWidth="1"/>
    <col min="5" max="5" width="12.6640625" style="1" customWidth="1"/>
    <col min="6" max="6" width="11.1640625" style="1" customWidth="1"/>
    <col min="7" max="8" width="9.6640625" style="1" customWidth="1"/>
    <col min="9" max="9" width="10.5" style="1" customWidth="1"/>
    <col min="10" max="10" width="9" style="1" customWidth="1"/>
    <col min="11" max="66" width="2.5" style="1" customWidth="1"/>
    <col min="67" max="67" width="5.5" style="3" customWidth="1"/>
    <col min="68" max="16384" width="9.1640625" style="4"/>
  </cols>
  <sheetData>
    <row r="1" spans="1:67" ht="18" x14ac:dyDescent="0.2">
      <c r="A1" s="51" t="s">
        <v>188</v>
      </c>
      <c r="B1" s="52"/>
      <c r="C1" s="52"/>
      <c r="D1" s="52"/>
      <c r="E1" s="52"/>
      <c r="F1" s="52"/>
      <c r="G1" s="53"/>
      <c r="H1" s="53"/>
      <c r="K1" s="2"/>
    </row>
    <row r="2" spans="1:67" x14ac:dyDescent="0.2">
      <c r="A2" s="5" t="s">
        <v>13</v>
      </c>
      <c r="B2" s="5"/>
      <c r="C2" s="5"/>
      <c r="D2" s="6"/>
      <c r="E2" s="63"/>
      <c r="F2" s="63"/>
      <c r="I2" s="7"/>
      <c r="K2" s="64"/>
      <c r="L2" s="64"/>
      <c r="M2" s="64"/>
      <c r="N2" s="64"/>
      <c r="O2" s="64"/>
      <c r="P2" s="64"/>
      <c r="Q2" s="64"/>
      <c r="R2" s="64"/>
      <c r="S2" s="64"/>
      <c r="T2" s="64"/>
      <c r="U2" s="64"/>
      <c r="V2" s="64"/>
      <c r="W2" s="64"/>
      <c r="X2" s="64"/>
      <c r="Y2" s="64"/>
      <c r="Z2" s="64"/>
      <c r="AA2" s="64"/>
    </row>
    <row r="3" spans="1:67" x14ac:dyDescent="0.2">
      <c r="B3" s="62" t="s">
        <v>4</v>
      </c>
      <c r="C3" s="62"/>
      <c r="D3" s="62"/>
      <c r="E3" s="65"/>
      <c r="F3" s="65"/>
      <c r="G3" s="9"/>
      <c r="H3" s="9"/>
      <c r="I3" s="9"/>
      <c r="J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row>
    <row r="4" spans="1:67" x14ac:dyDescent="0.2">
      <c r="B4" s="62" t="s">
        <v>3</v>
      </c>
      <c r="C4" s="62"/>
      <c r="D4" s="62"/>
      <c r="E4" s="66">
        <v>43304</v>
      </c>
      <c r="F4" s="66"/>
      <c r="K4" s="11">
        <f>E4-WEEKDAY(E4,1)+2+7*(E5-1)</f>
        <v>43304</v>
      </c>
      <c r="L4" s="11">
        <f>K4+1</f>
        <v>43305</v>
      </c>
      <c r="M4" s="11">
        <f t="shared" ref="M4:BO4" si="0">L4+1</f>
        <v>43306</v>
      </c>
      <c r="N4" s="11">
        <f t="shared" si="0"/>
        <v>43307</v>
      </c>
      <c r="O4" s="11">
        <f t="shared" si="0"/>
        <v>43308</v>
      </c>
      <c r="P4" s="11">
        <f t="shared" si="0"/>
        <v>43309</v>
      </c>
      <c r="Q4" s="11">
        <f t="shared" si="0"/>
        <v>43310</v>
      </c>
      <c r="R4" s="11">
        <f t="shared" si="0"/>
        <v>43311</v>
      </c>
      <c r="S4" s="11">
        <f t="shared" si="0"/>
        <v>43312</v>
      </c>
      <c r="T4" s="11">
        <f t="shared" si="0"/>
        <v>43313</v>
      </c>
      <c r="U4" s="11">
        <f t="shared" si="0"/>
        <v>43314</v>
      </c>
      <c r="V4" s="11">
        <f t="shared" si="0"/>
        <v>43315</v>
      </c>
      <c r="W4" s="11">
        <f t="shared" si="0"/>
        <v>43316</v>
      </c>
      <c r="X4" s="11">
        <f t="shared" si="0"/>
        <v>43317</v>
      </c>
      <c r="Y4" s="11">
        <f t="shared" si="0"/>
        <v>43318</v>
      </c>
      <c r="Z4" s="11">
        <f t="shared" si="0"/>
        <v>43319</v>
      </c>
      <c r="AA4" s="11">
        <f t="shared" si="0"/>
        <v>43320</v>
      </c>
      <c r="AB4" s="11">
        <f t="shared" si="0"/>
        <v>43321</v>
      </c>
      <c r="AC4" s="11">
        <f t="shared" si="0"/>
        <v>43322</v>
      </c>
      <c r="AD4" s="11">
        <f t="shared" si="0"/>
        <v>43323</v>
      </c>
      <c r="AE4" s="11">
        <f t="shared" si="0"/>
        <v>43324</v>
      </c>
      <c r="AF4" s="11">
        <f t="shared" si="0"/>
        <v>43325</v>
      </c>
      <c r="AG4" s="11">
        <f t="shared" si="0"/>
        <v>43326</v>
      </c>
      <c r="AH4" s="11">
        <f t="shared" si="0"/>
        <v>43327</v>
      </c>
      <c r="AI4" s="11">
        <f t="shared" si="0"/>
        <v>43328</v>
      </c>
      <c r="AJ4" s="11">
        <f t="shared" si="0"/>
        <v>43329</v>
      </c>
      <c r="AK4" s="11">
        <f t="shared" si="0"/>
        <v>43330</v>
      </c>
      <c r="AL4" s="11">
        <f t="shared" si="0"/>
        <v>43331</v>
      </c>
      <c r="AM4" s="11">
        <f t="shared" si="0"/>
        <v>43332</v>
      </c>
      <c r="AN4" s="11">
        <f t="shared" si="0"/>
        <v>43333</v>
      </c>
      <c r="AO4" s="11">
        <f t="shared" si="0"/>
        <v>43334</v>
      </c>
      <c r="AP4" s="11">
        <f t="shared" si="0"/>
        <v>43335</v>
      </c>
      <c r="AQ4" s="11">
        <f t="shared" si="0"/>
        <v>43336</v>
      </c>
      <c r="AR4" s="11">
        <f t="shared" si="0"/>
        <v>43337</v>
      </c>
      <c r="AS4" s="11">
        <f t="shared" si="0"/>
        <v>43338</v>
      </c>
      <c r="AT4" s="11">
        <f t="shared" si="0"/>
        <v>43339</v>
      </c>
      <c r="AU4" s="11">
        <f t="shared" si="0"/>
        <v>43340</v>
      </c>
      <c r="AV4" s="11">
        <f t="shared" si="0"/>
        <v>43341</v>
      </c>
      <c r="AW4" s="11">
        <f t="shared" si="0"/>
        <v>43342</v>
      </c>
      <c r="AX4" s="11">
        <f t="shared" si="0"/>
        <v>43343</v>
      </c>
      <c r="AY4" s="11">
        <f t="shared" si="0"/>
        <v>43344</v>
      </c>
      <c r="AZ4" s="11">
        <f t="shared" si="0"/>
        <v>43345</v>
      </c>
      <c r="BA4" s="11">
        <f t="shared" si="0"/>
        <v>43346</v>
      </c>
      <c r="BB4" s="11">
        <f t="shared" si="0"/>
        <v>43347</v>
      </c>
      <c r="BC4" s="11">
        <f t="shared" si="0"/>
        <v>43348</v>
      </c>
      <c r="BD4" s="11">
        <f t="shared" si="0"/>
        <v>43349</v>
      </c>
      <c r="BE4" s="11">
        <f t="shared" si="0"/>
        <v>43350</v>
      </c>
      <c r="BF4" s="11">
        <f t="shared" si="0"/>
        <v>43351</v>
      </c>
      <c r="BG4" s="11">
        <f t="shared" si="0"/>
        <v>43352</v>
      </c>
      <c r="BH4" s="11">
        <f t="shared" si="0"/>
        <v>43353</v>
      </c>
      <c r="BI4" s="11">
        <f t="shared" si="0"/>
        <v>43354</v>
      </c>
      <c r="BJ4" s="11">
        <f t="shared" si="0"/>
        <v>43355</v>
      </c>
      <c r="BK4" s="11">
        <f t="shared" si="0"/>
        <v>43356</v>
      </c>
      <c r="BL4" s="11">
        <f t="shared" si="0"/>
        <v>43357</v>
      </c>
      <c r="BM4" s="11">
        <f t="shared" si="0"/>
        <v>43358</v>
      </c>
      <c r="BN4" s="11">
        <f t="shared" si="0"/>
        <v>43359</v>
      </c>
      <c r="BO4" s="11">
        <f t="shared" si="0"/>
        <v>43360</v>
      </c>
    </row>
    <row r="5" spans="1:67" x14ac:dyDescent="0.2">
      <c r="B5" s="61" t="s">
        <v>5</v>
      </c>
      <c r="C5" s="62"/>
      <c r="D5" s="62"/>
      <c r="E5" s="12">
        <v>1</v>
      </c>
      <c r="F5" s="13"/>
      <c r="K5" s="60" t="str">
        <f>"Semana "&amp;(K4-($E$4-WEEKDAY($E$4,1)+2))/7+1</f>
        <v>Semana 1</v>
      </c>
      <c r="L5" s="60"/>
      <c r="M5" s="60"/>
      <c r="N5" s="60"/>
      <c r="O5" s="60"/>
      <c r="P5" s="60"/>
      <c r="Q5" s="60"/>
      <c r="R5" s="60" t="str">
        <f>"Semana "&amp;(R4-($E$4-WEEKDAY($E$4,1)+2))/7+1</f>
        <v>Semana 2</v>
      </c>
      <c r="S5" s="60"/>
      <c r="T5" s="60"/>
      <c r="U5" s="60"/>
      <c r="V5" s="60"/>
      <c r="W5" s="60"/>
      <c r="X5" s="60"/>
      <c r="Y5" s="60" t="str">
        <f>"Semana "&amp;(Y4-($E$4-WEEKDAY($E$4,1)+2))/7+1</f>
        <v>Semana 3</v>
      </c>
      <c r="Z5" s="60"/>
      <c r="AA5" s="60"/>
      <c r="AB5" s="60"/>
      <c r="AC5" s="60"/>
      <c r="AD5" s="60"/>
      <c r="AE5" s="60"/>
      <c r="AF5" s="60" t="str">
        <f>"Semana "&amp;(AF4-($E$4-WEEKDAY($E$4,1)+2))/7+1</f>
        <v>Semana 4</v>
      </c>
      <c r="AG5" s="60"/>
      <c r="AH5" s="60"/>
      <c r="AI5" s="60"/>
      <c r="AJ5" s="60"/>
      <c r="AK5" s="60"/>
      <c r="AL5" s="60"/>
      <c r="AM5" s="60" t="str">
        <f>"Semana "&amp;(AM4-($E$4-WEEKDAY($E$4,1)+2))/7+1</f>
        <v>Semana 5</v>
      </c>
      <c r="AN5" s="60"/>
      <c r="AO5" s="60"/>
      <c r="AP5" s="60"/>
      <c r="AQ5" s="60"/>
      <c r="AR5" s="60"/>
      <c r="AS5" s="60"/>
      <c r="AT5" s="60" t="str">
        <f>"Semana "&amp;(AT4-($E$4-WEEKDAY($E$4,1)+2))/7+1</f>
        <v>Semana 6</v>
      </c>
      <c r="AU5" s="60"/>
      <c r="AV5" s="60"/>
      <c r="AW5" s="60"/>
      <c r="AX5" s="60"/>
      <c r="AY5" s="60"/>
      <c r="AZ5" s="60"/>
      <c r="BA5" s="60" t="str">
        <f>"Semana "&amp;(BA4-($E$4-WEEKDAY($E$4,1)+2))/7+1</f>
        <v>Semana 7</v>
      </c>
      <c r="BB5" s="60"/>
      <c r="BC5" s="60"/>
      <c r="BD5" s="60"/>
      <c r="BE5" s="60"/>
      <c r="BF5" s="60"/>
      <c r="BG5" s="60"/>
      <c r="BH5" s="60" t="str">
        <f>"Semana "&amp;(BH4-($E$4-WEEKDAY($E$4,1)+2))/7+1</f>
        <v>Semana 8</v>
      </c>
      <c r="BI5" s="60"/>
      <c r="BJ5" s="60"/>
      <c r="BK5" s="60"/>
      <c r="BL5" s="60"/>
      <c r="BM5" s="60"/>
      <c r="BN5" s="60"/>
    </row>
    <row r="6" spans="1:67" x14ac:dyDescent="0.2">
      <c r="B6" s="14"/>
      <c r="K6" s="59">
        <f>K4</f>
        <v>43304</v>
      </c>
      <c r="L6" s="59"/>
      <c r="M6" s="59"/>
      <c r="N6" s="59"/>
      <c r="O6" s="59"/>
      <c r="P6" s="59"/>
      <c r="Q6" s="59"/>
      <c r="R6" s="59">
        <f>R4</f>
        <v>43311</v>
      </c>
      <c r="S6" s="59"/>
      <c r="T6" s="59"/>
      <c r="U6" s="59"/>
      <c r="V6" s="59"/>
      <c r="W6" s="59"/>
      <c r="X6" s="59"/>
      <c r="Y6" s="59">
        <f>Y4</f>
        <v>43318</v>
      </c>
      <c r="Z6" s="59"/>
      <c r="AA6" s="59"/>
      <c r="AB6" s="59"/>
      <c r="AC6" s="59"/>
      <c r="AD6" s="59"/>
      <c r="AE6" s="59"/>
      <c r="AF6" s="59">
        <f>AF4</f>
        <v>43325</v>
      </c>
      <c r="AG6" s="59"/>
      <c r="AH6" s="59"/>
      <c r="AI6" s="59"/>
      <c r="AJ6" s="59"/>
      <c r="AK6" s="59"/>
      <c r="AL6" s="59"/>
      <c r="AM6" s="59">
        <f>AM4</f>
        <v>43332</v>
      </c>
      <c r="AN6" s="59"/>
      <c r="AO6" s="59"/>
      <c r="AP6" s="59"/>
      <c r="AQ6" s="59"/>
      <c r="AR6" s="59"/>
      <c r="AS6" s="59"/>
      <c r="AT6" s="59">
        <f>AT4</f>
        <v>43339</v>
      </c>
      <c r="AU6" s="59"/>
      <c r="AV6" s="59"/>
      <c r="AW6" s="59"/>
      <c r="AX6" s="59"/>
      <c r="AY6" s="59"/>
      <c r="AZ6" s="59"/>
      <c r="BA6" s="59">
        <f>BA4</f>
        <v>43346</v>
      </c>
      <c r="BB6" s="59"/>
      <c r="BC6" s="59"/>
      <c r="BD6" s="59"/>
      <c r="BE6" s="59"/>
      <c r="BF6" s="59"/>
      <c r="BG6" s="59"/>
      <c r="BH6" s="59">
        <f>BH4</f>
        <v>43353</v>
      </c>
      <c r="BI6" s="59"/>
      <c r="BJ6" s="59"/>
      <c r="BK6" s="59"/>
      <c r="BL6" s="59"/>
      <c r="BM6" s="59"/>
      <c r="BN6" s="59"/>
    </row>
    <row r="7" spans="1:67" s="25" customFormat="1" ht="25" x14ac:dyDescent="0.2">
      <c r="A7" s="16" t="s">
        <v>0</v>
      </c>
      <c r="B7" s="17" t="s">
        <v>6</v>
      </c>
      <c r="C7" s="18" t="s">
        <v>7</v>
      </c>
      <c r="D7" s="19" t="s">
        <v>16</v>
      </c>
      <c r="E7" s="20" t="s">
        <v>8</v>
      </c>
      <c r="F7" s="20" t="s">
        <v>9</v>
      </c>
      <c r="G7" s="21" t="s">
        <v>10</v>
      </c>
      <c r="H7" s="21" t="s">
        <v>17</v>
      </c>
      <c r="I7" s="22" t="s">
        <v>12</v>
      </c>
      <c r="J7" s="22" t="s">
        <v>11</v>
      </c>
      <c r="K7" s="23" t="str">
        <f>CHOOSE(WEEKDAY(K4,1),"S","M","T","W","T","F","S")</f>
        <v>M</v>
      </c>
      <c r="L7" s="23" t="str">
        <f t="shared" ref="L7:Q7" si="1">CHOOSE(WEEKDAY(L4,1),"S","M","T","W","T","F","S")</f>
        <v>T</v>
      </c>
      <c r="M7" s="23" t="str">
        <f t="shared" si="1"/>
        <v>W</v>
      </c>
      <c r="N7" s="23" t="str">
        <f t="shared" si="1"/>
        <v>T</v>
      </c>
      <c r="O7" s="23" t="str">
        <f t="shared" si="1"/>
        <v>F</v>
      </c>
      <c r="P7" s="23" t="str">
        <f t="shared" si="1"/>
        <v>S</v>
      </c>
      <c r="Q7" s="23" t="str">
        <f t="shared" si="1"/>
        <v>S</v>
      </c>
      <c r="R7" s="23" t="str">
        <f>CHOOSE(WEEKDAY(R4,1),"S","M","T","W","T","F","S")</f>
        <v>M</v>
      </c>
      <c r="S7" s="23" t="str">
        <f t="shared" ref="S7:X7" si="2">CHOOSE(WEEKDAY(S4,1),"S","M","T","W","T","F","S")</f>
        <v>T</v>
      </c>
      <c r="T7" s="23" t="str">
        <f t="shared" si="2"/>
        <v>W</v>
      </c>
      <c r="U7" s="23" t="str">
        <f t="shared" si="2"/>
        <v>T</v>
      </c>
      <c r="V7" s="23" t="str">
        <f t="shared" si="2"/>
        <v>F</v>
      </c>
      <c r="W7" s="23" t="str">
        <f t="shared" si="2"/>
        <v>S</v>
      </c>
      <c r="X7" s="23" t="str">
        <f t="shared" si="2"/>
        <v>S</v>
      </c>
      <c r="Y7" s="23" t="str">
        <f>CHOOSE(WEEKDAY(Y4,1),"S","M","T","W","T","F","S")</f>
        <v>M</v>
      </c>
      <c r="Z7" s="23" t="str">
        <f t="shared" ref="Z7:AE7" si="3">CHOOSE(WEEKDAY(Z4,1),"S","M","T","W","T","F","S")</f>
        <v>T</v>
      </c>
      <c r="AA7" s="23" t="str">
        <f t="shared" si="3"/>
        <v>W</v>
      </c>
      <c r="AB7" s="23" t="str">
        <f t="shared" si="3"/>
        <v>T</v>
      </c>
      <c r="AC7" s="23" t="str">
        <f t="shared" si="3"/>
        <v>F</v>
      </c>
      <c r="AD7" s="23" t="str">
        <f t="shared" si="3"/>
        <v>S</v>
      </c>
      <c r="AE7" s="23" t="str">
        <f t="shared" si="3"/>
        <v>S</v>
      </c>
      <c r="AF7" s="23" t="str">
        <f>CHOOSE(WEEKDAY(AF4,1),"S","M","T","W","T","F","S")</f>
        <v>M</v>
      </c>
      <c r="AG7" s="23" t="str">
        <f t="shared" ref="AG7:AL7" si="4">CHOOSE(WEEKDAY(AG4,1),"S","M","T","W","T","F","S")</f>
        <v>T</v>
      </c>
      <c r="AH7" s="23" t="str">
        <f t="shared" si="4"/>
        <v>W</v>
      </c>
      <c r="AI7" s="23" t="str">
        <f t="shared" si="4"/>
        <v>T</v>
      </c>
      <c r="AJ7" s="23" t="str">
        <f t="shared" si="4"/>
        <v>F</v>
      </c>
      <c r="AK7" s="23" t="str">
        <f t="shared" si="4"/>
        <v>S</v>
      </c>
      <c r="AL7" s="23" t="str">
        <f t="shared" si="4"/>
        <v>S</v>
      </c>
      <c r="AM7" s="23" t="str">
        <f>CHOOSE(WEEKDAY(AM4,1),"S","M","T","W","T","F","S")</f>
        <v>M</v>
      </c>
      <c r="AN7" s="23" t="str">
        <f t="shared" ref="AN7:AS7" si="5">CHOOSE(WEEKDAY(AN4,1),"S","M","T","W","T","F","S")</f>
        <v>T</v>
      </c>
      <c r="AO7" s="23" t="str">
        <f t="shared" si="5"/>
        <v>W</v>
      </c>
      <c r="AP7" s="23" t="str">
        <f t="shared" si="5"/>
        <v>T</v>
      </c>
      <c r="AQ7" s="23" t="str">
        <f t="shared" si="5"/>
        <v>F</v>
      </c>
      <c r="AR7" s="23" t="str">
        <f t="shared" si="5"/>
        <v>S</v>
      </c>
      <c r="AS7" s="23" t="str">
        <f t="shared" si="5"/>
        <v>S</v>
      </c>
      <c r="AT7" s="23" t="str">
        <f>CHOOSE(WEEKDAY(AT4,1),"S","M","T","W","T","F","S")</f>
        <v>M</v>
      </c>
      <c r="AU7" s="23" t="str">
        <f t="shared" ref="AU7:AZ7" si="6">CHOOSE(WEEKDAY(AU4,1),"S","M","T","W","T","F","S")</f>
        <v>T</v>
      </c>
      <c r="AV7" s="23" t="str">
        <f t="shared" si="6"/>
        <v>W</v>
      </c>
      <c r="AW7" s="23" t="str">
        <f t="shared" si="6"/>
        <v>T</v>
      </c>
      <c r="AX7" s="23" t="str">
        <f t="shared" si="6"/>
        <v>F</v>
      </c>
      <c r="AY7" s="23" t="str">
        <f t="shared" si="6"/>
        <v>S</v>
      </c>
      <c r="AZ7" s="23" t="str">
        <f t="shared" si="6"/>
        <v>S</v>
      </c>
      <c r="BA7" s="23" t="str">
        <f>CHOOSE(WEEKDAY(BA4,1),"S","M","T","W","T","F","S")</f>
        <v>M</v>
      </c>
      <c r="BB7" s="23" t="str">
        <f t="shared" ref="BB7:BG7" si="7">CHOOSE(WEEKDAY(BB4,1),"S","M","T","W","T","F","S")</f>
        <v>T</v>
      </c>
      <c r="BC7" s="23" t="str">
        <f t="shared" si="7"/>
        <v>W</v>
      </c>
      <c r="BD7" s="23" t="str">
        <f t="shared" si="7"/>
        <v>T</v>
      </c>
      <c r="BE7" s="23" t="str">
        <f t="shared" si="7"/>
        <v>F</v>
      </c>
      <c r="BF7" s="23" t="str">
        <f t="shared" si="7"/>
        <v>S</v>
      </c>
      <c r="BG7" s="23" t="str">
        <f t="shared" si="7"/>
        <v>S</v>
      </c>
      <c r="BH7" s="23" t="str">
        <f>CHOOSE(WEEKDAY(BH4,1),"S","M","T","W","T","F","S")</f>
        <v>M</v>
      </c>
      <c r="BI7" s="23" t="str">
        <f t="shared" ref="BI7:BN7" si="8">CHOOSE(WEEKDAY(BI4,1),"S","M","T","W","T","F","S")</f>
        <v>T</v>
      </c>
      <c r="BJ7" s="23" t="str">
        <f t="shared" si="8"/>
        <v>W</v>
      </c>
      <c r="BK7" s="23" t="str">
        <f t="shared" si="8"/>
        <v>T</v>
      </c>
      <c r="BL7" s="23" t="str">
        <f t="shared" si="8"/>
        <v>F</v>
      </c>
      <c r="BM7" s="23" t="str">
        <f t="shared" si="8"/>
        <v>S</v>
      </c>
      <c r="BN7" s="23" t="str">
        <f t="shared" si="8"/>
        <v>S</v>
      </c>
      <c r="BO7" s="24"/>
    </row>
    <row r="8" spans="1:67" s="28" customFormat="1" ht="13" x14ac:dyDescent="0.15">
      <c r="A8" s="26" t="str">
        <f ca="1">IF(ISERROR(VALUE(SUBSTITUTE(OFFSET(A8,-1,0,1,1),".",""))),"1",IF(ISERROR(FIND("`",SUBSTITUTE(OFFSET(A8,-1,0,1,1),".","`",1))),TEXT(VALUE(OFFSET(A8,-1,0,1,1))+1,"#"),TEXT(VALUE(LEFT(OFFSET(A8,-1,0,1,1),FIND("`",SUBSTITUTE(OFFSET(A8,-1,0,1,1),".","`",1))-1))+1,"#")))</f>
        <v>1</v>
      </c>
      <c r="B8" s="27" t="s">
        <v>102</v>
      </c>
      <c r="D8" s="29" t="s">
        <v>105</v>
      </c>
      <c r="E8" s="30"/>
      <c r="F8" s="30"/>
      <c r="G8" s="31"/>
      <c r="H8" s="31"/>
      <c r="I8" s="32"/>
      <c r="J8" s="33"/>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5"/>
    </row>
    <row r="9" spans="1:67" s="46" customFormat="1" ht="13" x14ac:dyDescent="0.15">
      <c r="A9" s="36"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37" t="s">
        <v>103</v>
      </c>
      <c r="C9" s="38" t="s">
        <v>105</v>
      </c>
      <c r="D9" s="39"/>
      <c r="E9" s="40">
        <f>E4</f>
        <v>43304</v>
      </c>
      <c r="F9" s="41">
        <f>IF(G9=0,E9,E9+G9-1)</f>
        <v>43305</v>
      </c>
      <c r="G9" s="42">
        <v>2</v>
      </c>
      <c r="H9" s="42"/>
      <c r="I9" s="43">
        <v>0</v>
      </c>
      <c r="J9" s="44">
        <f t="shared" ref="J9:J41" si="10">IF(OR(F9=0,E9=0),0,NETWORKDAYS(E9,F9))</f>
        <v>2</v>
      </c>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45"/>
    </row>
    <row r="10" spans="1:67" s="46" customFormat="1" ht="13" x14ac:dyDescent="0.15">
      <c r="A10" s="36" t="str">
        <f t="shared" ca="1" si="9"/>
        <v>1.2</v>
      </c>
      <c r="B10" s="37" t="s">
        <v>104</v>
      </c>
      <c r="C10" s="38" t="s">
        <v>105</v>
      </c>
      <c r="D10" s="39"/>
      <c r="E10" s="40">
        <f>F9+1</f>
        <v>43306</v>
      </c>
      <c r="F10" s="41">
        <f t="shared" ref="F10:F16" si="11">IF(G10=0,E10,E10+G10-1)</f>
        <v>43306</v>
      </c>
      <c r="G10" s="42">
        <v>1</v>
      </c>
      <c r="H10" s="42"/>
      <c r="I10" s="43">
        <v>0</v>
      </c>
      <c r="J10" s="44">
        <f t="shared" si="10"/>
        <v>1</v>
      </c>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45"/>
    </row>
    <row r="11" spans="1:67" s="46" customFormat="1" ht="13" hidden="1" x14ac:dyDescent="0.15">
      <c r="A11" s="36" t="str">
        <f t="shared" ca="1" si="9"/>
        <v>1.3</v>
      </c>
      <c r="B11" s="37" t="s">
        <v>1</v>
      </c>
      <c r="C11" s="38"/>
      <c r="D11" s="39"/>
      <c r="E11" s="40">
        <f>F10+1</f>
        <v>43307</v>
      </c>
      <c r="F11" s="41">
        <f t="shared" si="11"/>
        <v>43307</v>
      </c>
      <c r="G11" s="42">
        <v>1</v>
      </c>
      <c r="H11" s="42"/>
      <c r="I11" s="43">
        <f t="shared" ref="I11:I17" si="12">J11/G11</f>
        <v>1</v>
      </c>
      <c r="J11" s="44">
        <f t="shared" si="10"/>
        <v>1</v>
      </c>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45"/>
    </row>
    <row r="12" spans="1:67" s="46" customFormat="1" ht="13" hidden="1" x14ac:dyDescent="0.15">
      <c r="A12" s="36" t="str">
        <f t="shared" ca="1" si="9"/>
        <v>1.4</v>
      </c>
      <c r="B12" s="37" t="s">
        <v>1</v>
      </c>
      <c r="C12" s="38"/>
      <c r="D12" s="39"/>
      <c r="E12" s="40">
        <v>42088</v>
      </c>
      <c r="F12" s="41">
        <f t="shared" si="11"/>
        <v>42088</v>
      </c>
      <c r="G12" s="42">
        <v>1</v>
      </c>
      <c r="H12" s="42"/>
      <c r="I12" s="43">
        <f t="shared" si="12"/>
        <v>1</v>
      </c>
      <c r="J12" s="44">
        <f t="shared" si="10"/>
        <v>1</v>
      </c>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45"/>
    </row>
    <row r="13" spans="1:67" s="46" customFormat="1" ht="13" hidden="1" x14ac:dyDescent="0.15">
      <c r="A13" s="36" t="str">
        <f t="shared" ca="1" si="9"/>
        <v>1.5</v>
      </c>
      <c r="B13" s="37" t="s">
        <v>1</v>
      </c>
      <c r="C13" s="38"/>
      <c r="D13" s="39"/>
      <c r="E13" s="40">
        <f>F12+1</f>
        <v>42089</v>
      </c>
      <c r="F13" s="41">
        <f t="shared" si="11"/>
        <v>42089</v>
      </c>
      <c r="G13" s="42">
        <v>1</v>
      </c>
      <c r="H13" s="42"/>
      <c r="I13" s="43">
        <f t="shared" si="12"/>
        <v>1</v>
      </c>
      <c r="J13" s="44">
        <f t="shared" si="10"/>
        <v>1</v>
      </c>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45"/>
    </row>
    <row r="14" spans="1:67" s="46" customFormat="1" ht="13" hidden="1" x14ac:dyDescent="0.15">
      <c r="A14" s="36" t="str">
        <f t="shared" ca="1" si="9"/>
        <v>1.6</v>
      </c>
      <c r="B14" s="37" t="s">
        <v>1</v>
      </c>
      <c r="C14" s="38"/>
      <c r="D14" s="39"/>
      <c r="E14" s="40">
        <v>42087</v>
      </c>
      <c r="F14" s="41">
        <f t="shared" si="11"/>
        <v>42087</v>
      </c>
      <c r="G14" s="42">
        <v>1</v>
      </c>
      <c r="H14" s="42"/>
      <c r="I14" s="43">
        <f t="shared" si="12"/>
        <v>1</v>
      </c>
      <c r="J14" s="44">
        <f t="shared" si="10"/>
        <v>1</v>
      </c>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45"/>
    </row>
    <row r="15" spans="1:67" s="46" customFormat="1" ht="13" hidden="1" x14ac:dyDescent="0.15">
      <c r="A15" s="36" t="str">
        <f t="shared" ca="1" si="9"/>
        <v>1.7</v>
      </c>
      <c r="B15" s="37" t="s">
        <v>1</v>
      </c>
      <c r="C15" s="38"/>
      <c r="D15" s="39"/>
      <c r="E15" s="40">
        <f>F14+1</f>
        <v>42088</v>
      </c>
      <c r="F15" s="41">
        <f t="shared" si="11"/>
        <v>42088</v>
      </c>
      <c r="G15" s="42">
        <v>1</v>
      </c>
      <c r="H15" s="42"/>
      <c r="I15" s="43">
        <f t="shared" si="12"/>
        <v>1</v>
      </c>
      <c r="J15" s="44">
        <f t="shared" si="10"/>
        <v>1</v>
      </c>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45"/>
    </row>
    <row r="16" spans="1:67" s="46" customFormat="1" ht="13" hidden="1" x14ac:dyDescent="0.15">
      <c r="A16" s="36" t="str">
        <f t="shared" ca="1" si="9"/>
        <v>1.8</v>
      </c>
      <c r="B16" s="37" t="s">
        <v>1</v>
      </c>
      <c r="C16" s="38"/>
      <c r="D16" s="39"/>
      <c r="E16" s="40">
        <f>F15+1</f>
        <v>42089</v>
      </c>
      <c r="F16" s="41">
        <f t="shared" si="11"/>
        <v>42089</v>
      </c>
      <c r="G16" s="42">
        <v>1</v>
      </c>
      <c r="H16" s="42"/>
      <c r="I16" s="43">
        <f t="shared" si="12"/>
        <v>1</v>
      </c>
      <c r="J16" s="44">
        <f t="shared" si="10"/>
        <v>1</v>
      </c>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45"/>
    </row>
    <row r="17" spans="1:67" s="38" customFormat="1" ht="13" hidden="1" x14ac:dyDescent="0.15">
      <c r="A17" s="36" t="str">
        <f t="shared" ca="1" si="9"/>
        <v>1.9</v>
      </c>
      <c r="B17" s="47" t="s">
        <v>2</v>
      </c>
      <c r="C17" s="47"/>
      <c r="D17" s="29"/>
      <c r="E17" s="48"/>
      <c r="F17" s="48"/>
      <c r="G17" s="31"/>
      <c r="H17" s="54"/>
      <c r="I17" s="43" t="e">
        <f t="shared" si="12"/>
        <v>#DIV/0!</v>
      </c>
      <c r="J17" s="44">
        <f t="shared" si="10"/>
        <v>0</v>
      </c>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49"/>
    </row>
    <row r="18" spans="1:67" s="28" customFormat="1" ht="13" x14ac:dyDescent="0.15">
      <c r="A18" s="26" t="str">
        <f ca="1">IF(ISERROR(VALUE(SUBSTITUTE(OFFSET(A18,-1,0,1,1),".",""))),"1",IF(ISERROR(FIND("`",SUBSTITUTE(OFFSET(A18,-1,0,1,1),".","`",1))),TEXT(VALUE(OFFSET(A18,-1,0,1,1))+1,"#"),TEXT(VALUE(LEFT(OFFSET(A18,-1,0,1,1),FIND("`",SUBSTITUTE(OFFSET(A18,-1,0,1,1),".","`",1))-1))+1,"#")))</f>
        <v>2</v>
      </c>
      <c r="B18" s="27" t="s">
        <v>106</v>
      </c>
      <c r="D18" s="29" t="s">
        <v>105</v>
      </c>
      <c r="E18" s="30"/>
      <c r="F18" s="30"/>
      <c r="G18" s="31"/>
      <c r="H18" s="54"/>
      <c r="I18" s="50"/>
      <c r="J18" s="44">
        <f t="shared" si="10"/>
        <v>0</v>
      </c>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5"/>
    </row>
    <row r="19" spans="1:67" s="46" customFormat="1" ht="24" x14ac:dyDescent="0.15">
      <c r="A19" s="36" t="str">
        <f ca="1">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37" t="s">
        <v>107</v>
      </c>
      <c r="C19" s="38" t="s">
        <v>105</v>
      </c>
      <c r="D19" s="39"/>
      <c r="E19" s="40">
        <f>F10+1</f>
        <v>43307</v>
      </c>
      <c r="F19" s="41">
        <f>IF(G19=0,E19,E19+G19-1)</f>
        <v>43308</v>
      </c>
      <c r="G19" s="42">
        <v>2</v>
      </c>
      <c r="H19" s="42"/>
      <c r="I19" s="43">
        <v>0</v>
      </c>
      <c r="J19" s="44">
        <f t="shared" si="10"/>
        <v>2</v>
      </c>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45"/>
    </row>
    <row r="20" spans="1:67" s="46" customFormat="1" ht="13" hidden="1" x14ac:dyDescent="0.15">
      <c r="A20" s="36"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2.2</v>
      </c>
      <c r="B20" s="37" t="s">
        <v>1</v>
      </c>
      <c r="C20" s="38"/>
      <c r="D20" s="39"/>
      <c r="E20" s="40">
        <f t="shared" ref="E20:E23" si="13">F11+1</f>
        <v>43308</v>
      </c>
      <c r="F20" s="41">
        <f>IF(G20=0,E20,E20+G20-1)</f>
        <v>43308</v>
      </c>
      <c r="G20" s="42">
        <v>1</v>
      </c>
      <c r="H20" s="42"/>
      <c r="I20" s="43">
        <f>J20/G20</f>
        <v>1</v>
      </c>
      <c r="J20" s="44">
        <f t="shared" si="10"/>
        <v>1</v>
      </c>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45"/>
    </row>
    <row r="21" spans="1:67" s="46" customFormat="1" ht="13" hidden="1" x14ac:dyDescent="0.15">
      <c r="A21" s="36"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2.3</v>
      </c>
      <c r="B21" s="37" t="s">
        <v>1</v>
      </c>
      <c r="C21" s="38"/>
      <c r="D21" s="39"/>
      <c r="E21" s="40">
        <f t="shared" si="13"/>
        <v>42089</v>
      </c>
      <c r="F21" s="41">
        <f>IF(G21=0,E21,E21+G21-1)</f>
        <v>42089</v>
      </c>
      <c r="G21" s="42">
        <v>1</v>
      </c>
      <c r="H21" s="42"/>
      <c r="I21" s="43">
        <f>J21/G21</f>
        <v>1</v>
      </c>
      <c r="J21" s="44">
        <f t="shared" si="10"/>
        <v>1</v>
      </c>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45"/>
    </row>
    <row r="22" spans="1:67" s="46" customFormat="1" ht="13" hidden="1" x14ac:dyDescent="0.15">
      <c r="A22" s="36"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2.4</v>
      </c>
      <c r="B22" s="37" t="s">
        <v>1</v>
      </c>
      <c r="C22" s="38"/>
      <c r="D22" s="39"/>
      <c r="E22" s="40">
        <f t="shared" si="13"/>
        <v>42090</v>
      </c>
      <c r="F22" s="41">
        <f>IF(G22=0,E22,E22+G22-1)</f>
        <v>42090</v>
      </c>
      <c r="G22" s="42">
        <v>1</v>
      </c>
      <c r="H22" s="42"/>
      <c r="I22" s="43">
        <f>J22/G22</f>
        <v>1</v>
      </c>
      <c r="J22" s="44">
        <f t="shared" si="10"/>
        <v>1</v>
      </c>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45"/>
    </row>
    <row r="23" spans="1:67" s="38" customFormat="1" ht="13" hidden="1" x14ac:dyDescent="0.15">
      <c r="A23" s="36"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2.5</v>
      </c>
      <c r="B23" s="47" t="s">
        <v>2</v>
      </c>
      <c r="C23" s="47"/>
      <c r="D23" s="29"/>
      <c r="E23" s="40">
        <f t="shared" si="13"/>
        <v>42088</v>
      </c>
      <c r="F23" s="48"/>
      <c r="G23" s="31"/>
      <c r="H23" s="54"/>
      <c r="I23" s="43" t="e">
        <f>J23/G23</f>
        <v>#DIV/0!</v>
      </c>
      <c r="J23" s="44">
        <f t="shared" si="10"/>
        <v>0</v>
      </c>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49"/>
    </row>
    <row r="24" spans="1:67" s="28" customFormat="1" x14ac:dyDescent="0.2">
      <c r="A24" s="26" t="str">
        <f ca="1">IF(ISERROR(VALUE(SUBSTITUTE(OFFSET(A24,-1,0,1,1),".",""))),"1",IF(ISERROR(FIND("`",SUBSTITUTE(OFFSET(A24,-1,0,1,1),".","`",1))),TEXT(VALUE(OFFSET(A24,-1,0,1,1))+1,"#"),TEXT(VALUE(LEFT(OFFSET(A24,-1,0,1,1),FIND("`",SUBSTITUTE(OFFSET(A24,-1,0,1,1),".","`",1))-1))+1,"#")))</f>
        <v>3</v>
      </c>
      <c r="B24" s="27" t="s">
        <v>108</v>
      </c>
      <c r="D24" s="29" t="s">
        <v>105</v>
      </c>
      <c r="E24"/>
      <c r="F24" s="30"/>
      <c r="G24" s="31"/>
      <c r="H24" s="54"/>
      <c r="I24" s="50"/>
      <c r="J24" s="44">
        <f t="shared" si="10"/>
        <v>0</v>
      </c>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5"/>
    </row>
    <row r="25" spans="1:67" s="46" customFormat="1" ht="13" x14ac:dyDescent="0.15">
      <c r="A25" s="36" t="str">
        <f ca="1">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37" t="s">
        <v>109</v>
      </c>
      <c r="C25" s="38" t="s">
        <v>105</v>
      </c>
      <c r="D25" s="39"/>
      <c r="E25" s="40">
        <f>F19+1</f>
        <v>43309</v>
      </c>
      <c r="F25" s="41">
        <f>IF(G25=0,E25,E25+G25)</f>
        <v>43311</v>
      </c>
      <c r="G25" s="42">
        <v>2</v>
      </c>
      <c r="H25" s="42"/>
      <c r="I25" s="43">
        <v>0</v>
      </c>
      <c r="J25" s="44">
        <f t="shared" si="10"/>
        <v>1</v>
      </c>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45"/>
    </row>
    <row r="26" spans="1:67" s="46" customFormat="1" ht="13" hidden="1" x14ac:dyDescent="0.15">
      <c r="A26" s="36"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3.2</v>
      </c>
      <c r="B26" s="37" t="s">
        <v>1</v>
      </c>
      <c r="C26" s="38"/>
      <c r="D26" s="39"/>
      <c r="E26" s="40">
        <f>E25+1</f>
        <v>43310</v>
      </c>
      <c r="F26" s="41">
        <f>IF(G26=0,E26,E26+G26-1)</f>
        <v>43310</v>
      </c>
      <c r="G26" s="42">
        <v>1</v>
      </c>
      <c r="H26" s="42"/>
      <c r="I26" s="43">
        <f>J26/G26</f>
        <v>0</v>
      </c>
      <c r="J26" s="44">
        <f t="shared" si="10"/>
        <v>0</v>
      </c>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45"/>
    </row>
    <row r="27" spans="1:67" s="46" customFormat="1" ht="13" hidden="1" x14ac:dyDescent="0.15">
      <c r="A27" s="36"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3.3</v>
      </c>
      <c r="B27" s="37" t="s">
        <v>1</v>
      </c>
      <c r="C27" s="38"/>
      <c r="D27" s="39"/>
      <c r="E27" s="40">
        <f>E26+1</f>
        <v>43311</v>
      </c>
      <c r="F27" s="41">
        <f>IF(G27=0,E27,E27+G27-1)</f>
        <v>43311</v>
      </c>
      <c r="G27" s="42">
        <v>1</v>
      </c>
      <c r="H27" s="42"/>
      <c r="I27" s="43">
        <f>J27/G27</f>
        <v>1</v>
      </c>
      <c r="J27" s="44">
        <f t="shared" si="10"/>
        <v>1</v>
      </c>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45"/>
    </row>
    <row r="28" spans="1:67" s="46" customFormat="1" ht="13" hidden="1" x14ac:dyDescent="0.15">
      <c r="A28" s="36"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3.4</v>
      </c>
      <c r="B28" s="37" t="s">
        <v>1</v>
      </c>
      <c r="C28" s="38"/>
      <c r="D28" s="39"/>
      <c r="E28" s="40">
        <f>E27+1</f>
        <v>43312</v>
      </c>
      <c r="F28" s="41">
        <f>IF(G28=0,E28,E28+G28-1)</f>
        <v>43312</v>
      </c>
      <c r="G28" s="42">
        <v>1</v>
      </c>
      <c r="H28" s="42"/>
      <c r="I28" s="43">
        <f>J28/G28</f>
        <v>1</v>
      </c>
      <c r="J28" s="44">
        <f t="shared" si="10"/>
        <v>1</v>
      </c>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45"/>
    </row>
    <row r="29" spans="1:67" s="38" customFormat="1" ht="13" hidden="1" x14ac:dyDescent="0.15">
      <c r="A29" s="36"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3.5</v>
      </c>
      <c r="B29" s="47" t="s">
        <v>2</v>
      </c>
      <c r="C29" s="47"/>
      <c r="D29" s="29"/>
      <c r="E29" s="48"/>
      <c r="F29" s="48"/>
      <c r="G29" s="31"/>
      <c r="H29" s="54"/>
      <c r="I29" s="43" t="e">
        <f>J29/G29</f>
        <v>#DIV/0!</v>
      </c>
      <c r="J29" s="44">
        <f t="shared" si="10"/>
        <v>0</v>
      </c>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49"/>
    </row>
    <row r="30" spans="1:67" s="28" customFormat="1" ht="13" x14ac:dyDescent="0.15">
      <c r="A30" s="26" t="str">
        <f ca="1">IF(ISERROR(VALUE(SUBSTITUTE(OFFSET(A30,-1,0,1,1),".",""))),"1",IF(ISERROR(FIND("`",SUBSTITUTE(OFFSET(A30,-1,0,1,1),".","`",1))),TEXT(VALUE(OFFSET(A30,-1,0,1,1))+1,"#"),TEXT(VALUE(LEFT(OFFSET(A30,-1,0,1,1),FIND("`",SUBSTITUTE(OFFSET(A30,-1,0,1,1),".","`",1))-1))+1,"#")))</f>
        <v>4</v>
      </c>
      <c r="B30" s="27" t="s">
        <v>110</v>
      </c>
      <c r="D30" s="29" t="s">
        <v>105</v>
      </c>
      <c r="E30" s="30"/>
      <c r="F30" s="30"/>
      <c r="G30" s="31"/>
      <c r="H30" s="54"/>
      <c r="I30" s="50"/>
      <c r="J30" s="44">
        <f t="shared" si="10"/>
        <v>0</v>
      </c>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5"/>
    </row>
    <row r="31" spans="1:67" s="46" customFormat="1" ht="13" x14ac:dyDescent="0.15">
      <c r="A31" s="36" t="str">
        <f t="shared" ref="A31:A99" ca="1" si="14">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37" t="s">
        <v>111</v>
      </c>
      <c r="C31" s="38" t="s">
        <v>105</v>
      </c>
      <c r="D31" s="39"/>
      <c r="E31" s="40">
        <f>F25+1</f>
        <v>43312</v>
      </c>
      <c r="F31" s="41">
        <f>IF(G31=0,E31,E31+G31-1)</f>
        <v>43313</v>
      </c>
      <c r="G31" s="42">
        <v>2</v>
      </c>
      <c r="H31" s="42"/>
      <c r="I31" s="43">
        <v>0</v>
      </c>
      <c r="J31" s="44">
        <f t="shared" si="10"/>
        <v>2</v>
      </c>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45"/>
    </row>
    <row r="32" spans="1:67" s="46" customFormat="1" ht="13" hidden="1" x14ac:dyDescent="0.15">
      <c r="A32" s="36" t="str">
        <f t="shared" ca="1" si="14"/>
        <v>4.2</v>
      </c>
      <c r="B32" s="37" t="s">
        <v>1</v>
      </c>
      <c r="C32" s="38"/>
      <c r="D32" s="39"/>
      <c r="E32" s="40">
        <f>E31+1</f>
        <v>43313</v>
      </c>
      <c r="F32" s="41">
        <f>IF(G32=0,E32,E32+G32-1)</f>
        <v>43313</v>
      </c>
      <c r="G32" s="42">
        <v>1</v>
      </c>
      <c r="H32" s="42"/>
      <c r="I32" s="43">
        <f>J32/G32</f>
        <v>1</v>
      </c>
      <c r="J32" s="44">
        <f t="shared" si="10"/>
        <v>1</v>
      </c>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45"/>
    </row>
    <row r="33" spans="1:67" s="46" customFormat="1" ht="13" hidden="1" x14ac:dyDescent="0.15">
      <c r="A33" s="36" t="str">
        <f t="shared" ca="1" si="14"/>
        <v>4.3</v>
      </c>
      <c r="B33" s="37" t="s">
        <v>1</v>
      </c>
      <c r="C33" s="38"/>
      <c r="D33" s="39"/>
      <c r="E33" s="40">
        <f>E32+1</f>
        <v>43314</v>
      </c>
      <c r="F33" s="41">
        <f>IF(G33=0,E33,E33+G33-1)</f>
        <v>43314</v>
      </c>
      <c r="G33" s="42">
        <v>1</v>
      </c>
      <c r="H33" s="42"/>
      <c r="I33" s="43">
        <f>J33/G33</f>
        <v>1</v>
      </c>
      <c r="J33" s="44">
        <f t="shared" si="10"/>
        <v>1</v>
      </c>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45"/>
    </row>
    <row r="34" spans="1:67" s="46" customFormat="1" ht="13" hidden="1" x14ac:dyDescent="0.15">
      <c r="A34" s="36" t="str">
        <f t="shared" ca="1" si="14"/>
        <v>4.4</v>
      </c>
      <c r="B34" s="37" t="s">
        <v>1</v>
      </c>
      <c r="C34" s="38"/>
      <c r="D34" s="39"/>
      <c r="E34" s="40">
        <f>E33+1</f>
        <v>43315</v>
      </c>
      <c r="F34" s="41">
        <f>IF(G34=0,E34,E34+G34-1)</f>
        <v>43315</v>
      </c>
      <c r="G34" s="42">
        <v>1</v>
      </c>
      <c r="H34" s="42"/>
      <c r="I34" s="43">
        <f>J34/G34</f>
        <v>1</v>
      </c>
      <c r="J34" s="44">
        <f t="shared" si="10"/>
        <v>1</v>
      </c>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45"/>
    </row>
    <row r="35" spans="1:67" s="38" customFormat="1" ht="13" hidden="1" x14ac:dyDescent="0.15">
      <c r="A35" s="36" t="str">
        <f t="shared" ca="1" si="14"/>
        <v>4.5</v>
      </c>
      <c r="B35" s="47" t="s">
        <v>2</v>
      </c>
      <c r="C35" s="47"/>
      <c r="D35" s="29"/>
      <c r="E35" s="48"/>
      <c r="F35" s="48"/>
      <c r="G35" s="31"/>
      <c r="H35" s="54"/>
      <c r="I35" s="43" t="e">
        <f>J35/G35</f>
        <v>#DIV/0!</v>
      </c>
      <c r="J35" s="44">
        <f t="shared" si="10"/>
        <v>0</v>
      </c>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49"/>
    </row>
    <row r="36" spans="1:67" s="28" customFormat="1" ht="13" x14ac:dyDescent="0.15">
      <c r="A36" s="26" t="str">
        <f ca="1">IF(ISERROR(VALUE(SUBSTITUTE(OFFSET(A36,-1,0,1,1),".",""))),"1",IF(ISERROR(FIND("`",SUBSTITUTE(OFFSET(A36,-1,0,1,1),".","`",1))),TEXT(VALUE(OFFSET(A36,-1,0,1,1))+1,"#"),TEXT(VALUE(LEFT(OFFSET(A36,-1,0,1,1),FIND("`",SUBSTITUTE(OFFSET(A36,-1,0,1,1),".","`",1))-1))+1,"#")))</f>
        <v>5</v>
      </c>
      <c r="B36" s="27" t="s">
        <v>112</v>
      </c>
      <c r="D36" s="29" t="s">
        <v>105</v>
      </c>
      <c r="E36" s="30"/>
      <c r="F36" s="30"/>
      <c r="G36" s="31"/>
      <c r="H36" s="54"/>
      <c r="I36" s="50"/>
      <c r="J36" s="44">
        <f t="shared" si="10"/>
        <v>0</v>
      </c>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5"/>
    </row>
    <row r="37" spans="1:67" s="46" customFormat="1" ht="13" x14ac:dyDescent="0.15">
      <c r="A37" s="36" t="str">
        <f t="shared" ca="1" si="14"/>
        <v>5.1</v>
      </c>
      <c r="B37" s="37" t="s">
        <v>113</v>
      </c>
      <c r="C37" s="38" t="s">
        <v>105</v>
      </c>
      <c r="D37" s="39"/>
      <c r="E37" s="40">
        <f>F31+1</f>
        <v>43314</v>
      </c>
      <c r="F37" s="41">
        <f>IF(G37=0,E37,E37+G37-1)</f>
        <v>43315</v>
      </c>
      <c r="G37" s="42">
        <v>2</v>
      </c>
      <c r="H37" s="42"/>
      <c r="I37" s="43">
        <v>0</v>
      </c>
      <c r="J37" s="44">
        <f t="shared" si="10"/>
        <v>2</v>
      </c>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45"/>
    </row>
    <row r="38" spans="1:67" s="46" customFormat="1" ht="24" x14ac:dyDescent="0.15">
      <c r="A38" s="36" t="str">
        <f t="shared" ca="1" si="14"/>
        <v>5.2</v>
      </c>
      <c r="B38" s="37" t="s">
        <v>114</v>
      </c>
      <c r="C38" s="38" t="s">
        <v>105</v>
      </c>
      <c r="D38" s="39"/>
      <c r="E38" s="40">
        <f>F37+1</f>
        <v>43316</v>
      </c>
      <c r="F38" s="41">
        <f>IF(G38=0,E38,E38+G38)</f>
        <v>43318</v>
      </c>
      <c r="G38" s="42">
        <v>2</v>
      </c>
      <c r="H38" s="42"/>
      <c r="I38" s="43">
        <v>0</v>
      </c>
      <c r="J38" s="44">
        <f t="shared" ref="J38" si="15">IF(OR(F38=0,E38=0),0,NETWORKDAYS(E38,F38))</f>
        <v>1</v>
      </c>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45"/>
    </row>
    <row r="39" spans="1:67" s="28" customFormat="1" ht="13" x14ac:dyDescent="0.15">
      <c r="A39" s="26" t="str">
        <f ca="1">IF(ISERROR(VALUE(SUBSTITUTE(OFFSET(A39,-1,0,1,1),".",""))),"1",IF(ISERROR(FIND("`",SUBSTITUTE(OFFSET(A39,-1,0,1,1),".","`",1))),TEXT(VALUE(OFFSET(A39,-1,0,1,1))+1,"#"),TEXT(VALUE(LEFT(OFFSET(A39,-1,0,1,1),FIND("`",SUBSTITUTE(OFFSET(A39,-1,0,1,1),".","`",1))-1))+1,"#")))</f>
        <v>6</v>
      </c>
      <c r="B39" s="27" t="s">
        <v>115</v>
      </c>
      <c r="D39" s="29" t="s">
        <v>105</v>
      </c>
      <c r="E39" s="30"/>
      <c r="F39" s="30"/>
      <c r="G39" s="31"/>
      <c r="H39" s="54"/>
      <c r="I39" s="50"/>
      <c r="J39" s="44">
        <f t="shared" si="10"/>
        <v>0</v>
      </c>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5"/>
    </row>
    <row r="40" spans="1:67" s="46" customFormat="1" ht="13" x14ac:dyDescent="0.15">
      <c r="A40" s="36" t="str">
        <f t="shared" ca="1" si="14"/>
        <v>6.1</v>
      </c>
      <c r="B40" s="37" t="s">
        <v>116</v>
      </c>
      <c r="C40" s="38" t="s">
        <v>105</v>
      </c>
      <c r="D40" s="39"/>
      <c r="E40" s="40">
        <f>F38+1</f>
        <v>43319</v>
      </c>
      <c r="F40" s="41">
        <f>IF(G40=0,E40,E40+G40-1)</f>
        <v>43320</v>
      </c>
      <c r="G40" s="42">
        <v>2</v>
      </c>
      <c r="H40" s="42"/>
      <c r="I40" s="43">
        <v>0</v>
      </c>
      <c r="J40" s="44">
        <f t="shared" si="10"/>
        <v>2</v>
      </c>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45"/>
    </row>
    <row r="41" spans="1:67" s="28" customFormat="1" ht="13" x14ac:dyDescent="0.15">
      <c r="A41" s="26" t="str">
        <f ca="1">IF(ISERROR(VALUE(SUBSTITUTE(OFFSET(A41,-1,0,1,1),".",""))),"1",IF(ISERROR(FIND("`",SUBSTITUTE(OFFSET(A41,-1,0,1,1),".","`",1))),TEXT(VALUE(OFFSET(A41,-1,0,1,1))+1,"#"),TEXT(VALUE(LEFT(OFFSET(A41,-1,0,1,1),FIND("`",SUBSTITUTE(OFFSET(A41,-1,0,1,1),".","`",1))-1))+1,"#")))</f>
        <v>7</v>
      </c>
      <c r="B41" s="27" t="s">
        <v>117</v>
      </c>
      <c r="D41" s="29" t="s">
        <v>105</v>
      </c>
      <c r="E41" s="30"/>
      <c r="F41" s="30"/>
      <c r="G41" s="31"/>
      <c r="H41" s="54"/>
      <c r="I41" s="50"/>
      <c r="J41" s="44">
        <f t="shared" si="10"/>
        <v>0</v>
      </c>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5"/>
    </row>
    <row r="42" spans="1:67" s="46" customFormat="1" ht="13" x14ac:dyDescent="0.15">
      <c r="A42" s="36" t="str">
        <f t="shared" ca="1" si="14"/>
        <v>7.1</v>
      </c>
      <c r="B42" s="37" t="s">
        <v>118</v>
      </c>
      <c r="C42" s="38" t="s">
        <v>105</v>
      </c>
      <c r="D42" s="39"/>
      <c r="E42" s="40">
        <f>F40+1</f>
        <v>43321</v>
      </c>
      <c r="F42" s="41">
        <f>IF(G42=0,E42,E42+G42-1)</f>
        <v>43322</v>
      </c>
      <c r="G42" s="42">
        <v>2</v>
      </c>
      <c r="H42" s="42"/>
      <c r="I42" s="43">
        <v>0</v>
      </c>
      <c r="J42" s="44">
        <f t="shared" ref="J42:J60" si="16">IF(OR(F42=0,E42=0),0,NETWORKDAYS(E42,F42))</f>
        <v>2</v>
      </c>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45"/>
    </row>
    <row r="43" spans="1:67" s="46" customFormat="1" ht="13" hidden="1" x14ac:dyDescent="0.15">
      <c r="A43" s="36" t="str">
        <f t="shared" ca="1" si="14"/>
        <v>7.2</v>
      </c>
      <c r="B43" s="37" t="s">
        <v>1</v>
      </c>
      <c r="C43" s="38"/>
      <c r="D43" s="39"/>
      <c r="E43" s="40">
        <f>E42+1</f>
        <v>43322</v>
      </c>
      <c r="F43" s="41">
        <f>IF(G43=0,E43,E43+G43-1)</f>
        <v>43322</v>
      </c>
      <c r="G43" s="42">
        <v>1</v>
      </c>
      <c r="H43" s="42"/>
      <c r="I43" s="43">
        <f>J43/G43</f>
        <v>1</v>
      </c>
      <c r="J43" s="44">
        <f t="shared" si="16"/>
        <v>1</v>
      </c>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45"/>
    </row>
    <row r="44" spans="1:67" s="46" customFormat="1" ht="13" hidden="1" x14ac:dyDescent="0.15">
      <c r="A44" s="36" t="str">
        <f t="shared" ca="1" si="14"/>
        <v>7.3</v>
      </c>
      <c r="B44" s="37" t="s">
        <v>1</v>
      </c>
      <c r="C44" s="38"/>
      <c r="D44" s="39"/>
      <c r="E44" s="40">
        <f>E43+1</f>
        <v>43323</v>
      </c>
      <c r="F44" s="41">
        <f>IF(G44=0,E44,E44+G44-1)</f>
        <v>43323</v>
      </c>
      <c r="G44" s="42">
        <v>1</v>
      </c>
      <c r="H44" s="42"/>
      <c r="I44" s="43">
        <f>J44/G44</f>
        <v>0</v>
      </c>
      <c r="J44" s="44">
        <f t="shared" si="16"/>
        <v>0</v>
      </c>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45"/>
    </row>
    <row r="45" spans="1:67" s="46" customFormat="1" ht="13" hidden="1" x14ac:dyDescent="0.15">
      <c r="A45" s="36" t="str">
        <f t="shared" ca="1" si="14"/>
        <v>7.4</v>
      </c>
      <c r="B45" s="37" t="s">
        <v>1</v>
      </c>
      <c r="C45" s="38"/>
      <c r="D45" s="39"/>
      <c r="E45" s="40">
        <f>E44+1</f>
        <v>43324</v>
      </c>
      <c r="F45" s="41">
        <f>IF(G45=0,E45,E45+G45-1)</f>
        <v>43324</v>
      </c>
      <c r="G45" s="42">
        <v>1</v>
      </c>
      <c r="H45" s="42"/>
      <c r="I45" s="43">
        <f>J45/G45</f>
        <v>0</v>
      </c>
      <c r="J45" s="44">
        <f t="shared" si="16"/>
        <v>0</v>
      </c>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45"/>
    </row>
    <row r="46" spans="1:67" s="38" customFormat="1" ht="13" hidden="1" x14ac:dyDescent="0.15">
      <c r="A46" s="36" t="str">
        <f t="shared" ca="1" si="14"/>
        <v>7.5</v>
      </c>
      <c r="B46" s="47" t="s">
        <v>2</v>
      </c>
      <c r="C46" s="47"/>
      <c r="D46" s="29"/>
      <c r="E46" s="48"/>
      <c r="F46" s="48"/>
      <c r="G46" s="31"/>
      <c r="H46" s="54"/>
      <c r="I46" s="43" t="e">
        <f>J46/G46</f>
        <v>#DIV/0!</v>
      </c>
      <c r="J46" s="44">
        <f t="shared" si="16"/>
        <v>0</v>
      </c>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49"/>
    </row>
    <row r="47" spans="1:67" s="28" customFormat="1" ht="13" x14ac:dyDescent="0.15">
      <c r="A47" s="26" t="str">
        <f ca="1">IF(ISERROR(VALUE(SUBSTITUTE(OFFSET(A47,-1,0,1,1),".",""))),"1",IF(ISERROR(FIND("`",SUBSTITUTE(OFFSET(A47,-1,0,1,1),".","`",1))),TEXT(VALUE(OFFSET(A47,-1,0,1,1))+1,"#"),TEXT(VALUE(LEFT(OFFSET(A47,-1,0,1,1),FIND("`",SUBSTITUTE(OFFSET(A47,-1,0,1,1),".","`",1))-1))+1,"#")))</f>
        <v>8</v>
      </c>
      <c r="B47" s="27" t="s">
        <v>119</v>
      </c>
      <c r="D47" s="29" t="s">
        <v>105</v>
      </c>
      <c r="E47" s="30"/>
      <c r="F47" s="30"/>
      <c r="G47" s="31"/>
      <c r="H47" s="54"/>
      <c r="I47" s="50"/>
      <c r="J47" s="44">
        <f t="shared" si="16"/>
        <v>0</v>
      </c>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5"/>
    </row>
    <row r="48" spans="1:67" s="46" customFormat="1" ht="13" x14ac:dyDescent="0.15">
      <c r="A48" s="36" t="str">
        <f t="shared" ca="1" si="14"/>
        <v>8.1</v>
      </c>
      <c r="B48" s="37" t="s">
        <v>120</v>
      </c>
      <c r="C48" s="38" t="s">
        <v>105</v>
      </c>
      <c r="D48" s="39"/>
      <c r="E48" s="40">
        <f>F42+1</f>
        <v>43323</v>
      </c>
      <c r="F48" s="41">
        <f>IF(G48=0,E48,E48+G48)</f>
        <v>43325</v>
      </c>
      <c r="G48" s="42">
        <v>2</v>
      </c>
      <c r="H48" s="42"/>
      <c r="I48" s="43">
        <v>0</v>
      </c>
      <c r="J48" s="44">
        <f t="shared" si="16"/>
        <v>1</v>
      </c>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45"/>
    </row>
    <row r="49" spans="1:67" s="38" customFormat="1" ht="13" hidden="1" x14ac:dyDescent="0.15">
      <c r="A49" s="36" t="str">
        <f t="shared" ca="1" si="14"/>
        <v>8.2</v>
      </c>
      <c r="B49" s="47" t="s">
        <v>2</v>
      </c>
      <c r="C49" s="47"/>
      <c r="D49" s="29"/>
      <c r="E49" s="48"/>
      <c r="F49" s="48"/>
      <c r="G49" s="31"/>
      <c r="H49" s="54"/>
      <c r="I49" s="43" t="e">
        <f>J49/G49</f>
        <v>#DIV/0!</v>
      </c>
      <c r="J49" s="44">
        <f t="shared" si="16"/>
        <v>0</v>
      </c>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49"/>
    </row>
    <row r="50" spans="1:67" s="28" customFormat="1" ht="13" x14ac:dyDescent="0.15">
      <c r="A50" s="26" t="str">
        <f ca="1">IF(ISERROR(VALUE(SUBSTITUTE(OFFSET(A50,-1,0,1,1),".",""))),"1",IF(ISERROR(FIND("`",SUBSTITUTE(OFFSET(A50,-1,0,1,1),".","`",1))),TEXT(VALUE(OFFSET(A50,-1,0,1,1))+1,"#"),TEXT(VALUE(LEFT(OFFSET(A50,-1,0,1,1),FIND("`",SUBSTITUTE(OFFSET(A50,-1,0,1,1),".","`",1))-1))+1,"#")))</f>
        <v>9</v>
      </c>
      <c r="B50" s="27" t="s">
        <v>121</v>
      </c>
      <c r="D50" s="29" t="s">
        <v>105</v>
      </c>
      <c r="E50" s="30"/>
      <c r="F50" s="30"/>
      <c r="G50" s="31"/>
      <c r="H50" s="54"/>
      <c r="I50" s="50"/>
      <c r="J50" s="44">
        <f t="shared" si="16"/>
        <v>0</v>
      </c>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5"/>
    </row>
    <row r="51" spans="1:67" s="46" customFormat="1" ht="13" x14ac:dyDescent="0.15">
      <c r="A51" s="36" t="str">
        <f t="shared" ca="1" si="14"/>
        <v>9.1</v>
      </c>
      <c r="B51" s="37" t="s">
        <v>122</v>
      </c>
      <c r="C51" s="38" t="s">
        <v>105</v>
      </c>
      <c r="D51" s="39"/>
      <c r="E51" s="40">
        <f>F48+1</f>
        <v>43326</v>
      </c>
      <c r="F51" s="41">
        <f>IF(G51=0,E51,E51+G51-1)</f>
        <v>43326</v>
      </c>
      <c r="G51" s="42">
        <v>1</v>
      </c>
      <c r="H51" s="42"/>
      <c r="I51" s="43">
        <v>0</v>
      </c>
      <c r="J51" s="44">
        <f t="shared" si="16"/>
        <v>1</v>
      </c>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45"/>
    </row>
    <row r="52" spans="1:67" s="46" customFormat="1" ht="13" x14ac:dyDescent="0.15">
      <c r="A52" s="36" t="str">
        <f t="shared" ca="1" si="14"/>
        <v>9.2</v>
      </c>
      <c r="B52" s="37" t="s">
        <v>123</v>
      </c>
      <c r="C52" s="38" t="s">
        <v>105</v>
      </c>
      <c r="D52" s="39"/>
      <c r="E52" s="40">
        <f>F51+1</f>
        <v>43327</v>
      </c>
      <c r="F52" s="41">
        <f>IF(G52=0,E52,E52+G52-1)</f>
        <v>43328</v>
      </c>
      <c r="G52" s="42">
        <v>2</v>
      </c>
      <c r="H52" s="42"/>
      <c r="I52" s="43">
        <v>0</v>
      </c>
      <c r="J52" s="44">
        <f t="shared" ref="J52" si="17">IF(OR(F52=0,E52=0),0,NETWORKDAYS(E52,F52))</f>
        <v>2</v>
      </c>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45"/>
    </row>
    <row r="53" spans="1:67" s="28" customFormat="1" ht="13" x14ac:dyDescent="0.15">
      <c r="A53" s="26" t="str">
        <f ca="1">IF(ISERROR(VALUE(SUBSTITUTE(OFFSET(A53,-1,0,1,1),".",""))),"1",IF(ISERROR(FIND("`",SUBSTITUTE(OFFSET(A53,-1,0,1,1),".","`",1))),TEXT(VALUE(OFFSET(A53,-1,0,1,1))+1,"#"),TEXT(VALUE(LEFT(OFFSET(A53,-1,0,1,1),FIND("`",SUBSTITUTE(OFFSET(A53,-1,0,1,1),".","`",1))-1))+1,"#")))</f>
        <v>10</v>
      </c>
      <c r="B53" s="27" t="s">
        <v>124</v>
      </c>
      <c r="D53" s="29" t="s">
        <v>105</v>
      </c>
      <c r="E53" s="30"/>
      <c r="F53" s="30"/>
      <c r="G53" s="31"/>
      <c r="H53" s="54"/>
      <c r="I53" s="50"/>
      <c r="J53" s="44">
        <f t="shared" si="16"/>
        <v>0</v>
      </c>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5"/>
    </row>
    <row r="54" spans="1:67" s="46" customFormat="1" ht="24" x14ac:dyDescent="0.15">
      <c r="A54" s="36" t="str">
        <f t="shared" ca="1" si="14"/>
        <v>10.1</v>
      </c>
      <c r="B54" s="37" t="s">
        <v>125</v>
      </c>
      <c r="C54" s="38" t="s">
        <v>105</v>
      </c>
      <c r="D54" s="39"/>
      <c r="E54" s="40">
        <f>F52+1</f>
        <v>43329</v>
      </c>
      <c r="F54" s="41">
        <f>IF(G54=0,E54,E54+G54-1)</f>
        <v>43330</v>
      </c>
      <c r="G54" s="42">
        <v>2</v>
      </c>
      <c r="H54" s="42"/>
      <c r="I54" s="43">
        <v>0</v>
      </c>
      <c r="J54" s="44">
        <f t="shared" si="16"/>
        <v>1</v>
      </c>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45"/>
    </row>
    <row r="55" spans="1:67" s="46" customFormat="1" ht="13" hidden="1" x14ac:dyDescent="0.15">
      <c r="A55" s="36" t="str">
        <f t="shared" ca="1" si="14"/>
        <v>10.2</v>
      </c>
      <c r="B55" s="37" t="s">
        <v>14</v>
      </c>
      <c r="C55" s="38"/>
      <c r="D55" s="39"/>
      <c r="E55" s="40">
        <f>F54+1</f>
        <v>43331</v>
      </c>
      <c r="F55" s="41">
        <f>IF(G55=0,E55,E55+G55-1)</f>
        <v>43331</v>
      </c>
      <c r="G55" s="42">
        <v>1</v>
      </c>
      <c r="H55" s="42"/>
      <c r="I55" s="43">
        <v>0</v>
      </c>
      <c r="J55" s="44">
        <f t="shared" si="16"/>
        <v>0</v>
      </c>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45"/>
    </row>
    <row r="56" spans="1:67" s="46" customFormat="1" ht="24" hidden="1" x14ac:dyDescent="0.15">
      <c r="A56" s="36" t="str">
        <f t="shared" ca="1" si="14"/>
        <v>10.3</v>
      </c>
      <c r="B56" s="37" t="s">
        <v>15</v>
      </c>
      <c r="C56" s="38"/>
      <c r="D56" s="39"/>
      <c r="E56" s="40">
        <f>F55+1</f>
        <v>43332</v>
      </c>
      <c r="F56" s="41">
        <f>IF(G56=0,E56,E56+G56-1)</f>
        <v>43332</v>
      </c>
      <c r="G56" s="42">
        <v>1</v>
      </c>
      <c r="H56" s="42"/>
      <c r="I56" s="43">
        <v>0</v>
      </c>
      <c r="J56" s="44">
        <f t="shared" si="16"/>
        <v>1</v>
      </c>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45"/>
    </row>
    <row r="57" spans="1:67" s="28" customFormat="1" ht="13" x14ac:dyDescent="0.15">
      <c r="A57" s="26" t="str">
        <f ca="1">IF(ISERROR(VALUE(SUBSTITUTE(OFFSET(A57,-1,0,1,1),".",""))),"1",IF(ISERROR(FIND("`",SUBSTITUTE(OFFSET(A57,-1,0,1,1),".","`",1))),TEXT(VALUE(OFFSET(A57,-1,0,1,1))+1,"#"),TEXT(VALUE(LEFT(OFFSET(A57,-1,0,1,1),FIND("`",SUBSTITUTE(OFFSET(A57,-1,0,1,1),".","`",1))-1))+1,"#")))</f>
        <v>11</v>
      </c>
      <c r="B57" s="27" t="s">
        <v>126</v>
      </c>
      <c r="D57" s="29" t="s">
        <v>105</v>
      </c>
      <c r="E57" s="30"/>
      <c r="F57" s="30"/>
      <c r="G57" s="31"/>
      <c r="H57" s="54"/>
      <c r="I57" s="50"/>
      <c r="J57" s="44">
        <f t="shared" si="16"/>
        <v>0</v>
      </c>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5"/>
    </row>
    <row r="58" spans="1:67" s="46" customFormat="1" ht="13" x14ac:dyDescent="0.15">
      <c r="A58" s="36" t="str">
        <f t="shared" ca="1" si="14"/>
        <v>11.1</v>
      </c>
      <c r="B58" s="37" t="s">
        <v>127</v>
      </c>
      <c r="C58" s="38" t="s">
        <v>105</v>
      </c>
      <c r="D58" s="39"/>
      <c r="E58" s="40">
        <f>F54+2</f>
        <v>43332</v>
      </c>
      <c r="F58" s="41">
        <f>IF(G58=0,E58,E58+G58-1)</f>
        <v>43333</v>
      </c>
      <c r="G58" s="42">
        <v>2</v>
      </c>
      <c r="H58" s="42"/>
      <c r="I58" s="43">
        <v>0</v>
      </c>
      <c r="J58" s="44">
        <f t="shared" si="16"/>
        <v>2</v>
      </c>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45"/>
    </row>
    <row r="59" spans="1:67" s="28" customFormat="1" ht="13" x14ac:dyDescent="0.15">
      <c r="A59" s="26" t="str">
        <f ca="1">IF(ISERROR(VALUE(SUBSTITUTE(OFFSET(A59,-1,0,1,1),".",""))),"1",IF(ISERROR(FIND("`",SUBSTITUTE(OFFSET(A59,-1,0,1,1),".","`",1))),TEXT(VALUE(OFFSET(A59,-1,0,1,1))+1,"#"),TEXT(VALUE(LEFT(OFFSET(A59,-1,0,1,1),FIND("`",SUBSTITUTE(OFFSET(A59,-1,0,1,1),".","`",1))-1))+1,"#")))</f>
        <v>12</v>
      </c>
      <c r="B59" s="27" t="s">
        <v>128</v>
      </c>
      <c r="D59" s="29" t="s">
        <v>105</v>
      </c>
      <c r="E59" s="30"/>
      <c r="F59" s="30"/>
      <c r="G59" s="31"/>
      <c r="H59" s="54"/>
      <c r="I59" s="50"/>
      <c r="J59" s="44">
        <f t="shared" si="16"/>
        <v>0</v>
      </c>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5"/>
    </row>
    <row r="60" spans="1:67" s="46" customFormat="1" ht="13" x14ac:dyDescent="0.15">
      <c r="A60" s="36" t="str">
        <f t="shared" ca="1" si="14"/>
        <v>12.1</v>
      </c>
      <c r="B60" s="37" t="s">
        <v>129</v>
      </c>
      <c r="C60" s="38" t="s">
        <v>105</v>
      </c>
      <c r="D60" s="39"/>
      <c r="E60" s="40">
        <f>F58+1</f>
        <v>43334</v>
      </c>
      <c r="F60" s="41">
        <f>IF(G60=0,E60,E60+G60-1)</f>
        <v>43335</v>
      </c>
      <c r="G60" s="42">
        <v>2</v>
      </c>
      <c r="H60" s="42"/>
      <c r="I60" s="43">
        <v>0</v>
      </c>
      <c r="J60" s="44">
        <f t="shared" si="16"/>
        <v>2</v>
      </c>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45"/>
    </row>
    <row r="61" spans="1:67" s="28" customFormat="1" ht="13" x14ac:dyDescent="0.15">
      <c r="A61" s="26" t="str">
        <f ca="1">IF(ISERROR(VALUE(SUBSTITUTE(OFFSET(A61,-1,0,1,1),".",""))),"1",IF(ISERROR(FIND("`",SUBSTITUTE(OFFSET(A61,-1,0,1,1),".","`",1))),TEXT(VALUE(OFFSET(A61,-1,0,1,1))+1,"#"),TEXT(VALUE(LEFT(OFFSET(A61,-1,0,1,1),FIND("`",SUBSTITUTE(OFFSET(A61,-1,0,1,1),".","`",1))-1))+1,"#")))</f>
        <v>13</v>
      </c>
      <c r="B61" s="27" t="s">
        <v>130</v>
      </c>
      <c r="D61" s="29" t="s">
        <v>105</v>
      </c>
      <c r="E61" s="30"/>
      <c r="F61" s="30"/>
      <c r="G61" s="31"/>
      <c r="H61" s="54"/>
      <c r="I61" s="50"/>
      <c r="J61" s="44">
        <f t="shared" ref="J61:J62" si="18">IF(OR(F61=0,E61=0),0,NETWORKDAYS(E61,F61))</f>
        <v>0</v>
      </c>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5"/>
    </row>
    <row r="62" spans="1:67" s="46" customFormat="1" ht="13" x14ac:dyDescent="0.15">
      <c r="A62" s="36" t="str">
        <f t="shared" ca="1" si="14"/>
        <v>13.1</v>
      </c>
      <c r="B62" s="37" t="s">
        <v>131</v>
      </c>
      <c r="C62" s="38" t="s">
        <v>105</v>
      </c>
      <c r="D62" s="39"/>
      <c r="E62" s="40">
        <f>F60+1</f>
        <v>43336</v>
      </c>
      <c r="F62" s="41">
        <f>IF(G62=0,E62,E62+G62-1)</f>
        <v>43337</v>
      </c>
      <c r="G62" s="42">
        <v>2</v>
      </c>
      <c r="H62" s="42"/>
      <c r="I62" s="43">
        <v>0</v>
      </c>
      <c r="J62" s="44">
        <f t="shared" si="18"/>
        <v>1</v>
      </c>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45"/>
    </row>
    <row r="63" spans="1:67" s="28" customFormat="1" ht="13" x14ac:dyDescent="0.15">
      <c r="A63" s="26" t="str">
        <f ca="1">IF(ISERROR(VALUE(SUBSTITUTE(OFFSET(A63,-1,0,1,1),".",""))),"1",IF(ISERROR(FIND("`",SUBSTITUTE(OFFSET(A63,-1,0,1,1),".","`",1))),TEXT(VALUE(OFFSET(A63,-1,0,1,1))+1,"#"),TEXT(VALUE(LEFT(OFFSET(A63,-1,0,1,1),FIND("`",SUBSTITUTE(OFFSET(A63,-1,0,1,1),".","`",1))-1))+1,"#")))</f>
        <v>14</v>
      </c>
      <c r="B63" s="27" t="s">
        <v>132</v>
      </c>
      <c r="D63" s="29" t="s">
        <v>105</v>
      </c>
      <c r="E63" s="30"/>
      <c r="F63" s="30"/>
      <c r="G63" s="31"/>
      <c r="H63" s="54"/>
      <c r="I63" s="50"/>
      <c r="J63" s="44">
        <f t="shared" ref="J63:J64" si="19">IF(OR(F63=0,E63=0),0,NETWORKDAYS(E63,F63))</f>
        <v>0</v>
      </c>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5"/>
    </row>
    <row r="64" spans="1:67" s="46" customFormat="1" ht="13" x14ac:dyDescent="0.15">
      <c r="A64" s="36" t="str">
        <f t="shared" ca="1" si="14"/>
        <v>14.1</v>
      </c>
      <c r="B64" s="37" t="s">
        <v>133</v>
      </c>
      <c r="C64" s="38" t="s">
        <v>105</v>
      </c>
      <c r="D64" s="39"/>
      <c r="E64" s="40">
        <f>F62+2</f>
        <v>43339</v>
      </c>
      <c r="F64" s="41">
        <f>IF(G64=0,E64,E64+G64-1)</f>
        <v>43339</v>
      </c>
      <c r="G64" s="42">
        <v>1</v>
      </c>
      <c r="H64" s="42"/>
      <c r="I64" s="43">
        <v>0</v>
      </c>
      <c r="J64" s="44">
        <f t="shared" si="19"/>
        <v>1</v>
      </c>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45"/>
    </row>
    <row r="65" spans="1:67" s="28" customFormat="1" ht="13" x14ac:dyDescent="0.15">
      <c r="A65" s="26" t="str">
        <f ca="1">IF(ISERROR(VALUE(SUBSTITUTE(OFFSET(A65,-1,0,1,1),".",""))),"1",IF(ISERROR(FIND("`",SUBSTITUTE(OFFSET(A65,-1,0,1,1),".","`",1))),TEXT(VALUE(OFFSET(A65,-1,0,1,1))+1,"#"),TEXT(VALUE(LEFT(OFFSET(A65,-1,0,1,1),FIND("`",SUBSTITUTE(OFFSET(A65,-1,0,1,1),".","`",1))-1))+1,"#")))</f>
        <v>15</v>
      </c>
      <c r="B65" s="27" t="s">
        <v>102</v>
      </c>
      <c r="D65" s="29" t="s">
        <v>105</v>
      </c>
      <c r="E65" s="30"/>
      <c r="F65" s="30"/>
      <c r="G65" s="31"/>
      <c r="H65" s="54"/>
      <c r="I65" s="50"/>
      <c r="J65" s="44">
        <f t="shared" ref="J65:J66" si="20">IF(OR(F65=0,E65=0),0,NETWORKDAYS(E65,F65))</f>
        <v>0</v>
      </c>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5"/>
    </row>
    <row r="66" spans="1:67" s="46" customFormat="1" ht="13" x14ac:dyDescent="0.15">
      <c r="A66" s="36" t="str">
        <f t="shared" ca="1" si="14"/>
        <v>15.1</v>
      </c>
      <c r="B66" s="37" t="s">
        <v>134</v>
      </c>
      <c r="C66" s="38" t="s">
        <v>105</v>
      </c>
      <c r="D66" s="39"/>
      <c r="E66" s="40">
        <f>F64+1</f>
        <v>43340</v>
      </c>
      <c r="F66" s="41">
        <f>IF(G66=0,E66,E66+G66-1)</f>
        <v>43340</v>
      </c>
      <c r="G66" s="42">
        <v>1</v>
      </c>
      <c r="H66" s="42"/>
      <c r="I66" s="43">
        <v>0</v>
      </c>
      <c r="J66" s="44">
        <f t="shared" si="20"/>
        <v>1</v>
      </c>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45"/>
    </row>
    <row r="67" spans="1:67" s="46" customFormat="1" ht="13" x14ac:dyDescent="0.15">
      <c r="A67" s="36" t="str">
        <f t="shared" ca="1" si="14"/>
        <v>15.2</v>
      </c>
      <c r="B67" s="37" t="s">
        <v>104</v>
      </c>
      <c r="C67" s="38" t="s">
        <v>105</v>
      </c>
      <c r="D67" s="39"/>
      <c r="E67" s="40">
        <f>F66+1</f>
        <v>43341</v>
      </c>
      <c r="F67" s="41">
        <f>IF(G67=0,E67,E67+G67-1)</f>
        <v>43341</v>
      </c>
      <c r="G67" s="42">
        <v>1</v>
      </c>
      <c r="H67" s="42"/>
      <c r="I67" s="43">
        <v>0</v>
      </c>
      <c r="J67" s="44">
        <f t="shared" ref="J67:J69" si="21">IF(OR(F67=0,E67=0),0,NETWORKDAYS(E67,F67))</f>
        <v>1</v>
      </c>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45"/>
    </row>
    <row r="68" spans="1:67" s="28" customFormat="1" ht="13" x14ac:dyDescent="0.15">
      <c r="A68" s="26" t="str">
        <f ca="1">IF(ISERROR(VALUE(SUBSTITUTE(OFFSET(A68,-1,0,1,1),".",""))),"1",IF(ISERROR(FIND("`",SUBSTITUTE(OFFSET(A68,-1,0,1,1),".","`",1))),TEXT(VALUE(OFFSET(A68,-1,0,1,1))+1,"#"),TEXT(VALUE(LEFT(OFFSET(A68,-1,0,1,1),FIND("`",SUBSTITUTE(OFFSET(A68,-1,0,1,1),".","`",1))-1))+1,"#")))</f>
        <v>16</v>
      </c>
      <c r="B68" s="27" t="s">
        <v>135</v>
      </c>
      <c r="D68" s="29" t="s">
        <v>105</v>
      </c>
      <c r="E68" s="30"/>
      <c r="F68" s="30"/>
      <c r="G68" s="31"/>
      <c r="H68" s="54"/>
      <c r="I68" s="50"/>
      <c r="J68" s="44">
        <f t="shared" si="21"/>
        <v>0</v>
      </c>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5"/>
    </row>
    <row r="69" spans="1:67" s="46" customFormat="1" ht="13" x14ac:dyDescent="0.15">
      <c r="A69" s="36" t="str">
        <f t="shared" ca="1" si="14"/>
        <v>16.1</v>
      </c>
      <c r="B69" s="37" t="s">
        <v>136</v>
      </c>
      <c r="C69" s="38" t="s">
        <v>105</v>
      </c>
      <c r="D69" s="39"/>
      <c r="E69" s="40">
        <f>F67+1</f>
        <v>43342</v>
      </c>
      <c r="F69" s="41">
        <f>IF(G69=0,E69,E69+G69-1)</f>
        <v>43343</v>
      </c>
      <c r="G69" s="42">
        <v>2</v>
      </c>
      <c r="H69" s="42"/>
      <c r="I69" s="43">
        <v>0</v>
      </c>
      <c r="J69" s="44">
        <f t="shared" si="21"/>
        <v>2</v>
      </c>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45"/>
    </row>
    <row r="70" spans="1:67" s="28" customFormat="1" ht="13" x14ac:dyDescent="0.15">
      <c r="A70" s="26" t="str">
        <f ca="1">IF(ISERROR(VALUE(SUBSTITUTE(OFFSET(A70,-1,0,1,1),".",""))),"1",IF(ISERROR(FIND("`",SUBSTITUTE(OFFSET(A70,-1,0,1,1),".","`",1))),TEXT(VALUE(OFFSET(A70,-1,0,1,1))+1,"#"),TEXT(VALUE(LEFT(OFFSET(A70,-1,0,1,1),FIND("`",SUBSTITUTE(OFFSET(A70,-1,0,1,1),".","`",1))-1))+1,"#")))</f>
        <v>17</v>
      </c>
      <c r="B70" s="27" t="s">
        <v>8</v>
      </c>
      <c r="D70" s="29" t="s">
        <v>105</v>
      </c>
      <c r="E70" s="30"/>
      <c r="F70" s="30"/>
      <c r="G70" s="31"/>
      <c r="H70" s="54"/>
      <c r="I70" s="50"/>
      <c r="J70" s="44">
        <f t="shared" ref="J70:J71" si="22">IF(OR(F70=0,E70=0),0,NETWORKDAYS(E70,F70))</f>
        <v>0</v>
      </c>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5"/>
    </row>
    <row r="71" spans="1:67" s="46" customFormat="1" ht="13" x14ac:dyDescent="0.15">
      <c r="A71" s="36" t="str">
        <f t="shared" ca="1" si="14"/>
        <v>17.1</v>
      </c>
      <c r="B71" s="37" t="s">
        <v>137</v>
      </c>
      <c r="C71" s="38" t="s">
        <v>105</v>
      </c>
      <c r="D71" s="39"/>
      <c r="E71" s="40">
        <f>F69+1</f>
        <v>43344</v>
      </c>
      <c r="F71" s="41">
        <f>IF(G71=0,E71,E71+G71-1)</f>
        <v>43344</v>
      </c>
      <c r="G71" s="42">
        <v>1</v>
      </c>
      <c r="H71" s="42"/>
      <c r="I71" s="43">
        <v>0</v>
      </c>
      <c r="J71" s="44">
        <f t="shared" si="22"/>
        <v>0</v>
      </c>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45"/>
    </row>
    <row r="72" spans="1:67" s="46" customFormat="1" ht="13" x14ac:dyDescent="0.15">
      <c r="A72" s="36" t="str">
        <f t="shared" ca="1" si="14"/>
        <v>17.2</v>
      </c>
      <c r="B72" s="37" t="s">
        <v>138</v>
      </c>
      <c r="C72" s="38" t="s">
        <v>105</v>
      </c>
      <c r="D72" s="39"/>
      <c r="E72" s="40">
        <f>F71+2</f>
        <v>43346</v>
      </c>
      <c r="F72" s="41">
        <f>IF(G72=0,E72,E72+G72-1)</f>
        <v>43347</v>
      </c>
      <c r="G72" s="42">
        <v>2</v>
      </c>
      <c r="H72" s="42"/>
      <c r="I72" s="43">
        <v>0</v>
      </c>
      <c r="J72" s="44">
        <f t="shared" ref="J72:J74" si="23">IF(OR(F72=0,E72=0),0,NETWORKDAYS(E72,F72))</f>
        <v>2</v>
      </c>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45"/>
    </row>
    <row r="73" spans="1:67" s="28" customFormat="1" ht="13" x14ac:dyDescent="0.15">
      <c r="A73" s="26" t="str">
        <f ca="1">IF(ISERROR(VALUE(SUBSTITUTE(OFFSET(A73,-1,0,1,1),".",""))),"1",IF(ISERROR(FIND("`",SUBSTITUTE(OFFSET(A73,-1,0,1,1),".","`",1))),TEXT(VALUE(OFFSET(A73,-1,0,1,1))+1,"#"),TEXT(VALUE(LEFT(OFFSET(A73,-1,0,1,1),FIND("`",SUBSTITUTE(OFFSET(A73,-1,0,1,1),".","`",1))-1))+1,"#")))</f>
        <v>18</v>
      </c>
      <c r="B73" s="27" t="s">
        <v>139</v>
      </c>
      <c r="D73" s="29" t="s">
        <v>105</v>
      </c>
      <c r="E73" s="30"/>
      <c r="F73" s="30"/>
      <c r="G73" s="31"/>
      <c r="H73" s="54"/>
      <c r="I73" s="50"/>
      <c r="J73" s="44">
        <f t="shared" si="23"/>
        <v>0</v>
      </c>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5"/>
    </row>
    <row r="74" spans="1:67" s="46" customFormat="1" ht="13" x14ac:dyDescent="0.15">
      <c r="A74" s="36" t="str">
        <f t="shared" ca="1" si="14"/>
        <v>18.1</v>
      </c>
      <c r="B74" s="37" t="s">
        <v>140</v>
      </c>
      <c r="C74" s="38" t="s">
        <v>105</v>
      </c>
      <c r="D74" s="39"/>
      <c r="E74" s="40">
        <f>F72+1</f>
        <v>43348</v>
      </c>
      <c r="F74" s="41">
        <f>IF(G74=0,E74,E74+G74-1)</f>
        <v>43349</v>
      </c>
      <c r="G74" s="42">
        <v>2</v>
      </c>
      <c r="H74" s="42"/>
      <c r="I74" s="43">
        <v>0</v>
      </c>
      <c r="J74" s="44">
        <f t="shared" si="23"/>
        <v>2</v>
      </c>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45"/>
    </row>
    <row r="75" spans="1:67" s="28" customFormat="1" ht="13" x14ac:dyDescent="0.15">
      <c r="A75" s="26" t="str">
        <f ca="1">IF(ISERROR(VALUE(SUBSTITUTE(OFFSET(A75,-1,0,1,1),".",""))),"1",IF(ISERROR(FIND("`",SUBSTITUTE(OFFSET(A75,-1,0,1,1),".","`",1))),TEXT(VALUE(OFFSET(A75,-1,0,1,1))+1,"#"),TEXT(VALUE(LEFT(OFFSET(A75,-1,0,1,1),FIND("`",SUBSTITUTE(OFFSET(A75,-1,0,1,1),".","`",1))-1))+1,"#")))</f>
        <v>19</v>
      </c>
      <c r="B75" s="27" t="s">
        <v>128</v>
      </c>
      <c r="D75" s="29" t="s">
        <v>105</v>
      </c>
      <c r="E75" s="30"/>
      <c r="F75" s="30"/>
      <c r="G75" s="31"/>
      <c r="H75" s="54"/>
      <c r="I75" s="50"/>
      <c r="J75" s="44">
        <f t="shared" ref="J75:J76" si="24">IF(OR(F75=0,E75=0),0,NETWORKDAYS(E75,F75))</f>
        <v>0</v>
      </c>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5"/>
    </row>
    <row r="76" spans="1:67" s="46" customFormat="1" ht="13" x14ac:dyDescent="0.15">
      <c r="A76" s="36" t="str">
        <f t="shared" ca="1" si="14"/>
        <v>19.1</v>
      </c>
      <c r="B76" s="37" t="s">
        <v>141</v>
      </c>
      <c r="C76" s="38" t="s">
        <v>105</v>
      </c>
      <c r="D76" s="39"/>
      <c r="E76" s="40">
        <f>F74+1</f>
        <v>43350</v>
      </c>
      <c r="F76" s="41">
        <f>IF(G76=0,E76,E76+G76-1)</f>
        <v>43351</v>
      </c>
      <c r="G76" s="42">
        <v>2</v>
      </c>
      <c r="H76" s="42"/>
      <c r="I76" s="43">
        <v>0</v>
      </c>
      <c r="J76" s="44">
        <f t="shared" si="24"/>
        <v>1</v>
      </c>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45"/>
    </row>
    <row r="77" spans="1:67" s="28" customFormat="1" ht="13" x14ac:dyDescent="0.15">
      <c r="A77" s="26" t="str">
        <f ca="1">IF(ISERROR(VALUE(SUBSTITUTE(OFFSET(A77,-1,0,1,1),".",""))),"1",IF(ISERROR(FIND("`",SUBSTITUTE(OFFSET(A77,-1,0,1,1),".","`",1))),TEXT(VALUE(OFFSET(A77,-1,0,1,1))+1,"#"),TEXT(VALUE(LEFT(OFFSET(A77,-1,0,1,1),FIND("`",SUBSTITUTE(OFFSET(A77,-1,0,1,1),".","`",1))-1))+1,"#")))</f>
        <v>20</v>
      </c>
      <c r="B77" s="27" t="s">
        <v>142</v>
      </c>
      <c r="D77" s="29" t="s">
        <v>105</v>
      </c>
      <c r="E77" s="30"/>
      <c r="F77" s="30"/>
      <c r="G77" s="31"/>
      <c r="H77" s="54"/>
      <c r="I77" s="50"/>
      <c r="J77" s="44">
        <f t="shared" ref="J77:J79" si="25">IF(OR(F77=0,E77=0),0,NETWORKDAYS(E77,F77))</f>
        <v>0</v>
      </c>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5"/>
    </row>
    <row r="78" spans="1:67" s="46" customFormat="1" ht="24" x14ac:dyDescent="0.15">
      <c r="A78" s="36" t="str">
        <f t="shared" ca="1" si="14"/>
        <v>20.1</v>
      </c>
      <c r="B78" s="37" t="s">
        <v>143</v>
      </c>
      <c r="C78" s="38" t="s">
        <v>105</v>
      </c>
      <c r="D78" s="39"/>
      <c r="E78" s="40">
        <f>F76+2</f>
        <v>43353</v>
      </c>
      <c r="F78" s="41">
        <f>IF(G78=0,E78,E78+G78-1)</f>
        <v>43353</v>
      </c>
      <c r="G78" s="42">
        <v>1</v>
      </c>
      <c r="H78" s="42"/>
      <c r="I78" s="43">
        <v>0</v>
      </c>
      <c r="J78" s="44">
        <f t="shared" si="25"/>
        <v>1</v>
      </c>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45"/>
    </row>
    <row r="79" spans="1:67" s="46" customFormat="1" ht="24" x14ac:dyDescent="0.15">
      <c r="A79" s="36" t="str">
        <f t="shared" ca="1" si="14"/>
        <v>20.2</v>
      </c>
      <c r="B79" s="37" t="s">
        <v>144</v>
      </c>
      <c r="C79" s="38" t="s">
        <v>105</v>
      </c>
      <c r="D79" s="39"/>
      <c r="E79" s="40">
        <f>F78+1</f>
        <v>43354</v>
      </c>
      <c r="F79" s="41">
        <f>IF(G79=0,E79,E79+G79-1)</f>
        <v>43355</v>
      </c>
      <c r="G79" s="42">
        <v>2</v>
      </c>
      <c r="H79" s="42"/>
      <c r="I79" s="43">
        <v>0</v>
      </c>
      <c r="J79" s="44">
        <f t="shared" si="25"/>
        <v>2</v>
      </c>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45"/>
    </row>
    <row r="80" spans="1:67" s="28" customFormat="1" ht="13" x14ac:dyDescent="0.15">
      <c r="A80" s="26" t="str">
        <f ca="1">IF(ISERROR(VALUE(SUBSTITUTE(OFFSET(A80,-1,0,1,1),".",""))),"1",IF(ISERROR(FIND("`",SUBSTITUTE(OFFSET(A80,-1,0,1,1),".","`",1))),TEXT(VALUE(OFFSET(A80,-1,0,1,1))+1,"#"),TEXT(VALUE(LEFT(OFFSET(A80,-1,0,1,1),FIND("`",SUBSTITUTE(OFFSET(A80,-1,0,1,1),".","`",1))-1))+1,"#")))</f>
        <v>21</v>
      </c>
      <c r="B80" s="27" t="s">
        <v>145</v>
      </c>
      <c r="D80" s="29" t="s">
        <v>105</v>
      </c>
      <c r="E80" s="30"/>
      <c r="F80" s="30"/>
      <c r="G80" s="31"/>
      <c r="H80" s="54"/>
      <c r="I80" s="50"/>
      <c r="J80" s="44">
        <f t="shared" ref="J80:J81" si="26">IF(OR(F80=0,E80=0),0,NETWORKDAYS(E80,F80))</f>
        <v>0</v>
      </c>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5"/>
    </row>
    <row r="81" spans="1:67" s="46" customFormat="1" ht="24" x14ac:dyDescent="0.15">
      <c r="A81" s="36" t="str">
        <f t="shared" ca="1" si="14"/>
        <v>21.1</v>
      </c>
      <c r="B81" s="37" t="s">
        <v>146</v>
      </c>
      <c r="C81" s="38" t="s">
        <v>105</v>
      </c>
      <c r="D81" s="39"/>
      <c r="E81" s="40">
        <f>F79+1</f>
        <v>43356</v>
      </c>
      <c r="F81" s="41">
        <f>IF(G81=0,E81,E81+G81-1)</f>
        <v>43356</v>
      </c>
      <c r="G81" s="42">
        <v>1</v>
      </c>
      <c r="H81" s="42"/>
      <c r="I81" s="43">
        <v>0</v>
      </c>
      <c r="J81" s="44">
        <f t="shared" si="26"/>
        <v>1</v>
      </c>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45"/>
    </row>
    <row r="82" spans="1:67" s="28" customFormat="1" ht="13" x14ac:dyDescent="0.15">
      <c r="A82" s="26" t="str">
        <f ca="1">IF(ISERROR(VALUE(SUBSTITUTE(OFFSET(A82,-1,0,1,1),".",""))),"1",IF(ISERROR(FIND("`",SUBSTITUTE(OFFSET(A82,-1,0,1,1),".","`",1))),TEXT(VALUE(OFFSET(A82,-1,0,1,1))+1,"#"),TEXT(VALUE(LEFT(OFFSET(A82,-1,0,1,1),FIND("`",SUBSTITUTE(OFFSET(A82,-1,0,1,1),".","`",1))-1))+1,"#")))</f>
        <v>22</v>
      </c>
      <c r="B82" s="27" t="s">
        <v>147</v>
      </c>
      <c r="D82" s="29" t="s">
        <v>105</v>
      </c>
      <c r="E82" s="30"/>
      <c r="F82" s="30"/>
      <c r="G82" s="31"/>
      <c r="H82" s="54"/>
      <c r="I82" s="50"/>
      <c r="J82" s="44">
        <f t="shared" ref="J82:J83" si="27">IF(OR(F82=0,E82=0),0,NETWORKDAYS(E82,F82))</f>
        <v>0</v>
      </c>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5"/>
    </row>
    <row r="83" spans="1:67" s="46" customFormat="1" ht="24" x14ac:dyDescent="0.15">
      <c r="A83" s="36" t="str">
        <f t="shared" ca="1" si="14"/>
        <v>22.1</v>
      </c>
      <c r="B83" s="37" t="s">
        <v>148</v>
      </c>
      <c r="C83" s="38" t="s">
        <v>105</v>
      </c>
      <c r="D83" s="39"/>
      <c r="E83" s="40">
        <f>F81+1</f>
        <v>43357</v>
      </c>
      <c r="F83" s="41">
        <f>IF(G83=0,E83,E83+G83-1)</f>
        <v>43358</v>
      </c>
      <c r="G83" s="42">
        <v>2</v>
      </c>
      <c r="H83" s="42"/>
      <c r="I83" s="43">
        <v>0</v>
      </c>
      <c r="J83" s="44">
        <f t="shared" si="27"/>
        <v>1</v>
      </c>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45"/>
    </row>
    <row r="84" spans="1:67" s="28" customFormat="1" ht="13" x14ac:dyDescent="0.15">
      <c r="A84" s="26" t="str">
        <f ca="1">IF(ISERROR(VALUE(SUBSTITUTE(OFFSET(A84,-1,0,1,1),".",""))),"1",IF(ISERROR(FIND("`",SUBSTITUTE(OFFSET(A84,-1,0,1,1),".","`",1))),TEXT(VALUE(OFFSET(A84,-1,0,1,1))+1,"#"),TEXT(VALUE(LEFT(OFFSET(A84,-1,0,1,1),FIND("`",SUBSTITUTE(OFFSET(A84,-1,0,1,1),".","`",1))-1))+1,"#")))</f>
        <v>23</v>
      </c>
      <c r="B84" s="27" t="s">
        <v>149</v>
      </c>
      <c r="D84" s="29" t="s">
        <v>105</v>
      </c>
      <c r="E84" s="30"/>
      <c r="F84" s="30"/>
      <c r="G84" s="31"/>
      <c r="H84" s="54"/>
      <c r="I84" s="50"/>
      <c r="J84" s="44">
        <f t="shared" ref="J84:J85" si="28">IF(OR(F84=0,E84=0),0,NETWORKDAYS(E84,F84))</f>
        <v>0</v>
      </c>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5"/>
    </row>
    <row r="85" spans="1:67" s="46" customFormat="1" ht="13" x14ac:dyDescent="0.15">
      <c r="A85" s="36" t="str">
        <f t="shared" ca="1" si="14"/>
        <v>23.1</v>
      </c>
      <c r="B85" s="37" t="s">
        <v>189</v>
      </c>
      <c r="C85" s="38" t="s">
        <v>105</v>
      </c>
      <c r="D85" s="39"/>
      <c r="E85" s="40">
        <f>F83+2</f>
        <v>43360</v>
      </c>
      <c r="F85" s="41">
        <f>IF(G85=0,E85,E85+G85-1)</f>
        <v>43360</v>
      </c>
      <c r="G85" s="42">
        <v>1</v>
      </c>
      <c r="H85" s="42"/>
      <c r="I85" s="43">
        <v>0</v>
      </c>
      <c r="J85" s="44">
        <f t="shared" si="28"/>
        <v>1</v>
      </c>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45"/>
    </row>
    <row r="86" spans="1:67" s="28" customFormat="1" ht="13" x14ac:dyDescent="0.15">
      <c r="A86" s="26" t="str">
        <f ca="1">IF(ISERROR(VALUE(SUBSTITUTE(OFFSET(A86,-1,0,1,1),".",""))),"1",IF(ISERROR(FIND("`",SUBSTITUTE(OFFSET(A86,-1,0,1,1),".","`",1))),TEXT(VALUE(OFFSET(A86,-1,0,1,1))+1,"#"),TEXT(VALUE(LEFT(OFFSET(A86,-1,0,1,1),FIND("`",SUBSTITUTE(OFFSET(A86,-1,0,1,1),".","`",1))-1))+1,"#")))</f>
        <v>24</v>
      </c>
      <c r="B86" s="27" t="s">
        <v>149</v>
      </c>
      <c r="D86" s="29" t="s">
        <v>105</v>
      </c>
      <c r="E86" s="30"/>
      <c r="F86" s="30"/>
      <c r="G86" s="31"/>
      <c r="H86" s="54"/>
      <c r="I86" s="50"/>
      <c r="J86" s="44">
        <f t="shared" ref="J86:J87" si="29">IF(OR(F86=0,E86=0),0,NETWORKDAYS(E86,F86))</f>
        <v>0</v>
      </c>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5"/>
    </row>
    <row r="87" spans="1:67" s="46" customFormat="1" ht="13" x14ac:dyDescent="0.15">
      <c r="A87" s="36" t="str">
        <f t="shared" ca="1" si="14"/>
        <v>24.1</v>
      </c>
      <c r="B87" s="37" t="s">
        <v>133</v>
      </c>
      <c r="C87" s="38" t="s">
        <v>105</v>
      </c>
      <c r="D87" s="39"/>
      <c r="E87" s="40">
        <f>F85+1</f>
        <v>43361</v>
      </c>
      <c r="F87" s="41">
        <f>IF(G87=0,E87,E87+G87-1)</f>
        <v>43361</v>
      </c>
      <c r="G87" s="42">
        <v>1</v>
      </c>
      <c r="H87" s="42"/>
      <c r="I87" s="43">
        <v>0</v>
      </c>
      <c r="J87" s="44">
        <f t="shared" si="29"/>
        <v>1</v>
      </c>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45"/>
    </row>
    <row r="88" spans="1:67" s="28" customFormat="1" ht="13" x14ac:dyDescent="0.15">
      <c r="A88" s="26" t="str">
        <f ca="1">IF(ISERROR(VALUE(SUBSTITUTE(OFFSET(A88,-1,0,1,1),".",""))),"1",IF(ISERROR(FIND("`",SUBSTITUTE(OFFSET(A88,-1,0,1,1),".","`",1))),TEXT(VALUE(OFFSET(A88,-1,0,1,1))+1,"#"),TEXT(VALUE(LEFT(OFFSET(A88,-1,0,1,1),FIND("`",SUBSTITUTE(OFFSET(A88,-1,0,1,1),".","`",1))-1))+1,"#")))</f>
        <v>25</v>
      </c>
      <c r="B88" s="27" t="s">
        <v>150</v>
      </c>
      <c r="D88" s="29" t="s">
        <v>105</v>
      </c>
      <c r="E88" s="30"/>
      <c r="F88" s="30"/>
      <c r="G88" s="31"/>
      <c r="H88" s="54"/>
      <c r="I88" s="50"/>
      <c r="J88" s="44">
        <f t="shared" ref="J88:J89" si="30">IF(OR(F88=0,E88=0),0,NETWORKDAYS(E88,F88))</f>
        <v>0</v>
      </c>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5"/>
    </row>
    <row r="89" spans="1:67" s="46" customFormat="1" ht="24" x14ac:dyDescent="0.15">
      <c r="A89" s="36" t="str">
        <f t="shared" ca="1" si="14"/>
        <v>25.1</v>
      </c>
      <c r="B89" s="37" t="s">
        <v>151</v>
      </c>
      <c r="C89" s="38" t="s">
        <v>105</v>
      </c>
      <c r="D89" s="39"/>
      <c r="E89" s="40">
        <f>F87+1</f>
        <v>43362</v>
      </c>
      <c r="F89" s="41">
        <f>IF(G89=0,E89,E89+G89-1)</f>
        <v>43363</v>
      </c>
      <c r="G89" s="42">
        <v>2</v>
      </c>
      <c r="H89" s="42"/>
      <c r="I89" s="43">
        <v>0</v>
      </c>
      <c r="J89" s="44">
        <f t="shared" si="30"/>
        <v>2</v>
      </c>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45"/>
    </row>
    <row r="90" spans="1:67" s="28" customFormat="1" ht="13" x14ac:dyDescent="0.15">
      <c r="A90" s="26" t="str">
        <f ca="1">IF(ISERROR(VALUE(SUBSTITUTE(OFFSET(A90,-1,0,1,1),".",""))),"1",IF(ISERROR(FIND("`",SUBSTITUTE(OFFSET(A90,-1,0,1,1),".","`",1))),TEXT(VALUE(OFFSET(A90,-1,0,1,1))+1,"#"),TEXT(VALUE(LEFT(OFFSET(A90,-1,0,1,1),FIND("`",SUBSTITUTE(OFFSET(A90,-1,0,1,1),".","`",1))-1))+1,"#")))</f>
        <v>26</v>
      </c>
      <c r="B90" s="27" t="s">
        <v>102</v>
      </c>
      <c r="D90" s="29" t="s">
        <v>105</v>
      </c>
      <c r="E90" s="30"/>
      <c r="F90" s="30"/>
      <c r="G90" s="31"/>
      <c r="H90" s="54"/>
      <c r="I90" s="50"/>
      <c r="J90" s="44">
        <f t="shared" ref="J90:J92" si="31">IF(OR(F90=0,E90=0),0,NETWORKDAYS(E90,F90))</f>
        <v>0</v>
      </c>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5"/>
    </row>
    <row r="91" spans="1:67" s="46" customFormat="1" ht="13" x14ac:dyDescent="0.15">
      <c r="A91" s="36" t="str">
        <f t="shared" ca="1" si="14"/>
        <v>26.1</v>
      </c>
      <c r="B91" s="37" t="s">
        <v>103</v>
      </c>
      <c r="C91" s="38" t="s">
        <v>190</v>
      </c>
      <c r="D91" s="39"/>
      <c r="E91" s="40">
        <f>E4</f>
        <v>43304</v>
      </c>
      <c r="F91" s="41">
        <f>IF(G91=0,E91,E91+G91-1)</f>
        <v>43304</v>
      </c>
      <c r="G91" s="42">
        <v>1</v>
      </c>
      <c r="H91" s="42"/>
      <c r="I91" s="43">
        <v>0</v>
      </c>
      <c r="J91" s="44">
        <f t="shared" si="31"/>
        <v>1</v>
      </c>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45"/>
    </row>
    <row r="92" spans="1:67" s="46" customFormat="1" ht="13" x14ac:dyDescent="0.15">
      <c r="A92" s="36" t="str">
        <f t="shared" ca="1" si="14"/>
        <v>26.2</v>
      </c>
      <c r="B92" s="37" t="s">
        <v>104</v>
      </c>
      <c r="C92" s="38" t="s">
        <v>190</v>
      </c>
      <c r="D92" s="39"/>
      <c r="E92" s="40">
        <f>F91+1</f>
        <v>43305</v>
      </c>
      <c r="F92" s="41">
        <f>IF(G92=0,E92,E92+G92-1)</f>
        <v>43305</v>
      </c>
      <c r="G92" s="42">
        <v>1</v>
      </c>
      <c r="H92" s="42"/>
      <c r="I92" s="43">
        <v>0</v>
      </c>
      <c r="J92" s="44">
        <f t="shared" si="31"/>
        <v>1</v>
      </c>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45"/>
    </row>
    <row r="93" spans="1:67" s="28" customFormat="1" ht="13" x14ac:dyDescent="0.15">
      <c r="A93" s="26" t="str">
        <f ca="1">IF(ISERROR(VALUE(SUBSTITUTE(OFFSET(A93,-1,0,1,1),".",""))),"1",IF(ISERROR(FIND("`",SUBSTITUTE(OFFSET(A93,-1,0,1,1),".","`",1))),TEXT(VALUE(OFFSET(A93,-1,0,1,1))+1,"#"),TEXT(VALUE(LEFT(OFFSET(A93,-1,0,1,1),FIND("`",SUBSTITUTE(OFFSET(A93,-1,0,1,1),".","`",1))-1))+1,"#")))</f>
        <v>27</v>
      </c>
      <c r="B93" s="27" t="s">
        <v>156</v>
      </c>
      <c r="D93" s="29" t="s">
        <v>105</v>
      </c>
      <c r="E93" s="30"/>
      <c r="F93" s="30"/>
      <c r="G93" s="31"/>
      <c r="H93" s="54"/>
      <c r="I93" s="50"/>
      <c r="J93" s="44">
        <f t="shared" ref="J93:J97" si="32">IF(OR(F93=0,E93=0),0,NETWORKDAYS(E93,F93))</f>
        <v>0</v>
      </c>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5"/>
    </row>
    <row r="94" spans="1:67" s="46" customFormat="1" ht="13" x14ac:dyDescent="0.15">
      <c r="A94" s="36" t="str">
        <f t="shared" ca="1" si="14"/>
        <v>27.1</v>
      </c>
      <c r="B94" s="37" t="s">
        <v>152</v>
      </c>
      <c r="C94" s="38" t="s">
        <v>190</v>
      </c>
      <c r="D94" s="39"/>
      <c r="E94" s="40">
        <f>F92+1</f>
        <v>43306</v>
      </c>
      <c r="F94" s="41">
        <f>IF(G94=0,E94,E94+G94-1)</f>
        <v>43306</v>
      </c>
      <c r="G94" s="42">
        <v>1</v>
      </c>
      <c r="H94" s="42"/>
      <c r="I94" s="43">
        <v>0</v>
      </c>
      <c r="J94" s="44">
        <f t="shared" si="32"/>
        <v>1</v>
      </c>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45"/>
    </row>
    <row r="95" spans="1:67" s="46" customFormat="1" ht="13" x14ac:dyDescent="0.15">
      <c r="A95" s="36" t="str">
        <f t="shared" ca="1" si="14"/>
        <v>27.2</v>
      </c>
      <c r="B95" s="37" t="s">
        <v>153</v>
      </c>
      <c r="C95" s="38" t="s">
        <v>190</v>
      </c>
      <c r="D95" s="39"/>
      <c r="E95" s="40">
        <f>F94+1</f>
        <v>43307</v>
      </c>
      <c r="F95" s="41">
        <f>IF(G95=0,E95,E95+G95-1)</f>
        <v>43307</v>
      </c>
      <c r="G95" s="42">
        <v>1</v>
      </c>
      <c r="H95" s="42"/>
      <c r="I95" s="43">
        <v>0</v>
      </c>
      <c r="J95" s="44">
        <f t="shared" si="32"/>
        <v>1</v>
      </c>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45"/>
    </row>
    <row r="96" spans="1:67" s="46" customFormat="1" ht="13" x14ac:dyDescent="0.15">
      <c r="A96" s="36" t="str">
        <f t="shared" ca="1" si="14"/>
        <v>27.3</v>
      </c>
      <c r="B96" s="37" t="s">
        <v>154</v>
      </c>
      <c r="C96" s="38" t="s">
        <v>190</v>
      </c>
      <c r="D96" s="39"/>
      <c r="E96" s="40">
        <f>F95+1</f>
        <v>43308</v>
      </c>
      <c r="F96" s="41">
        <f>IF(G96=0,E96,E96+G96-1)</f>
        <v>43308</v>
      </c>
      <c r="G96" s="42">
        <v>1</v>
      </c>
      <c r="H96" s="42"/>
      <c r="I96" s="43">
        <v>0</v>
      </c>
      <c r="J96" s="44">
        <f t="shared" si="32"/>
        <v>1</v>
      </c>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45"/>
    </row>
    <row r="97" spans="1:67" s="46" customFormat="1" ht="13" x14ac:dyDescent="0.15">
      <c r="A97" s="36" t="str">
        <f t="shared" ca="1" si="14"/>
        <v>27.4</v>
      </c>
      <c r="B97" s="37" t="s">
        <v>155</v>
      </c>
      <c r="C97" s="38" t="s">
        <v>190</v>
      </c>
      <c r="D97" s="39"/>
      <c r="E97" s="40">
        <f>F96+1</f>
        <v>43309</v>
      </c>
      <c r="F97" s="41">
        <f>IF(G97=0,E97,E97+G97-1)</f>
        <v>43309</v>
      </c>
      <c r="G97" s="42">
        <v>1</v>
      </c>
      <c r="H97" s="42"/>
      <c r="I97" s="43">
        <v>0</v>
      </c>
      <c r="J97" s="44">
        <f t="shared" si="32"/>
        <v>0</v>
      </c>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45"/>
    </row>
    <row r="98" spans="1:67" s="28" customFormat="1" ht="13" x14ac:dyDescent="0.15">
      <c r="A98" s="26" t="str">
        <f ca="1">IF(ISERROR(VALUE(SUBSTITUTE(OFFSET(A98,-1,0,1,1),".",""))),"1",IF(ISERROR(FIND("`",SUBSTITUTE(OFFSET(A98,-1,0,1,1),".","`",1))),TEXT(VALUE(OFFSET(A98,-1,0,1,1))+1,"#"),TEXT(VALUE(LEFT(OFFSET(A98,-1,0,1,1),FIND("`",SUBSTITUTE(OFFSET(A98,-1,0,1,1),".","`",1))-1))+1,"#")))</f>
        <v>28</v>
      </c>
      <c r="B98" s="27" t="s">
        <v>157</v>
      </c>
      <c r="D98" s="29" t="s">
        <v>105</v>
      </c>
      <c r="E98" s="30"/>
      <c r="F98" s="30"/>
      <c r="G98" s="31"/>
      <c r="H98" s="54"/>
      <c r="I98" s="50"/>
      <c r="J98" s="44">
        <f t="shared" ref="J98:J122" si="33">IF(OR(F98=0,E98=0),0,NETWORKDAYS(E98,F98))</f>
        <v>0</v>
      </c>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5"/>
    </row>
    <row r="99" spans="1:67" s="46" customFormat="1" ht="13" x14ac:dyDescent="0.15">
      <c r="A99" s="36" t="str">
        <f t="shared" ca="1" si="14"/>
        <v>28.1</v>
      </c>
      <c r="B99" s="37" t="s">
        <v>158</v>
      </c>
      <c r="C99" s="38" t="s">
        <v>190</v>
      </c>
      <c r="D99" s="39"/>
      <c r="E99" s="40">
        <f>F97+2</f>
        <v>43311</v>
      </c>
      <c r="F99" s="41">
        <f>IF(G99=0,E99,E99+G99-1)</f>
        <v>43311</v>
      </c>
      <c r="G99" s="42">
        <v>1</v>
      </c>
      <c r="H99" s="42"/>
      <c r="I99" s="43">
        <v>0</v>
      </c>
      <c r="J99" s="44">
        <f t="shared" si="33"/>
        <v>1</v>
      </c>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45"/>
    </row>
    <row r="100" spans="1:67" s="46" customFormat="1" ht="13" x14ac:dyDescent="0.15">
      <c r="A100" s="36" t="str">
        <f t="shared" ref="A100:A102" ca="1" si="34">IF(ISERROR(VALUE(SUBSTITUTE(OFFSET(A100,-1,0,1,1),".",""))),"0.1",IF(ISERROR(FIND("`",SUBSTITUTE(OFFSET(A100,-1,0,1,1),".","`",1))),OFFSET(A100,-1,0,1,1)&amp;".1",LEFT(OFFSET(A100,-1,0,1,1),FIND("`",SUBSTITUTE(OFFSET(A100,-1,0,1,1),".","`",1)))&amp;IF(ISERROR(FIND("`",SUBSTITUTE(OFFSET(A100,-1,0,1,1),".","`",2))),VALUE(RIGHT(OFFSET(A100,-1,0,1,1),LEN(OFFSET(A100,-1,0,1,1))-FIND("`",SUBSTITUTE(OFFSET(A100,-1,0,1,1),".","`",1))))+1,VALUE(MID(OFFSET(A100,-1,0,1,1),FIND("`",SUBSTITUTE(OFFSET(A100,-1,0,1,1),".","`",1))+1,(FIND("`",SUBSTITUTE(OFFSET(A100,-1,0,1,1),".","`",2))-FIND("`",SUBSTITUTE(OFFSET(A100,-1,0,1,1),".","`",1))-1)))+1)))</f>
        <v>28.2</v>
      </c>
      <c r="B100" s="37" t="s">
        <v>159</v>
      </c>
      <c r="C100" s="38" t="s">
        <v>190</v>
      </c>
      <c r="D100" s="39"/>
      <c r="E100" s="40">
        <f>F99+1</f>
        <v>43312</v>
      </c>
      <c r="F100" s="41">
        <f>IF(G100=0,E100,E100+G100-1)</f>
        <v>43312</v>
      </c>
      <c r="G100" s="42">
        <v>1</v>
      </c>
      <c r="H100" s="42"/>
      <c r="I100" s="43">
        <v>0</v>
      </c>
      <c r="J100" s="44">
        <f t="shared" si="33"/>
        <v>1</v>
      </c>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45"/>
    </row>
    <row r="101" spans="1:67" s="46" customFormat="1" ht="13" x14ac:dyDescent="0.15">
      <c r="A101" s="36" t="str">
        <f t="shared" ca="1" si="34"/>
        <v>28.3</v>
      </c>
      <c r="B101" s="37" t="s">
        <v>160</v>
      </c>
      <c r="C101" s="38" t="s">
        <v>190</v>
      </c>
      <c r="D101" s="39"/>
      <c r="E101" s="40">
        <f>F100+1</f>
        <v>43313</v>
      </c>
      <c r="F101" s="41">
        <f>IF(G101=0,E101,E101+G101-1)</f>
        <v>43313</v>
      </c>
      <c r="G101" s="42">
        <v>1</v>
      </c>
      <c r="H101" s="42"/>
      <c r="I101" s="43">
        <v>0</v>
      </c>
      <c r="J101" s="44">
        <f t="shared" si="33"/>
        <v>1</v>
      </c>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45"/>
    </row>
    <row r="102" spans="1:67" s="46" customFormat="1" ht="13" x14ac:dyDescent="0.15">
      <c r="A102" s="36" t="str">
        <f t="shared" ca="1" si="34"/>
        <v>28.4</v>
      </c>
      <c r="B102" s="37" t="s">
        <v>161</v>
      </c>
      <c r="C102" s="38" t="s">
        <v>190</v>
      </c>
      <c r="D102" s="39"/>
      <c r="E102" s="40">
        <f>F101+1</f>
        <v>43314</v>
      </c>
      <c r="F102" s="41">
        <f>IF(G102=0,E102,E102+G102-1)</f>
        <v>43314</v>
      </c>
      <c r="G102" s="42">
        <v>1</v>
      </c>
      <c r="H102" s="42"/>
      <c r="I102" s="43">
        <v>0</v>
      </c>
      <c r="J102" s="44">
        <f t="shared" si="33"/>
        <v>1</v>
      </c>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45"/>
    </row>
    <row r="103" spans="1:67" s="28" customFormat="1" ht="13" x14ac:dyDescent="0.15">
      <c r="A103" s="26" t="str">
        <f ca="1">IF(ISERROR(VALUE(SUBSTITUTE(OFFSET(A103,-1,0,1,1),".",""))),"1",IF(ISERROR(FIND("`",SUBSTITUTE(OFFSET(A103,-1,0,1,1),".","`",1))),TEXT(VALUE(OFFSET(A103,-1,0,1,1))+1,"#"),TEXT(VALUE(LEFT(OFFSET(A103,-1,0,1,1),FIND("`",SUBSTITUTE(OFFSET(A103,-1,0,1,1),".","`",1))-1))+1,"#")))</f>
        <v>29</v>
      </c>
      <c r="B103" s="27" t="s">
        <v>162</v>
      </c>
      <c r="D103" s="29" t="s">
        <v>105</v>
      </c>
      <c r="E103" s="30"/>
      <c r="F103" s="30"/>
      <c r="G103" s="31"/>
      <c r="H103" s="54"/>
      <c r="I103" s="50"/>
      <c r="J103" s="44">
        <f t="shared" si="33"/>
        <v>0</v>
      </c>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5"/>
    </row>
    <row r="104" spans="1:67" s="46" customFormat="1" ht="13" x14ac:dyDescent="0.15">
      <c r="A104" s="36" t="str">
        <f t="shared" ref="A104:A107" ca="1" si="35">IF(ISERROR(VALUE(SUBSTITUTE(OFFSET(A104,-1,0,1,1),".",""))),"0.1",IF(ISERROR(FIND("`",SUBSTITUTE(OFFSET(A104,-1,0,1,1),".","`",1))),OFFSET(A104,-1,0,1,1)&amp;".1",LEFT(OFFSET(A104,-1,0,1,1),FIND("`",SUBSTITUTE(OFFSET(A104,-1,0,1,1),".","`",1)))&amp;IF(ISERROR(FIND("`",SUBSTITUTE(OFFSET(A104,-1,0,1,1),".","`",2))),VALUE(RIGHT(OFFSET(A104,-1,0,1,1),LEN(OFFSET(A104,-1,0,1,1))-FIND("`",SUBSTITUTE(OFFSET(A104,-1,0,1,1),".","`",1))))+1,VALUE(MID(OFFSET(A104,-1,0,1,1),FIND("`",SUBSTITUTE(OFFSET(A104,-1,0,1,1),".","`",1))+1,(FIND("`",SUBSTITUTE(OFFSET(A104,-1,0,1,1),".","`",2))-FIND("`",SUBSTITUTE(OFFSET(A104,-1,0,1,1),".","`",1))-1)))+1)))</f>
        <v>29.1</v>
      </c>
      <c r="B104" s="37" t="s">
        <v>163</v>
      </c>
      <c r="C104" s="38" t="s">
        <v>190</v>
      </c>
      <c r="D104" s="39"/>
      <c r="E104" s="40">
        <f>F102+1</f>
        <v>43315</v>
      </c>
      <c r="F104" s="41">
        <f>IF(G104=0,E104,E104+G104-1)</f>
        <v>43315</v>
      </c>
      <c r="G104" s="42">
        <v>1</v>
      </c>
      <c r="H104" s="42"/>
      <c r="I104" s="43">
        <v>0</v>
      </c>
      <c r="J104" s="44">
        <f t="shared" si="33"/>
        <v>1</v>
      </c>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45"/>
    </row>
    <row r="105" spans="1:67" s="46" customFormat="1" ht="13" x14ac:dyDescent="0.15">
      <c r="A105" s="36" t="str">
        <f t="shared" ca="1" si="35"/>
        <v>29.2</v>
      </c>
      <c r="B105" s="37" t="s">
        <v>164</v>
      </c>
      <c r="C105" s="38" t="s">
        <v>190</v>
      </c>
      <c r="D105" s="39"/>
      <c r="E105" s="40">
        <f>F104+1</f>
        <v>43316</v>
      </c>
      <c r="F105" s="41">
        <f>IF(G105=0,E105,E105+G105-1)</f>
        <v>43316</v>
      </c>
      <c r="G105" s="42">
        <v>1</v>
      </c>
      <c r="H105" s="42"/>
      <c r="I105" s="43">
        <v>0</v>
      </c>
      <c r="J105" s="44">
        <f t="shared" si="33"/>
        <v>0</v>
      </c>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45"/>
    </row>
    <row r="106" spans="1:67" s="46" customFormat="1" ht="13" x14ac:dyDescent="0.15">
      <c r="A106" s="36" t="str">
        <f t="shared" ca="1" si="35"/>
        <v>29.3</v>
      </c>
      <c r="B106" s="37" t="s">
        <v>165</v>
      </c>
      <c r="C106" s="38" t="s">
        <v>190</v>
      </c>
      <c r="D106" s="39"/>
      <c r="E106" s="40">
        <f>F105+2</f>
        <v>43318</v>
      </c>
      <c r="F106" s="41">
        <f>IF(G106=0,E106,E106+G106-1)</f>
        <v>43318</v>
      </c>
      <c r="G106" s="42">
        <v>1</v>
      </c>
      <c r="H106" s="42"/>
      <c r="I106" s="43">
        <v>0</v>
      </c>
      <c r="J106" s="44">
        <f t="shared" si="33"/>
        <v>1</v>
      </c>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45"/>
    </row>
    <row r="107" spans="1:67" s="46" customFormat="1" ht="13" x14ac:dyDescent="0.15">
      <c r="A107" s="36" t="str">
        <f t="shared" ca="1" si="35"/>
        <v>29.4</v>
      </c>
      <c r="B107" s="37" t="s">
        <v>166</v>
      </c>
      <c r="C107" s="38" t="s">
        <v>190</v>
      </c>
      <c r="D107" s="39"/>
      <c r="E107" s="40">
        <f>F106+1</f>
        <v>43319</v>
      </c>
      <c r="F107" s="41">
        <f>IF(G107=0,E107,E107+G107-1)</f>
        <v>43319</v>
      </c>
      <c r="G107" s="42">
        <v>1</v>
      </c>
      <c r="H107" s="42"/>
      <c r="I107" s="43">
        <v>0</v>
      </c>
      <c r="J107" s="44">
        <f t="shared" si="33"/>
        <v>1</v>
      </c>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45"/>
    </row>
    <row r="108" spans="1:67" s="28" customFormat="1" ht="13" x14ac:dyDescent="0.15">
      <c r="A108" s="26" t="str">
        <f ca="1">IF(ISERROR(VALUE(SUBSTITUTE(OFFSET(A108,-1,0,1,1),".",""))),"1",IF(ISERROR(FIND("`",SUBSTITUTE(OFFSET(A108,-1,0,1,1),".","`",1))),TEXT(VALUE(OFFSET(A108,-1,0,1,1))+1,"#"),TEXT(VALUE(LEFT(OFFSET(A108,-1,0,1,1),FIND("`",SUBSTITUTE(OFFSET(A108,-1,0,1,1),".","`",1))-1))+1,"#")))</f>
        <v>30</v>
      </c>
      <c r="B108" s="27" t="s">
        <v>167</v>
      </c>
      <c r="D108" s="29" t="s">
        <v>105</v>
      </c>
      <c r="E108" s="30"/>
      <c r="F108" s="30"/>
      <c r="G108" s="31"/>
      <c r="H108" s="54"/>
      <c r="I108" s="50"/>
      <c r="J108" s="44">
        <f t="shared" si="33"/>
        <v>0</v>
      </c>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5"/>
    </row>
    <row r="109" spans="1:67" s="46" customFormat="1" ht="13" x14ac:dyDescent="0.15">
      <c r="A109" s="36" t="str">
        <f t="shared" ref="A109:A112" ca="1" si="36">IF(ISERROR(VALUE(SUBSTITUTE(OFFSET(A109,-1,0,1,1),".",""))),"0.1",IF(ISERROR(FIND("`",SUBSTITUTE(OFFSET(A109,-1,0,1,1),".","`",1))),OFFSET(A109,-1,0,1,1)&amp;".1",LEFT(OFFSET(A109,-1,0,1,1),FIND("`",SUBSTITUTE(OFFSET(A109,-1,0,1,1),".","`",1)))&amp;IF(ISERROR(FIND("`",SUBSTITUTE(OFFSET(A109,-1,0,1,1),".","`",2))),VALUE(RIGHT(OFFSET(A109,-1,0,1,1),LEN(OFFSET(A109,-1,0,1,1))-FIND("`",SUBSTITUTE(OFFSET(A109,-1,0,1,1),".","`",1))))+1,VALUE(MID(OFFSET(A109,-1,0,1,1),FIND("`",SUBSTITUTE(OFFSET(A109,-1,0,1,1),".","`",1))+1,(FIND("`",SUBSTITUTE(OFFSET(A109,-1,0,1,1),".","`",2))-FIND("`",SUBSTITUTE(OFFSET(A109,-1,0,1,1),".","`",1))-1)))+1)))</f>
        <v>30.1</v>
      </c>
      <c r="B109" s="37" t="s">
        <v>168</v>
      </c>
      <c r="C109" s="38" t="s">
        <v>190</v>
      </c>
      <c r="D109" s="39"/>
      <c r="E109" s="40">
        <f>F107+1</f>
        <v>43320</v>
      </c>
      <c r="F109" s="41">
        <f>IF(G109=0,E109,E109+G109-1)</f>
        <v>43320</v>
      </c>
      <c r="G109" s="42">
        <v>1</v>
      </c>
      <c r="H109" s="42"/>
      <c r="I109" s="43">
        <v>0</v>
      </c>
      <c r="J109" s="44">
        <f t="shared" si="33"/>
        <v>1</v>
      </c>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45"/>
    </row>
    <row r="110" spans="1:67" s="46" customFormat="1" ht="13" x14ac:dyDescent="0.15">
      <c r="A110" s="36" t="str">
        <f t="shared" ca="1" si="36"/>
        <v>30.2</v>
      </c>
      <c r="B110" s="37" t="s">
        <v>170</v>
      </c>
      <c r="C110" s="38" t="s">
        <v>190</v>
      </c>
      <c r="D110" s="39"/>
      <c r="E110" s="40">
        <f>F109+1</f>
        <v>43321</v>
      </c>
      <c r="F110" s="41">
        <f>IF(G110=0,E110,E110+G110-1)</f>
        <v>43321</v>
      </c>
      <c r="G110" s="42">
        <v>1</v>
      </c>
      <c r="H110" s="42"/>
      <c r="I110" s="43">
        <v>0</v>
      </c>
      <c r="J110" s="44">
        <f t="shared" si="33"/>
        <v>1</v>
      </c>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45"/>
    </row>
    <row r="111" spans="1:67" s="46" customFormat="1" ht="13" x14ac:dyDescent="0.15">
      <c r="A111" s="36" t="str">
        <f t="shared" ca="1" si="36"/>
        <v>30.3</v>
      </c>
      <c r="B111" s="37" t="s">
        <v>169</v>
      </c>
      <c r="C111" s="38" t="s">
        <v>190</v>
      </c>
      <c r="D111" s="39"/>
      <c r="E111" s="40">
        <f>F110+1</f>
        <v>43322</v>
      </c>
      <c r="F111" s="41">
        <f>IF(G111=0,E111,E111+G111-1)</f>
        <v>43322</v>
      </c>
      <c r="G111" s="42">
        <v>1</v>
      </c>
      <c r="H111" s="42"/>
      <c r="I111" s="43">
        <v>0</v>
      </c>
      <c r="J111" s="44">
        <f t="shared" si="33"/>
        <v>1</v>
      </c>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45"/>
    </row>
    <row r="112" spans="1:67" s="46" customFormat="1" ht="13" x14ac:dyDescent="0.15">
      <c r="A112" s="36" t="str">
        <f t="shared" ca="1" si="36"/>
        <v>30.4</v>
      </c>
      <c r="B112" s="37" t="s">
        <v>171</v>
      </c>
      <c r="C112" s="38" t="s">
        <v>190</v>
      </c>
      <c r="D112" s="39"/>
      <c r="E112" s="40">
        <f>F111+1</f>
        <v>43323</v>
      </c>
      <c r="F112" s="41">
        <f>IF(G112=0,E112,E112+G112-1)</f>
        <v>43323</v>
      </c>
      <c r="G112" s="42">
        <v>1</v>
      </c>
      <c r="H112" s="42"/>
      <c r="I112" s="43">
        <v>0</v>
      </c>
      <c r="J112" s="44">
        <f t="shared" si="33"/>
        <v>0</v>
      </c>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45"/>
    </row>
    <row r="113" spans="1:67" s="28" customFormat="1" ht="13" x14ac:dyDescent="0.15">
      <c r="A113" s="26" t="str">
        <f ca="1">IF(ISERROR(VALUE(SUBSTITUTE(OFFSET(A113,-1,0,1,1),".",""))),"1",IF(ISERROR(FIND("`",SUBSTITUTE(OFFSET(A113,-1,0,1,1),".","`",1))),TEXT(VALUE(OFFSET(A113,-1,0,1,1))+1,"#"),TEXT(VALUE(LEFT(OFFSET(A113,-1,0,1,1),FIND("`",SUBSTITUTE(OFFSET(A113,-1,0,1,1),".","`",1))-1))+1,"#")))</f>
        <v>31</v>
      </c>
      <c r="B113" s="27" t="s">
        <v>172</v>
      </c>
      <c r="D113" s="29" t="s">
        <v>105</v>
      </c>
      <c r="E113" s="30"/>
      <c r="F113" s="30"/>
      <c r="G113" s="31"/>
      <c r="H113" s="54"/>
      <c r="I113" s="50"/>
      <c r="J113" s="44">
        <f t="shared" si="33"/>
        <v>0</v>
      </c>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5"/>
    </row>
    <row r="114" spans="1:67" s="46" customFormat="1" ht="13" x14ac:dyDescent="0.15">
      <c r="A114" s="36" t="str">
        <f t="shared" ref="A114:A117" ca="1" si="37">IF(ISERROR(VALUE(SUBSTITUTE(OFFSET(A114,-1,0,1,1),".",""))),"0.1",IF(ISERROR(FIND("`",SUBSTITUTE(OFFSET(A114,-1,0,1,1),".","`",1))),OFFSET(A114,-1,0,1,1)&amp;".1",LEFT(OFFSET(A114,-1,0,1,1),FIND("`",SUBSTITUTE(OFFSET(A114,-1,0,1,1),".","`",1)))&amp;IF(ISERROR(FIND("`",SUBSTITUTE(OFFSET(A114,-1,0,1,1),".","`",2))),VALUE(RIGHT(OFFSET(A114,-1,0,1,1),LEN(OFFSET(A114,-1,0,1,1))-FIND("`",SUBSTITUTE(OFFSET(A114,-1,0,1,1),".","`",1))))+1,VALUE(MID(OFFSET(A114,-1,0,1,1),FIND("`",SUBSTITUTE(OFFSET(A114,-1,0,1,1),".","`",1))+1,(FIND("`",SUBSTITUTE(OFFSET(A114,-1,0,1,1),".","`",2))-FIND("`",SUBSTITUTE(OFFSET(A114,-1,0,1,1),".","`",1))-1)))+1)))</f>
        <v>31.1</v>
      </c>
      <c r="B114" s="37" t="s">
        <v>173</v>
      </c>
      <c r="C114" s="38" t="s">
        <v>190</v>
      </c>
      <c r="D114" s="39"/>
      <c r="E114" s="40">
        <f>F112+2</f>
        <v>43325</v>
      </c>
      <c r="F114" s="41">
        <f>IF(G114=0,E114,E114+G114-1)</f>
        <v>43325</v>
      </c>
      <c r="G114" s="42">
        <v>1</v>
      </c>
      <c r="H114" s="42"/>
      <c r="I114" s="43">
        <v>0</v>
      </c>
      <c r="J114" s="44">
        <f t="shared" si="33"/>
        <v>1</v>
      </c>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45"/>
    </row>
    <row r="115" spans="1:67" s="46" customFormat="1" ht="13" x14ac:dyDescent="0.15">
      <c r="A115" s="36" t="str">
        <f t="shared" ca="1" si="37"/>
        <v>31.2</v>
      </c>
      <c r="B115" s="37" t="s">
        <v>174</v>
      </c>
      <c r="C115" s="38" t="s">
        <v>190</v>
      </c>
      <c r="D115" s="39"/>
      <c r="E115" s="40">
        <f>F114+1</f>
        <v>43326</v>
      </c>
      <c r="F115" s="41">
        <f>IF(G115=0,E115,E115+G115-1)</f>
        <v>43326</v>
      </c>
      <c r="G115" s="42">
        <v>1</v>
      </c>
      <c r="H115" s="42"/>
      <c r="I115" s="43">
        <v>0</v>
      </c>
      <c r="J115" s="44">
        <f t="shared" si="33"/>
        <v>1</v>
      </c>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45"/>
    </row>
    <row r="116" spans="1:67" s="46" customFormat="1" ht="13" x14ac:dyDescent="0.15">
      <c r="A116" s="36" t="str">
        <f t="shared" ca="1" si="37"/>
        <v>31.3</v>
      </c>
      <c r="B116" s="37" t="s">
        <v>175</v>
      </c>
      <c r="C116" s="38" t="s">
        <v>190</v>
      </c>
      <c r="D116" s="39"/>
      <c r="E116" s="40">
        <f>F115+1</f>
        <v>43327</v>
      </c>
      <c r="F116" s="41">
        <f>IF(G116=0,E116,E116+G116-1)</f>
        <v>43327</v>
      </c>
      <c r="G116" s="42">
        <v>1</v>
      </c>
      <c r="H116" s="42"/>
      <c r="I116" s="43">
        <v>0</v>
      </c>
      <c r="J116" s="44">
        <f t="shared" si="33"/>
        <v>1</v>
      </c>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45"/>
    </row>
    <row r="117" spans="1:67" s="46" customFormat="1" ht="13" x14ac:dyDescent="0.15">
      <c r="A117" s="36" t="str">
        <f t="shared" ca="1" si="37"/>
        <v>31.4</v>
      </c>
      <c r="B117" s="37" t="s">
        <v>176</v>
      </c>
      <c r="C117" s="38" t="s">
        <v>190</v>
      </c>
      <c r="D117" s="39"/>
      <c r="E117" s="40">
        <f>F116+1</f>
        <v>43328</v>
      </c>
      <c r="F117" s="41">
        <f>IF(G117=0,E117,E117+G117-1)</f>
        <v>43328</v>
      </c>
      <c r="G117" s="42">
        <v>1</v>
      </c>
      <c r="H117" s="42"/>
      <c r="I117" s="43">
        <v>0</v>
      </c>
      <c r="J117" s="44">
        <f t="shared" si="33"/>
        <v>1</v>
      </c>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45"/>
    </row>
    <row r="118" spans="1:67" s="28" customFormat="1" ht="13" x14ac:dyDescent="0.15">
      <c r="A118" s="26" t="str">
        <f ca="1">IF(ISERROR(VALUE(SUBSTITUTE(OFFSET(A118,-1,0,1,1),".",""))),"1",IF(ISERROR(FIND("`",SUBSTITUTE(OFFSET(A118,-1,0,1,1),".","`",1))),TEXT(VALUE(OFFSET(A118,-1,0,1,1))+1,"#"),TEXT(VALUE(LEFT(OFFSET(A118,-1,0,1,1),FIND("`",SUBSTITUTE(OFFSET(A118,-1,0,1,1),".","`",1))-1))+1,"#")))</f>
        <v>32</v>
      </c>
      <c r="B118" s="27" t="s">
        <v>177</v>
      </c>
      <c r="D118" s="29" t="s">
        <v>105</v>
      </c>
      <c r="E118" s="30"/>
      <c r="F118" s="30"/>
      <c r="G118" s="31"/>
      <c r="H118" s="54"/>
      <c r="I118" s="50"/>
      <c r="J118" s="44">
        <f t="shared" si="33"/>
        <v>0</v>
      </c>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5"/>
    </row>
    <row r="119" spans="1:67" s="46" customFormat="1" ht="13" x14ac:dyDescent="0.15">
      <c r="A119" s="36" t="str">
        <f t="shared" ref="A119:A133" ca="1" si="38">IF(ISERROR(VALUE(SUBSTITUTE(OFFSET(A119,-1,0,1,1),".",""))),"0.1",IF(ISERROR(FIND("`",SUBSTITUTE(OFFSET(A119,-1,0,1,1),".","`",1))),OFFSET(A119,-1,0,1,1)&amp;".1",LEFT(OFFSET(A119,-1,0,1,1),FIND("`",SUBSTITUTE(OFFSET(A119,-1,0,1,1),".","`",1)))&amp;IF(ISERROR(FIND("`",SUBSTITUTE(OFFSET(A119,-1,0,1,1),".","`",2))),VALUE(RIGHT(OFFSET(A119,-1,0,1,1),LEN(OFFSET(A119,-1,0,1,1))-FIND("`",SUBSTITUTE(OFFSET(A119,-1,0,1,1),".","`",1))))+1,VALUE(MID(OFFSET(A119,-1,0,1,1),FIND("`",SUBSTITUTE(OFFSET(A119,-1,0,1,1),".","`",1))+1,(FIND("`",SUBSTITUTE(OFFSET(A119,-1,0,1,1),".","`",2))-FIND("`",SUBSTITUTE(OFFSET(A119,-1,0,1,1),".","`",1))-1)))+1)))</f>
        <v>32.1</v>
      </c>
      <c r="B119" s="37" t="s">
        <v>178</v>
      </c>
      <c r="C119" s="38" t="s">
        <v>190</v>
      </c>
      <c r="D119" s="39"/>
      <c r="E119" s="40">
        <f>F117+1</f>
        <v>43329</v>
      </c>
      <c r="F119" s="41">
        <f>IF(G119=0,E119,E119+G119-1)</f>
        <v>43329</v>
      </c>
      <c r="G119" s="42">
        <v>1</v>
      </c>
      <c r="H119" s="42"/>
      <c r="I119" s="43">
        <v>0</v>
      </c>
      <c r="J119" s="44">
        <f t="shared" si="33"/>
        <v>1</v>
      </c>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45"/>
    </row>
    <row r="120" spans="1:67" s="46" customFormat="1" ht="13" x14ac:dyDescent="0.15">
      <c r="A120" s="36" t="str">
        <f t="shared" ca="1" si="38"/>
        <v>32.2</v>
      </c>
      <c r="B120" s="37" t="s">
        <v>179</v>
      </c>
      <c r="C120" s="38" t="s">
        <v>190</v>
      </c>
      <c r="D120" s="39"/>
      <c r="E120" s="40">
        <f>F119+1</f>
        <v>43330</v>
      </c>
      <c r="F120" s="41">
        <f>IF(G120=0,E120,E120+G120-1)</f>
        <v>43330</v>
      </c>
      <c r="G120" s="42">
        <v>1</v>
      </c>
      <c r="H120" s="42"/>
      <c r="I120" s="43">
        <v>0</v>
      </c>
      <c r="J120" s="44">
        <f t="shared" si="33"/>
        <v>0</v>
      </c>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45"/>
    </row>
    <row r="121" spans="1:67" s="46" customFormat="1" ht="13" x14ac:dyDescent="0.15">
      <c r="A121" s="36" t="str">
        <f t="shared" ca="1" si="38"/>
        <v>32.3</v>
      </c>
      <c r="B121" s="37" t="s">
        <v>180</v>
      </c>
      <c r="C121" s="38" t="s">
        <v>190</v>
      </c>
      <c r="D121" s="39"/>
      <c r="E121" s="40">
        <f>F120+2</f>
        <v>43332</v>
      </c>
      <c r="F121" s="41">
        <f>IF(G121=0,E121,E121+G121-1)</f>
        <v>43332</v>
      </c>
      <c r="G121" s="42">
        <v>1</v>
      </c>
      <c r="H121" s="42"/>
      <c r="I121" s="43">
        <v>0</v>
      </c>
      <c r="J121" s="44">
        <f t="shared" si="33"/>
        <v>1</v>
      </c>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45"/>
    </row>
    <row r="122" spans="1:67" s="46" customFormat="1" ht="13" x14ac:dyDescent="0.15">
      <c r="A122" s="36" t="str">
        <f t="shared" ca="1" si="38"/>
        <v>32.4</v>
      </c>
      <c r="B122" s="37" t="s">
        <v>181</v>
      </c>
      <c r="C122" s="38" t="s">
        <v>190</v>
      </c>
      <c r="D122" s="39"/>
      <c r="E122" s="40">
        <f>F121+1</f>
        <v>43333</v>
      </c>
      <c r="F122" s="41">
        <f>IF(G122=0,E122,E122+G122-1)</f>
        <v>43333</v>
      </c>
      <c r="G122" s="42">
        <v>1</v>
      </c>
      <c r="H122" s="42"/>
      <c r="I122" s="43">
        <v>0</v>
      </c>
      <c r="J122" s="44">
        <f t="shared" si="33"/>
        <v>1</v>
      </c>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45"/>
    </row>
    <row r="123" spans="1:67" s="28" customFormat="1" ht="13" x14ac:dyDescent="0.15">
      <c r="A123" s="26" t="str">
        <f ca="1">IF(ISERROR(VALUE(SUBSTITUTE(OFFSET(A123,-1,0,1,1),".",""))),"1",IF(ISERROR(FIND("`",SUBSTITUTE(OFFSET(A123,-1,0,1,1),".","`",1))),TEXT(VALUE(OFFSET(A123,-1,0,1,1))+1,"#"),TEXT(VALUE(LEFT(OFFSET(A123,-1,0,1,1),FIND("`",SUBSTITUTE(OFFSET(A123,-1,0,1,1),".","`",1))-1))+1,"#")))</f>
        <v>33</v>
      </c>
      <c r="B123" s="27" t="s">
        <v>182</v>
      </c>
      <c r="D123" s="29" t="s">
        <v>105</v>
      </c>
      <c r="E123" s="30"/>
      <c r="F123" s="30"/>
      <c r="G123" s="31"/>
      <c r="H123" s="54"/>
      <c r="I123" s="50"/>
      <c r="J123" s="44">
        <f t="shared" ref="J123:J124" si="39">IF(OR(F123=0,E123=0),0,NETWORKDAYS(E123,F123))</f>
        <v>0</v>
      </c>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5"/>
    </row>
    <row r="124" spans="1:67" s="46" customFormat="1" ht="24" x14ac:dyDescent="0.15">
      <c r="A124" s="36" t="str">
        <f t="shared" ca="1" si="38"/>
        <v>33.1</v>
      </c>
      <c r="B124" s="37" t="s">
        <v>183</v>
      </c>
      <c r="C124" s="38" t="s">
        <v>190</v>
      </c>
      <c r="D124" s="39"/>
      <c r="E124" s="40">
        <f>F122+1</f>
        <v>43334</v>
      </c>
      <c r="F124" s="41">
        <f>IF(G124=0,E124,E124+G124-1)</f>
        <v>43335</v>
      </c>
      <c r="G124" s="42">
        <v>2</v>
      </c>
      <c r="H124" s="42"/>
      <c r="I124" s="43">
        <v>0</v>
      </c>
      <c r="J124" s="44">
        <f t="shared" si="39"/>
        <v>2</v>
      </c>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45"/>
    </row>
    <row r="125" spans="1:67" s="28" customFormat="1" ht="13" x14ac:dyDescent="0.15">
      <c r="A125" s="26" t="str">
        <f ca="1">IF(ISERROR(VALUE(SUBSTITUTE(OFFSET(A125,-1,0,1,1),".",""))),"1",IF(ISERROR(FIND("`",SUBSTITUTE(OFFSET(A125,-1,0,1,1),".","`",1))),TEXT(VALUE(OFFSET(A125,-1,0,1,1))+1,"#"),TEXT(VALUE(LEFT(OFFSET(A125,-1,0,1,1),FIND("`",SUBSTITUTE(OFFSET(A125,-1,0,1,1),".","`",1))-1))+1,"#")))</f>
        <v>34</v>
      </c>
      <c r="B125" s="27" t="s">
        <v>184</v>
      </c>
      <c r="D125" s="29" t="s">
        <v>105</v>
      </c>
      <c r="E125" s="30"/>
      <c r="F125" s="30"/>
      <c r="G125" s="31"/>
      <c r="H125" s="54"/>
      <c r="I125" s="50"/>
      <c r="J125" s="44">
        <f t="shared" ref="J125:J126" si="40">IF(OR(F125=0,E125=0),0,NETWORKDAYS(E125,F125))</f>
        <v>0</v>
      </c>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5"/>
    </row>
    <row r="126" spans="1:67" s="46" customFormat="1" ht="13" x14ac:dyDescent="0.15">
      <c r="A126" s="36" t="str">
        <f t="shared" ca="1" si="38"/>
        <v>34.1</v>
      </c>
      <c r="B126" s="37" t="s">
        <v>185</v>
      </c>
      <c r="C126" s="38" t="s">
        <v>190</v>
      </c>
      <c r="D126" s="39"/>
      <c r="E126" s="40">
        <f>F124+1</f>
        <v>43336</v>
      </c>
      <c r="F126" s="41">
        <f>IF(G126=0,E126,E126+G126-1)</f>
        <v>43337</v>
      </c>
      <c r="G126" s="42">
        <v>2</v>
      </c>
      <c r="H126" s="42"/>
      <c r="I126" s="43">
        <v>0</v>
      </c>
      <c r="J126" s="44">
        <f t="shared" si="40"/>
        <v>1</v>
      </c>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45"/>
    </row>
    <row r="127" spans="1:67" s="28" customFormat="1" ht="13" x14ac:dyDescent="0.15">
      <c r="A127" s="26" t="str">
        <f ca="1">IF(ISERROR(VALUE(SUBSTITUTE(OFFSET(A127,-1,0,1,1),".",""))),"1",IF(ISERROR(FIND("`",SUBSTITUTE(OFFSET(A127,-1,0,1,1),".","`",1))),TEXT(VALUE(OFFSET(A127,-1,0,1,1))+1,"#"),TEXT(VALUE(LEFT(OFFSET(A127,-1,0,1,1),FIND("`",SUBSTITUTE(OFFSET(A127,-1,0,1,1),".","`",1))-1))+1,"#")))</f>
        <v>35</v>
      </c>
      <c r="B127" s="27" t="s">
        <v>186</v>
      </c>
      <c r="D127" s="29" t="s">
        <v>105</v>
      </c>
      <c r="E127" s="30"/>
      <c r="F127" s="30"/>
      <c r="G127" s="31"/>
      <c r="H127" s="54"/>
      <c r="I127" s="50"/>
      <c r="J127" s="44">
        <f t="shared" ref="J127:J128" si="41">IF(OR(F127=0,E127=0),0,NETWORKDAYS(E127,F127))</f>
        <v>0</v>
      </c>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5"/>
    </row>
    <row r="128" spans="1:67" s="46" customFormat="1" ht="24" x14ac:dyDescent="0.15">
      <c r="A128" s="36" t="str">
        <f t="shared" ca="1" si="38"/>
        <v>35.1</v>
      </c>
      <c r="B128" s="37" t="s">
        <v>187</v>
      </c>
      <c r="C128" s="38" t="s">
        <v>190</v>
      </c>
      <c r="D128" s="39"/>
      <c r="E128" s="40">
        <f>F126+2</f>
        <v>43339</v>
      </c>
      <c r="F128" s="41">
        <f>IF(G128=0,E128,E128+G128-1)</f>
        <v>43340</v>
      </c>
      <c r="G128" s="42">
        <v>2</v>
      </c>
      <c r="H128" s="42"/>
      <c r="I128" s="43">
        <v>0</v>
      </c>
      <c r="J128" s="44">
        <f t="shared" si="41"/>
        <v>2</v>
      </c>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45"/>
    </row>
    <row r="129" spans="1:67" s="28" customFormat="1" ht="13" x14ac:dyDescent="0.15">
      <c r="A129" s="26" t="str">
        <f ca="1">IF(ISERROR(VALUE(SUBSTITUTE(OFFSET(A129,-1,0,1,1),".",""))),"1",IF(ISERROR(FIND("`",SUBSTITUTE(OFFSET(A129,-1,0,1,1),".","`",1))),TEXT(VALUE(OFFSET(A129,-1,0,1,1))+1,"#"),TEXT(VALUE(LEFT(OFFSET(A129,-1,0,1,1),FIND("`",SUBSTITUTE(OFFSET(A129,-1,0,1,1),".","`",1))-1))+1,"#")))</f>
        <v>36</v>
      </c>
      <c r="B129" s="27" t="s">
        <v>191</v>
      </c>
      <c r="D129" s="29" t="s">
        <v>105</v>
      </c>
      <c r="E129" s="30"/>
      <c r="F129" s="30"/>
      <c r="G129" s="31"/>
      <c r="H129" s="54"/>
      <c r="I129" s="50"/>
      <c r="J129" s="44">
        <f t="shared" ref="J129:J130" si="42">IF(OR(F129=0,E129=0),0,NETWORKDAYS(E129,F129))</f>
        <v>0</v>
      </c>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5"/>
    </row>
    <row r="130" spans="1:67" s="46" customFormat="1" ht="13" x14ac:dyDescent="0.15">
      <c r="A130" s="36" t="str">
        <f t="shared" ca="1" si="38"/>
        <v>36.1</v>
      </c>
      <c r="B130" s="37" t="s">
        <v>192</v>
      </c>
      <c r="C130" s="38" t="s">
        <v>190</v>
      </c>
      <c r="D130" s="39"/>
      <c r="E130" s="40">
        <f>F128+1</f>
        <v>43341</v>
      </c>
      <c r="F130" s="41">
        <f>IF(G130=0,E130,E130+G130)</f>
        <v>43346</v>
      </c>
      <c r="G130" s="42">
        <v>5</v>
      </c>
      <c r="H130" s="42"/>
      <c r="I130" s="43">
        <v>0</v>
      </c>
      <c r="J130" s="44">
        <f t="shared" si="42"/>
        <v>4</v>
      </c>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45"/>
    </row>
    <row r="131" spans="1:67" s="46" customFormat="1" ht="13" x14ac:dyDescent="0.15">
      <c r="A131" s="36" t="str">
        <f t="shared" ca="1" si="38"/>
        <v>36.2</v>
      </c>
      <c r="B131" s="37" t="s">
        <v>193</v>
      </c>
      <c r="C131" s="38" t="s">
        <v>190</v>
      </c>
      <c r="D131" s="39"/>
      <c r="E131" s="40">
        <f>F130+1</f>
        <v>43347</v>
      </c>
      <c r="F131" s="41">
        <f>IF(G131=0,E131,E131+G131-1)</f>
        <v>43351</v>
      </c>
      <c r="G131" s="42">
        <v>5</v>
      </c>
      <c r="H131" s="42"/>
      <c r="I131" s="43">
        <v>0</v>
      </c>
      <c r="J131" s="44">
        <f t="shared" ref="J131" si="43">IF(OR(F131=0,E131=0),0,NETWORKDAYS(E131,F131))</f>
        <v>4</v>
      </c>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45"/>
    </row>
    <row r="132" spans="1:67" s="46" customFormat="1" ht="13" x14ac:dyDescent="0.15">
      <c r="A132" s="36" t="str">
        <f t="shared" ca="1" si="38"/>
        <v>36.3</v>
      </c>
      <c r="B132" s="37" t="s">
        <v>194</v>
      </c>
      <c r="C132" s="38" t="s">
        <v>190</v>
      </c>
      <c r="D132" s="39"/>
      <c r="E132" s="40">
        <f>F131+2</f>
        <v>43353</v>
      </c>
      <c r="F132" s="41">
        <f>IF(G132=0,E132,E132+G132-1)</f>
        <v>43357</v>
      </c>
      <c r="G132" s="42">
        <v>5</v>
      </c>
      <c r="H132" s="42"/>
      <c r="I132" s="43">
        <v>0</v>
      </c>
      <c r="J132" s="44">
        <f t="shared" ref="J132:J133" si="44">IF(OR(F132=0,E132=0),0,NETWORKDAYS(E132,F132))</f>
        <v>5</v>
      </c>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45"/>
    </row>
    <row r="133" spans="1:67" s="46" customFormat="1" ht="13" x14ac:dyDescent="0.15">
      <c r="A133" s="36" t="str">
        <f t="shared" ca="1" si="38"/>
        <v>36.4</v>
      </c>
      <c r="B133" s="37" t="s">
        <v>195</v>
      </c>
      <c r="C133" s="38" t="s">
        <v>190</v>
      </c>
      <c r="D133" s="39"/>
      <c r="E133" s="40">
        <f>F132+1</f>
        <v>43358</v>
      </c>
      <c r="F133" s="41">
        <f>IF(G133=0,E133,E133+G133)</f>
        <v>43363</v>
      </c>
      <c r="G133" s="42">
        <v>5</v>
      </c>
      <c r="H133" s="42"/>
      <c r="I133" s="43">
        <v>0</v>
      </c>
      <c r="J133" s="44">
        <f t="shared" si="44"/>
        <v>4</v>
      </c>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45"/>
    </row>
  </sheetData>
  <mergeCells count="23">
    <mergeCell ref="B5:D5"/>
    <mergeCell ref="E2:F2"/>
    <mergeCell ref="K2:AA2"/>
    <mergeCell ref="B3:D3"/>
    <mergeCell ref="E3:F3"/>
    <mergeCell ref="B4:D4"/>
    <mergeCell ref="E4:F4"/>
    <mergeCell ref="BH6:BN6"/>
    <mergeCell ref="AT5:AZ5"/>
    <mergeCell ref="BA5:BG5"/>
    <mergeCell ref="BH5:BN5"/>
    <mergeCell ref="K6:Q6"/>
    <mergeCell ref="R6:X6"/>
    <mergeCell ref="Y6:AE6"/>
    <mergeCell ref="AF6:AL6"/>
    <mergeCell ref="AM6:AS6"/>
    <mergeCell ref="AT6:AZ6"/>
    <mergeCell ref="BA6:BG6"/>
    <mergeCell ref="K5:Q5"/>
    <mergeCell ref="R5:X5"/>
    <mergeCell ref="Y5:AE5"/>
    <mergeCell ref="AF5:AL5"/>
    <mergeCell ref="AM5:AS5"/>
  </mergeCells>
  <conditionalFormatting sqref="I8:I37 I39:I51 I53:I58">
    <cfRule type="dataBar" priority="236">
      <dataBar>
        <cfvo type="num" val="0"/>
        <cfvo type="num" val="1"/>
        <color theme="1" tint="0.499984740745262"/>
      </dataBar>
    </cfRule>
  </conditionalFormatting>
  <conditionalFormatting sqref="K7:BN7">
    <cfRule type="expression" dxfId="162" priority="235">
      <formula>AND(TODAY()&gt;=K4,TODAY()&lt;L4)</formula>
    </cfRule>
  </conditionalFormatting>
  <conditionalFormatting sqref="K8:BN37 K39:BN51 K53:BN60">
    <cfRule type="expression" dxfId="161" priority="233">
      <formula>K$4=TODAY()</formula>
    </cfRule>
    <cfRule type="expression" dxfId="160" priority="234">
      <formula>AND($E8&lt;L$4,$F8&gt;=K$4)</formula>
    </cfRule>
  </conditionalFormatting>
  <conditionalFormatting sqref="I59">
    <cfRule type="dataBar" priority="231">
      <dataBar>
        <cfvo type="num" val="0"/>
        <cfvo type="num" val="1"/>
        <color theme="1" tint="0.499984740745262"/>
      </dataBar>
    </cfRule>
  </conditionalFormatting>
  <conditionalFormatting sqref="I60">
    <cfRule type="dataBar" priority="228">
      <dataBar>
        <cfvo type="num" val="0"/>
        <cfvo type="num" val="1"/>
        <color theme="1" tint="0.499984740745262"/>
      </dataBar>
    </cfRule>
  </conditionalFormatting>
  <conditionalFormatting sqref="I38">
    <cfRule type="dataBar" priority="225">
      <dataBar>
        <cfvo type="num" val="0"/>
        <cfvo type="num" val="1"/>
        <color theme="1" tint="0.499984740745262"/>
      </dataBar>
    </cfRule>
  </conditionalFormatting>
  <conditionalFormatting sqref="K38:BN38">
    <cfRule type="expression" dxfId="159" priority="223">
      <formula>K$4=TODAY()</formula>
    </cfRule>
    <cfRule type="expression" dxfId="158" priority="224">
      <formula>AND($E38&lt;L$4,$F38&gt;=K$4)</formula>
    </cfRule>
  </conditionalFormatting>
  <conditionalFormatting sqref="I52">
    <cfRule type="dataBar" priority="222">
      <dataBar>
        <cfvo type="num" val="0"/>
        <cfvo type="num" val="1"/>
        <color theme="1" tint="0.499984740745262"/>
      </dataBar>
    </cfRule>
  </conditionalFormatting>
  <conditionalFormatting sqref="K52:BN52">
    <cfRule type="expression" dxfId="157" priority="220">
      <formula>K$4=TODAY()</formula>
    </cfRule>
    <cfRule type="expression" dxfId="156" priority="221">
      <formula>AND($E52&lt;L$4,$F52&gt;=K$4)</formula>
    </cfRule>
  </conditionalFormatting>
  <conditionalFormatting sqref="K61:BN61">
    <cfRule type="expression" dxfId="155" priority="218">
      <formula>K$4=TODAY()</formula>
    </cfRule>
    <cfRule type="expression" dxfId="154" priority="219">
      <formula>AND($E61&lt;L$4,$F61&gt;=K$4)</formula>
    </cfRule>
  </conditionalFormatting>
  <conditionalFormatting sqref="I61">
    <cfRule type="dataBar" priority="217">
      <dataBar>
        <cfvo type="num" val="0"/>
        <cfvo type="num" val="1"/>
        <color theme="1" tint="0.499984740745262"/>
      </dataBar>
    </cfRule>
  </conditionalFormatting>
  <conditionalFormatting sqref="K62:BN62">
    <cfRule type="expression" dxfId="153" priority="215">
      <formula>K$4=TODAY()</formula>
    </cfRule>
    <cfRule type="expression" dxfId="152" priority="216">
      <formula>AND($E62&lt;L$4,$F62&gt;=K$4)</formula>
    </cfRule>
  </conditionalFormatting>
  <conditionalFormatting sqref="I62">
    <cfRule type="dataBar" priority="214">
      <dataBar>
        <cfvo type="num" val="0"/>
        <cfvo type="num" val="1"/>
        <color theme="1" tint="0.499984740745262"/>
      </dataBar>
    </cfRule>
  </conditionalFormatting>
  <conditionalFormatting sqref="K63:BN63">
    <cfRule type="expression" dxfId="151" priority="212">
      <formula>K$4=TODAY()</formula>
    </cfRule>
    <cfRule type="expression" dxfId="150" priority="213">
      <formula>AND($E63&lt;L$4,$F63&gt;=K$4)</formula>
    </cfRule>
  </conditionalFormatting>
  <conditionalFormatting sqref="I63">
    <cfRule type="dataBar" priority="211">
      <dataBar>
        <cfvo type="num" val="0"/>
        <cfvo type="num" val="1"/>
        <color theme="1" tint="0.499984740745262"/>
      </dataBar>
    </cfRule>
  </conditionalFormatting>
  <conditionalFormatting sqref="K64:BN64">
    <cfRule type="expression" dxfId="149" priority="209">
      <formula>K$4=TODAY()</formula>
    </cfRule>
    <cfRule type="expression" dxfId="148" priority="210">
      <formula>AND($E64&lt;L$4,$F64&gt;=K$4)</formula>
    </cfRule>
  </conditionalFormatting>
  <conditionalFormatting sqref="I64">
    <cfRule type="dataBar" priority="208">
      <dataBar>
        <cfvo type="num" val="0"/>
        <cfvo type="num" val="1"/>
        <color theme="1" tint="0.499984740745262"/>
      </dataBar>
    </cfRule>
  </conditionalFormatting>
  <conditionalFormatting sqref="K65:BN65">
    <cfRule type="expression" dxfId="147" priority="206">
      <formula>K$4=TODAY()</formula>
    </cfRule>
    <cfRule type="expression" dxfId="146" priority="207">
      <formula>AND($E65&lt;L$4,$F65&gt;=K$4)</formula>
    </cfRule>
  </conditionalFormatting>
  <conditionalFormatting sqref="I65">
    <cfRule type="dataBar" priority="205">
      <dataBar>
        <cfvo type="num" val="0"/>
        <cfvo type="num" val="1"/>
        <color theme="1" tint="0.499984740745262"/>
      </dataBar>
    </cfRule>
  </conditionalFormatting>
  <conditionalFormatting sqref="K66:BN66">
    <cfRule type="expression" dxfId="145" priority="203">
      <formula>K$4=TODAY()</formula>
    </cfRule>
    <cfRule type="expression" dxfId="144" priority="204">
      <formula>AND($E66&lt;L$4,$F66&gt;=K$4)</formula>
    </cfRule>
  </conditionalFormatting>
  <conditionalFormatting sqref="I66">
    <cfRule type="dataBar" priority="202">
      <dataBar>
        <cfvo type="num" val="0"/>
        <cfvo type="num" val="1"/>
        <color theme="1" tint="0.499984740745262"/>
      </dataBar>
    </cfRule>
  </conditionalFormatting>
  <conditionalFormatting sqref="K67:BN67">
    <cfRule type="expression" dxfId="143" priority="200">
      <formula>K$4=TODAY()</formula>
    </cfRule>
    <cfRule type="expression" dxfId="142" priority="201">
      <formula>AND($E67&lt;L$4,$F67&gt;=K$4)</formula>
    </cfRule>
  </conditionalFormatting>
  <conditionalFormatting sqref="I67">
    <cfRule type="dataBar" priority="199">
      <dataBar>
        <cfvo type="num" val="0"/>
        <cfvo type="num" val="1"/>
        <color theme="1" tint="0.499984740745262"/>
      </dataBar>
    </cfRule>
  </conditionalFormatting>
  <conditionalFormatting sqref="K68:BN68">
    <cfRule type="expression" dxfId="141" priority="197">
      <formula>K$4=TODAY()</formula>
    </cfRule>
    <cfRule type="expression" dxfId="140" priority="198">
      <formula>AND($E68&lt;L$4,$F68&gt;=K$4)</formula>
    </cfRule>
  </conditionalFormatting>
  <conditionalFormatting sqref="I68">
    <cfRule type="dataBar" priority="196">
      <dataBar>
        <cfvo type="num" val="0"/>
        <cfvo type="num" val="1"/>
        <color theme="1" tint="0.499984740745262"/>
      </dataBar>
    </cfRule>
  </conditionalFormatting>
  <conditionalFormatting sqref="K69:BN69">
    <cfRule type="expression" dxfId="139" priority="194">
      <formula>K$4=TODAY()</formula>
    </cfRule>
    <cfRule type="expression" dxfId="138" priority="195">
      <formula>AND($E69&lt;L$4,$F69&gt;=K$4)</formula>
    </cfRule>
  </conditionalFormatting>
  <conditionalFormatting sqref="I69">
    <cfRule type="dataBar" priority="193">
      <dataBar>
        <cfvo type="num" val="0"/>
        <cfvo type="num" val="1"/>
        <color theme="1" tint="0.499984740745262"/>
      </dataBar>
    </cfRule>
  </conditionalFormatting>
  <conditionalFormatting sqref="K70:BN70">
    <cfRule type="expression" dxfId="137" priority="191">
      <formula>K$4=TODAY()</formula>
    </cfRule>
    <cfRule type="expression" dxfId="136" priority="192">
      <formula>AND($E70&lt;L$4,$F70&gt;=K$4)</formula>
    </cfRule>
  </conditionalFormatting>
  <conditionalFormatting sqref="I70">
    <cfRule type="dataBar" priority="190">
      <dataBar>
        <cfvo type="num" val="0"/>
        <cfvo type="num" val="1"/>
        <color theme="1" tint="0.499984740745262"/>
      </dataBar>
    </cfRule>
  </conditionalFormatting>
  <conditionalFormatting sqref="K71:BN71">
    <cfRule type="expression" dxfId="135" priority="188">
      <formula>K$4=TODAY()</formula>
    </cfRule>
    <cfRule type="expression" dxfId="134" priority="189">
      <formula>AND($E71&lt;L$4,$F71&gt;=K$4)</formula>
    </cfRule>
  </conditionalFormatting>
  <conditionalFormatting sqref="I71">
    <cfRule type="dataBar" priority="187">
      <dataBar>
        <cfvo type="num" val="0"/>
        <cfvo type="num" val="1"/>
        <color theme="1" tint="0.499984740745262"/>
      </dataBar>
    </cfRule>
  </conditionalFormatting>
  <conditionalFormatting sqref="K72:BN72">
    <cfRule type="expression" dxfId="133" priority="185">
      <formula>K$4=TODAY()</formula>
    </cfRule>
    <cfRule type="expression" dxfId="132" priority="186">
      <formula>AND($E72&lt;L$4,$F72&gt;=K$4)</formula>
    </cfRule>
  </conditionalFormatting>
  <conditionalFormatting sqref="I72">
    <cfRule type="dataBar" priority="184">
      <dataBar>
        <cfvo type="num" val="0"/>
        <cfvo type="num" val="1"/>
        <color theme="1" tint="0.499984740745262"/>
      </dataBar>
    </cfRule>
  </conditionalFormatting>
  <conditionalFormatting sqref="K73:BN73">
    <cfRule type="expression" dxfId="131" priority="182">
      <formula>K$4=TODAY()</formula>
    </cfRule>
    <cfRule type="expression" dxfId="130" priority="183">
      <formula>AND($E73&lt;L$4,$F73&gt;=K$4)</formula>
    </cfRule>
  </conditionalFormatting>
  <conditionalFormatting sqref="I73">
    <cfRule type="dataBar" priority="181">
      <dataBar>
        <cfvo type="num" val="0"/>
        <cfvo type="num" val="1"/>
        <color theme="1" tint="0.499984740745262"/>
      </dataBar>
    </cfRule>
  </conditionalFormatting>
  <conditionalFormatting sqref="K74:BN74">
    <cfRule type="expression" dxfId="129" priority="179">
      <formula>K$4=TODAY()</formula>
    </cfRule>
    <cfRule type="expression" dxfId="128" priority="180">
      <formula>AND($E74&lt;L$4,$F74&gt;=K$4)</formula>
    </cfRule>
  </conditionalFormatting>
  <conditionalFormatting sqref="I74">
    <cfRule type="dataBar" priority="178">
      <dataBar>
        <cfvo type="num" val="0"/>
        <cfvo type="num" val="1"/>
        <color theme="1" tint="0.499984740745262"/>
      </dataBar>
    </cfRule>
  </conditionalFormatting>
  <conditionalFormatting sqref="K75:BN75">
    <cfRule type="expression" dxfId="127" priority="176">
      <formula>K$4=TODAY()</formula>
    </cfRule>
    <cfRule type="expression" dxfId="126" priority="177">
      <formula>AND($E75&lt;L$4,$F75&gt;=K$4)</formula>
    </cfRule>
  </conditionalFormatting>
  <conditionalFormatting sqref="I75">
    <cfRule type="dataBar" priority="175">
      <dataBar>
        <cfvo type="num" val="0"/>
        <cfvo type="num" val="1"/>
        <color theme="1" tint="0.499984740745262"/>
      </dataBar>
    </cfRule>
  </conditionalFormatting>
  <conditionalFormatting sqref="K76:BN76">
    <cfRule type="expression" dxfId="125" priority="173">
      <formula>K$4=TODAY()</formula>
    </cfRule>
    <cfRule type="expression" dxfId="124" priority="174">
      <formula>AND($E76&lt;L$4,$F76&gt;=K$4)</formula>
    </cfRule>
  </conditionalFormatting>
  <conditionalFormatting sqref="I76">
    <cfRule type="dataBar" priority="172">
      <dataBar>
        <cfvo type="num" val="0"/>
        <cfvo type="num" val="1"/>
        <color theme="1" tint="0.499984740745262"/>
      </dataBar>
    </cfRule>
  </conditionalFormatting>
  <conditionalFormatting sqref="K77:BN77">
    <cfRule type="expression" dxfId="123" priority="170">
      <formula>K$4=TODAY()</formula>
    </cfRule>
    <cfRule type="expression" dxfId="122" priority="171">
      <formula>AND($E77&lt;L$4,$F77&gt;=K$4)</formula>
    </cfRule>
  </conditionalFormatting>
  <conditionalFormatting sqref="I77">
    <cfRule type="dataBar" priority="169">
      <dataBar>
        <cfvo type="num" val="0"/>
        <cfvo type="num" val="1"/>
        <color theme="1" tint="0.499984740745262"/>
      </dataBar>
    </cfRule>
  </conditionalFormatting>
  <conditionalFormatting sqref="K78:BN78">
    <cfRule type="expression" dxfId="121" priority="167">
      <formula>K$4=TODAY()</formula>
    </cfRule>
    <cfRule type="expression" dxfId="120" priority="168">
      <formula>AND($E78&lt;L$4,$F78&gt;=K$4)</formula>
    </cfRule>
  </conditionalFormatting>
  <conditionalFormatting sqref="I78">
    <cfRule type="dataBar" priority="166">
      <dataBar>
        <cfvo type="num" val="0"/>
        <cfvo type="num" val="1"/>
        <color theme="1" tint="0.499984740745262"/>
      </dataBar>
    </cfRule>
  </conditionalFormatting>
  <conditionalFormatting sqref="K79:BN79">
    <cfRule type="expression" dxfId="119" priority="164">
      <formula>K$4=TODAY()</formula>
    </cfRule>
    <cfRule type="expression" dxfId="118" priority="165">
      <formula>AND($E79&lt;L$4,$F79&gt;=K$4)</formula>
    </cfRule>
  </conditionalFormatting>
  <conditionalFormatting sqref="I79">
    <cfRule type="dataBar" priority="163">
      <dataBar>
        <cfvo type="num" val="0"/>
        <cfvo type="num" val="1"/>
        <color theme="1" tint="0.499984740745262"/>
      </dataBar>
    </cfRule>
  </conditionalFormatting>
  <conditionalFormatting sqref="K80:BN80">
    <cfRule type="expression" dxfId="117" priority="161">
      <formula>K$4=TODAY()</formula>
    </cfRule>
    <cfRule type="expression" dxfId="116" priority="162">
      <formula>AND($E80&lt;L$4,$F80&gt;=K$4)</formula>
    </cfRule>
  </conditionalFormatting>
  <conditionalFormatting sqref="I80">
    <cfRule type="dataBar" priority="160">
      <dataBar>
        <cfvo type="num" val="0"/>
        <cfvo type="num" val="1"/>
        <color theme="1" tint="0.499984740745262"/>
      </dataBar>
    </cfRule>
  </conditionalFormatting>
  <conditionalFormatting sqref="K81:BN81">
    <cfRule type="expression" dxfId="115" priority="158">
      <formula>K$4=TODAY()</formula>
    </cfRule>
    <cfRule type="expression" dxfId="114" priority="159">
      <formula>AND($E81&lt;L$4,$F81&gt;=K$4)</formula>
    </cfRule>
  </conditionalFormatting>
  <conditionalFormatting sqref="I81">
    <cfRule type="dataBar" priority="157">
      <dataBar>
        <cfvo type="num" val="0"/>
        <cfvo type="num" val="1"/>
        <color theme="1" tint="0.499984740745262"/>
      </dataBar>
    </cfRule>
  </conditionalFormatting>
  <conditionalFormatting sqref="K82:BN82">
    <cfRule type="expression" dxfId="113" priority="155">
      <formula>K$4=TODAY()</formula>
    </cfRule>
    <cfRule type="expression" dxfId="112" priority="156">
      <formula>AND($E82&lt;L$4,$F82&gt;=K$4)</formula>
    </cfRule>
  </conditionalFormatting>
  <conditionalFormatting sqref="I82">
    <cfRule type="dataBar" priority="154">
      <dataBar>
        <cfvo type="num" val="0"/>
        <cfvo type="num" val="1"/>
        <color theme="1" tint="0.499984740745262"/>
      </dataBar>
    </cfRule>
  </conditionalFormatting>
  <conditionalFormatting sqref="K83:BN83">
    <cfRule type="expression" dxfId="111" priority="152">
      <formula>K$4=TODAY()</formula>
    </cfRule>
    <cfRule type="expression" dxfId="110" priority="153">
      <formula>AND($E83&lt;L$4,$F83&gt;=K$4)</formula>
    </cfRule>
  </conditionalFormatting>
  <conditionalFormatting sqref="I83">
    <cfRule type="dataBar" priority="151">
      <dataBar>
        <cfvo type="num" val="0"/>
        <cfvo type="num" val="1"/>
        <color theme="1" tint="0.499984740745262"/>
      </dataBar>
    </cfRule>
  </conditionalFormatting>
  <conditionalFormatting sqref="K84:BN84">
    <cfRule type="expression" dxfId="109" priority="149">
      <formula>K$4=TODAY()</formula>
    </cfRule>
    <cfRule type="expression" dxfId="108" priority="150">
      <formula>AND($E84&lt;L$4,$F84&gt;=K$4)</formula>
    </cfRule>
  </conditionalFormatting>
  <conditionalFormatting sqref="I84">
    <cfRule type="dataBar" priority="148">
      <dataBar>
        <cfvo type="num" val="0"/>
        <cfvo type="num" val="1"/>
        <color theme="1" tint="0.499984740745262"/>
      </dataBar>
    </cfRule>
  </conditionalFormatting>
  <conditionalFormatting sqref="K85:BN85">
    <cfRule type="expression" dxfId="107" priority="146">
      <formula>K$4=TODAY()</formula>
    </cfRule>
    <cfRule type="expression" dxfId="106" priority="147">
      <formula>AND($E85&lt;L$4,$F85&gt;=K$4)</formula>
    </cfRule>
  </conditionalFormatting>
  <conditionalFormatting sqref="I85">
    <cfRule type="dataBar" priority="145">
      <dataBar>
        <cfvo type="num" val="0"/>
        <cfvo type="num" val="1"/>
        <color theme="1" tint="0.499984740745262"/>
      </dataBar>
    </cfRule>
  </conditionalFormatting>
  <conditionalFormatting sqref="K86:BN86">
    <cfRule type="expression" dxfId="105" priority="143">
      <formula>K$4=TODAY()</formula>
    </cfRule>
    <cfRule type="expression" dxfId="104" priority="144">
      <formula>AND($E86&lt;L$4,$F86&gt;=K$4)</formula>
    </cfRule>
  </conditionalFormatting>
  <conditionalFormatting sqref="I86">
    <cfRule type="dataBar" priority="142">
      <dataBar>
        <cfvo type="num" val="0"/>
        <cfvo type="num" val="1"/>
        <color theme="1" tint="0.499984740745262"/>
      </dataBar>
    </cfRule>
  </conditionalFormatting>
  <conditionalFormatting sqref="K87:BN87">
    <cfRule type="expression" dxfId="103" priority="140">
      <formula>K$4=TODAY()</formula>
    </cfRule>
    <cfRule type="expression" dxfId="102" priority="141">
      <formula>AND($E87&lt;L$4,$F87&gt;=K$4)</formula>
    </cfRule>
  </conditionalFormatting>
  <conditionalFormatting sqref="I87">
    <cfRule type="dataBar" priority="139">
      <dataBar>
        <cfvo type="num" val="0"/>
        <cfvo type="num" val="1"/>
        <color theme="1" tint="0.499984740745262"/>
      </dataBar>
    </cfRule>
  </conditionalFormatting>
  <conditionalFormatting sqref="K88:BN88">
    <cfRule type="expression" dxfId="101" priority="137">
      <formula>K$4=TODAY()</formula>
    </cfRule>
    <cfRule type="expression" dxfId="100" priority="138">
      <formula>AND($E88&lt;L$4,$F88&gt;=K$4)</formula>
    </cfRule>
  </conditionalFormatting>
  <conditionalFormatting sqref="I88">
    <cfRule type="dataBar" priority="136">
      <dataBar>
        <cfvo type="num" val="0"/>
        <cfvo type="num" val="1"/>
        <color theme="1" tint="0.499984740745262"/>
      </dataBar>
    </cfRule>
  </conditionalFormatting>
  <conditionalFormatting sqref="K89:BN89">
    <cfRule type="expression" dxfId="99" priority="134">
      <formula>K$4=TODAY()</formula>
    </cfRule>
    <cfRule type="expression" dxfId="98" priority="135">
      <formula>AND($E89&lt;L$4,$F89&gt;=K$4)</formula>
    </cfRule>
  </conditionalFormatting>
  <conditionalFormatting sqref="I89">
    <cfRule type="dataBar" priority="133">
      <dataBar>
        <cfvo type="num" val="0"/>
        <cfvo type="num" val="1"/>
        <color theme="1" tint="0.499984740745262"/>
      </dataBar>
    </cfRule>
  </conditionalFormatting>
  <conditionalFormatting sqref="K90:BN90">
    <cfRule type="expression" dxfId="97" priority="131">
      <formula>K$4=TODAY()</formula>
    </cfRule>
    <cfRule type="expression" dxfId="96" priority="132">
      <formula>AND($E90&lt;L$4,$F90&gt;=K$4)</formula>
    </cfRule>
  </conditionalFormatting>
  <conditionalFormatting sqref="I90">
    <cfRule type="dataBar" priority="130">
      <dataBar>
        <cfvo type="num" val="0"/>
        <cfvo type="num" val="1"/>
        <color theme="1" tint="0.499984740745262"/>
      </dataBar>
    </cfRule>
  </conditionalFormatting>
  <conditionalFormatting sqref="K91:BN91">
    <cfRule type="expression" dxfId="95" priority="128">
      <formula>K$4=TODAY()</formula>
    </cfRule>
    <cfRule type="expression" dxfId="94" priority="129">
      <formula>AND($E91&lt;L$4,$F91&gt;=K$4)</formula>
    </cfRule>
  </conditionalFormatting>
  <conditionalFormatting sqref="I91">
    <cfRule type="dataBar" priority="127">
      <dataBar>
        <cfvo type="num" val="0"/>
        <cfvo type="num" val="1"/>
        <color theme="1" tint="0.499984740745262"/>
      </dataBar>
    </cfRule>
  </conditionalFormatting>
  <conditionalFormatting sqref="K92:BN92">
    <cfRule type="expression" dxfId="93" priority="125">
      <formula>K$4=TODAY()</formula>
    </cfRule>
    <cfRule type="expression" dxfId="92" priority="126">
      <formula>AND($E92&lt;L$4,$F92&gt;=K$4)</formula>
    </cfRule>
  </conditionalFormatting>
  <conditionalFormatting sqref="I92">
    <cfRule type="dataBar" priority="124">
      <dataBar>
        <cfvo type="num" val="0"/>
        <cfvo type="num" val="1"/>
        <color theme="1" tint="0.499984740745262"/>
      </dataBar>
    </cfRule>
  </conditionalFormatting>
  <conditionalFormatting sqref="K93:BN93">
    <cfRule type="expression" dxfId="91" priority="122">
      <formula>K$4=TODAY()</formula>
    </cfRule>
    <cfRule type="expression" dxfId="90" priority="123">
      <formula>AND($E93&lt;L$4,$F93&gt;=K$4)</formula>
    </cfRule>
  </conditionalFormatting>
  <conditionalFormatting sqref="I93">
    <cfRule type="dataBar" priority="121">
      <dataBar>
        <cfvo type="num" val="0"/>
        <cfvo type="num" val="1"/>
        <color theme="1" tint="0.499984740745262"/>
      </dataBar>
    </cfRule>
  </conditionalFormatting>
  <conditionalFormatting sqref="K94:BN94">
    <cfRule type="expression" dxfId="89" priority="119">
      <formula>K$4=TODAY()</formula>
    </cfRule>
    <cfRule type="expression" dxfId="88" priority="120">
      <formula>AND($E94&lt;L$4,$F94&gt;=K$4)</formula>
    </cfRule>
  </conditionalFormatting>
  <conditionalFormatting sqref="I94">
    <cfRule type="dataBar" priority="118">
      <dataBar>
        <cfvo type="num" val="0"/>
        <cfvo type="num" val="1"/>
        <color theme="1" tint="0.499984740745262"/>
      </dataBar>
    </cfRule>
  </conditionalFormatting>
  <conditionalFormatting sqref="K95:BN95">
    <cfRule type="expression" dxfId="87" priority="116">
      <formula>K$4=TODAY()</formula>
    </cfRule>
    <cfRule type="expression" dxfId="86" priority="117">
      <formula>AND($E95&lt;L$4,$F95&gt;=K$4)</formula>
    </cfRule>
  </conditionalFormatting>
  <conditionalFormatting sqref="I95">
    <cfRule type="dataBar" priority="115">
      <dataBar>
        <cfvo type="num" val="0"/>
        <cfvo type="num" val="1"/>
        <color theme="1" tint="0.499984740745262"/>
      </dataBar>
    </cfRule>
  </conditionalFormatting>
  <conditionalFormatting sqref="K96:BN96">
    <cfRule type="expression" dxfId="85" priority="113">
      <formula>K$4=TODAY()</formula>
    </cfRule>
    <cfRule type="expression" dxfId="84" priority="114">
      <formula>AND($E96&lt;L$4,$F96&gt;=K$4)</formula>
    </cfRule>
  </conditionalFormatting>
  <conditionalFormatting sqref="I96">
    <cfRule type="dataBar" priority="112">
      <dataBar>
        <cfvo type="num" val="0"/>
        <cfvo type="num" val="1"/>
        <color theme="1" tint="0.499984740745262"/>
      </dataBar>
    </cfRule>
  </conditionalFormatting>
  <conditionalFormatting sqref="K97:BN97">
    <cfRule type="expression" dxfId="83" priority="110">
      <formula>K$4=TODAY()</formula>
    </cfRule>
    <cfRule type="expression" dxfId="82" priority="111">
      <formula>AND($E97&lt;L$4,$F97&gt;=K$4)</formula>
    </cfRule>
  </conditionalFormatting>
  <conditionalFormatting sqref="I97">
    <cfRule type="dataBar" priority="109">
      <dataBar>
        <cfvo type="num" val="0"/>
        <cfvo type="num" val="1"/>
        <color theme="1" tint="0.499984740745262"/>
      </dataBar>
    </cfRule>
  </conditionalFormatting>
  <conditionalFormatting sqref="K98:BN98">
    <cfRule type="expression" dxfId="81" priority="107">
      <formula>K$4=TODAY()</formula>
    </cfRule>
    <cfRule type="expression" dxfId="80" priority="108">
      <formula>AND($E98&lt;L$4,$F98&gt;=K$4)</formula>
    </cfRule>
  </conditionalFormatting>
  <conditionalFormatting sqref="I98">
    <cfRule type="dataBar" priority="106">
      <dataBar>
        <cfvo type="num" val="0"/>
        <cfvo type="num" val="1"/>
        <color theme="1" tint="0.499984740745262"/>
      </dataBar>
    </cfRule>
  </conditionalFormatting>
  <conditionalFormatting sqref="K99:BN99">
    <cfRule type="expression" dxfId="79" priority="104">
      <formula>K$4=TODAY()</formula>
    </cfRule>
    <cfRule type="expression" dxfId="78" priority="105">
      <formula>AND($E99&lt;L$4,$F99&gt;=K$4)</formula>
    </cfRule>
  </conditionalFormatting>
  <conditionalFormatting sqref="I99">
    <cfRule type="dataBar" priority="103">
      <dataBar>
        <cfvo type="num" val="0"/>
        <cfvo type="num" val="1"/>
        <color theme="1" tint="0.499984740745262"/>
      </dataBar>
    </cfRule>
  </conditionalFormatting>
  <conditionalFormatting sqref="K100:BN100">
    <cfRule type="expression" dxfId="77" priority="101">
      <formula>K$4=TODAY()</formula>
    </cfRule>
    <cfRule type="expression" dxfId="76" priority="102">
      <formula>AND($E100&lt;L$4,$F100&gt;=K$4)</formula>
    </cfRule>
  </conditionalFormatting>
  <conditionalFormatting sqref="I100">
    <cfRule type="dataBar" priority="100">
      <dataBar>
        <cfvo type="num" val="0"/>
        <cfvo type="num" val="1"/>
        <color theme="1" tint="0.499984740745262"/>
      </dataBar>
    </cfRule>
  </conditionalFormatting>
  <conditionalFormatting sqref="K101:BN101">
    <cfRule type="expression" dxfId="75" priority="98">
      <formula>K$4=TODAY()</formula>
    </cfRule>
    <cfRule type="expression" dxfId="74" priority="99">
      <formula>AND($E101&lt;L$4,$F101&gt;=K$4)</formula>
    </cfRule>
  </conditionalFormatting>
  <conditionalFormatting sqref="I101">
    <cfRule type="dataBar" priority="97">
      <dataBar>
        <cfvo type="num" val="0"/>
        <cfvo type="num" val="1"/>
        <color theme="1" tint="0.499984740745262"/>
      </dataBar>
    </cfRule>
  </conditionalFormatting>
  <conditionalFormatting sqref="K102:BN102">
    <cfRule type="expression" dxfId="73" priority="95">
      <formula>K$4=TODAY()</formula>
    </cfRule>
    <cfRule type="expression" dxfId="72" priority="96">
      <formula>AND($E102&lt;L$4,$F102&gt;=K$4)</formula>
    </cfRule>
  </conditionalFormatting>
  <conditionalFormatting sqref="I102">
    <cfRule type="dataBar" priority="94">
      <dataBar>
        <cfvo type="num" val="0"/>
        <cfvo type="num" val="1"/>
        <color theme="1" tint="0.499984740745262"/>
      </dataBar>
    </cfRule>
  </conditionalFormatting>
  <conditionalFormatting sqref="K103:BN103">
    <cfRule type="expression" dxfId="71" priority="92">
      <formula>K$4=TODAY()</formula>
    </cfRule>
    <cfRule type="expression" dxfId="70" priority="93">
      <formula>AND($E103&lt;L$4,$F103&gt;=K$4)</formula>
    </cfRule>
  </conditionalFormatting>
  <conditionalFormatting sqref="I103">
    <cfRule type="dataBar" priority="91">
      <dataBar>
        <cfvo type="num" val="0"/>
        <cfvo type="num" val="1"/>
        <color theme="1" tint="0.499984740745262"/>
      </dataBar>
    </cfRule>
  </conditionalFormatting>
  <conditionalFormatting sqref="K104:BN104">
    <cfRule type="expression" dxfId="69" priority="89">
      <formula>K$4=TODAY()</formula>
    </cfRule>
    <cfRule type="expression" dxfId="68" priority="90">
      <formula>AND($E104&lt;L$4,$F104&gt;=K$4)</formula>
    </cfRule>
  </conditionalFormatting>
  <conditionalFormatting sqref="I104">
    <cfRule type="dataBar" priority="88">
      <dataBar>
        <cfvo type="num" val="0"/>
        <cfvo type="num" val="1"/>
        <color theme="1" tint="0.499984740745262"/>
      </dataBar>
    </cfRule>
  </conditionalFormatting>
  <conditionalFormatting sqref="K105:BN105">
    <cfRule type="expression" dxfId="67" priority="86">
      <formula>K$4=TODAY()</formula>
    </cfRule>
    <cfRule type="expression" dxfId="66" priority="87">
      <formula>AND($E105&lt;L$4,$F105&gt;=K$4)</formula>
    </cfRule>
  </conditionalFormatting>
  <conditionalFormatting sqref="I105">
    <cfRule type="dataBar" priority="85">
      <dataBar>
        <cfvo type="num" val="0"/>
        <cfvo type="num" val="1"/>
        <color theme="1" tint="0.499984740745262"/>
      </dataBar>
    </cfRule>
  </conditionalFormatting>
  <conditionalFormatting sqref="K106:BN106">
    <cfRule type="expression" dxfId="65" priority="83">
      <formula>K$4=TODAY()</formula>
    </cfRule>
    <cfRule type="expression" dxfId="64" priority="84">
      <formula>AND($E106&lt;L$4,$F106&gt;=K$4)</formula>
    </cfRule>
  </conditionalFormatting>
  <conditionalFormatting sqref="I106">
    <cfRule type="dataBar" priority="82">
      <dataBar>
        <cfvo type="num" val="0"/>
        <cfvo type="num" val="1"/>
        <color theme="1" tint="0.499984740745262"/>
      </dataBar>
    </cfRule>
  </conditionalFormatting>
  <conditionalFormatting sqref="K107:BN107">
    <cfRule type="expression" dxfId="63" priority="80">
      <formula>K$4=TODAY()</formula>
    </cfRule>
    <cfRule type="expression" dxfId="62" priority="81">
      <formula>AND($E107&lt;L$4,$F107&gt;=K$4)</formula>
    </cfRule>
  </conditionalFormatting>
  <conditionalFormatting sqref="I107">
    <cfRule type="dataBar" priority="79">
      <dataBar>
        <cfvo type="num" val="0"/>
        <cfvo type="num" val="1"/>
        <color theme="1" tint="0.499984740745262"/>
      </dataBar>
    </cfRule>
  </conditionalFormatting>
  <conditionalFormatting sqref="K108:BN108">
    <cfRule type="expression" dxfId="61" priority="77">
      <formula>K$4=TODAY()</formula>
    </cfRule>
    <cfRule type="expression" dxfId="60" priority="78">
      <formula>AND($E108&lt;L$4,$F108&gt;=K$4)</formula>
    </cfRule>
  </conditionalFormatting>
  <conditionalFormatting sqref="I108">
    <cfRule type="dataBar" priority="76">
      <dataBar>
        <cfvo type="num" val="0"/>
        <cfvo type="num" val="1"/>
        <color theme="1" tint="0.499984740745262"/>
      </dataBar>
    </cfRule>
  </conditionalFormatting>
  <conditionalFormatting sqref="K109:BN109">
    <cfRule type="expression" dxfId="59" priority="74">
      <formula>K$4=TODAY()</formula>
    </cfRule>
    <cfRule type="expression" dxfId="58" priority="75">
      <formula>AND($E109&lt;L$4,$F109&gt;=K$4)</formula>
    </cfRule>
  </conditionalFormatting>
  <conditionalFormatting sqref="I109">
    <cfRule type="dataBar" priority="73">
      <dataBar>
        <cfvo type="num" val="0"/>
        <cfvo type="num" val="1"/>
        <color theme="1" tint="0.499984740745262"/>
      </dataBar>
    </cfRule>
  </conditionalFormatting>
  <conditionalFormatting sqref="K110:BN110">
    <cfRule type="expression" dxfId="57" priority="71">
      <formula>K$4=TODAY()</formula>
    </cfRule>
    <cfRule type="expression" dxfId="56" priority="72">
      <formula>AND($E110&lt;L$4,$F110&gt;=K$4)</formula>
    </cfRule>
  </conditionalFormatting>
  <conditionalFormatting sqref="I110">
    <cfRule type="dataBar" priority="70">
      <dataBar>
        <cfvo type="num" val="0"/>
        <cfvo type="num" val="1"/>
        <color theme="1" tint="0.499984740745262"/>
      </dataBar>
    </cfRule>
  </conditionalFormatting>
  <conditionalFormatting sqref="K111:BN111">
    <cfRule type="expression" dxfId="55" priority="68">
      <formula>K$4=TODAY()</formula>
    </cfRule>
    <cfRule type="expression" dxfId="54" priority="69">
      <formula>AND($E111&lt;L$4,$F111&gt;=K$4)</formula>
    </cfRule>
  </conditionalFormatting>
  <conditionalFormatting sqref="I111">
    <cfRule type="dataBar" priority="67">
      <dataBar>
        <cfvo type="num" val="0"/>
        <cfvo type="num" val="1"/>
        <color theme="1" tint="0.499984740745262"/>
      </dataBar>
    </cfRule>
  </conditionalFormatting>
  <conditionalFormatting sqref="K112:BN112">
    <cfRule type="expression" dxfId="53" priority="65">
      <formula>K$4=TODAY()</formula>
    </cfRule>
    <cfRule type="expression" dxfId="52" priority="66">
      <formula>AND($E112&lt;L$4,$F112&gt;=K$4)</formula>
    </cfRule>
  </conditionalFormatting>
  <conditionalFormatting sqref="I112">
    <cfRule type="dataBar" priority="64">
      <dataBar>
        <cfvo type="num" val="0"/>
        <cfvo type="num" val="1"/>
        <color theme="1" tint="0.499984740745262"/>
      </dataBar>
    </cfRule>
  </conditionalFormatting>
  <conditionalFormatting sqref="K113:BN113">
    <cfRule type="expression" dxfId="51" priority="62">
      <formula>K$4=TODAY()</formula>
    </cfRule>
    <cfRule type="expression" dxfId="50" priority="63">
      <formula>AND($E113&lt;L$4,$F113&gt;=K$4)</formula>
    </cfRule>
  </conditionalFormatting>
  <conditionalFormatting sqref="I113">
    <cfRule type="dataBar" priority="61">
      <dataBar>
        <cfvo type="num" val="0"/>
        <cfvo type="num" val="1"/>
        <color theme="1" tint="0.499984740745262"/>
      </dataBar>
    </cfRule>
  </conditionalFormatting>
  <conditionalFormatting sqref="K114:BN114">
    <cfRule type="expression" dxfId="49" priority="59">
      <formula>K$4=TODAY()</formula>
    </cfRule>
    <cfRule type="expression" dxfId="48" priority="60">
      <formula>AND($E114&lt;L$4,$F114&gt;=K$4)</formula>
    </cfRule>
  </conditionalFormatting>
  <conditionalFormatting sqref="I114">
    <cfRule type="dataBar" priority="58">
      <dataBar>
        <cfvo type="num" val="0"/>
        <cfvo type="num" val="1"/>
        <color theme="1" tint="0.499984740745262"/>
      </dataBar>
    </cfRule>
  </conditionalFormatting>
  <conditionalFormatting sqref="K115:BN115">
    <cfRule type="expression" dxfId="47" priority="56">
      <formula>K$4=TODAY()</formula>
    </cfRule>
    <cfRule type="expression" dxfId="46" priority="57">
      <formula>AND($E115&lt;L$4,$F115&gt;=K$4)</formula>
    </cfRule>
  </conditionalFormatting>
  <conditionalFormatting sqref="I115">
    <cfRule type="dataBar" priority="55">
      <dataBar>
        <cfvo type="num" val="0"/>
        <cfvo type="num" val="1"/>
        <color theme="1" tint="0.499984740745262"/>
      </dataBar>
    </cfRule>
  </conditionalFormatting>
  <conditionalFormatting sqref="K116:BN116">
    <cfRule type="expression" dxfId="45" priority="53">
      <formula>K$4=TODAY()</formula>
    </cfRule>
    <cfRule type="expression" dxfId="44" priority="54">
      <formula>AND($E116&lt;L$4,$F116&gt;=K$4)</formula>
    </cfRule>
  </conditionalFormatting>
  <conditionalFormatting sqref="I116">
    <cfRule type="dataBar" priority="52">
      <dataBar>
        <cfvo type="num" val="0"/>
        <cfvo type="num" val="1"/>
        <color theme="1" tint="0.499984740745262"/>
      </dataBar>
    </cfRule>
  </conditionalFormatting>
  <conditionalFormatting sqref="K117:BN117">
    <cfRule type="expression" dxfId="43" priority="50">
      <formula>K$4=TODAY()</formula>
    </cfRule>
    <cfRule type="expression" dxfId="42" priority="51">
      <formula>AND($E117&lt;L$4,$F117&gt;=K$4)</formula>
    </cfRule>
  </conditionalFormatting>
  <conditionalFormatting sqref="I117">
    <cfRule type="dataBar" priority="49">
      <dataBar>
        <cfvo type="num" val="0"/>
        <cfvo type="num" val="1"/>
        <color theme="1" tint="0.499984740745262"/>
      </dataBar>
    </cfRule>
  </conditionalFormatting>
  <conditionalFormatting sqref="K118:BN118">
    <cfRule type="expression" dxfId="41" priority="47">
      <formula>K$4=TODAY()</formula>
    </cfRule>
    <cfRule type="expression" dxfId="40" priority="48">
      <formula>AND($E118&lt;L$4,$F118&gt;=K$4)</formula>
    </cfRule>
  </conditionalFormatting>
  <conditionalFormatting sqref="I118">
    <cfRule type="dataBar" priority="46">
      <dataBar>
        <cfvo type="num" val="0"/>
        <cfvo type="num" val="1"/>
        <color theme="1" tint="0.499984740745262"/>
      </dataBar>
    </cfRule>
  </conditionalFormatting>
  <conditionalFormatting sqref="K119:BN119">
    <cfRule type="expression" dxfId="39" priority="44">
      <formula>K$4=TODAY()</formula>
    </cfRule>
    <cfRule type="expression" dxfId="38" priority="45">
      <formula>AND($E119&lt;L$4,$F119&gt;=K$4)</formula>
    </cfRule>
  </conditionalFormatting>
  <conditionalFormatting sqref="I119">
    <cfRule type="dataBar" priority="43">
      <dataBar>
        <cfvo type="num" val="0"/>
        <cfvo type="num" val="1"/>
        <color theme="1" tint="0.499984740745262"/>
      </dataBar>
    </cfRule>
  </conditionalFormatting>
  <conditionalFormatting sqref="K120:BN120">
    <cfRule type="expression" dxfId="37" priority="41">
      <formula>K$4=TODAY()</formula>
    </cfRule>
    <cfRule type="expression" dxfId="36" priority="42">
      <formula>AND($E120&lt;L$4,$F120&gt;=K$4)</formula>
    </cfRule>
  </conditionalFormatting>
  <conditionalFormatting sqref="I120">
    <cfRule type="dataBar" priority="40">
      <dataBar>
        <cfvo type="num" val="0"/>
        <cfvo type="num" val="1"/>
        <color theme="1" tint="0.499984740745262"/>
      </dataBar>
    </cfRule>
  </conditionalFormatting>
  <conditionalFormatting sqref="K121:BN121">
    <cfRule type="expression" dxfId="35" priority="38">
      <formula>K$4=TODAY()</formula>
    </cfRule>
    <cfRule type="expression" dxfId="34" priority="39">
      <formula>AND($E121&lt;L$4,$F121&gt;=K$4)</formula>
    </cfRule>
  </conditionalFormatting>
  <conditionalFormatting sqref="I121">
    <cfRule type="dataBar" priority="37">
      <dataBar>
        <cfvo type="num" val="0"/>
        <cfvo type="num" val="1"/>
        <color theme="1" tint="0.499984740745262"/>
      </dataBar>
    </cfRule>
  </conditionalFormatting>
  <conditionalFormatting sqref="K122:BN122">
    <cfRule type="expression" dxfId="33" priority="35">
      <formula>K$4=TODAY()</formula>
    </cfRule>
    <cfRule type="expression" dxfId="32" priority="36">
      <formula>AND($E122&lt;L$4,$F122&gt;=K$4)</formula>
    </cfRule>
  </conditionalFormatting>
  <conditionalFormatting sqref="I122">
    <cfRule type="dataBar" priority="34">
      <dataBar>
        <cfvo type="num" val="0"/>
        <cfvo type="num" val="1"/>
        <color theme="1" tint="0.499984740745262"/>
      </dataBar>
    </cfRule>
  </conditionalFormatting>
  <conditionalFormatting sqref="K123:BN123">
    <cfRule type="expression" dxfId="31" priority="32">
      <formula>K$4=TODAY()</formula>
    </cfRule>
    <cfRule type="expression" dxfId="30" priority="33">
      <formula>AND($E123&lt;L$4,$F123&gt;=K$4)</formula>
    </cfRule>
  </conditionalFormatting>
  <conditionalFormatting sqref="I123">
    <cfRule type="dataBar" priority="31">
      <dataBar>
        <cfvo type="num" val="0"/>
        <cfvo type="num" val="1"/>
        <color theme="1" tint="0.499984740745262"/>
      </dataBar>
    </cfRule>
  </conditionalFormatting>
  <conditionalFormatting sqref="K124:BN124">
    <cfRule type="expression" dxfId="29" priority="29">
      <formula>K$4=TODAY()</formula>
    </cfRule>
    <cfRule type="expression" dxfId="28" priority="30">
      <formula>AND($E124&lt;L$4,$F124&gt;=K$4)</formula>
    </cfRule>
  </conditionalFormatting>
  <conditionalFormatting sqref="I124">
    <cfRule type="dataBar" priority="28">
      <dataBar>
        <cfvo type="num" val="0"/>
        <cfvo type="num" val="1"/>
        <color theme="1" tint="0.499984740745262"/>
      </dataBar>
    </cfRule>
  </conditionalFormatting>
  <conditionalFormatting sqref="K125:BN125">
    <cfRule type="expression" dxfId="27" priority="26">
      <formula>K$4=TODAY()</formula>
    </cfRule>
    <cfRule type="expression" dxfId="26" priority="27">
      <formula>AND($E125&lt;L$4,$F125&gt;=K$4)</formula>
    </cfRule>
  </conditionalFormatting>
  <conditionalFormatting sqref="I125">
    <cfRule type="dataBar" priority="25">
      <dataBar>
        <cfvo type="num" val="0"/>
        <cfvo type="num" val="1"/>
        <color theme="1" tint="0.499984740745262"/>
      </dataBar>
    </cfRule>
  </conditionalFormatting>
  <conditionalFormatting sqref="K126:BN126">
    <cfRule type="expression" dxfId="25" priority="23">
      <formula>K$4=TODAY()</formula>
    </cfRule>
    <cfRule type="expression" dxfId="24" priority="24">
      <formula>AND($E126&lt;L$4,$F126&gt;=K$4)</formula>
    </cfRule>
  </conditionalFormatting>
  <conditionalFormatting sqref="I126">
    <cfRule type="dataBar" priority="22">
      <dataBar>
        <cfvo type="num" val="0"/>
        <cfvo type="num" val="1"/>
        <color theme="1" tint="0.499984740745262"/>
      </dataBar>
    </cfRule>
  </conditionalFormatting>
  <conditionalFormatting sqref="K127:BN127">
    <cfRule type="expression" dxfId="23" priority="20">
      <formula>K$4=TODAY()</formula>
    </cfRule>
    <cfRule type="expression" dxfId="22" priority="21">
      <formula>AND($E127&lt;L$4,$F127&gt;=K$4)</formula>
    </cfRule>
  </conditionalFormatting>
  <conditionalFormatting sqref="I127">
    <cfRule type="dataBar" priority="19">
      <dataBar>
        <cfvo type="num" val="0"/>
        <cfvo type="num" val="1"/>
        <color theme="1" tint="0.499984740745262"/>
      </dataBar>
    </cfRule>
  </conditionalFormatting>
  <conditionalFormatting sqref="K128:BN128">
    <cfRule type="expression" dxfId="21" priority="17">
      <formula>K$4=TODAY()</formula>
    </cfRule>
    <cfRule type="expression" dxfId="20" priority="18">
      <formula>AND($E128&lt;L$4,$F128&gt;=K$4)</formula>
    </cfRule>
  </conditionalFormatting>
  <conditionalFormatting sqref="I128">
    <cfRule type="dataBar" priority="16">
      <dataBar>
        <cfvo type="num" val="0"/>
        <cfvo type="num" val="1"/>
        <color theme="1" tint="0.499984740745262"/>
      </dataBar>
    </cfRule>
  </conditionalFormatting>
  <conditionalFormatting sqref="K129:BN129">
    <cfRule type="expression" dxfId="19" priority="14">
      <formula>K$4=TODAY()</formula>
    </cfRule>
    <cfRule type="expression" dxfId="18" priority="15">
      <formula>AND($E129&lt;L$4,$F129&gt;=K$4)</formula>
    </cfRule>
  </conditionalFormatting>
  <conditionalFormatting sqref="I129">
    <cfRule type="dataBar" priority="13">
      <dataBar>
        <cfvo type="num" val="0"/>
        <cfvo type="num" val="1"/>
        <color theme="1" tint="0.499984740745262"/>
      </dataBar>
    </cfRule>
  </conditionalFormatting>
  <conditionalFormatting sqref="K130:BN130">
    <cfRule type="expression" dxfId="15" priority="11">
      <formula>K$4=TODAY()</formula>
    </cfRule>
    <cfRule type="expression" dxfId="14" priority="12">
      <formula>AND($E130&lt;L$4,$F130&gt;=K$4)</formula>
    </cfRule>
  </conditionalFormatting>
  <conditionalFormatting sqref="I130">
    <cfRule type="dataBar" priority="10">
      <dataBar>
        <cfvo type="num" val="0"/>
        <cfvo type="num" val="1"/>
        <color theme="1" tint="0.499984740745262"/>
      </dataBar>
    </cfRule>
  </conditionalFormatting>
  <conditionalFormatting sqref="K131:BN131">
    <cfRule type="expression" dxfId="11" priority="8">
      <formula>K$4=TODAY()</formula>
    </cfRule>
    <cfRule type="expression" dxfId="10" priority="9">
      <formula>AND($E131&lt;L$4,$F131&gt;=K$4)</formula>
    </cfRule>
  </conditionalFormatting>
  <conditionalFormatting sqref="I131">
    <cfRule type="dataBar" priority="7">
      <dataBar>
        <cfvo type="num" val="0"/>
        <cfvo type="num" val="1"/>
        <color theme="1" tint="0.499984740745262"/>
      </dataBar>
    </cfRule>
  </conditionalFormatting>
  <conditionalFormatting sqref="K132:BN132">
    <cfRule type="expression" dxfId="7" priority="5">
      <formula>K$4=TODAY()</formula>
    </cfRule>
    <cfRule type="expression" dxfId="6" priority="6">
      <formula>AND($E132&lt;L$4,$F132&gt;=K$4)</formula>
    </cfRule>
  </conditionalFormatting>
  <conditionalFormatting sqref="I132">
    <cfRule type="dataBar" priority="4">
      <dataBar>
        <cfvo type="num" val="0"/>
        <cfvo type="num" val="1"/>
        <color theme="1" tint="0.499984740745262"/>
      </dataBar>
    </cfRule>
  </conditionalFormatting>
  <conditionalFormatting sqref="K133:BN133">
    <cfRule type="expression" dxfId="3" priority="2">
      <formula>K$4=TODAY()</formula>
    </cfRule>
    <cfRule type="expression" dxfId="2" priority="3">
      <formula>AND($E133&lt;L$4,$F133&gt;=K$4)</formula>
    </cfRule>
  </conditionalFormatting>
  <conditionalFormatting sqref="I133">
    <cfRule type="dataBar" priority="1">
      <dataBar>
        <cfvo type="num" val="0"/>
        <cfvo type="num" val="1"/>
        <color theme="1" tint="0.499984740745262"/>
      </dataBar>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12" sqref="A12"/>
    </sheetView>
  </sheetViews>
  <sheetFormatPr baseColWidth="10" defaultRowHeight="15" x14ac:dyDescent="0.2"/>
  <cols>
    <col min="1" max="1" width="74.6640625" bestFit="1" customWidth="1"/>
    <col min="2" max="6" width="12" customWidth="1"/>
  </cols>
  <sheetData>
    <row r="1" spans="1:6" x14ac:dyDescent="0.2">
      <c r="A1" t="s">
        <v>83</v>
      </c>
    </row>
    <row r="2" spans="1:6" x14ac:dyDescent="0.2">
      <c r="A2" t="s">
        <v>32</v>
      </c>
      <c r="B2" t="s">
        <v>20</v>
      </c>
      <c r="C2" t="s">
        <v>21</v>
      </c>
      <c r="D2" t="s">
        <v>22</v>
      </c>
      <c r="E2" t="s">
        <v>23</v>
      </c>
      <c r="F2" t="s">
        <v>24</v>
      </c>
    </row>
    <row r="3" spans="1:6" x14ac:dyDescent="0.2">
      <c r="A3" t="s">
        <v>84</v>
      </c>
    </row>
    <row r="4" spans="1:6" x14ac:dyDescent="0.2">
      <c r="A4" t="s">
        <v>85</v>
      </c>
    </row>
    <row r="5" spans="1:6" x14ac:dyDescent="0.2">
      <c r="A5" t="s">
        <v>86</v>
      </c>
    </row>
    <row r="6" spans="1:6" x14ac:dyDescent="0.2">
      <c r="A6" t="s">
        <v>87</v>
      </c>
    </row>
    <row r="7" spans="1:6" x14ac:dyDescent="0.2">
      <c r="A7" t="s">
        <v>88</v>
      </c>
    </row>
    <row r="8" spans="1:6" x14ac:dyDescent="0.2">
      <c r="A8" t="s">
        <v>89</v>
      </c>
    </row>
    <row r="9" spans="1:6" x14ac:dyDescent="0.2">
      <c r="A9" t="s">
        <v>90</v>
      </c>
    </row>
    <row r="10" spans="1:6" x14ac:dyDescent="0.2">
      <c r="A10" s="56" t="s">
        <v>91</v>
      </c>
      <c r="B10" s="56"/>
      <c r="C10" s="56"/>
      <c r="D10" s="56"/>
      <c r="E10" s="56"/>
      <c r="F10" s="56"/>
    </row>
    <row r="11" spans="1:6" x14ac:dyDescent="0.2">
      <c r="A11" s="56" t="s">
        <v>92</v>
      </c>
      <c r="B11" s="56"/>
      <c r="C11" s="56"/>
      <c r="D11" s="56"/>
      <c r="E11" s="56"/>
      <c r="F11" s="5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D12"/>
  <sheetViews>
    <sheetView workbookViewId="0">
      <selection activeCell="A24" sqref="A24"/>
    </sheetView>
  </sheetViews>
  <sheetFormatPr baseColWidth="10" defaultRowHeight="15" x14ac:dyDescent="0.2"/>
  <cols>
    <col min="1" max="1" width="131.33203125" customWidth="1"/>
    <col min="2" max="9" width="12" customWidth="1"/>
    <col min="10" max="99" width="13" customWidth="1"/>
    <col min="100" max="999" width="14" customWidth="1"/>
    <col min="1000" max="9999" width="15" customWidth="1"/>
    <col min="10000" max="16384" width="16" customWidth="1"/>
  </cols>
  <sheetData>
    <row r="1" spans="1:4" x14ac:dyDescent="0.2">
      <c r="A1" t="s">
        <v>41</v>
      </c>
    </row>
    <row r="2" spans="1:4" x14ac:dyDescent="0.2">
      <c r="A2" s="55" t="s">
        <v>32</v>
      </c>
      <c r="B2" t="s">
        <v>20</v>
      </c>
      <c r="C2" t="s">
        <v>21</v>
      </c>
      <c r="D2" t="s">
        <v>22</v>
      </c>
    </row>
    <row r="3" spans="1:4" x14ac:dyDescent="0.2">
      <c r="A3" s="55"/>
    </row>
    <row r="4" spans="1:4" ht="30" x14ac:dyDescent="0.2">
      <c r="A4" s="55" t="s">
        <v>18</v>
      </c>
    </row>
    <row r="5" spans="1:4" x14ac:dyDescent="0.2">
      <c r="A5" s="55" t="s">
        <v>19</v>
      </c>
    </row>
    <row r="6" spans="1:4" x14ac:dyDescent="0.2">
      <c r="A6" s="55" t="s">
        <v>26</v>
      </c>
    </row>
    <row r="7" spans="1:4" x14ac:dyDescent="0.2">
      <c r="A7" s="55" t="s">
        <v>27</v>
      </c>
    </row>
    <row r="8" spans="1:4" x14ac:dyDescent="0.2">
      <c r="A8" s="55" t="s">
        <v>28</v>
      </c>
    </row>
    <row r="9" spans="1:4" ht="30" x14ac:dyDescent="0.2">
      <c r="A9" s="55" t="s">
        <v>29</v>
      </c>
    </row>
    <row r="10" spans="1:4" x14ac:dyDescent="0.2">
      <c r="A10" s="55" t="s">
        <v>30</v>
      </c>
    </row>
    <row r="11" spans="1:4" x14ac:dyDescent="0.2">
      <c r="A11" s="55" t="s">
        <v>31</v>
      </c>
    </row>
    <row r="12" spans="1:4" x14ac:dyDescent="0.2">
      <c r="A12" s="57" t="s">
        <v>101</v>
      </c>
      <c r="B12" s="58"/>
      <c r="C12" s="58"/>
      <c r="D12" s="58"/>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G14"/>
  <sheetViews>
    <sheetView workbookViewId="0">
      <selection activeCell="A23" sqref="A23"/>
    </sheetView>
  </sheetViews>
  <sheetFormatPr baseColWidth="10" defaultRowHeight="15" x14ac:dyDescent="0.2"/>
  <cols>
    <col min="1" max="1" width="74.33203125" bestFit="1" customWidth="1"/>
    <col min="2" max="7" width="12" customWidth="1"/>
  </cols>
  <sheetData>
    <row r="1" spans="1:7" x14ac:dyDescent="0.2">
      <c r="A1" t="s">
        <v>40</v>
      </c>
    </row>
    <row r="2" spans="1:7" x14ac:dyDescent="0.2">
      <c r="A2" t="s">
        <v>32</v>
      </c>
      <c r="B2" t="s">
        <v>20</v>
      </c>
      <c r="C2" t="s">
        <v>21</v>
      </c>
      <c r="D2" t="s">
        <v>22</v>
      </c>
      <c r="E2" t="s">
        <v>23</v>
      </c>
      <c r="F2" t="s">
        <v>24</v>
      </c>
      <c r="G2" t="s">
        <v>25</v>
      </c>
    </row>
    <row r="3" spans="1:7" x14ac:dyDescent="0.2">
      <c r="A3" t="s">
        <v>96</v>
      </c>
    </row>
    <row r="4" spans="1:7" x14ac:dyDescent="0.2">
      <c r="A4" t="s">
        <v>33</v>
      </c>
    </row>
    <row r="5" spans="1:7" x14ac:dyDescent="0.2">
      <c r="A5" t="s">
        <v>34</v>
      </c>
    </row>
    <row r="6" spans="1:7" x14ac:dyDescent="0.2">
      <c r="A6" t="s">
        <v>35</v>
      </c>
    </row>
    <row r="7" spans="1:7" x14ac:dyDescent="0.2">
      <c r="A7" t="s">
        <v>36</v>
      </c>
    </row>
    <row r="8" spans="1:7" x14ac:dyDescent="0.2">
      <c r="A8" t="s">
        <v>37</v>
      </c>
    </row>
    <row r="9" spans="1:7" x14ac:dyDescent="0.2">
      <c r="A9" t="s">
        <v>39</v>
      </c>
    </row>
    <row r="10" spans="1:7" x14ac:dyDescent="0.2">
      <c r="A10" t="s">
        <v>38</v>
      </c>
    </row>
    <row r="11" spans="1:7" x14ac:dyDescent="0.2">
      <c r="A11" s="56" t="s">
        <v>97</v>
      </c>
      <c r="B11" s="56"/>
      <c r="C11" s="56"/>
      <c r="D11" s="56"/>
      <c r="E11" s="56"/>
      <c r="F11" s="56"/>
      <c r="G11" s="56"/>
    </row>
    <row r="12" spans="1:7" x14ac:dyDescent="0.2">
      <c r="A12" s="56" t="s">
        <v>98</v>
      </c>
      <c r="B12" s="56"/>
      <c r="C12" s="56"/>
      <c r="D12" s="56"/>
      <c r="E12" s="56"/>
      <c r="F12" s="56"/>
      <c r="G12" s="56"/>
    </row>
    <row r="13" spans="1:7" x14ac:dyDescent="0.2">
      <c r="A13" s="56" t="s">
        <v>99</v>
      </c>
      <c r="B13" s="56"/>
      <c r="C13" s="56"/>
      <c r="D13" s="56"/>
      <c r="E13" s="56"/>
      <c r="F13" s="56"/>
      <c r="G13" s="56"/>
    </row>
    <row r="14" spans="1:7" x14ac:dyDescent="0.2">
      <c r="A14" s="56" t="s">
        <v>100</v>
      </c>
      <c r="B14" s="56"/>
      <c r="C14" s="56"/>
      <c r="D14" s="56"/>
      <c r="E14" s="56"/>
      <c r="F14" s="56"/>
      <c r="G14" s="5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3" sqref="A3"/>
    </sheetView>
  </sheetViews>
  <sheetFormatPr baseColWidth="10" defaultRowHeight="15" x14ac:dyDescent="0.2"/>
  <cols>
    <col min="1" max="1" width="53.1640625" bestFit="1" customWidth="1"/>
    <col min="2" max="7" width="12" customWidth="1"/>
  </cols>
  <sheetData>
    <row r="1" spans="1:7" x14ac:dyDescent="0.2">
      <c r="A1" t="s">
        <v>42</v>
      </c>
    </row>
    <row r="2" spans="1:7" x14ac:dyDescent="0.2">
      <c r="A2" t="s">
        <v>32</v>
      </c>
      <c r="B2" t="s">
        <v>20</v>
      </c>
      <c r="C2" t="s">
        <v>21</v>
      </c>
      <c r="D2" t="s">
        <v>22</v>
      </c>
      <c r="E2" t="s">
        <v>23</v>
      </c>
      <c r="F2" t="s">
        <v>24</v>
      </c>
      <c r="G2" t="s">
        <v>25</v>
      </c>
    </row>
    <row r="3" spans="1:7" x14ac:dyDescent="0.2">
      <c r="A3" t="s">
        <v>43</v>
      </c>
    </row>
    <row r="4" spans="1:7" x14ac:dyDescent="0.2">
      <c r="A4" t="s">
        <v>44</v>
      </c>
    </row>
    <row r="5" spans="1:7" x14ac:dyDescent="0.2">
      <c r="A5" t="s">
        <v>45</v>
      </c>
    </row>
    <row r="6" spans="1:7" x14ac:dyDescent="0.2">
      <c r="A6" t="s">
        <v>46</v>
      </c>
    </row>
    <row r="7" spans="1:7" x14ac:dyDescent="0.2">
      <c r="A7" t="s">
        <v>47</v>
      </c>
    </row>
    <row r="8" spans="1:7" x14ac:dyDescent="0.2">
      <c r="A8" t="s">
        <v>48</v>
      </c>
    </row>
    <row r="9" spans="1:7" x14ac:dyDescent="0.2">
      <c r="A9" t="s">
        <v>48</v>
      </c>
    </row>
    <row r="10" spans="1:7" x14ac:dyDescent="0.2">
      <c r="A10" t="s">
        <v>49</v>
      </c>
    </row>
    <row r="11" spans="1:7" x14ac:dyDescent="0.2">
      <c r="A11" s="56" t="s">
        <v>55</v>
      </c>
      <c r="B11" s="56"/>
      <c r="C11" s="56"/>
      <c r="D11" s="56"/>
      <c r="E11" s="56"/>
      <c r="F11" s="56"/>
      <c r="G11" s="56"/>
    </row>
    <row r="12" spans="1:7" x14ac:dyDescent="0.2">
      <c r="A12" s="56" t="s">
        <v>56</v>
      </c>
      <c r="B12" s="56"/>
      <c r="C12" s="56"/>
      <c r="D12" s="56"/>
      <c r="E12" s="56"/>
      <c r="F12" s="56"/>
      <c r="G12" s="5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12" sqref="A12"/>
    </sheetView>
  </sheetViews>
  <sheetFormatPr baseColWidth="10" defaultRowHeight="15" x14ac:dyDescent="0.2"/>
  <cols>
    <col min="1" max="1" width="81.5" bestFit="1" customWidth="1"/>
    <col min="2" max="6" width="12" customWidth="1"/>
  </cols>
  <sheetData>
    <row r="1" spans="1:6" x14ac:dyDescent="0.2">
      <c r="A1" t="s">
        <v>50</v>
      </c>
    </row>
    <row r="2" spans="1:6" x14ac:dyDescent="0.2">
      <c r="A2" t="s">
        <v>32</v>
      </c>
      <c r="B2" t="s">
        <v>20</v>
      </c>
      <c r="C2" t="s">
        <v>21</v>
      </c>
      <c r="D2" t="s">
        <v>22</v>
      </c>
      <c r="E2" t="s">
        <v>23</v>
      </c>
      <c r="F2" t="s">
        <v>24</v>
      </c>
    </row>
    <row r="3" spans="1:6" x14ac:dyDescent="0.2">
      <c r="A3" t="s">
        <v>51</v>
      </c>
    </row>
    <row r="4" spans="1:6" x14ac:dyDescent="0.2">
      <c r="A4" t="s">
        <v>52</v>
      </c>
    </row>
    <row r="5" spans="1:6" x14ac:dyDescent="0.2">
      <c r="A5" t="s">
        <v>53</v>
      </c>
    </row>
    <row r="6" spans="1:6" x14ac:dyDescent="0.2">
      <c r="A6" t="s">
        <v>54</v>
      </c>
    </row>
    <row r="7" spans="1:6" x14ac:dyDescent="0.2">
      <c r="A7" t="s">
        <v>57</v>
      </c>
    </row>
    <row r="8" spans="1:6" x14ac:dyDescent="0.2">
      <c r="A8" t="s">
        <v>58</v>
      </c>
    </row>
    <row r="9" spans="1:6" x14ac:dyDescent="0.2">
      <c r="A9" s="56" t="s">
        <v>93</v>
      </c>
      <c r="B9" s="56"/>
      <c r="C9" s="56"/>
      <c r="D9" s="56"/>
      <c r="E9" s="56"/>
      <c r="F9" s="56"/>
    </row>
    <row r="10" spans="1:6" x14ac:dyDescent="0.2">
      <c r="A10" s="56" t="s">
        <v>94</v>
      </c>
      <c r="B10" s="56"/>
      <c r="C10" s="56"/>
      <c r="D10" s="56"/>
      <c r="E10" s="56"/>
      <c r="F10" s="56"/>
    </row>
    <row r="11" spans="1:6" x14ac:dyDescent="0.2">
      <c r="A11" s="56" t="s">
        <v>95</v>
      </c>
      <c r="B11" s="56"/>
      <c r="C11" s="56"/>
      <c r="D11" s="56"/>
      <c r="E11" s="56"/>
      <c r="F11" s="5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14" sqref="A14"/>
    </sheetView>
  </sheetViews>
  <sheetFormatPr baseColWidth="10" defaultRowHeight="15" x14ac:dyDescent="0.2"/>
  <cols>
    <col min="1" max="1" width="93.83203125" bestFit="1" customWidth="1"/>
    <col min="2" max="6" width="12" customWidth="1"/>
  </cols>
  <sheetData>
    <row r="1" spans="1:6" x14ac:dyDescent="0.2">
      <c r="A1" t="s">
        <v>59</v>
      </c>
    </row>
    <row r="2" spans="1:6" x14ac:dyDescent="0.2">
      <c r="A2" t="s">
        <v>32</v>
      </c>
      <c r="B2" t="s">
        <v>20</v>
      </c>
      <c r="C2" t="s">
        <v>21</v>
      </c>
      <c r="D2" t="s">
        <v>22</v>
      </c>
      <c r="E2" t="s">
        <v>23</v>
      </c>
      <c r="F2" t="s">
        <v>24</v>
      </c>
    </row>
    <row r="3" spans="1:6" x14ac:dyDescent="0.2">
      <c r="A3" t="s">
        <v>60</v>
      </c>
    </row>
    <row r="4" spans="1:6" x14ac:dyDescent="0.2">
      <c r="A4" t="s">
        <v>61</v>
      </c>
    </row>
    <row r="5" spans="1:6" x14ac:dyDescent="0.2">
      <c r="A5" t="s">
        <v>62</v>
      </c>
    </row>
    <row r="6" spans="1:6" x14ac:dyDescent="0.2">
      <c r="A6" t="s">
        <v>63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baseColWidth="10" defaultRowHeight="15" x14ac:dyDescent="0.2"/>
  <cols>
    <col min="1" max="1" width="62.5" bestFit="1" customWidth="1"/>
    <col min="2" max="6" width="12" customWidth="1"/>
  </cols>
  <sheetData>
    <row r="1" spans="1:6" x14ac:dyDescent="0.2">
      <c r="A1" t="s">
        <v>64</v>
      </c>
    </row>
    <row r="2" spans="1:6" x14ac:dyDescent="0.2">
      <c r="A2" t="s">
        <v>32</v>
      </c>
      <c r="B2" t="s">
        <v>20</v>
      </c>
      <c r="C2" t="s">
        <v>21</v>
      </c>
      <c r="D2" t="s">
        <v>22</v>
      </c>
      <c r="E2" t="s">
        <v>23</v>
      </c>
      <c r="F2" t="s">
        <v>24</v>
      </c>
    </row>
    <row r="3" spans="1:6" x14ac:dyDescent="0.2">
      <c r="A3" t="s">
        <v>65</v>
      </c>
    </row>
    <row r="4" spans="1:6" x14ac:dyDescent="0.2">
      <c r="A4" t="s">
        <v>66</v>
      </c>
    </row>
    <row r="5" spans="1:6" x14ac:dyDescent="0.2">
      <c r="A5" t="s">
        <v>67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14" sqref="A14"/>
    </sheetView>
  </sheetViews>
  <sheetFormatPr baseColWidth="10" defaultRowHeight="15" x14ac:dyDescent="0.2"/>
  <cols>
    <col min="1" max="1" width="52.5" bestFit="1" customWidth="1"/>
    <col min="2" max="6" width="12" customWidth="1"/>
  </cols>
  <sheetData>
    <row r="1" spans="1:6" x14ac:dyDescent="0.2">
      <c r="A1" t="s">
        <v>68</v>
      </c>
    </row>
    <row r="2" spans="1:6" x14ac:dyDescent="0.2">
      <c r="A2" t="s">
        <v>32</v>
      </c>
      <c r="B2" t="s">
        <v>20</v>
      </c>
      <c r="C2" t="s">
        <v>21</v>
      </c>
      <c r="D2" t="s">
        <v>22</v>
      </c>
      <c r="E2" t="s">
        <v>23</v>
      </c>
      <c r="F2" t="s">
        <v>24</v>
      </c>
    </row>
    <row r="3" spans="1:6" x14ac:dyDescent="0.2">
      <c r="A3" t="s">
        <v>69</v>
      </c>
    </row>
    <row r="4" spans="1:6" x14ac:dyDescent="0.2">
      <c r="A4" t="s">
        <v>70</v>
      </c>
    </row>
    <row r="5" spans="1:6" x14ac:dyDescent="0.2">
      <c r="A5" t="s">
        <v>71</v>
      </c>
    </row>
    <row r="6" spans="1:6" x14ac:dyDescent="0.2">
      <c r="A6" t="s">
        <v>72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3" sqref="A3"/>
    </sheetView>
  </sheetViews>
  <sheetFormatPr baseColWidth="10" defaultRowHeight="15" x14ac:dyDescent="0.2"/>
  <cols>
    <col min="1" max="1" width="77.5" bestFit="1" customWidth="1"/>
    <col min="2" max="6" width="12" customWidth="1"/>
  </cols>
  <sheetData>
    <row r="1" spans="1:6" x14ac:dyDescent="0.2">
      <c r="A1" t="s">
        <v>73</v>
      </c>
    </row>
    <row r="2" spans="1:6" x14ac:dyDescent="0.2">
      <c r="A2" t="s">
        <v>32</v>
      </c>
      <c r="B2" t="s">
        <v>20</v>
      </c>
      <c r="C2" t="s">
        <v>21</v>
      </c>
      <c r="D2" t="s">
        <v>22</v>
      </c>
      <c r="E2" t="s">
        <v>23</v>
      </c>
      <c r="F2" t="s">
        <v>24</v>
      </c>
    </row>
    <row r="3" spans="1:6" x14ac:dyDescent="0.2">
      <c r="A3" t="s">
        <v>74</v>
      </c>
    </row>
    <row r="4" spans="1:6" x14ac:dyDescent="0.2">
      <c r="A4" t="s">
        <v>75</v>
      </c>
    </row>
    <row r="5" spans="1:6" x14ac:dyDescent="0.2">
      <c r="A5" t="s">
        <v>76</v>
      </c>
    </row>
    <row r="6" spans="1:6" x14ac:dyDescent="0.2">
      <c r="A6" t="s">
        <v>77</v>
      </c>
    </row>
    <row r="7" spans="1:6" x14ac:dyDescent="0.2">
      <c r="A7" t="s">
        <v>79</v>
      </c>
    </row>
    <row r="8" spans="1:6" x14ac:dyDescent="0.2">
      <c r="A8" t="s">
        <v>78</v>
      </c>
    </row>
    <row r="9" spans="1:6" x14ac:dyDescent="0.2">
      <c r="A9" t="s">
        <v>80</v>
      </c>
    </row>
    <row r="10" spans="1:6" x14ac:dyDescent="0.2">
      <c r="A10" t="s">
        <v>81</v>
      </c>
    </row>
    <row r="11" spans="1:6" x14ac:dyDescent="0.2">
      <c r="A11" t="s">
        <v>82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Plan crudi</vt:lpstr>
      <vt:lpstr>1.1 Recepcion</vt:lpstr>
      <vt:lpstr>2.1 Envíos</vt:lpstr>
      <vt:lpstr>3.1 Cotización</vt:lpstr>
      <vt:lpstr>4.1 Pedidos</vt:lpstr>
      <vt:lpstr>5.1 Cuentas por CYP</vt:lpstr>
      <vt:lpstr>6.1 Inventario</vt:lpstr>
      <vt:lpstr>7.1 Entregas</vt:lpstr>
      <vt:lpstr>9.1 Facturación</vt:lpstr>
      <vt:lpstr>12.1 Devoluciones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developer2</dc:creator>
  <cp:lastModifiedBy>Usuario de Microsoft Office</cp:lastModifiedBy>
  <dcterms:created xsi:type="dcterms:W3CDTF">2018-02-01T22:18:14Z</dcterms:created>
  <dcterms:modified xsi:type="dcterms:W3CDTF">2018-07-27T21:00:32Z</dcterms:modified>
</cp:coreProperties>
</file>