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设备清单及需求" sheetId="1" r:id="rId1"/>
  </sheets>
  <definedNames>
    <definedName name="_xlnm._FilterDatabase" localSheetId="0" hidden="1">设备清单及需求!$A$1:$J$63</definedName>
  </definedNames>
  <calcPr calcId="144525"/>
</workbook>
</file>

<file path=xl/sharedStrings.xml><?xml version="1.0" encoding="utf-8"?>
<sst xmlns="http://schemas.openxmlformats.org/spreadsheetml/2006/main" count="272" uniqueCount="95">
  <si>
    <t>圣农博物馆展厅多媒体设备清单</t>
  </si>
  <si>
    <t>序号</t>
  </si>
  <si>
    <t>设备名称</t>
  </si>
  <si>
    <t>设备类型</t>
  </si>
  <si>
    <t>设备品牌范围</t>
  </si>
  <si>
    <t>规格要求</t>
  </si>
  <si>
    <t>单位</t>
  </si>
  <si>
    <t>数量</t>
  </si>
  <si>
    <t>单价</t>
  </si>
  <si>
    <t>合计</t>
  </si>
  <si>
    <t>备注</t>
  </si>
  <si>
    <t>效果图</t>
  </si>
  <si>
    <t>一</t>
  </si>
  <si>
    <t xml:space="preserve">序厅 </t>
  </si>
  <si>
    <t>P1.839 LED显示屏</t>
  </si>
  <si>
    <t>洲明</t>
  </si>
  <si>
    <t xml:space="preserve">像素间距1.839mm
LED封装类型 室内SMD1515
像素组成 1R1G1B
刷新率≥3840HZ
模组尺寸：320*160mm
模组分辨率：174*87
分辨率:295664点/平方
最佳视距：≥1.8m
</t>
  </si>
  <si>
    <t>㎡</t>
  </si>
  <si>
    <t>2880*1920</t>
  </si>
  <si>
    <t>接收卡</t>
  </si>
  <si>
    <t>卡莱特</t>
  </si>
  <si>
    <t>自带8个HUB320接口</t>
  </si>
  <si>
    <t>张</t>
  </si>
  <si>
    <t>电源</t>
  </si>
  <si>
    <t>创联</t>
  </si>
  <si>
    <t>5V--40A</t>
  </si>
  <si>
    <t>台</t>
  </si>
  <si>
    <t>定制钢架</t>
  </si>
  <si>
    <t>定制</t>
  </si>
  <si>
    <t>现场焊接定制钢架</t>
  </si>
  <si>
    <t>视频处理器</t>
  </si>
  <si>
    <t>四网口输出，三合一产品，支持U盘</t>
  </si>
  <si>
    <t>X4M</t>
  </si>
  <si>
    <t>配电箱</t>
  </si>
  <si>
    <t>10KW智能配电箱支持远程送电</t>
  </si>
  <si>
    <t>电箱甲供，接到总电箱，5KW</t>
  </si>
  <si>
    <t>电脑</t>
  </si>
  <si>
    <t>CPU: Intel i7-10700F
主板：华硕主板
内存：威刚16G DDR4内存
显卡：GTX1650  4G
硬盘：金士顿240G固态硬盘
电源：500W
机箱：4U工控机箱</t>
  </si>
  <si>
    <t>套</t>
  </si>
  <si>
    <t>甲供</t>
  </si>
  <si>
    <t>二</t>
  </si>
  <si>
    <t>入党誓词</t>
  </si>
  <si>
    <t>1920*3040</t>
  </si>
  <si>
    <t>20KW智能配电箱支持远程送电</t>
  </si>
  <si>
    <t>电箱甲供，接到总电箱，6KW</t>
  </si>
  <si>
    <t>三</t>
  </si>
  <si>
    <t>追梦巾帼</t>
  </si>
  <si>
    <t>软P1.86 LED显示屏</t>
  </si>
  <si>
    <t xml:space="preserve">像素间距1.86mm
LED封装类型 室内SMD1212
像素组成 1R1G1B
刷新率≥3840HZ
模组尺寸：320*160mm
模组分辨率：172*86
分辨率:289050点/平方
最佳视距：≥1.8m
</t>
  </si>
  <si>
    <t>11840*640</t>
  </si>
  <si>
    <t>箱体</t>
  </si>
  <si>
    <t>定制弧形钣金箱体</t>
  </si>
  <si>
    <t>八网口输出，三合一产品，支持U盘</t>
  </si>
  <si>
    <t>X8E</t>
  </si>
  <si>
    <t>电箱甲供，接到总电箱，8KW</t>
  </si>
  <si>
    <t>甲供，需要一路4K输入</t>
  </si>
  <si>
    <t>四</t>
  </si>
  <si>
    <t>阵地建设</t>
  </si>
  <si>
    <t>6080*5440</t>
  </si>
  <si>
    <t>十六网口输出，三合一产品，支持U盘</t>
  </si>
  <si>
    <t>X16</t>
  </si>
  <si>
    <t>30KW智能配电箱支持远程送电</t>
  </si>
  <si>
    <t>CPU：Intel 酷睿i7-10700F 外配散热器  
主板：技嘉/华硕 Z370系列大板 
内存：金士顿/威刚DDR4 16GB*2 双内存
显卡：P2200
硬盘：三星/金士顿/威刚500G SSD固态硬盘
电源：长城/航嘉/先马额定600W
机箱：4U工控机箱 加厚钢材</t>
  </si>
  <si>
    <t>甲供，显卡为P2200</t>
  </si>
  <si>
    <t>五</t>
  </si>
  <si>
    <t>党管人才</t>
  </si>
  <si>
    <t>3840*1760</t>
  </si>
  <si>
    <t>六</t>
  </si>
  <si>
    <t>议事清单</t>
  </si>
  <si>
    <t>3520*1920</t>
  </si>
  <si>
    <t>七</t>
  </si>
  <si>
    <t>千人千面</t>
  </si>
  <si>
    <t>55寸拼接屏</t>
  </si>
  <si>
    <t>京东方（面板）</t>
  </si>
  <si>
    <t>超窄边55寸拼接屏
物理拼缝：1.7mm
亮度：500CD/m²
分辨率：1920*1080</t>
  </si>
  <si>
    <t xml:space="preserve">3X2 </t>
  </si>
  <si>
    <t>前维护液压支架</t>
  </si>
  <si>
    <t>55寸前维护液压支架   横装</t>
  </si>
  <si>
    <t>多屏扩展仪</t>
  </si>
  <si>
    <t>多屏扩展仪一进四出</t>
  </si>
  <si>
    <t>电脑显卡需要使用P2200</t>
  </si>
  <si>
    <t>HDMI网传</t>
  </si>
  <si>
    <t>30米4K网传盒子</t>
  </si>
  <si>
    <t>红外触摸框</t>
  </si>
  <si>
    <t>USB网传</t>
  </si>
  <si>
    <t>USB网传50米</t>
  </si>
  <si>
    <t>八</t>
  </si>
  <si>
    <t>四梁八柱</t>
  </si>
  <si>
    <t>46寸拼接屏</t>
  </si>
  <si>
    <t>超窄边46寸拼接屏
物理拼缝：1.7mm
亮度：500CD/m²
分辨率：1920*1080</t>
  </si>
  <si>
    <t>46寸前维护液压支架   竖装</t>
  </si>
  <si>
    <t>安装调试费用</t>
  </si>
  <si>
    <t>项</t>
  </si>
  <si>
    <t>不含综合布线</t>
  </si>
  <si>
    <t>合计总价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</si>
</sst>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619125</xdr:colOff>
      <xdr:row>2</xdr:row>
      <xdr:rowOff>43180</xdr:rowOff>
    </xdr:from>
    <xdr:to>
      <xdr:col>17</xdr:col>
      <xdr:colOff>490855</xdr:colOff>
      <xdr:row>7</xdr:row>
      <xdr:rowOff>387350</xdr:rowOff>
    </xdr:to>
    <xdr:pic>
      <xdr:nvPicPr>
        <xdr:cNvPr id="37" name="图片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17675" y="831850"/>
          <a:ext cx="4426585" cy="2315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376011</xdr:colOff>
      <xdr:row>58</xdr:row>
      <xdr:rowOff>371567</xdr:rowOff>
    </xdr:from>
    <xdr:to>
      <xdr:col>17</xdr:col>
      <xdr:colOff>411208</xdr:colOff>
      <xdr:row>63</xdr:row>
      <xdr:rowOff>220981</xdr:rowOff>
    </xdr:to>
    <xdr:pic>
      <xdr:nvPicPr>
        <xdr:cNvPr id="38" name="图片 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174470" y="23242905"/>
          <a:ext cx="4589780" cy="1821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542290</xdr:colOff>
      <xdr:row>8</xdr:row>
      <xdr:rowOff>353060</xdr:rowOff>
    </xdr:from>
    <xdr:to>
      <xdr:col>17</xdr:col>
      <xdr:colOff>415925</xdr:colOff>
      <xdr:row>15</xdr:row>
      <xdr:rowOff>299085</xdr:rowOff>
    </xdr:to>
    <xdr:pic>
      <xdr:nvPicPr>
        <xdr:cNvPr id="39" name="图片 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340840" y="3507740"/>
          <a:ext cx="4428490" cy="270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104322</xdr:colOff>
      <xdr:row>42</xdr:row>
      <xdr:rowOff>81915</xdr:rowOff>
    </xdr:from>
    <xdr:to>
      <xdr:col>17</xdr:col>
      <xdr:colOff>635182</xdr:colOff>
      <xdr:row>48</xdr:row>
      <xdr:rowOff>20320</xdr:rowOff>
    </xdr:to>
    <xdr:pic>
      <xdr:nvPicPr>
        <xdr:cNvPr id="40" name="图片 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588490" y="16643985"/>
          <a:ext cx="4399915" cy="2304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2903</xdr:colOff>
      <xdr:row>26</xdr:row>
      <xdr:rowOff>72572</xdr:rowOff>
    </xdr:from>
    <xdr:to>
      <xdr:col>17</xdr:col>
      <xdr:colOff>616948</xdr:colOff>
      <xdr:row>32</xdr:row>
      <xdr:rowOff>137977</xdr:rowOff>
    </xdr:to>
    <xdr:pic>
      <xdr:nvPicPr>
        <xdr:cNvPr id="41" name="图片 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486890" y="10325100"/>
          <a:ext cx="4483100" cy="243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</xdr:colOff>
      <xdr:row>17</xdr:row>
      <xdr:rowOff>0</xdr:rowOff>
    </xdr:from>
    <xdr:to>
      <xdr:col>17</xdr:col>
      <xdr:colOff>534670</xdr:colOff>
      <xdr:row>23</xdr:row>
      <xdr:rowOff>8891</xdr:rowOff>
    </xdr:to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490065" y="6703695"/>
          <a:ext cx="4398010" cy="237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126365</xdr:colOff>
      <xdr:row>33</xdr:row>
      <xdr:rowOff>249555</xdr:rowOff>
    </xdr:from>
    <xdr:to>
      <xdr:col>18</xdr:col>
      <xdr:colOff>196215</xdr:colOff>
      <xdr:row>40</xdr:row>
      <xdr:rowOff>102235</xdr:rowOff>
    </xdr:to>
    <xdr:pic>
      <xdr:nvPicPr>
        <xdr:cNvPr id="43" name="图片 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610715" y="13262610"/>
          <a:ext cx="4658360" cy="261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33020</xdr:colOff>
      <xdr:row>51</xdr:row>
      <xdr:rowOff>121195</xdr:rowOff>
    </xdr:from>
    <xdr:to>
      <xdr:col>17</xdr:col>
      <xdr:colOff>622663</xdr:colOff>
      <xdr:row>57</xdr:row>
      <xdr:rowOff>22134</xdr:rowOff>
    </xdr:to>
    <xdr:pic>
      <xdr:nvPicPr>
        <xdr:cNvPr id="44" name="图片 4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517370" y="20231735"/>
          <a:ext cx="4458335" cy="2266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6"/>
  <sheetViews>
    <sheetView tabSelected="1" zoomScale="115" zoomScaleNormal="115" workbookViewId="0">
      <pane ySplit="2" topLeftCell="A3" activePane="bottomLeft" state="frozen"/>
      <selection/>
      <selection pane="bottomLeft" activeCell="B11" sqref="B11:I11"/>
    </sheetView>
  </sheetViews>
  <sheetFormatPr defaultColWidth="9" defaultRowHeight="25.95" customHeight="1"/>
  <cols>
    <col min="1" max="1" width="6.88333333333333" style="1" customWidth="1"/>
    <col min="2" max="2" width="24" style="2" customWidth="1"/>
    <col min="3" max="4" width="15.1083333333333" style="3" customWidth="1"/>
    <col min="5" max="5" width="37.2166666666667" style="4" customWidth="1"/>
    <col min="6" max="6" width="5.88333333333333" style="2" customWidth="1"/>
    <col min="7" max="7" width="6.66666666666667" style="2" customWidth="1"/>
    <col min="8" max="8" width="9.10833333333333" style="2" customWidth="1"/>
    <col min="9" max="9" width="14.1083333333333" style="2" customWidth="1"/>
    <col min="10" max="10" width="38" style="1" customWidth="1"/>
    <col min="11" max="12" width="9" style="1"/>
    <col min="13" max="13" width="9.44166666666667" style="1"/>
    <col min="14" max="14" width="9" style="1"/>
    <col min="15" max="15" width="14.3333333333333" style="1"/>
    <col min="16" max="17" width="9" style="1"/>
    <col min="18" max="18" width="9.44166666666667" style="1"/>
    <col min="19" max="16384" width="9" style="1"/>
  </cols>
  <sheetData>
    <row r="1" ht="31.05" customHeight="1" spans="1:10">
      <c r="A1" s="5" t="s">
        <v>0</v>
      </c>
      <c r="B1" s="6"/>
      <c r="C1" s="6"/>
      <c r="D1" s="6"/>
      <c r="E1" s="6"/>
      <c r="F1" s="6"/>
      <c r="G1" s="6"/>
      <c r="H1" s="6"/>
      <c r="I1" s="6"/>
      <c r="J1" s="24"/>
    </row>
    <row r="2" ht="31.05" customHeight="1" spans="1:18">
      <c r="A2" s="7" t="s">
        <v>1</v>
      </c>
      <c r="B2" s="7" t="s">
        <v>2</v>
      </c>
      <c r="C2" s="8" t="s">
        <v>3</v>
      </c>
      <c r="D2" s="8" t="s">
        <v>4</v>
      </c>
      <c r="E2" s="7" t="s">
        <v>5</v>
      </c>
      <c r="F2" s="7" t="s">
        <v>6</v>
      </c>
      <c r="G2" s="9" t="s">
        <v>7</v>
      </c>
      <c r="H2" s="7" t="s">
        <v>8</v>
      </c>
      <c r="I2" s="7" t="s">
        <v>9</v>
      </c>
      <c r="J2" s="7" t="s">
        <v>10</v>
      </c>
      <c r="K2" s="25" t="s">
        <v>11</v>
      </c>
      <c r="L2" s="26"/>
      <c r="M2" s="26"/>
      <c r="N2" s="26"/>
      <c r="O2" s="26"/>
      <c r="P2" s="26"/>
      <c r="Q2" s="26"/>
      <c r="R2" s="31"/>
    </row>
    <row r="3" ht="31.05" customHeight="1" spans="1:10">
      <c r="A3" s="10" t="s">
        <v>12</v>
      </c>
      <c r="B3" s="11" t="s">
        <v>13</v>
      </c>
      <c r="C3" s="12"/>
      <c r="D3" s="12"/>
      <c r="E3" s="12"/>
      <c r="F3" s="12"/>
      <c r="G3" s="13"/>
      <c r="H3" s="12"/>
      <c r="I3" s="12"/>
      <c r="J3" s="27"/>
    </row>
    <row r="4" ht="31.05" customHeight="1" spans="1:10">
      <c r="A4" s="14">
        <v>1</v>
      </c>
      <c r="B4" s="15" t="s">
        <v>14</v>
      </c>
      <c r="C4" s="15">
        <v>1</v>
      </c>
      <c r="D4" s="15" t="s">
        <v>15</v>
      </c>
      <c r="E4" s="16" t="s">
        <v>16</v>
      </c>
      <c r="F4" s="15" t="s">
        <v>17</v>
      </c>
      <c r="G4" s="15">
        <f>2.88*1.92</f>
        <v>5.5296</v>
      </c>
      <c r="H4" s="15">
        <v>8800</v>
      </c>
      <c r="I4" s="15">
        <f>G4*H4</f>
        <v>48660.48</v>
      </c>
      <c r="J4" s="28" t="s">
        <v>18</v>
      </c>
    </row>
    <row r="5" ht="31.05" customHeight="1" spans="1:10">
      <c r="A5" s="14">
        <v>2</v>
      </c>
      <c r="B5" s="15" t="s">
        <v>19</v>
      </c>
      <c r="C5" s="15">
        <v>2</v>
      </c>
      <c r="D5" s="15" t="s">
        <v>20</v>
      </c>
      <c r="E5" s="16" t="s">
        <v>21</v>
      </c>
      <c r="F5" s="15" t="s">
        <v>22</v>
      </c>
      <c r="G5" s="15">
        <v>18</v>
      </c>
      <c r="H5" s="15">
        <v>130</v>
      </c>
      <c r="I5" s="15">
        <f>G5*H5</f>
        <v>2340</v>
      </c>
      <c r="J5" s="28"/>
    </row>
    <row r="6" ht="31.05" customHeight="1" spans="1:10">
      <c r="A6" s="14">
        <v>3</v>
      </c>
      <c r="B6" s="15" t="s">
        <v>23</v>
      </c>
      <c r="C6" s="15">
        <v>3</v>
      </c>
      <c r="D6" s="15" t="s">
        <v>24</v>
      </c>
      <c r="E6" s="16" t="s">
        <v>25</v>
      </c>
      <c r="F6" s="15" t="s">
        <v>26</v>
      </c>
      <c r="G6" s="15">
        <v>18</v>
      </c>
      <c r="H6" s="15">
        <v>50</v>
      </c>
      <c r="I6" s="15">
        <f t="shared" ref="I6:I16" si="0">G6*H6</f>
        <v>900</v>
      </c>
      <c r="J6" s="28"/>
    </row>
    <row r="7" ht="31.05" customHeight="1" spans="1:10">
      <c r="A7" s="14">
        <v>4</v>
      </c>
      <c r="B7" s="14" t="s">
        <v>27</v>
      </c>
      <c r="C7" s="15">
        <v>4</v>
      </c>
      <c r="D7" s="15" t="s">
        <v>28</v>
      </c>
      <c r="E7" s="16" t="s">
        <v>29</v>
      </c>
      <c r="F7" s="15" t="s">
        <v>17</v>
      </c>
      <c r="G7" s="15">
        <f>G4</f>
        <v>5.5296</v>
      </c>
      <c r="H7" s="15">
        <v>500</v>
      </c>
      <c r="I7" s="15">
        <f t="shared" si="0"/>
        <v>2764.8</v>
      </c>
      <c r="J7" s="28"/>
    </row>
    <row r="8" ht="31.05" customHeight="1" spans="1:10">
      <c r="A8" s="14">
        <v>5</v>
      </c>
      <c r="B8" s="14" t="s">
        <v>30</v>
      </c>
      <c r="C8" s="15">
        <v>5</v>
      </c>
      <c r="D8" s="15" t="s">
        <v>20</v>
      </c>
      <c r="E8" s="16" t="s">
        <v>31</v>
      </c>
      <c r="F8" s="15" t="s">
        <v>26</v>
      </c>
      <c r="G8" s="15">
        <v>1</v>
      </c>
      <c r="H8" s="15">
        <v>2500</v>
      </c>
      <c r="I8" s="15">
        <f t="shared" si="0"/>
        <v>2500</v>
      </c>
      <c r="J8" s="28" t="s">
        <v>32</v>
      </c>
    </row>
    <row r="9" ht="31.05" customHeight="1" spans="1:10">
      <c r="A9" s="14">
        <v>6</v>
      </c>
      <c r="B9" s="14" t="s">
        <v>33</v>
      </c>
      <c r="C9" s="15">
        <v>6</v>
      </c>
      <c r="D9" s="15" t="s">
        <v>28</v>
      </c>
      <c r="E9" s="16" t="s">
        <v>34</v>
      </c>
      <c r="F9" s="15" t="s">
        <v>26</v>
      </c>
      <c r="G9" s="15">
        <v>1</v>
      </c>
      <c r="H9" s="15">
        <v>0</v>
      </c>
      <c r="I9" s="15">
        <v>0</v>
      </c>
      <c r="J9" s="28" t="s">
        <v>35</v>
      </c>
    </row>
    <row r="10" ht="31.05" customHeight="1" spans="1:10">
      <c r="A10" s="14">
        <v>7</v>
      </c>
      <c r="B10" s="14" t="s">
        <v>36</v>
      </c>
      <c r="C10" s="15">
        <v>7</v>
      </c>
      <c r="D10" s="15" t="s">
        <v>28</v>
      </c>
      <c r="E10" s="16" t="s">
        <v>37</v>
      </c>
      <c r="F10" s="15" t="s">
        <v>38</v>
      </c>
      <c r="G10" s="15">
        <v>1</v>
      </c>
      <c r="H10" s="15">
        <v>0</v>
      </c>
      <c r="I10" s="15">
        <v>0</v>
      </c>
      <c r="J10" s="28" t="s">
        <v>39</v>
      </c>
    </row>
    <row r="11" ht="31.05" customHeight="1" spans="1:10">
      <c r="A11" s="10" t="s">
        <v>40</v>
      </c>
      <c r="B11" s="17" t="s">
        <v>41</v>
      </c>
      <c r="C11" s="18"/>
      <c r="D11" s="19"/>
      <c r="E11" s="19"/>
      <c r="F11" s="19"/>
      <c r="G11" s="19"/>
      <c r="H11" s="19"/>
      <c r="I11" s="29"/>
      <c r="J11" s="27"/>
    </row>
    <row r="12" ht="31.05" customHeight="1" spans="1:10">
      <c r="A12" s="14">
        <v>1</v>
      </c>
      <c r="B12" s="15" t="s">
        <v>14</v>
      </c>
      <c r="C12" s="15"/>
      <c r="D12" s="15" t="s">
        <v>15</v>
      </c>
      <c r="E12" s="16" t="s">
        <v>16</v>
      </c>
      <c r="F12" s="15" t="s">
        <v>17</v>
      </c>
      <c r="G12" s="15">
        <f>1.92*3.04</f>
        <v>5.8368</v>
      </c>
      <c r="H12" s="15">
        <v>8800</v>
      </c>
      <c r="I12" s="15">
        <f t="shared" si="0"/>
        <v>51363.84</v>
      </c>
      <c r="J12" s="28" t="s">
        <v>42</v>
      </c>
    </row>
    <row r="13" ht="31.05" customHeight="1" spans="1:10">
      <c r="A13" s="14">
        <v>2</v>
      </c>
      <c r="B13" s="15" t="s">
        <v>19</v>
      </c>
      <c r="C13" s="15"/>
      <c r="D13" s="15" t="s">
        <v>20</v>
      </c>
      <c r="E13" s="16" t="s">
        <v>21</v>
      </c>
      <c r="F13" s="15" t="s">
        <v>22</v>
      </c>
      <c r="G13" s="15">
        <v>18</v>
      </c>
      <c r="H13" s="15">
        <v>130</v>
      </c>
      <c r="I13" s="15">
        <f t="shared" si="0"/>
        <v>2340</v>
      </c>
      <c r="J13" s="28"/>
    </row>
    <row r="14" ht="31.05" customHeight="1" spans="1:15">
      <c r="A14" s="14">
        <v>3</v>
      </c>
      <c r="B14" s="15" t="s">
        <v>23</v>
      </c>
      <c r="C14" s="15"/>
      <c r="D14" s="15" t="s">
        <v>24</v>
      </c>
      <c r="E14" s="16" t="s">
        <v>25</v>
      </c>
      <c r="F14" s="15" t="s">
        <v>26</v>
      </c>
      <c r="G14" s="15">
        <v>20</v>
      </c>
      <c r="H14" s="15">
        <v>50</v>
      </c>
      <c r="I14" s="15">
        <f t="shared" si="0"/>
        <v>1000</v>
      </c>
      <c r="J14" s="28"/>
      <c r="M14" s="1">
        <v>6</v>
      </c>
      <c r="N14" s="1">
        <v>19</v>
      </c>
      <c r="O14" s="1">
        <f>M14*N14/6</f>
        <v>19</v>
      </c>
    </row>
    <row r="15" ht="31.05" customHeight="1" spans="1:10">
      <c r="A15" s="14">
        <v>4</v>
      </c>
      <c r="B15" s="14" t="s">
        <v>27</v>
      </c>
      <c r="C15" s="15"/>
      <c r="D15" s="15" t="s">
        <v>28</v>
      </c>
      <c r="E15" s="16" t="s">
        <v>29</v>
      </c>
      <c r="F15" s="15" t="s">
        <v>17</v>
      </c>
      <c r="G15" s="15">
        <f>G12</f>
        <v>5.8368</v>
      </c>
      <c r="H15" s="15">
        <v>500</v>
      </c>
      <c r="I15" s="15">
        <f t="shared" si="0"/>
        <v>2918.4</v>
      </c>
      <c r="J15" s="28"/>
    </row>
    <row r="16" ht="31.05" customHeight="1" spans="1:10">
      <c r="A16" s="14">
        <v>5</v>
      </c>
      <c r="B16" s="14" t="s">
        <v>30</v>
      </c>
      <c r="C16" s="15"/>
      <c r="D16" s="15" t="s">
        <v>20</v>
      </c>
      <c r="E16" s="16" t="s">
        <v>31</v>
      </c>
      <c r="F16" s="15" t="s">
        <v>26</v>
      </c>
      <c r="G16" s="15">
        <v>1</v>
      </c>
      <c r="H16" s="15">
        <v>2500</v>
      </c>
      <c r="I16" s="15">
        <f t="shared" si="0"/>
        <v>2500</v>
      </c>
      <c r="J16" s="28" t="s">
        <v>32</v>
      </c>
    </row>
    <row r="17" ht="31.05" customHeight="1" spans="1:10">
      <c r="A17" s="14">
        <v>6</v>
      </c>
      <c r="B17" s="14" t="s">
        <v>33</v>
      </c>
      <c r="C17" s="15"/>
      <c r="D17" s="15" t="s">
        <v>28</v>
      </c>
      <c r="E17" s="16" t="s">
        <v>43</v>
      </c>
      <c r="F17" s="15" t="s">
        <v>26</v>
      </c>
      <c r="G17" s="15">
        <v>1</v>
      </c>
      <c r="H17" s="15">
        <v>0</v>
      </c>
      <c r="I17" s="15">
        <v>0</v>
      </c>
      <c r="J17" s="28" t="s">
        <v>44</v>
      </c>
    </row>
    <row r="18" ht="31.05" customHeight="1" spans="1:10">
      <c r="A18" s="14">
        <v>7</v>
      </c>
      <c r="B18" s="14" t="s">
        <v>36</v>
      </c>
      <c r="C18" s="15"/>
      <c r="D18" s="15" t="s">
        <v>28</v>
      </c>
      <c r="E18" s="16" t="s">
        <v>37</v>
      </c>
      <c r="F18" s="15" t="s">
        <v>38</v>
      </c>
      <c r="G18" s="15">
        <v>1</v>
      </c>
      <c r="H18" s="15">
        <v>0</v>
      </c>
      <c r="I18" s="15">
        <v>0</v>
      </c>
      <c r="J18" s="28" t="s">
        <v>39</v>
      </c>
    </row>
    <row r="19" ht="31.05" customHeight="1" spans="1:10">
      <c r="A19" s="10" t="s">
        <v>45</v>
      </c>
      <c r="B19" s="17" t="s">
        <v>46</v>
      </c>
      <c r="C19" s="18"/>
      <c r="D19" s="19"/>
      <c r="E19" s="19"/>
      <c r="F19" s="19"/>
      <c r="G19" s="19"/>
      <c r="H19" s="19"/>
      <c r="I19" s="29"/>
      <c r="J19" s="27"/>
    </row>
    <row r="20" ht="31.05" customHeight="1" spans="1:10">
      <c r="A20" s="14">
        <v>1</v>
      </c>
      <c r="B20" s="15" t="s">
        <v>47</v>
      </c>
      <c r="C20" s="15"/>
      <c r="D20" s="15" t="s">
        <v>15</v>
      </c>
      <c r="E20" s="16" t="s">
        <v>48</v>
      </c>
      <c r="F20" s="15" t="s">
        <v>17</v>
      </c>
      <c r="G20" s="15">
        <f>11.84*0.64</f>
        <v>7.5776</v>
      </c>
      <c r="H20" s="15">
        <v>9150</v>
      </c>
      <c r="I20" s="15">
        <f t="shared" ref="I20:I25" si="1">G20*H20</f>
        <v>69335.04</v>
      </c>
      <c r="J20" s="28" t="s">
        <v>49</v>
      </c>
    </row>
    <row r="21" ht="31.05" customHeight="1" spans="1:10">
      <c r="A21" s="14"/>
      <c r="B21" s="15" t="s">
        <v>50</v>
      </c>
      <c r="C21" s="15"/>
      <c r="D21" s="15" t="s">
        <v>28</v>
      </c>
      <c r="E21" s="16" t="s">
        <v>51</v>
      </c>
      <c r="F21" s="15" t="s">
        <v>17</v>
      </c>
      <c r="G21" s="15">
        <f>G20</f>
        <v>7.5776</v>
      </c>
      <c r="H21" s="15">
        <v>1000</v>
      </c>
      <c r="I21" s="15">
        <f t="shared" si="1"/>
        <v>7577.6</v>
      </c>
      <c r="J21" s="28"/>
    </row>
    <row r="22" ht="31.05" customHeight="1" spans="1:10">
      <c r="A22" s="14">
        <v>2</v>
      </c>
      <c r="B22" s="15" t="s">
        <v>19</v>
      </c>
      <c r="C22" s="15"/>
      <c r="D22" s="15" t="s">
        <v>20</v>
      </c>
      <c r="E22" s="16" t="s">
        <v>21</v>
      </c>
      <c r="F22" s="15" t="s">
        <v>22</v>
      </c>
      <c r="G22" s="15">
        <v>19</v>
      </c>
      <c r="H22" s="15">
        <v>130</v>
      </c>
      <c r="I22" s="15">
        <f t="shared" si="1"/>
        <v>2470</v>
      </c>
      <c r="J22" s="28"/>
    </row>
    <row r="23" ht="31.05" customHeight="1" spans="1:15">
      <c r="A23" s="14">
        <v>3</v>
      </c>
      <c r="B23" s="15" t="s">
        <v>23</v>
      </c>
      <c r="C23" s="15"/>
      <c r="D23" s="15" t="s">
        <v>24</v>
      </c>
      <c r="E23" s="16" t="s">
        <v>25</v>
      </c>
      <c r="F23" s="15" t="s">
        <v>26</v>
      </c>
      <c r="G23" s="15">
        <v>26</v>
      </c>
      <c r="H23" s="15">
        <v>50</v>
      </c>
      <c r="I23" s="15">
        <f t="shared" si="1"/>
        <v>1300</v>
      </c>
      <c r="J23" s="28"/>
      <c r="O23" s="1">
        <f>M23*N23/6</f>
        <v>0</v>
      </c>
    </row>
    <row r="24" ht="31.05" customHeight="1" spans="1:10">
      <c r="A24" s="14">
        <v>4</v>
      </c>
      <c r="B24" s="14" t="s">
        <v>27</v>
      </c>
      <c r="C24" s="15"/>
      <c r="D24" s="15" t="s">
        <v>28</v>
      </c>
      <c r="E24" s="16" t="s">
        <v>29</v>
      </c>
      <c r="F24" s="15" t="s">
        <v>17</v>
      </c>
      <c r="G24" s="15">
        <f>G20</f>
        <v>7.5776</v>
      </c>
      <c r="H24" s="15">
        <v>500</v>
      </c>
      <c r="I24" s="15">
        <f t="shared" si="1"/>
        <v>3788.8</v>
      </c>
      <c r="J24" s="28"/>
    </row>
    <row r="25" ht="31.05" customHeight="1" spans="1:10">
      <c r="A25" s="14">
        <v>5</v>
      </c>
      <c r="B25" s="14" t="s">
        <v>30</v>
      </c>
      <c r="C25" s="15"/>
      <c r="D25" s="15" t="s">
        <v>20</v>
      </c>
      <c r="E25" s="16" t="s">
        <v>52</v>
      </c>
      <c r="F25" s="15" t="s">
        <v>26</v>
      </c>
      <c r="G25" s="15">
        <v>1</v>
      </c>
      <c r="H25" s="15">
        <v>9500</v>
      </c>
      <c r="I25" s="15">
        <f t="shared" si="1"/>
        <v>9500</v>
      </c>
      <c r="J25" s="28" t="s">
        <v>53</v>
      </c>
    </row>
    <row r="26" ht="31.05" customHeight="1" spans="1:10">
      <c r="A26" s="14">
        <v>6</v>
      </c>
      <c r="B26" s="14" t="s">
        <v>33</v>
      </c>
      <c r="C26" s="15"/>
      <c r="D26" s="15" t="s">
        <v>28</v>
      </c>
      <c r="E26" s="16" t="s">
        <v>34</v>
      </c>
      <c r="F26" s="15" t="s">
        <v>26</v>
      </c>
      <c r="G26" s="15">
        <v>1</v>
      </c>
      <c r="H26" s="15">
        <v>0</v>
      </c>
      <c r="I26" s="15">
        <v>0</v>
      </c>
      <c r="J26" s="28" t="s">
        <v>54</v>
      </c>
    </row>
    <row r="27" ht="31.05" customHeight="1" spans="1:10">
      <c r="A27" s="14">
        <v>7</v>
      </c>
      <c r="B27" s="14" t="s">
        <v>36</v>
      </c>
      <c r="C27" s="15"/>
      <c r="D27" s="15" t="s">
        <v>28</v>
      </c>
      <c r="E27" s="16" t="s">
        <v>37</v>
      </c>
      <c r="F27" s="15" t="s">
        <v>38</v>
      </c>
      <c r="G27" s="15">
        <v>1</v>
      </c>
      <c r="H27" s="15">
        <v>0</v>
      </c>
      <c r="I27" s="15">
        <v>0</v>
      </c>
      <c r="J27" s="28" t="s">
        <v>55</v>
      </c>
    </row>
    <row r="28" ht="31.05" customHeight="1" spans="1:10">
      <c r="A28" s="10" t="s">
        <v>56</v>
      </c>
      <c r="B28" s="17" t="s">
        <v>57</v>
      </c>
      <c r="C28" s="18"/>
      <c r="D28" s="19"/>
      <c r="E28" s="19"/>
      <c r="F28" s="19"/>
      <c r="G28" s="19"/>
      <c r="H28" s="19"/>
      <c r="I28" s="29"/>
      <c r="J28" s="27"/>
    </row>
    <row r="29" ht="31.05" customHeight="1" spans="1:10">
      <c r="A29" s="14">
        <v>1</v>
      </c>
      <c r="B29" s="15" t="s">
        <v>14</v>
      </c>
      <c r="C29" s="15"/>
      <c r="D29" s="15" t="s">
        <v>15</v>
      </c>
      <c r="E29" s="16" t="s">
        <v>16</v>
      </c>
      <c r="F29" s="15" t="s">
        <v>17</v>
      </c>
      <c r="G29" s="15">
        <f>6.08*5.44</f>
        <v>33.0752</v>
      </c>
      <c r="H29" s="15">
        <v>8800</v>
      </c>
      <c r="I29" s="15">
        <f>G29*H29</f>
        <v>291061.76</v>
      </c>
      <c r="J29" s="28" t="s">
        <v>58</v>
      </c>
    </row>
    <row r="30" ht="31.05" customHeight="1" spans="1:10">
      <c r="A30" s="14">
        <v>2</v>
      </c>
      <c r="B30" s="15" t="s">
        <v>19</v>
      </c>
      <c r="C30" s="15"/>
      <c r="D30" s="15" t="s">
        <v>20</v>
      </c>
      <c r="E30" s="16" t="s">
        <v>21</v>
      </c>
      <c r="F30" s="15" t="s">
        <v>22</v>
      </c>
      <c r="G30" s="15">
        <v>95</v>
      </c>
      <c r="H30" s="15">
        <v>130</v>
      </c>
      <c r="I30" s="15">
        <f>G30*H30</f>
        <v>12350</v>
      </c>
      <c r="J30" s="28"/>
    </row>
    <row r="31" ht="31.05" customHeight="1" spans="1:18">
      <c r="A31" s="14">
        <v>3</v>
      </c>
      <c r="B31" s="15" t="s">
        <v>23</v>
      </c>
      <c r="C31" s="15"/>
      <c r="D31" s="15" t="s">
        <v>24</v>
      </c>
      <c r="E31" s="16" t="s">
        <v>25</v>
      </c>
      <c r="F31" s="15" t="s">
        <v>26</v>
      </c>
      <c r="G31" s="15">
        <v>108</v>
      </c>
      <c r="H31" s="15">
        <v>50</v>
      </c>
      <c r="I31" s="15">
        <f t="shared" ref="I31:I41" si="2">G31*H31</f>
        <v>5400</v>
      </c>
      <c r="J31" s="28"/>
      <c r="R31" s="1">
        <f>P31*Q31</f>
        <v>0</v>
      </c>
    </row>
    <row r="32" ht="31.05" customHeight="1" spans="1:10">
      <c r="A32" s="14">
        <v>4</v>
      </c>
      <c r="B32" s="14" t="s">
        <v>27</v>
      </c>
      <c r="C32" s="15"/>
      <c r="D32" s="15" t="s">
        <v>28</v>
      </c>
      <c r="E32" s="16" t="s">
        <v>29</v>
      </c>
      <c r="F32" s="15" t="s">
        <v>17</v>
      </c>
      <c r="G32" s="15">
        <f>G29</f>
        <v>33.0752</v>
      </c>
      <c r="H32" s="15">
        <v>500</v>
      </c>
      <c r="I32" s="15">
        <f t="shared" si="2"/>
        <v>16537.6</v>
      </c>
      <c r="J32" s="28"/>
    </row>
    <row r="33" ht="31.05" customHeight="1" spans="1:10">
      <c r="A33" s="14">
        <v>5</v>
      </c>
      <c r="B33" s="14" t="s">
        <v>30</v>
      </c>
      <c r="C33" s="15"/>
      <c r="D33" s="15" t="s">
        <v>20</v>
      </c>
      <c r="E33" s="16" t="s">
        <v>59</v>
      </c>
      <c r="F33" s="15" t="s">
        <v>26</v>
      </c>
      <c r="G33" s="15">
        <v>1</v>
      </c>
      <c r="H33" s="15">
        <v>13800</v>
      </c>
      <c r="I33" s="15">
        <f t="shared" si="2"/>
        <v>13800</v>
      </c>
      <c r="J33" s="28" t="s">
        <v>60</v>
      </c>
    </row>
    <row r="34" ht="31.05" customHeight="1" spans="1:10">
      <c r="A34" s="14">
        <v>6</v>
      </c>
      <c r="B34" s="14" t="s">
        <v>33</v>
      </c>
      <c r="C34" s="15"/>
      <c r="D34" s="15" t="s">
        <v>28</v>
      </c>
      <c r="E34" s="16" t="s">
        <v>61</v>
      </c>
      <c r="F34" s="15" t="s">
        <v>26</v>
      </c>
      <c r="G34" s="15">
        <v>1</v>
      </c>
      <c r="H34" s="15">
        <v>4500</v>
      </c>
      <c r="I34" s="15">
        <f t="shared" si="2"/>
        <v>4500</v>
      </c>
      <c r="J34" s="28"/>
    </row>
    <row r="35" ht="31.05" customHeight="1" spans="1:10">
      <c r="A35" s="14">
        <v>7</v>
      </c>
      <c r="B35" s="14" t="s">
        <v>36</v>
      </c>
      <c r="C35" s="15"/>
      <c r="D35" s="15" t="s">
        <v>28</v>
      </c>
      <c r="E35" s="16" t="s">
        <v>62</v>
      </c>
      <c r="F35" s="15" t="s">
        <v>38</v>
      </c>
      <c r="G35" s="15">
        <v>1</v>
      </c>
      <c r="H35" s="15">
        <v>0</v>
      </c>
      <c r="I35" s="15">
        <v>0</v>
      </c>
      <c r="J35" s="28" t="s">
        <v>63</v>
      </c>
    </row>
    <row r="36" ht="31.05" customHeight="1" spans="1:10">
      <c r="A36" s="10" t="s">
        <v>64</v>
      </c>
      <c r="B36" s="17" t="s">
        <v>65</v>
      </c>
      <c r="C36" s="18"/>
      <c r="D36" s="19"/>
      <c r="E36" s="19"/>
      <c r="F36" s="19"/>
      <c r="G36" s="19"/>
      <c r="H36" s="19"/>
      <c r="I36" s="29"/>
      <c r="J36" s="27"/>
    </row>
    <row r="37" ht="31.05" customHeight="1" spans="1:10">
      <c r="A37" s="14">
        <v>1</v>
      </c>
      <c r="B37" s="15" t="s">
        <v>14</v>
      </c>
      <c r="C37" s="15"/>
      <c r="D37" s="15" t="s">
        <v>15</v>
      </c>
      <c r="E37" s="16" t="s">
        <v>16</v>
      </c>
      <c r="F37" s="15" t="s">
        <v>17</v>
      </c>
      <c r="G37" s="15">
        <f>3.84*1.76</f>
        <v>6.7584</v>
      </c>
      <c r="H37" s="15">
        <v>8800</v>
      </c>
      <c r="I37" s="15">
        <f t="shared" si="2"/>
        <v>59473.92</v>
      </c>
      <c r="J37" s="28" t="s">
        <v>66</v>
      </c>
    </row>
    <row r="38" ht="31.05" customHeight="1" spans="1:10">
      <c r="A38" s="14">
        <v>2</v>
      </c>
      <c r="B38" s="15" t="s">
        <v>19</v>
      </c>
      <c r="C38" s="15"/>
      <c r="D38" s="15" t="s">
        <v>20</v>
      </c>
      <c r="E38" s="16" t="s">
        <v>21</v>
      </c>
      <c r="F38" s="15" t="s">
        <v>22</v>
      </c>
      <c r="G38" s="15">
        <v>24</v>
      </c>
      <c r="H38" s="15">
        <v>130</v>
      </c>
      <c r="I38" s="15">
        <f t="shared" si="2"/>
        <v>3120</v>
      </c>
      <c r="J38" s="28"/>
    </row>
    <row r="39" ht="31.05" customHeight="1" spans="1:17">
      <c r="A39" s="14">
        <v>3</v>
      </c>
      <c r="B39" s="15" t="s">
        <v>23</v>
      </c>
      <c r="C39" s="15"/>
      <c r="D39" s="15" t="s">
        <v>24</v>
      </c>
      <c r="E39" s="16" t="s">
        <v>25</v>
      </c>
      <c r="F39" s="15" t="s">
        <v>26</v>
      </c>
      <c r="G39" s="15">
        <v>24</v>
      </c>
      <c r="H39" s="15">
        <v>50</v>
      </c>
      <c r="I39" s="15">
        <f t="shared" si="2"/>
        <v>1200</v>
      </c>
      <c r="J39" s="28"/>
      <c r="K39" s="1">
        <v>3840</v>
      </c>
      <c r="L39" s="1">
        <v>1760</v>
      </c>
      <c r="M39" s="1">
        <f>K39/320</f>
        <v>12</v>
      </c>
      <c r="N39" s="1">
        <f>L39/160</f>
        <v>11</v>
      </c>
      <c r="O39" s="1">
        <f>M39*N39/6</f>
        <v>22</v>
      </c>
      <c r="P39" s="1">
        <f t="shared" ref="P39:P47" si="3">M39*174</f>
        <v>2088</v>
      </c>
      <c r="Q39" s="1">
        <f t="shared" ref="Q39:Q47" si="4">N39*87</f>
        <v>957</v>
      </c>
    </row>
    <row r="40" ht="31.05" customHeight="1" spans="1:17">
      <c r="A40" s="14">
        <v>4</v>
      </c>
      <c r="B40" s="14" t="s">
        <v>27</v>
      </c>
      <c r="C40" s="15"/>
      <c r="D40" s="15" t="s">
        <v>28</v>
      </c>
      <c r="E40" s="16" t="s">
        <v>29</v>
      </c>
      <c r="F40" s="15" t="s">
        <v>17</v>
      </c>
      <c r="G40" s="15">
        <f>G37</f>
        <v>6.7584</v>
      </c>
      <c r="H40" s="15">
        <v>500</v>
      </c>
      <c r="I40" s="15">
        <f t="shared" si="2"/>
        <v>3379.2</v>
      </c>
      <c r="J40" s="28"/>
      <c r="P40" s="1">
        <f t="shared" si="3"/>
        <v>0</v>
      </c>
      <c r="Q40" s="1">
        <f t="shared" si="4"/>
        <v>0</v>
      </c>
    </row>
    <row r="41" ht="31.05" customHeight="1" spans="1:17">
      <c r="A41" s="14">
        <v>5</v>
      </c>
      <c r="B41" s="14" t="s">
        <v>30</v>
      </c>
      <c r="C41" s="15"/>
      <c r="D41" s="15" t="s">
        <v>20</v>
      </c>
      <c r="E41" s="16" t="s">
        <v>31</v>
      </c>
      <c r="F41" s="15" t="s">
        <v>26</v>
      </c>
      <c r="G41" s="15">
        <v>1</v>
      </c>
      <c r="H41" s="15">
        <v>2500</v>
      </c>
      <c r="I41" s="15">
        <f t="shared" si="2"/>
        <v>2500</v>
      </c>
      <c r="J41" s="28" t="s">
        <v>32</v>
      </c>
      <c r="P41" s="1">
        <f t="shared" si="3"/>
        <v>0</v>
      </c>
      <c r="Q41" s="1">
        <f t="shared" si="4"/>
        <v>0</v>
      </c>
    </row>
    <row r="42" ht="31.05" customHeight="1" spans="1:17">
      <c r="A42" s="14">
        <v>6</v>
      </c>
      <c r="B42" s="14" t="s">
        <v>33</v>
      </c>
      <c r="C42" s="15"/>
      <c r="D42" s="15" t="s">
        <v>28</v>
      </c>
      <c r="E42" s="16" t="s">
        <v>34</v>
      </c>
      <c r="F42" s="15" t="s">
        <v>26</v>
      </c>
      <c r="G42" s="15">
        <v>1</v>
      </c>
      <c r="H42" s="15">
        <v>0</v>
      </c>
      <c r="I42" s="15">
        <v>0</v>
      </c>
      <c r="J42" s="28" t="s">
        <v>44</v>
      </c>
      <c r="P42" s="1">
        <f t="shared" si="3"/>
        <v>0</v>
      </c>
      <c r="Q42" s="1">
        <f t="shared" si="4"/>
        <v>0</v>
      </c>
    </row>
    <row r="43" ht="31.05" customHeight="1" spans="1:10">
      <c r="A43" s="14">
        <v>8</v>
      </c>
      <c r="B43" s="14" t="s">
        <v>36</v>
      </c>
      <c r="C43" s="15"/>
      <c r="D43" s="15" t="s">
        <v>28</v>
      </c>
      <c r="E43" s="16" t="s">
        <v>37</v>
      </c>
      <c r="F43" s="15" t="s">
        <v>38</v>
      </c>
      <c r="G43" s="15">
        <v>1</v>
      </c>
      <c r="H43" s="15">
        <v>0</v>
      </c>
      <c r="I43" s="15">
        <v>0</v>
      </c>
      <c r="J43" s="28" t="s">
        <v>39</v>
      </c>
    </row>
    <row r="44" ht="31.05" customHeight="1" spans="1:17">
      <c r="A44" s="10" t="s">
        <v>67</v>
      </c>
      <c r="B44" s="17" t="s">
        <v>68</v>
      </c>
      <c r="C44" s="18"/>
      <c r="D44" s="19"/>
      <c r="E44" s="19"/>
      <c r="F44" s="19"/>
      <c r="G44" s="19"/>
      <c r="H44" s="19"/>
      <c r="I44" s="29"/>
      <c r="J44" s="27"/>
      <c r="P44" s="1">
        <f t="shared" si="3"/>
        <v>0</v>
      </c>
      <c r="Q44" s="1">
        <f t="shared" si="4"/>
        <v>0</v>
      </c>
    </row>
    <row r="45" ht="31.05" customHeight="1" spans="1:17">
      <c r="A45" s="14">
        <v>1</v>
      </c>
      <c r="B45" s="15" t="s">
        <v>14</v>
      </c>
      <c r="C45" s="15"/>
      <c r="D45" s="15" t="s">
        <v>15</v>
      </c>
      <c r="E45" s="16" t="s">
        <v>16</v>
      </c>
      <c r="F45" s="15" t="s">
        <v>17</v>
      </c>
      <c r="G45" s="15">
        <f>3.52*1.92</f>
        <v>6.7584</v>
      </c>
      <c r="H45" s="15">
        <v>8800</v>
      </c>
      <c r="I45" s="15">
        <f t="shared" ref="I45:I48" si="5">G45*H45</f>
        <v>59473.92</v>
      </c>
      <c r="J45" s="28" t="s">
        <v>69</v>
      </c>
      <c r="P45" s="1">
        <f t="shared" si="3"/>
        <v>0</v>
      </c>
      <c r="Q45" s="1">
        <f t="shared" si="4"/>
        <v>0</v>
      </c>
    </row>
    <row r="46" ht="31.05" customHeight="1" spans="1:17">
      <c r="A46" s="14">
        <v>2</v>
      </c>
      <c r="B46" s="15" t="s">
        <v>19</v>
      </c>
      <c r="C46" s="15"/>
      <c r="D46" s="15" t="s">
        <v>20</v>
      </c>
      <c r="E46" s="16" t="s">
        <v>21</v>
      </c>
      <c r="F46" s="15" t="s">
        <v>22</v>
      </c>
      <c r="G46" s="15">
        <v>22</v>
      </c>
      <c r="H46" s="15">
        <v>130</v>
      </c>
      <c r="I46" s="15">
        <f t="shared" si="5"/>
        <v>2860</v>
      </c>
      <c r="J46" s="28"/>
      <c r="P46" s="1">
        <f t="shared" si="3"/>
        <v>0</v>
      </c>
      <c r="Q46" s="1">
        <f t="shared" si="4"/>
        <v>0</v>
      </c>
    </row>
    <row r="47" ht="31.05" customHeight="1" spans="1:17">
      <c r="A47" s="14">
        <v>3</v>
      </c>
      <c r="B47" s="15" t="s">
        <v>23</v>
      </c>
      <c r="C47" s="15"/>
      <c r="D47" s="15" t="s">
        <v>24</v>
      </c>
      <c r="E47" s="16" t="s">
        <v>25</v>
      </c>
      <c r="F47" s="15" t="s">
        <v>26</v>
      </c>
      <c r="G47" s="15">
        <v>22</v>
      </c>
      <c r="H47" s="15">
        <v>50</v>
      </c>
      <c r="I47" s="15">
        <f t="shared" si="5"/>
        <v>1100</v>
      </c>
      <c r="J47" s="28"/>
      <c r="K47" s="1">
        <v>3520</v>
      </c>
      <c r="L47" s="1">
        <v>1920</v>
      </c>
      <c r="M47" s="1">
        <f>K47/320</f>
        <v>11</v>
      </c>
      <c r="N47" s="1">
        <f>L47/160</f>
        <v>12</v>
      </c>
      <c r="O47" s="1">
        <f>M47*N47/6</f>
        <v>22</v>
      </c>
      <c r="P47" s="1">
        <f t="shared" si="3"/>
        <v>1914</v>
      </c>
      <c r="Q47" s="1">
        <f t="shared" si="4"/>
        <v>1044</v>
      </c>
    </row>
    <row r="48" ht="31.05" customHeight="1" spans="1:10">
      <c r="A48" s="14">
        <v>4</v>
      </c>
      <c r="B48" s="14" t="s">
        <v>27</v>
      </c>
      <c r="C48" s="15"/>
      <c r="D48" s="15" t="s">
        <v>28</v>
      </c>
      <c r="E48" s="16" t="s">
        <v>29</v>
      </c>
      <c r="F48" s="15" t="s">
        <v>17</v>
      </c>
      <c r="G48" s="15">
        <f>G45</f>
        <v>6.7584</v>
      </c>
      <c r="H48" s="15">
        <v>500</v>
      </c>
      <c r="I48" s="15">
        <f t="shared" si="5"/>
        <v>3379.2</v>
      </c>
      <c r="J48" s="28"/>
    </row>
    <row r="49" ht="31.05" customHeight="1" spans="1:10">
      <c r="A49" s="14">
        <v>5</v>
      </c>
      <c r="B49" s="14" t="s">
        <v>30</v>
      </c>
      <c r="C49" s="15"/>
      <c r="D49" s="15" t="s">
        <v>20</v>
      </c>
      <c r="E49" s="16" t="s">
        <v>31</v>
      </c>
      <c r="F49" s="15" t="s">
        <v>26</v>
      </c>
      <c r="G49" s="15">
        <v>1</v>
      </c>
      <c r="H49" s="15">
        <v>2500</v>
      </c>
      <c r="I49" s="15">
        <f t="shared" ref="I49:I58" si="6">G49*H49</f>
        <v>2500</v>
      </c>
      <c r="J49" s="28" t="s">
        <v>32</v>
      </c>
    </row>
    <row r="50" ht="31.05" customHeight="1" spans="1:10">
      <c r="A50" s="14">
        <v>6</v>
      </c>
      <c r="B50" s="14" t="s">
        <v>33</v>
      </c>
      <c r="C50" s="15"/>
      <c r="D50" s="15" t="s">
        <v>28</v>
      </c>
      <c r="E50" s="16" t="s">
        <v>34</v>
      </c>
      <c r="F50" s="15" t="s">
        <v>26</v>
      </c>
      <c r="G50" s="15">
        <v>1</v>
      </c>
      <c r="H50" s="15">
        <v>0</v>
      </c>
      <c r="I50" s="15">
        <v>0</v>
      </c>
      <c r="J50" s="28" t="s">
        <v>35</v>
      </c>
    </row>
    <row r="51" ht="31.05" customHeight="1" spans="1:10">
      <c r="A51" s="14">
        <v>8</v>
      </c>
      <c r="B51" s="14" t="s">
        <v>36</v>
      </c>
      <c r="C51" s="15"/>
      <c r="D51" s="15" t="s">
        <v>28</v>
      </c>
      <c r="E51" s="16" t="s">
        <v>37</v>
      </c>
      <c r="F51" s="15" t="s">
        <v>38</v>
      </c>
      <c r="G51" s="15">
        <v>1</v>
      </c>
      <c r="H51" s="15">
        <v>0</v>
      </c>
      <c r="I51" s="15">
        <v>0</v>
      </c>
      <c r="J51" s="28" t="s">
        <v>39</v>
      </c>
    </row>
    <row r="52" ht="31.05" customHeight="1" spans="1:10">
      <c r="A52" s="10" t="s">
        <v>70</v>
      </c>
      <c r="B52" s="17" t="s">
        <v>71</v>
      </c>
      <c r="C52" s="18"/>
      <c r="D52" s="19"/>
      <c r="E52" s="19"/>
      <c r="F52" s="19"/>
      <c r="G52" s="19"/>
      <c r="H52" s="19"/>
      <c r="I52" s="29"/>
      <c r="J52" s="27"/>
    </row>
    <row r="53" ht="31.05" customHeight="1" spans="1:10">
      <c r="A53" s="14">
        <v>1</v>
      </c>
      <c r="B53" s="15" t="s">
        <v>72</v>
      </c>
      <c r="C53" s="15"/>
      <c r="D53" s="15" t="s">
        <v>73</v>
      </c>
      <c r="E53" s="16" t="s">
        <v>74</v>
      </c>
      <c r="F53" s="14" t="s">
        <v>26</v>
      </c>
      <c r="G53" s="14">
        <v>6</v>
      </c>
      <c r="H53" s="15">
        <v>5000</v>
      </c>
      <c r="I53" s="15">
        <f t="shared" si="6"/>
        <v>30000</v>
      </c>
      <c r="J53" s="28" t="s">
        <v>75</v>
      </c>
    </row>
    <row r="54" ht="31.05" customHeight="1" spans="1:10">
      <c r="A54" s="14">
        <v>2</v>
      </c>
      <c r="B54" s="15" t="s">
        <v>76</v>
      </c>
      <c r="C54" s="15"/>
      <c r="D54" s="15" t="s">
        <v>28</v>
      </c>
      <c r="E54" s="16" t="s">
        <v>77</v>
      </c>
      <c r="F54" s="14" t="s">
        <v>38</v>
      </c>
      <c r="G54" s="14">
        <v>6</v>
      </c>
      <c r="H54" s="15">
        <v>650</v>
      </c>
      <c r="I54" s="15">
        <f t="shared" si="6"/>
        <v>3900</v>
      </c>
      <c r="J54" s="28"/>
    </row>
    <row r="55" ht="31.05" customHeight="1" spans="1:10">
      <c r="A55" s="14">
        <v>3</v>
      </c>
      <c r="B55" s="15" t="s">
        <v>78</v>
      </c>
      <c r="C55" s="15"/>
      <c r="D55" s="15" t="s">
        <v>28</v>
      </c>
      <c r="E55" s="16" t="s">
        <v>79</v>
      </c>
      <c r="F55" s="15" t="s">
        <v>38</v>
      </c>
      <c r="G55" s="15">
        <v>2</v>
      </c>
      <c r="H55" s="15">
        <v>3600</v>
      </c>
      <c r="I55" s="15">
        <f t="shared" si="6"/>
        <v>7200</v>
      </c>
      <c r="J55" s="28" t="s">
        <v>80</v>
      </c>
    </row>
    <row r="56" ht="31.05" customHeight="1" spans="1:10">
      <c r="A56" s="14">
        <v>4</v>
      </c>
      <c r="B56" s="15" t="s">
        <v>81</v>
      </c>
      <c r="C56" s="15"/>
      <c r="D56" s="15" t="s">
        <v>28</v>
      </c>
      <c r="E56" s="16" t="s">
        <v>82</v>
      </c>
      <c r="F56" s="15" t="s">
        <v>38</v>
      </c>
      <c r="G56" s="15">
        <v>2</v>
      </c>
      <c r="H56" s="15">
        <v>1500</v>
      </c>
      <c r="I56" s="15">
        <f t="shared" si="6"/>
        <v>3000</v>
      </c>
      <c r="J56" s="28"/>
    </row>
    <row r="57" ht="31.05" customHeight="1" spans="1:10">
      <c r="A57" s="14">
        <v>5</v>
      </c>
      <c r="B57" s="14" t="s">
        <v>83</v>
      </c>
      <c r="C57" s="15"/>
      <c r="D57" s="15" t="s">
        <v>28</v>
      </c>
      <c r="E57" s="16"/>
      <c r="F57" s="15" t="s">
        <v>38</v>
      </c>
      <c r="G57" s="15">
        <v>1</v>
      </c>
      <c r="H57" s="15">
        <v>15000</v>
      </c>
      <c r="I57" s="15">
        <f t="shared" si="6"/>
        <v>15000</v>
      </c>
      <c r="J57" s="30"/>
    </row>
    <row r="58" ht="31.05" customHeight="1" spans="1:10">
      <c r="A58" s="14">
        <v>6</v>
      </c>
      <c r="B58" s="14" t="s">
        <v>84</v>
      </c>
      <c r="C58" s="15"/>
      <c r="D58" s="15" t="s">
        <v>28</v>
      </c>
      <c r="E58" s="16" t="s">
        <v>85</v>
      </c>
      <c r="F58" s="15" t="s">
        <v>38</v>
      </c>
      <c r="G58" s="15">
        <v>1</v>
      </c>
      <c r="H58" s="15">
        <v>600</v>
      </c>
      <c r="I58" s="15">
        <f t="shared" si="6"/>
        <v>600</v>
      </c>
      <c r="J58" s="30"/>
    </row>
    <row r="59" ht="31.05" customHeight="1" spans="1:10">
      <c r="A59" s="14">
        <v>7</v>
      </c>
      <c r="B59" s="14" t="s">
        <v>36</v>
      </c>
      <c r="C59" s="15"/>
      <c r="D59" s="15" t="s">
        <v>28</v>
      </c>
      <c r="E59" s="16" t="s">
        <v>62</v>
      </c>
      <c r="F59" s="15" t="s">
        <v>38</v>
      </c>
      <c r="G59" s="15">
        <v>1</v>
      </c>
      <c r="H59" s="15">
        <v>0</v>
      </c>
      <c r="I59" s="15">
        <v>0</v>
      </c>
      <c r="J59" s="28" t="s">
        <v>63</v>
      </c>
    </row>
    <row r="60" ht="31.05" customHeight="1" spans="1:10">
      <c r="A60" s="10" t="s">
        <v>86</v>
      </c>
      <c r="B60" s="17" t="s">
        <v>87</v>
      </c>
      <c r="C60" s="18"/>
      <c r="D60" s="19"/>
      <c r="E60" s="19"/>
      <c r="F60" s="19"/>
      <c r="G60" s="19"/>
      <c r="H60" s="19"/>
      <c r="I60" s="29"/>
      <c r="J60" s="27"/>
    </row>
    <row r="61" ht="31.05" customHeight="1" spans="1:10">
      <c r="A61" s="14">
        <v>1</v>
      </c>
      <c r="B61" s="15" t="s">
        <v>88</v>
      </c>
      <c r="C61" s="15"/>
      <c r="D61" s="15" t="s">
        <v>73</v>
      </c>
      <c r="E61" s="16" t="s">
        <v>89</v>
      </c>
      <c r="F61" s="14" t="s">
        <v>26</v>
      </c>
      <c r="G61" s="14">
        <v>8</v>
      </c>
      <c r="H61" s="15">
        <v>4600</v>
      </c>
      <c r="I61" s="15">
        <f>G61*H61</f>
        <v>36800</v>
      </c>
      <c r="J61" s="28"/>
    </row>
    <row r="62" ht="31.05" customHeight="1" spans="1:10">
      <c r="A62" s="14">
        <v>2</v>
      </c>
      <c r="B62" s="15" t="s">
        <v>76</v>
      </c>
      <c r="C62" s="15"/>
      <c r="D62" s="15" t="s">
        <v>28</v>
      </c>
      <c r="E62" s="16" t="s">
        <v>90</v>
      </c>
      <c r="F62" s="14" t="s">
        <v>38</v>
      </c>
      <c r="G62" s="14">
        <v>6</v>
      </c>
      <c r="H62" s="15">
        <v>850</v>
      </c>
      <c r="I62" s="15">
        <f>G62*H62</f>
        <v>5100</v>
      </c>
      <c r="J62" s="28"/>
    </row>
    <row r="63" ht="31.05" customHeight="1" spans="1:10">
      <c r="A63" s="14">
        <v>3</v>
      </c>
      <c r="B63" s="14" t="s">
        <v>36</v>
      </c>
      <c r="C63" s="15"/>
      <c r="D63" s="15" t="s">
        <v>28</v>
      </c>
      <c r="E63" s="16" t="s">
        <v>37</v>
      </c>
      <c r="F63" s="15" t="s">
        <v>38</v>
      </c>
      <c r="G63" s="15">
        <v>8</v>
      </c>
      <c r="H63" s="15">
        <v>0</v>
      </c>
      <c r="I63" s="15">
        <v>0</v>
      </c>
      <c r="J63" s="28" t="s">
        <v>39</v>
      </c>
    </row>
    <row r="64" customHeight="1" spans="1:10">
      <c r="A64" s="20"/>
      <c r="B64" s="21"/>
      <c r="C64" s="22"/>
      <c r="D64" s="22"/>
      <c r="E64" s="23"/>
      <c r="F64" s="21"/>
      <c r="G64" s="21"/>
      <c r="H64" s="21"/>
      <c r="I64" s="21"/>
      <c r="J64" s="20"/>
    </row>
    <row r="65" customHeight="1" spans="1:10">
      <c r="A65" s="14">
        <v>1</v>
      </c>
      <c r="B65" s="14" t="s">
        <v>91</v>
      </c>
      <c r="C65" s="15"/>
      <c r="D65" s="15" t="s">
        <v>28</v>
      </c>
      <c r="E65" s="32" t="s">
        <v>91</v>
      </c>
      <c r="F65" s="14" t="s">
        <v>92</v>
      </c>
      <c r="G65" s="14">
        <v>1</v>
      </c>
      <c r="H65" s="14">
        <v>25000</v>
      </c>
      <c r="I65" s="14">
        <f>G65*H65</f>
        <v>25000</v>
      </c>
      <c r="J65" s="28" t="s">
        <v>93</v>
      </c>
    </row>
    <row r="66" customHeight="1" spans="1:10">
      <c r="A66" s="33" t="s">
        <v>94</v>
      </c>
      <c r="B66" s="34"/>
      <c r="C66" s="34"/>
      <c r="D66" s="34"/>
      <c r="E66" s="34"/>
      <c r="F66" s="34"/>
      <c r="G66" s="34"/>
      <c r="H66" s="35"/>
      <c r="I66" s="14">
        <f>SUM(I4:I65)</f>
        <v>820494.56</v>
      </c>
      <c r="J66" s="28"/>
    </row>
  </sheetData>
  <autoFilter ref="A1:J63">
    <extLst/>
  </autoFilter>
  <mergeCells count="11">
    <mergeCell ref="A1:J1"/>
    <mergeCell ref="K2:R2"/>
    <mergeCell ref="B3:I3"/>
    <mergeCell ref="B11:I11"/>
    <mergeCell ref="B19:I19"/>
    <mergeCell ref="B28:I28"/>
    <mergeCell ref="B36:I36"/>
    <mergeCell ref="B44:I44"/>
    <mergeCell ref="B52:I52"/>
    <mergeCell ref="B60:I60"/>
    <mergeCell ref="A66:H66"/>
  </mergeCells>
  <pageMargins left="0.7" right="0.7" top="0.75" bottom="0.75" header="0.3" footer="0.3"/>
  <pageSetup paperSize="1" scale="38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设备清单及需求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11111</cp:lastModifiedBy>
  <dcterms:created xsi:type="dcterms:W3CDTF">2023-10-09T09:03:00Z</dcterms:created>
  <dcterms:modified xsi:type="dcterms:W3CDTF">2023-11-07T07:20:37Z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FA633B62AE70443F9444616273A436E1_13</vt:lpwstr>
  </property>
  <property fmtid="{D5CDD505-2E9C-101B-9397-08002B2CF9AE}" pid="3" name="KSOProductBuildVer">
    <vt:lpwstr>2052-12.1.0.15336</vt:lpwstr>
  </property>
</Properties>
</file>