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PSM\Assignment 6\"/>
    </mc:Choice>
  </mc:AlternateContent>
  <xr:revisionPtr revIDLastSave="0" documentId="13_ncr:1_{C2876E38-E07F-48EA-87A7-80B84F233877}" xr6:coauthVersionLast="47" xr6:coauthVersionMax="47" xr10:uidLastSave="{00000000-0000-0000-0000-000000000000}"/>
  <bookViews>
    <workbookView xWindow="-108" yWindow="-108" windowWidth="23256" windowHeight="12576" xr2:uid="{25BF6467-A411-447D-ABED-F502F5850A5A}"/>
  </bookViews>
  <sheets>
    <sheet name="Summary" sheetId="3" r:id="rId1"/>
    <sheet name="Sheet2" sheetId="2" r:id="rId2"/>
    <sheet name="Lesson stuff" sheetId="1" r:id="rId3"/>
  </sheets>
  <definedNames>
    <definedName name="dt">'Lesson stuff'!$E$6</definedName>
    <definedName name="dx">'Lesson stuff'!$E$5</definedName>
    <definedName name="L">'Lesson stuff'!$E$3</definedName>
    <definedName name="mi">'Lesson stuff'!$E$7</definedName>
    <definedName name="n">'Lesson stuff'!$E$4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2" l="1"/>
  <c r="R15" i="2" s="1"/>
  <c r="R16" i="2" s="1"/>
  <c r="R17" i="2" s="1"/>
  <c r="R18" i="2" s="1"/>
  <c r="R19" i="2" s="1"/>
  <c r="U14" i="2"/>
  <c r="U8" i="2"/>
  <c r="D6" i="2"/>
  <c r="D7" i="2" s="1"/>
  <c r="D10" i="2" s="1"/>
  <c r="D8" i="2"/>
  <c r="U15" i="2"/>
  <c r="U16" i="2"/>
  <c r="U17" i="2"/>
  <c r="U18" i="2"/>
  <c r="U19" i="2"/>
  <c r="O5" i="2"/>
  <c r="U10" i="2"/>
  <c r="U11" i="2"/>
  <c r="U12" i="2"/>
  <c r="T27" i="1"/>
  <c r="S28" i="1"/>
  <c r="U7" i="2"/>
  <c r="U4" i="2"/>
  <c r="U3" i="2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U2" i="2"/>
  <c r="C3" i="2"/>
  <c r="D3" i="2" s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G26" i="1"/>
  <c r="E3" i="1"/>
  <c r="E5" i="1" s="1"/>
  <c r="U9" i="2" l="1"/>
  <c r="U6" i="2"/>
  <c r="U13" i="2"/>
  <c r="U5" i="2"/>
  <c r="D4" i="2"/>
  <c r="E3" i="2"/>
  <c r="H26" i="1"/>
  <c r="F3" i="2" l="1"/>
  <c r="E4" i="2"/>
  <c r="H27" i="1"/>
  <c r="H31" i="1" s="1"/>
  <c r="I26" i="1"/>
  <c r="U3" i="1"/>
  <c r="E8" i="2" l="1"/>
  <c r="D9" i="2" s="1"/>
  <c r="D11" i="2" s="1"/>
  <c r="F4" i="2"/>
  <c r="G3" i="2"/>
  <c r="J26" i="1"/>
  <c r="I27" i="1"/>
  <c r="I31" i="1" s="1"/>
  <c r="H32" i="1" s="1"/>
  <c r="H34" i="1" s="1"/>
  <c r="D14" i="2" l="1"/>
  <c r="H3" i="2"/>
  <c r="G4" i="2"/>
  <c r="E6" i="2"/>
  <c r="E7" i="2" s="1"/>
  <c r="E10" i="2" s="1"/>
  <c r="F8" i="2"/>
  <c r="E9" i="2" s="1"/>
  <c r="E11" i="2" s="1"/>
  <c r="H29" i="1"/>
  <c r="K26" i="1"/>
  <c r="J27" i="1"/>
  <c r="J31" i="1" s="1"/>
  <c r="I32" i="1" s="1"/>
  <c r="I34" i="1" s="1"/>
  <c r="D12" i="2" l="1"/>
  <c r="D13" i="2" s="1"/>
  <c r="D16" i="2" s="1"/>
  <c r="E14" i="2"/>
  <c r="D15" i="2" s="1"/>
  <c r="D17" i="2" s="1"/>
  <c r="G8" i="2"/>
  <c r="F9" i="2" s="1"/>
  <c r="F11" i="2" s="1"/>
  <c r="F6" i="2"/>
  <c r="F7" i="2" s="1"/>
  <c r="F10" i="2" s="1"/>
  <c r="H4" i="2"/>
  <c r="I3" i="2"/>
  <c r="H30" i="1"/>
  <c r="H33" i="1" s="1"/>
  <c r="I29" i="1"/>
  <c r="L26" i="1"/>
  <c r="K27" i="1"/>
  <c r="K31" i="1" s="1"/>
  <c r="J32" i="1" s="1"/>
  <c r="J34" i="1" s="1"/>
  <c r="F14" i="2" l="1"/>
  <c r="E15" i="2" s="1"/>
  <c r="E17" i="2" s="1"/>
  <c r="D20" i="2"/>
  <c r="H8" i="2"/>
  <c r="G9" i="2" s="1"/>
  <c r="G11" i="2" s="1"/>
  <c r="G6" i="2"/>
  <c r="G7" i="2" s="1"/>
  <c r="G10" i="2" s="1"/>
  <c r="J3" i="2"/>
  <c r="I4" i="2"/>
  <c r="E12" i="2"/>
  <c r="E13" i="2" s="1"/>
  <c r="E16" i="2" s="1"/>
  <c r="D18" i="2" s="1"/>
  <c r="D19" i="2" s="1"/>
  <c r="D22" i="2" s="1"/>
  <c r="H37" i="1"/>
  <c r="I30" i="1"/>
  <c r="I33" i="1" s="1"/>
  <c r="J29" i="1"/>
  <c r="M26" i="1"/>
  <c r="L27" i="1"/>
  <c r="L31" i="1" s="1"/>
  <c r="K32" i="1" s="1"/>
  <c r="K34" i="1" s="1"/>
  <c r="G14" i="2" l="1"/>
  <c r="F15" i="2" s="1"/>
  <c r="F17" i="2" s="1"/>
  <c r="E20" i="2"/>
  <c r="D21" i="2" s="1"/>
  <c r="D23" i="2" s="1"/>
  <c r="F12" i="2"/>
  <c r="F13" i="2" s="1"/>
  <c r="F16" i="2" s="1"/>
  <c r="I8" i="2"/>
  <c r="H9" i="2" s="1"/>
  <c r="H11" i="2" s="1"/>
  <c r="H6" i="2"/>
  <c r="H7" i="2" s="1"/>
  <c r="H10" i="2" s="1"/>
  <c r="K3" i="2"/>
  <c r="J4" i="2"/>
  <c r="H35" i="1"/>
  <c r="I37" i="1"/>
  <c r="H38" i="1" s="1"/>
  <c r="H40" i="1" s="1"/>
  <c r="J30" i="1"/>
  <c r="J33" i="1" s="1"/>
  <c r="K29" i="1"/>
  <c r="N26" i="1"/>
  <c r="M27" i="1"/>
  <c r="M31" i="1" s="1"/>
  <c r="L32" i="1" s="1"/>
  <c r="L34" i="1" s="1"/>
  <c r="F20" i="2" l="1"/>
  <c r="E21" i="2" s="1"/>
  <c r="E23" i="2" s="1"/>
  <c r="E18" i="2"/>
  <c r="E19" i="2" s="1"/>
  <c r="E22" i="2" s="1"/>
  <c r="D26" i="2"/>
  <c r="H14" i="2"/>
  <c r="G15" i="2" s="1"/>
  <c r="G17" i="2" s="1"/>
  <c r="L3" i="2"/>
  <c r="K4" i="2"/>
  <c r="I6" i="2"/>
  <c r="I7" i="2" s="1"/>
  <c r="I10" i="2" s="1"/>
  <c r="J8" i="2"/>
  <c r="I9" i="2" s="1"/>
  <c r="I11" i="2" s="1"/>
  <c r="G12" i="2"/>
  <c r="G13" i="2" s="1"/>
  <c r="G16" i="2" s="1"/>
  <c r="I35" i="1"/>
  <c r="I36" i="1" s="1"/>
  <c r="I39" i="1" s="1"/>
  <c r="J37" i="1"/>
  <c r="I38" i="1" s="1"/>
  <c r="I40" i="1" s="1"/>
  <c r="H36" i="1"/>
  <c r="H39" i="1" s="1"/>
  <c r="H42" i="1" s="1"/>
  <c r="K30" i="1"/>
  <c r="K33" i="1" s="1"/>
  <c r="O26" i="1"/>
  <c r="N27" i="1"/>
  <c r="N31" i="1" s="1"/>
  <c r="M32" i="1" s="1"/>
  <c r="M34" i="1" s="1"/>
  <c r="L29" i="1"/>
  <c r="I14" i="2" l="1"/>
  <c r="H15" i="2" s="1"/>
  <c r="H17" i="2" s="1"/>
  <c r="D24" i="2"/>
  <c r="D25" i="2" s="1"/>
  <c r="D28" i="2" s="1"/>
  <c r="E26" i="2"/>
  <c r="D27" i="2" s="1"/>
  <c r="D29" i="2" s="1"/>
  <c r="F18" i="2"/>
  <c r="F19" i="2" s="1"/>
  <c r="F22" i="2" s="1"/>
  <c r="G20" i="2"/>
  <c r="F21" i="2" s="1"/>
  <c r="F23" i="2" s="1"/>
  <c r="I42" i="1"/>
  <c r="H44" i="1" s="1"/>
  <c r="H12" i="2"/>
  <c r="H13" i="2" s="1"/>
  <c r="H16" i="2" s="1"/>
  <c r="J6" i="2"/>
  <c r="J7" i="2" s="1"/>
  <c r="J10" i="2" s="1"/>
  <c r="K8" i="2"/>
  <c r="J9" i="2" s="1"/>
  <c r="J11" i="2" s="1"/>
  <c r="M3" i="2"/>
  <c r="L4" i="2"/>
  <c r="P4" i="2" s="1"/>
  <c r="J35" i="1"/>
  <c r="J36" i="1" s="1"/>
  <c r="J39" i="1" s="1"/>
  <c r="I41" i="1" s="1"/>
  <c r="I43" i="1" s="1"/>
  <c r="K37" i="1"/>
  <c r="J38" i="1" s="1"/>
  <c r="J40" i="1" s="1"/>
  <c r="H41" i="1"/>
  <c r="H43" i="1" s="1"/>
  <c r="L30" i="1"/>
  <c r="L33" i="1" s="1"/>
  <c r="P26" i="1"/>
  <c r="O27" i="1"/>
  <c r="O31" i="1" s="1"/>
  <c r="N32" i="1" s="1"/>
  <c r="N34" i="1" s="1"/>
  <c r="M29" i="1"/>
  <c r="J14" i="2" l="1"/>
  <c r="I15" i="2" s="1"/>
  <c r="I17" i="2" s="1"/>
  <c r="G18" i="2"/>
  <c r="G19" i="2" s="1"/>
  <c r="G22" i="2" s="1"/>
  <c r="H20" i="2"/>
  <c r="F26" i="2"/>
  <c r="E27" i="2" s="1"/>
  <c r="E29" i="2" s="1"/>
  <c r="E24" i="2"/>
  <c r="E25" i="2" s="1"/>
  <c r="E28" i="2" s="1"/>
  <c r="D32" i="2"/>
  <c r="I45" i="1"/>
  <c r="J42" i="1"/>
  <c r="I44" i="1" s="1"/>
  <c r="I46" i="1" s="1"/>
  <c r="I12" i="2"/>
  <c r="I13" i="2" s="1"/>
  <c r="I16" i="2" s="1"/>
  <c r="K6" i="2"/>
  <c r="K7" i="2" s="1"/>
  <c r="L8" i="2"/>
  <c r="L6" i="2"/>
  <c r="L7" i="2" s="1"/>
  <c r="L10" i="2" s="1"/>
  <c r="K35" i="1"/>
  <c r="L37" i="1"/>
  <c r="K38" i="1" s="1"/>
  <c r="K40" i="1" s="1"/>
  <c r="H45" i="1"/>
  <c r="H47" i="1" s="1"/>
  <c r="H46" i="1"/>
  <c r="M30" i="1"/>
  <c r="M33" i="1" s="1"/>
  <c r="N29" i="1"/>
  <c r="Q26" i="1"/>
  <c r="P27" i="1"/>
  <c r="P31" i="1" s="1"/>
  <c r="I20" i="2" l="1"/>
  <c r="H18" i="2"/>
  <c r="H19" i="2" s="1"/>
  <c r="H22" i="2" s="1"/>
  <c r="H21" i="2"/>
  <c r="H23" i="2" s="1"/>
  <c r="G21" i="2"/>
  <c r="G23" i="2" s="1"/>
  <c r="D30" i="2"/>
  <c r="D31" i="2" s="1"/>
  <c r="D34" i="2" s="1"/>
  <c r="E32" i="2"/>
  <c r="D33" i="2" s="1"/>
  <c r="D35" i="2" s="1"/>
  <c r="F24" i="2"/>
  <c r="F25" i="2" s="1"/>
  <c r="F28" i="2" s="1"/>
  <c r="G26" i="2"/>
  <c r="F27" i="2" s="1"/>
  <c r="F29" i="2" s="1"/>
  <c r="I48" i="1"/>
  <c r="K10" i="2"/>
  <c r="P10" i="2" s="1"/>
  <c r="H48" i="1"/>
  <c r="H50" i="1" s="1"/>
  <c r="L9" i="2"/>
  <c r="L11" i="2" s="1"/>
  <c r="K9" i="2"/>
  <c r="K11" i="2" s="1"/>
  <c r="L35" i="1"/>
  <c r="L36" i="1" s="1"/>
  <c r="L39" i="1" s="1"/>
  <c r="M37" i="1"/>
  <c r="L38" i="1" s="1"/>
  <c r="L40" i="1" s="1"/>
  <c r="H49" i="1"/>
  <c r="K36" i="1"/>
  <c r="K39" i="1" s="1"/>
  <c r="P32" i="1"/>
  <c r="P34" i="1" s="1"/>
  <c r="O32" i="1"/>
  <c r="O34" i="1" s="1"/>
  <c r="N30" i="1"/>
  <c r="N33" i="1" s="1"/>
  <c r="P29" i="1"/>
  <c r="O29" i="1"/>
  <c r="T3" i="1"/>
  <c r="V3" i="1" s="1"/>
  <c r="L42" i="1" l="1"/>
  <c r="F32" i="2"/>
  <c r="E33" i="2" s="1"/>
  <c r="E35" i="2" s="1"/>
  <c r="E30" i="2"/>
  <c r="E31" i="2" s="1"/>
  <c r="E34" i="2" s="1"/>
  <c r="L14" i="2"/>
  <c r="D38" i="2"/>
  <c r="G24" i="2"/>
  <c r="G25" i="2" s="1"/>
  <c r="G28" i="2" s="1"/>
  <c r="H26" i="2"/>
  <c r="G27" i="2" s="1"/>
  <c r="G29" i="2" s="1"/>
  <c r="O11" i="2"/>
  <c r="K14" i="2"/>
  <c r="J15" i="2" s="1"/>
  <c r="J17" i="2" s="1"/>
  <c r="J12" i="2"/>
  <c r="J13" i="2" s="1"/>
  <c r="J16" i="2" s="1"/>
  <c r="K12" i="2"/>
  <c r="K13" i="2" s="1"/>
  <c r="K16" i="2" s="1"/>
  <c r="L12" i="2"/>
  <c r="L13" i="2" s="1"/>
  <c r="L16" i="2" s="1"/>
  <c r="N37" i="1"/>
  <c r="M38" i="1" s="1"/>
  <c r="M40" i="1" s="1"/>
  <c r="J41" i="1"/>
  <c r="J43" i="1" s="1"/>
  <c r="J45" i="1" s="1"/>
  <c r="K42" i="1"/>
  <c r="H51" i="1"/>
  <c r="H52" i="1"/>
  <c r="K41" i="1"/>
  <c r="K43" i="1" s="1"/>
  <c r="P30" i="1"/>
  <c r="P33" i="1" s="1"/>
  <c r="S34" i="1"/>
  <c r="U4" i="1" s="1"/>
  <c r="O30" i="1"/>
  <c r="O33" i="1" s="1"/>
  <c r="M35" i="1"/>
  <c r="L18" i="2" l="1"/>
  <c r="K18" i="2"/>
  <c r="F30" i="2"/>
  <c r="F31" i="2" s="1"/>
  <c r="F34" i="2" s="1"/>
  <c r="G32" i="2"/>
  <c r="F33" i="2" s="1"/>
  <c r="F35" i="2" s="1"/>
  <c r="J18" i="2"/>
  <c r="J19" i="2" s="1"/>
  <c r="J22" i="2" s="1"/>
  <c r="L15" i="2"/>
  <c r="L17" i="2" s="1"/>
  <c r="L20" i="2" s="1"/>
  <c r="K15" i="2"/>
  <c r="K17" i="2" s="1"/>
  <c r="K20" i="2" s="1"/>
  <c r="E38" i="2"/>
  <c r="D39" i="2" s="1"/>
  <c r="D41" i="2" s="1"/>
  <c r="D36" i="2"/>
  <c r="D37" i="2" s="1"/>
  <c r="D40" i="2" s="1"/>
  <c r="I18" i="2"/>
  <c r="I19" i="2" s="1"/>
  <c r="I22" i="2" s="1"/>
  <c r="J20" i="2"/>
  <c r="I21" i="2" s="1"/>
  <c r="I23" i="2" s="1"/>
  <c r="K45" i="1"/>
  <c r="J47" i="1" s="1"/>
  <c r="P16" i="2"/>
  <c r="M36" i="1"/>
  <c r="M39" i="1" s="1"/>
  <c r="O37" i="1"/>
  <c r="N38" i="1" s="1"/>
  <c r="N40" i="1" s="1"/>
  <c r="P37" i="1"/>
  <c r="H54" i="1"/>
  <c r="J44" i="1"/>
  <c r="J46" i="1" s="1"/>
  <c r="K44" i="1"/>
  <c r="K46" i="1" s="1"/>
  <c r="I47" i="1"/>
  <c r="I49" i="1" s="1"/>
  <c r="I51" i="1" s="1"/>
  <c r="P35" i="1"/>
  <c r="P36" i="1" s="1"/>
  <c r="P39" i="1" s="1"/>
  <c r="O35" i="1"/>
  <c r="O36" i="1" s="1"/>
  <c r="O39" i="1" s="1"/>
  <c r="N35" i="1"/>
  <c r="T33" i="1"/>
  <c r="T4" i="1" s="1"/>
  <c r="V4" i="1" s="1"/>
  <c r="D44" i="2" l="1"/>
  <c r="O17" i="2"/>
  <c r="J49" i="1"/>
  <c r="J21" i="2"/>
  <c r="J23" i="2" s="1"/>
  <c r="K48" i="1"/>
  <c r="L21" i="2"/>
  <c r="L23" i="2" s="1"/>
  <c r="K21" i="2"/>
  <c r="K23" i="2" s="1"/>
  <c r="O23" i="2" s="1"/>
  <c r="I24" i="2"/>
  <c r="I25" i="2" s="1"/>
  <c r="I28" i="2" s="1"/>
  <c r="J26" i="2"/>
  <c r="K19" i="2"/>
  <c r="K22" i="2" s="1"/>
  <c r="J24" i="2" s="1"/>
  <c r="J25" i="2" s="1"/>
  <c r="J28" i="2" s="1"/>
  <c r="F38" i="2"/>
  <c r="E39" i="2" s="1"/>
  <c r="E41" i="2" s="1"/>
  <c r="E36" i="2"/>
  <c r="E37" i="2" s="1"/>
  <c r="E40" i="2" s="1"/>
  <c r="H24" i="2"/>
  <c r="H25" i="2" s="1"/>
  <c r="H28" i="2" s="1"/>
  <c r="I26" i="2"/>
  <c r="H27" i="2" s="1"/>
  <c r="H29" i="2" s="1"/>
  <c r="L19" i="2"/>
  <c r="L22" i="2" s="1"/>
  <c r="J48" i="1"/>
  <c r="N36" i="1"/>
  <c r="N39" i="1" s="1"/>
  <c r="T39" i="1" s="1"/>
  <c r="T5" i="1" s="1"/>
  <c r="H53" i="1"/>
  <c r="H55" i="1" s="1"/>
  <c r="H57" i="1" s="1"/>
  <c r="O38" i="1"/>
  <c r="O40" i="1" s="1"/>
  <c r="P38" i="1"/>
  <c r="P40" i="1" s="1"/>
  <c r="P42" i="1" s="1"/>
  <c r="L41" i="1"/>
  <c r="L43" i="1" s="1"/>
  <c r="L45" i="1" s="1"/>
  <c r="M42" i="1"/>
  <c r="L44" i="1" s="1"/>
  <c r="P41" i="1"/>
  <c r="J50" i="1" l="1"/>
  <c r="J52" i="1" s="1"/>
  <c r="I30" i="2"/>
  <c r="H30" i="2"/>
  <c r="D42" i="2"/>
  <c r="D43" i="2" s="1"/>
  <c r="D46" i="2" s="1"/>
  <c r="E44" i="2"/>
  <c r="D45" i="2" s="1"/>
  <c r="D47" i="2" s="1"/>
  <c r="L26" i="2"/>
  <c r="K24" i="2"/>
  <c r="K25" i="2" s="1"/>
  <c r="K28" i="2" s="1"/>
  <c r="L24" i="2"/>
  <c r="L25" i="2" s="1"/>
  <c r="L28" i="2" s="1"/>
  <c r="H32" i="2"/>
  <c r="G33" i="2" s="1"/>
  <c r="G35" i="2" s="1"/>
  <c r="G30" i="2"/>
  <c r="G31" i="2" s="1"/>
  <c r="G34" i="2" s="1"/>
  <c r="I27" i="2"/>
  <c r="I29" i="2" s="1"/>
  <c r="I32" i="2" s="1"/>
  <c r="H33" i="2" s="1"/>
  <c r="H35" i="2" s="1"/>
  <c r="H31" i="2"/>
  <c r="H34" i="2" s="1"/>
  <c r="K26" i="2"/>
  <c r="J27" i="2" s="1"/>
  <c r="J29" i="2" s="1"/>
  <c r="J32" i="2" s="1"/>
  <c r="I50" i="1"/>
  <c r="I52" i="1" s="1"/>
  <c r="I54" i="1" s="1"/>
  <c r="H56" i="1" s="1"/>
  <c r="H58" i="1" s="1"/>
  <c r="H60" i="1" s="1"/>
  <c r="J51" i="1"/>
  <c r="I53" i="1" s="1"/>
  <c r="I55" i="1" s="1"/>
  <c r="I57" i="1" s="1"/>
  <c r="H59" i="1" s="1"/>
  <c r="P22" i="2"/>
  <c r="S40" i="1"/>
  <c r="U5" i="1" s="1"/>
  <c r="V5" i="1" s="1"/>
  <c r="O41" i="1"/>
  <c r="O43" i="1" s="1"/>
  <c r="P43" i="1"/>
  <c r="P45" i="1" s="1"/>
  <c r="O42" i="1"/>
  <c r="L46" i="1"/>
  <c r="L48" i="1" s="1"/>
  <c r="K47" i="1"/>
  <c r="K49" i="1" s="1"/>
  <c r="K51" i="1" s="1"/>
  <c r="M41" i="1"/>
  <c r="M43" i="1" s="1"/>
  <c r="N41" i="1"/>
  <c r="N43" i="1" s="1"/>
  <c r="N42" i="1"/>
  <c r="J53" i="1" l="1"/>
  <c r="J55" i="1" s="1"/>
  <c r="I33" i="2"/>
  <c r="I35" i="2" s="1"/>
  <c r="J30" i="2"/>
  <c r="J31" i="2" s="1"/>
  <c r="J34" i="2" s="1"/>
  <c r="F36" i="2"/>
  <c r="F37" i="2" s="1"/>
  <c r="F40" i="2" s="1"/>
  <c r="E42" i="2" s="1"/>
  <c r="E43" i="2" s="1"/>
  <c r="E46" i="2" s="1"/>
  <c r="G38" i="2"/>
  <c r="F39" i="2" s="1"/>
  <c r="F41" i="2" s="1"/>
  <c r="F44" i="2" s="1"/>
  <c r="E45" i="2" s="1"/>
  <c r="E47" i="2" s="1"/>
  <c r="G36" i="2"/>
  <c r="G37" i="2" s="1"/>
  <c r="G40" i="2" s="1"/>
  <c r="H38" i="2"/>
  <c r="G39" i="2" s="1"/>
  <c r="G41" i="2" s="1"/>
  <c r="K30" i="2"/>
  <c r="L30" i="2"/>
  <c r="L27" i="2"/>
  <c r="L29" i="2" s="1"/>
  <c r="K27" i="2"/>
  <c r="K29" i="2" s="1"/>
  <c r="K32" i="2" s="1"/>
  <c r="J33" i="2" s="1"/>
  <c r="J35" i="2" s="1"/>
  <c r="S43" i="1"/>
  <c r="U6" i="1" s="1"/>
  <c r="J54" i="1"/>
  <c r="I56" i="1" s="1"/>
  <c r="I58" i="1" s="1"/>
  <c r="I60" i="1" s="1"/>
  <c r="H62" i="1" s="1"/>
  <c r="D50" i="2"/>
  <c r="I31" i="2"/>
  <c r="I34" i="2" s="1"/>
  <c r="T42" i="1"/>
  <c r="T6" i="1" s="1"/>
  <c r="V6" i="1" s="1"/>
  <c r="H61" i="1"/>
  <c r="H63" i="1" s="1"/>
  <c r="O45" i="1"/>
  <c r="P47" i="1" s="1"/>
  <c r="P44" i="1"/>
  <c r="P46" i="1" s="1"/>
  <c r="P48" i="1" s="1"/>
  <c r="M44" i="1"/>
  <c r="M46" i="1" s="1"/>
  <c r="N44" i="1"/>
  <c r="N46" i="1" s="1"/>
  <c r="O44" i="1"/>
  <c r="O46" i="1" s="1"/>
  <c r="N45" i="1"/>
  <c r="M45" i="1"/>
  <c r="K50" i="1"/>
  <c r="K52" i="1" s="1"/>
  <c r="K54" i="1" s="1"/>
  <c r="L31" i="2" l="1"/>
  <c r="L34" i="2" s="1"/>
  <c r="J56" i="1"/>
  <c r="J58" i="1" s="1"/>
  <c r="J57" i="1"/>
  <c r="I59" i="1" s="1"/>
  <c r="F42" i="2"/>
  <c r="F43" i="2" s="1"/>
  <c r="F46" i="2" s="1"/>
  <c r="G44" i="2"/>
  <c r="F45" i="2" s="1"/>
  <c r="F47" i="2" s="1"/>
  <c r="I36" i="2"/>
  <c r="I37" i="2" s="1"/>
  <c r="I40" i="2" s="1"/>
  <c r="J38" i="2"/>
  <c r="L32" i="2"/>
  <c r="E50" i="2"/>
  <c r="D51" i="2" s="1"/>
  <c r="D53" i="2" s="1"/>
  <c r="D48" i="2"/>
  <c r="D49" i="2" s="1"/>
  <c r="D52" i="2" s="1"/>
  <c r="K31" i="2"/>
  <c r="K34" i="2" s="1"/>
  <c r="O29" i="2"/>
  <c r="I61" i="1"/>
  <c r="I63" i="1" s="1"/>
  <c r="H36" i="2"/>
  <c r="H37" i="2" s="1"/>
  <c r="H40" i="2" s="1"/>
  <c r="I38" i="2"/>
  <c r="H39" i="2" s="1"/>
  <c r="H41" i="2" s="1"/>
  <c r="O48" i="1"/>
  <c r="P50" i="1" s="1"/>
  <c r="H64" i="1"/>
  <c r="H66" i="1" s="1"/>
  <c r="P28" i="2"/>
  <c r="P49" i="1"/>
  <c r="P51" i="1" s="1"/>
  <c r="M48" i="1"/>
  <c r="S46" i="1"/>
  <c r="U7" i="1" s="1"/>
  <c r="L47" i="1"/>
  <c r="L49" i="1" s="1"/>
  <c r="T45" i="1"/>
  <c r="T7" i="1" s="1"/>
  <c r="M47" i="1"/>
  <c r="M49" i="1" s="1"/>
  <c r="O47" i="1"/>
  <c r="O49" i="1" s="1"/>
  <c r="N47" i="1"/>
  <c r="N49" i="1" s="1"/>
  <c r="N48" i="1"/>
  <c r="J60" i="1"/>
  <c r="D56" i="2" l="1"/>
  <c r="O51" i="1"/>
  <c r="P53" i="1" s="1"/>
  <c r="I39" i="2"/>
  <c r="I41" i="2" s="1"/>
  <c r="J36" i="2"/>
  <c r="J37" i="2" s="1"/>
  <c r="J40" i="2" s="1"/>
  <c r="I42" i="2" s="1"/>
  <c r="I43" i="2" s="1"/>
  <c r="I46" i="2" s="1"/>
  <c r="L36" i="2"/>
  <c r="F50" i="2"/>
  <c r="E51" i="2" s="1"/>
  <c r="E53" i="2" s="1"/>
  <c r="E48" i="2"/>
  <c r="E49" i="2" s="1"/>
  <c r="E52" i="2" s="1"/>
  <c r="K36" i="2"/>
  <c r="I44" i="2"/>
  <c r="H42" i="2"/>
  <c r="H43" i="2" s="1"/>
  <c r="H46" i="2" s="1"/>
  <c r="G42" i="2"/>
  <c r="G43" i="2" s="1"/>
  <c r="G46" i="2" s="1"/>
  <c r="H44" i="2"/>
  <c r="G45" i="2" s="1"/>
  <c r="G47" i="2" s="1"/>
  <c r="L33" i="2"/>
  <c r="L35" i="2" s="1"/>
  <c r="K33" i="2"/>
  <c r="K35" i="2" s="1"/>
  <c r="V7" i="1"/>
  <c r="P52" i="1"/>
  <c r="P54" i="1" s="1"/>
  <c r="M50" i="1"/>
  <c r="M52" i="1" s="1"/>
  <c r="O50" i="1"/>
  <c r="O52" i="1" s="1"/>
  <c r="O54" i="1" s="1"/>
  <c r="N50" i="1"/>
  <c r="N52" i="1" s="1"/>
  <c r="N51" i="1"/>
  <c r="L51" i="1"/>
  <c r="S49" i="1"/>
  <c r="U8" i="1" s="1"/>
  <c r="L50" i="1"/>
  <c r="L52" i="1" s="1"/>
  <c r="M51" i="1"/>
  <c r="T48" i="1"/>
  <c r="T8" i="1" s="1"/>
  <c r="H65" i="1"/>
  <c r="H67" i="1" s="1"/>
  <c r="I62" i="1"/>
  <c r="I64" i="1" s="1"/>
  <c r="I66" i="1" s="1"/>
  <c r="P56" i="1" l="1"/>
  <c r="G48" i="2"/>
  <c r="G49" i="2" s="1"/>
  <c r="G52" i="2" s="1"/>
  <c r="F48" i="2"/>
  <c r="F49" i="2" s="1"/>
  <c r="F52" i="2" s="1"/>
  <c r="G50" i="2"/>
  <c r="F51" i="2" s="1"/>
  <c r="F53" i="2" s="1"/>
  <c r="H45" i="2"/>
  <c r="H47" i="2" s="1"/>
  <c r="L37" i="2"/>
  <c r="L40" i="2" s="1"/>
  <c r="L38" i="2"/>
  <c r="K37" i="2"/>
  <c r="K40" i="2" s="1"/>
  <c r="O35" i="2"/>
  <c r="E56" i="2"/>
  <c r="D57" i="2" s="1"/>
  <c r="D59" i="2" s="1"/>
  <c r="D54" i="2"/>
  <c r="D55" i="2" s="1"/>
  <c r="D58" i="2" s="1"/>
  <c r="H48" i="2"/>
  <c r="H49" i="2" s="1"/>
  <c r="H52" i="2" s="1"/>
  <c r="K38" i="2"/>
  <c r="J39" i="2" s="1"/>
  <c r="J41" i="2" s="1"/>
  <c r="P34" i="2"/>
  <c r="P55" i="1"/>
  <c r="P57" i="1" s="1"/>
  <c r="V8" i="1"/>
  <c r="S52" i="1"/>
  <c r="U9" i="1" s="1"/>
  <c r="M54" i="1"/>
  <c r="L53" i="1"/>
  <c r="L55" i="1" s="1"/>
  <c r="N53" i="1"/>
  <c r="N55" i="1" s="1"/>
  <c r="K53" i="1"/>
  <c r="K55" i="1" s="1"/>
  <c r="L54" i="1"/>
  <c r="T51" i="1"/>
  <c r="T9" i="1" s="1"/>
  <c r="M53" i="1"/>
  <c r="M55" i="1" s="1"/>
  <c r="N54" i="1"/>
  <c r="O53" i="1"/>
  <c r="O55" i="1" s="1"/>
  <c r="O57" i="1" s="1"/>
  <c r="H68" i="1"/>
  <c r="G54" i="2" l="1"/>
  <c r="K39" i="2"/>
  <c r="K41" i="2" s="1"/>
  <c r="L39" i="2"/>
  <c r="L41" i="2" s="1"/>
  <c r="L44" i="2" s="1"/>
  <c r="P59" i="1"/>
  <c r="D62" i="2"/>
  <c r="K42" i="2"/>
  <c r="L42" i="2"/>
  <c r="L43" i="2" s="1"/>
  <c r="L46" i="2" s="1"/>
  <c r="E54" i="2"/>
  <c r="E55" i="2" s="1"/>
  <c r="E58" i="2" s="1"/>
  <c r="F56" i="2"/>
  <c r="E57" i="2" s="1"/>
  <c r="E59" i="2" s="1"/>
  <c r="F54" i="2"/>
  <c r="F55" i="2" s="1"/>
  <c r="F58" i="2" s="1"/>
  <c r="J44" i="2"/>
  <c r="I45" i="2" s="1"/>
  <c r="I47" i="2" s="1"/>
  <c r="I50" i="2" s="1"/>
  <c r="J42" i="2"/>
  <c r="J43" i="2" s="1"/>
  <c r="J46" i="2" s="1"/>
  <c r="H50" i="2"/>
  <c r="G51" i="2" s="1"/>
  <c r="G53" i="2" s="1"/>
  <c r="V9" i="1"/>
  <c r="P58" i="1"/>
  <c r="P60" i="1" s="1"/>
  <c r="O56" i="1"/>
  <c r="O58" i="1" s="1"/>
  <c r="O60" i="1" s="1"/>
  <c r="P62" i="1" s="1"/>
  <c r="N56" i="1"/>
  <c r="N58" i="1" s="1"/>
  <c r="N57" i="1"/>
  <c r="M56" i="1"/>
  <c r="M58" i="1" s="1"/>
  <c r="K56" i="1"/>
  <c r="K58" i="1" s="1"/>
  <c r="L57" i="1"/>
  <c r="T54" i="1"/>
  <c r="T10" i="1" s="1"/>
  <c r="K57" i="1"/>
  <c r="S55" i="1"/>
  <c r="U10" i="1" s="1"/>
  <c r="L56" i="1"/>
  <c r="L58" i="1" s="1"/>
  <c r="M57" i="1"/>
  <c r="H51" i="2" l="1"/>
  <c r="H53" i="2" s="1"/>
  <c r="E60" i="2"/>
  <c r="I48" i="2"/>
  <c r="I49" i="2" s="1"/>
  <c r="I52" i="2" s="1"/>
  <c r="E61" i="2"/>
  <c r="E64" i="2" s="1"/>
  <c r="E62" i="2"/>
  <c r="D63" i="2" s="1"/>
  <c r="D65" i="2" s="1"/>
  <c r="D60" i="2"/>
  <c r="D61" i="2" s="1"/>
  <c r="D64" i="2" s="1"/>
  <c r="D68" i="2" s="1"/>
  <c r="H56" i="2"/>
  <c r="G56" i="2"/>
  <c r="F57" i="2" s="1"/>
  <c r="F59" i="2" s="1"/>
  <c r="F62" i="2" s="1"/>
  <c r="E63" i="2" s="1"/>
  <c r="E65" i="2" s="1"/>
  <c r="G55" i="2"/>
  <c r="G58" i="2" s="1"/>
  <c r="K43" i="2"/>
  <c r="K46" i="2" s="1"/>
  <c r="K44" i="2"/>
  <c r="J45" i="2" s="1"/>
  <c r="J47" i="2" s="1"/>
  <c r="J50" i="2" s="1"/>
  <c r="I51" i="2" s="1"/>
  <c r="I53" i="2" s="1"/>
  <c r="O41" i="2"/>
  <c r="P40" i="2"/>
  <c r="P61" i="1"/>
  <c r="P63" i="1" s="1"/>
  <c r="L59" i="1"/>
  <c r="L61" i="1" s="1"/>
  <c r="M60" i="1"/>
  <c r="J59" i="1"/>
  <c r="J61" i="1" s="1"/>
  <c r="K60" i="1"/>
  <c r="T57" i="1"/>
  <c r="T11" i="1" s="1"/>
  <c r="V10" i="1"/>
  <c r="K59" i="1"/>
  <c r="K61" i="1" s="1"/>
  <c r="L60" i="1"/>
  <c r="S58" i="1"/>
  <c r="U11" i="1" s="1"/>
  <c r="M59" i="1"/>
  <c r="M61" i="1" s="1"/>
  <c r="N60" i="1"/>
  <c r="N59" i="1"/>
  <c r="N61" i="1" s="1"/>
  <c r="O59" i="1"/>
  <c r="O61" i="1" s="1"/>
  <c r="O63" i="1" s="1"/>
  <c r="K45" i="2" l="1"/>
  <c r="K47" i="2" s="1"/>
  <c r="L45" i="2"/>
  <c r="L47" i="2" s="1"/>
  <c r="F60" i="2"/>
  <c r="F61" i="2" s="1"/>
  <c r="F64" i="2" s="1"/>
  <c r="L50" i="2"/>
  <c r="I56" i="2"/>
  <c r="H57" i="2" s="1"/>
  <c r="H59" i="2" s="1"/>
  <c r="H54" i="2"/>
  <c r="H55" i="2" s="1"/>
  <c r="H58" i="2" s="1"/>
  <c r="K50" i="2"/>
  <c r="J51" i="2" s="1"/>
  <c r="J53" i="2" s="1"/>
  <c r="J48" i="2"/>
  <c r="J49" i="2" s="1"/>
  <c r="J52" i="2" s="1"/>
  <c r="K48" i="2"/>
  <c r="K49" i="2" s="1"/>
  <c r="K52" i="2" s="1"/>
  <c r="G57" i="2"/>
  <c r="G59" i="2" s="1"/>
  <c r="D66" i="2"/>
  <c r="D67" i="2" s="1"/>
  <c r="D70" i="2" s="1"/>
  <c r="E68" i="2"/>
  <c r="D69" i="2" s="1"/>
  <c r="D71" i="2" s="1"/>
  <c r="L48" i="2"/>
  <c r="L49" i="2" s="1"/>
  <c r="L52" i="2" s="1"/>
  <c r="P46" i="2"/>
  <c r="P65" i="1"/>
  <c r="K63" i="1"/>
  <c r="P64" i="1"/>
  <c r="P66" i="1" s="1"/>
  <c r="N62" i="1"/>
  <c r="N64" i="1" s="1"/>
  <c r="O62" i="1"/>
  <c r="O64" i="1" s="1"/>
  <c r="O66" i="1" s="1"/>
  <c r="N63" i="1"/>
  <c r="M62" i="1"/>
  <c r="M64" i="1" s="1"/>
  <c r="K62" i="1"/>
  <c r="K64" i="1" s="1"/>
  <c r="L63" i="1"/>
  <c r="V11" i="1"/>
  <c r="J62" i="1"/>
  <c r="J64" i="1" s="1"/>
  <c r="T60" i="1"/>
  <c r="T12" i="1" s="1"/>
  <c r="J63" i="1"/>
  <c r="S61" i="1"/>
  <c r="U12" i="1" s="1"/>
  <c r="M63" i="1"/>
  <c r="L62" i="1"/>
  <c r="L64" i="1" s="1"/>
  <c r="P52" i="2" l="1"/>
  <c r="O47" i="2"/>
  <c r="K54" i="2"/>
  <c r="L54" i="2"/>
  <c r="J54" i="2"/>
  <c r="J55" i="2" s="1"/>
  <c r="J58" i="2" s="1"/>
  <c r="D74" i="2"/>
  <c r="I54" i="2"/>
  <c r="I55" i="2" s="1"/>
  <c r="I58" i="2" s="1"/>
  <c r="J56" i="2"/>
  <c r="I57" i="2" s="1"/>
  <c r="I59" i="2" s="1"/>
  <c r="E66" i="2"/>
  <c r="E67" i="2" s="1"/>
  <c r="E70" i="2" s="1"/>
  <c r="G62" i="2"/>
  <c r="F63" i="2" s="1"/>
  <c r="F65" i="2" s="1"/>
  <c r="F68" i="2" s="1"/>
  <c r="E69" i="2" s="1"/>
  <c r="E71" i="2" s="1"/>
  <c r="H62" i="2"/>
  <c r="G63" i="2" s="1"/>
  <c r="G65" i="2" s="1"/>
  <c r="G60" i="2"/>
  <c r="G61" i="2" s="1"/>
  <c r="G64" i="2" s="1"/>
  <c r="L51" i="2"/>
  <c r="L53" i="2" s="1"/>
  <c r="L55" i="2" s="1"/>
  <c r="L58" i="2" s="1"/>
  <c r="K51" i="2"/>
  <c r="K53" i="2" s="1"/>
  <c r="K55" i="2" s="1"/>
  <c r="K58" i="2" s="1"/>
  <c r="K66" i="1"/>
  <c r="J68" i="1" s="1"/>
  <c r="P68" i="1"/>
  <c r="L66" i="1"/>
  <c r="P67" i="1"/>
  <c r="L65" i="1"/>
  <c r="L67" i="1" s="1"/>
  <c r="M66" i="1"/>
  <c r="I65" i="1"/>
  <c r="I67" i="1" s="1"/>
  <c r="J66" i="1"/>
  <c r="T63" i="1"/>
  <c r="T13" i="1" s="1"/>
  <c r="J65" i="1"/>
  <c r="J67" i="1" s="1"/>
  <c r="V12" i="1"/>
  <c r="S64" i="1"/>
  <c r="U13" i="1" s="1"/>
  <c r="K65" i="1"/>
  <c r="K67" i="1" s="1"/>
  <c r="O65" i="1"/>
  <c r="O67" i="1" s="1"/>
  <c r="N65" i="1"/>
  <c r="N67" i="1" s="1"/>
  <c r="M65" i="1"/>
  <c r="M67" i="1" s="1"/>
  <c r="N66" i="1"/>
  <c r="K56" i="2" l="1"/>
  <c r="L68" i="1"/>
  <c r="O53" i="2"/>
  <c r="G68" i="2"/>
  <c r="F69" i="2" s="1"/>
  <c r="F71" i="2" s="1"/>
  <c r="F66" i="2"/>
  <c r="F67" i="2" s="1"/>
  <c r="F70" i="2" s="1"/>
  <c r="D72" i="2"/>
  <c r="D73" i="2" s="1"/>
  <c r="D76" i="2" s="1"/>
  <c r="E74" i="2"/>
  <c r="D75" i="2" s="1"/>
  <c r="D77" i="2" s="1"/>
  <c r="H60" i="2"/>
  <c r="H61" i="2" s="1"/>
  <c r="H64" i="2" s="1"/>
  <c r="I62" i="2"/>
  <c r="H63" i="2" s="1"/>
  <c r="H65" i="2" s="1"/>
  <c r="J57" i="2"/>
  <c r="J59" i="2" s="1"/>
  <c r="J62" i="2" s="1"/>
  <c r="I63" i="2" s="1"/>
  <c r="I65" i="2" s="1"/>
  <c r="I60" i="2"/>
  <c r="I61" i="2" s="1"/>
  <c r="I64" i="2" s="1"/>
  <c r="L56" i="2"/>
  <c r="J60" i="2"/>
  <c r="K60" i="2"/>
  <c r="L60" i="2"/>
  <c r="P58" i="2"/>
  <c r="V13" i="1"/>
  <c r="M68" i="1"/>
  <c r="N68" i="1"/>
  <c r="O68" i="1"/>
  <c r="I68" i="1"/>
  <c r="T66" i="1"/>
  <c r="T14" i="1" s="1"/>
  <c r="K68" i="1"/>
  <c r="S67" i="1"/>
  <c r="U14" i="1" s="1"/>
  <c r="J61" i="2" l="1"/>
  <c r="J64" i="2" s="1"/>
  <c r="D80" i="2"/>
  <c r="H66" i="2"/>
  <c r="I68" i="2"/>
  <c r="L57" i="2"/>
  <c r="L59" i="2" s="1"/>
  <c r="K57" i="2"/>
  <c r="K59" i="2" s="1"/>
  <c r="G66" i="2"/>
  <c r="G67" i="2" s="1"/>
  <c r="G70" i="2" s="1"/>
  <c r="H68" i="2"/>
  <c r="G69" i="2" s="1"/>
  <c r="G71" i="2" s="1"/>
  <c r="E72" i="2"/>
  <c r="E73" i="2" s="1"/>
  <c r="E76" i="2" s="1"/>
  <c r="F74" i="2"/>
  <c r="E75" i="2" s="1"/>
  <c r="E77" i="2" s="1"/>
  <c r="I66" i="2"/>
  <c r="I67" i="2" s="1"/>
  <c r="I70" i="2" s="1"/>
  <c r="H67" i="2"/>
  <c r="H70" i="2" s="1"/>
  <c r="V14" i="1"/>
  <c r="H72" i="2" l="1"/>
  <c r="G72" i="2"/>
  <c r="G73" i="2" s="1"/>
  <c r="G76" i="2" s="1"/>
  <c r="G74" i="2"/>
  <c r="F75" i="2" s="1"/>
  <c r="F77" i="2" s="1"/>
  <c r="F72" i="2"/>
  <c r="F73" i="2" s="1"/>
  <c r="F76" i="2" s="1"/>
  <c r="K62" i="2"/>
  <c r="J63" i="2" s="1"/>
  <c r="J65" i="2" s="1"/>
  <c r="K61" i="2"/>
  <c r="K64" i="2" s="1"/>
  <c r="O59" i="2"/>
  <c r="H69" i="2"/>
  <c r="H71" i="2" s="1"/>
  <c r="H74" i="2" s="1"/>
  <c r="G75" i="2" s="1"/>
  <c r="G77" i="2" s="1"/>
  <c r="E80" i="2"/>
  <c r="D81" i="2" s="1"/>
  <c r="D83" i="2" s="1"/>
  <c r="D78" i="2"/>
  <c r="D79" i="2" s="1"/>
  <c r="D82" i="2" s="1"/>
  <c r="L61" i="2"/>
  <c r="L64" i="2" s="1"/>
  <c r="L62" i="2"/>
  <c r="P64" i="2"/>
  <c r="J68" i="2" l="1"/>
  <c r="I69" i="2" s="1"/>
  <c r="I71" i="2" s="1"/>
  <c r="L63" i="2"/>
  <c r="L65" i="2" s="1"/>
  <c r="K63" i="2"/>
  <c r="K65" i="2" s="1"/>
  <c r="L66" i="2"/>
  <c r="L68" i="2"/>
  <c r="K66" i="2"/>
  <c r="J66" i="2"/>
  <c r="J67" i="2" s="1"/>
  <c r="J70" i="2" s="1"/>
  <c r="H73" i="2"/>
  <c r="H76" i="2" s="1"/>
  <c r="D86" i="2"/>
  <c r="E78" i="2"/>
  <c r="E79" i="2" s="1"/>
  <c r="E82" i="2" s="1"/>
  <c r="F80" i="2"/>
  <c r="E81" i="2" s="1"/>
  <c r="E83" i="2" s="1"/>
  <c r="F78" i="2"/>
  <c r="F79" i="2" s="1"/>
  <c r="F82" i="2" s="1"/>
  <c r="G80" i="2"/>
  <c r="F81" i="2" s="1"/>
  <c r="F83" i="2" s="1"/>
  <c r="K67" i="2" l="1"/>
  <c r="K70" i="2" s="1"/>
  <c r="G78" i="2"/>
  <c r="G79" i="2" s="1"/>
  <c r="G82" i="2" s="1"/>
  <c r="E84" i="2"/>
  <c r="E85" i="2" s="1"/>
  <c r="E88" i="2" s="1"/>
  <c r="F86" i="2"/>
  <c r="J72" i="2"/>
  <c r="I72" i="2"/>
  <c r="L67" i="2"/>
  <c r="L70" i="2" s="1"/>
  <c r="O65" i="2"/>
  <c r="K68" i="2"/>
  <c r="J69" i="2" s="1"/>
  <c r="J71" i="2" s="1"/>
  <c r="I73" i="2"/>
  <c r="I76" i="2" s="1"/>
  <c r="I74" i="2"/>
  <c r="H75" i="2" s="1"/>
  <c r="H77" i="2" s="1"/>
  <c r="H80" i="2" s="1"/>
  <c r="G81" i="2" s="1"/>
  <c r="G83" i="2" s="1"/>
  <c r="D84" i="2"/>
  <c r="D85" i="2" s="1"/>
  <c r="D88" i="2" s="1"/>
  <c r="E86" i="2"/>
  <c r="D87" i="2" s="1"/>
  <c r="D89" i="2" s="1"/>
  <c r="D92" i="2" l="1"/>
  <c r="H78" i="2"/>
  <c r="H79" i="2" s="1"/>
  <c r="H82" i="2" s="1"/>
  <c r="L69" i="2"/>
  <c r="L71" i="2" s="1"/>
  <c r="L74" i="2" s="1"/>
  <c r="L72" i="2"/>
  <c r="K72" i="2"/>
  <c r="J74" i="2"/>
  <c r="I75" i="2" s="1"/>
  <c r="I77" i="2" s="1"/>
  <c r="I80" i="2" s="1"/>
  <c r="H81" i="2" s="1"/>
  <c r="H83" i="2" s="1"/>
  <c r="J73" i="2"/>
  <c r="J76" i="2" s="1"/>
  <c r="P70" i="2"/>
  <c r="K69" i="2"/>
  <c r="K71" i="2" s="1"/>
  <c r="K74" i="2" s="1"/>
  <c r="J75" i="2" s="1"/>
  <c r="J77" i="2" s="1"/>
  <c r="E87" i="2"/>
  <c r="E89" i="2" s="1"/>
  <c r="E92" i="2" s="1"/>
  <c r="D93" i="2" s="1"/>
  <c r="D95" i="2" s="1"/>
  <c r="D90" i="2"/>
  <c r="D91" i="2" s="1"/>
  <c r="D94" i="2" s="1"/>
  <c r="F84" i="2"/>
  <c r="F85" i="2" s="1"/>
  <c r="F88" i="2" s="1"/>
  <c r="G86" i="2"/>
  <c r="F87" i="2" s="1"/>
  <c r="F89" i="2" s="1"/>
  <c r="D98" i="2" l="1"/>
  <c r="L73" i="2"/>
  <c r="L76" i="2" s="1"/>
  <c r="L75" i="2"/>
  <c r="L77" i="2" s="1"/>
  <c r="K75" i="2"/>
  <c r="K77" i="2" s="1"/>
  <c r="K73" i="2"/>
  <c r="K76" i="2" s="1"/>
  <c r="E90" i="2"/>
  <c r="E91" i="2" s="1"/>
  <c r="E94" i="2" s="1"/>
  <c r="F92" i="2"/>
  <c r="E93" i="2" s="1"/>
  <c r="E95" i="2" s="1"/>
  <c r="O77" i="2"/>
  <c r="I78" i="2"/>
  <c r="I79" i="2" s="1"/>
  <c r="I82" i="2" s="1"/>
  <c r="J80" i="2"/>
  <c r="I81" i="2" s="1"/>
  <c r="I83" i="2" s="1"/>
  <c r="P76" i="2"/>
  <c r="K78" i="2"/>
  <c r="L78" i="2"/>
  <c r="L80" i="2"/>
  <c r="H86" i="2"/>
  <c r="G87" i="2" s="1"/>
  <c r="G89" i="2" s="1"/>
  <c r="G84" i="2"/>
  <c r="G85" i="2" s="1"/>
  <c r="G88" i="2" s="1"/>
  <c r="O71" i="2"/>
  <c r="I86" i="2" l="1"/>
  <c r="H87" i="2" s="1"/>
  <c r="H89" i="2" s="1"/>
  <c r="H84" i="2"/>
  <c r="H85" i="2" s="1"/>
  <c r="H88" i="2" s="1"/>
  <c r="D96" i="2"/>
  <c r="D97" i="2" s="1"/>
  <c r="D100" i="2" s="1"/>
  <c r="E98" i="2"/>
  <c r="D99" i="2" s="1"/>
  <c r="D101" i="2" s="1"/>
  <c r="L79" i="2"/>
  <c r="L82" i="2" s="1"/>
  <c r="J78" i="2"/>
  <c r="J79" i="2" s="1"/>
  <c r="J82" i="2" s="1"/>
  <c r="P82" i="2" s="1"/>
  <c r="K80" i="2"/>
  <c r="J81" i="2" s="1"/>
  <c r="J83" i="2" s="1"/>
  <c r="K79" i="2"/>
  <c r="K82" i="2" s="1"/>
  <c r="F90" i="2"/>
  <c r="F91" i="2" s="1"/>
  <c r="F94" i="2" s="1"/>
  <c r="E96" i="2" s="1"/>
  <c r="E97" i="2" s="1"/>
  <c r="E100" i="2" s="1"/>
  <c r="G92" i="2"/>
  <c r="F93" i="2" s="1"/>
  <c r="F95" i="2" s="1"/>
  <c r="D104" i="2" l="1"/>
  <c r="D102" i="2"/>
  <c r="D103" i="2" s="1"/>
  <c r="D106" i="2" s="1"/>
  <c r="F98" i="2"/>
  <c r="E99" i="2" s="1"/>
  <c r="E101" i="2" s="1"/>
  <c r="E104" i="2" s="1"/>
  <c r="D105" i="2" s="1"/>
  <c r="D107" i="2" s="1"/>
  <c r="K84" i="2"/>
  <c r="L84" i="2"/>
  <c r="J84" i="2"/>
  <c r="J85" i="2" s="1"/>
  <c r="J88" i="2" s="1"/>
  <c r="G90" i="2"/>
  <c r="G91" i="2" s="1"/>
  <c r="G94" i="2" s="1"/>
  <c r="H92" i="2"/>
  <c r="G93" i="2" s="1"/>
  <c r="G95" i="2" s="1"/>
  <c r="L81" i="2"/>
  <c r="L83" i="2" s="1"/>
  <c r="L85" i="2" s="1"/>
  <c r="L88" i="2" s="1"/>
  <c r="I84" i="2"/>
  <c r="I85" i="2" s="1"/>
  <c r="I88" i="2" s="1"/>
  <c r="J86" i="2"/>
  <c r="I87" i="2" s="1"/>
  <c r="I89" i="2" s="1"/>
  <c r="K81" i="2"/>
  <c r="K83" i="2" s="1"/>
  <c r="K86" i="2" s="1"/>
  <c r="I90" i="2" l="1"/>
  <c r="I91" i="2" s="1"/>
  <c r="I94" i="2" s="1"/>
  <c r="J87" i="2"/>
  <c r="J89" i="2" s="1"/>
  <c r="D110" i="2"/>
  <c r="I92" i="2"/>
  <c r="H93" i="2" s="1"/>
  <c r="H95" i="2" s="1"/>
  <c r="H90" i="2"/>
  <c r="H91" i="2" s="1"/>
  <c r="H94" i="2" s="1"/>
  <c r="F96" i="2"/>
  <c r="F97" i="2" s="1"/>
  <c r="F100" i="2" s="1"/>
  <c r="G98" i="2"/>
  <c r="F99" i="2" s="1"/>
  <c r="F101" i="2" s="1"/>
  <c r="L86" i="2"/>
  <c r="K85" i="2"/>
  <c r="K88" i="2" s="1"/>
  <c r="L90" i="2" s="1"/>
  <c r="O83" i="2"/>
  <c r="H96" i="2" l="1"/>
  <c r="H97" i="2"/>
  <c r="H100" i="2" s="1"/>
  <c r="K87" i="2"/>
  <c r="K89" i="2" s="1"/>
  <c r="L87" i="2"/>
  <c r="L89" i="2" s="1"/>
  <c r="L92" i="2" s="1"/>
  <c r="G96" i="2"/>
  <c r="G97" i="2" s="1"/>
  <c r="G100" i="2" s="1"/>
  <c r="H98" i="2"/>
  <c r="G99" i="2" s="1"/>
  <c r="G101" i="2" s="1"/>
  <c r="O89" i="2"/>
  <c r="J92" i="2"/>
  <c r="I93" i="2" s="1"/>
  <c r="I95" i="2" s="1"/>
  <c r="K92" i="2"/>
  <c r="J93" i="2" s="1"/>
  <c r="J95" i="2" s="1"/>
  <c r="J90" i="2"/>
  <c r="J91" i="2" s="1"/>
  <c r="J94" i="2" s="1"/>
  <c r="K90" i="2"/>
  <c r="K91" i="2" s="1"/>
  <c r="K94" i="2" s="1"/>
  <c r="E102" i="2"/>
  <c r="E103" i="2" s="1"/>
  <c r="E106" i="2" s="1"/>
  <c r="F104" i="2"/>
  <c r="E105" i="2" s="1"/>
  <c r="E107" i="2" s="1"/>
  <c r="P88" i="2"/>
  <c r="I96" i="2" l="1"/>
  <c r="J98" i="2"/>
  <c r="J96" i="2"/>
  <c r="J97" i="2" s="1"/>
  <c r="J100" i="2" s="1"/>
  <c r="G104" i="2"/>
  <c r="F105" i="2" s="1"/>
  <c r="F107" i="2" s="1"/>
  <c r="F102" i="2"/>
  <c r="F103" i="2" s="1"/>
  <c r="F106" i="2" s="1"/>
  <c r="I97" i="2"/>
  <c r="I100" i="2" s="1"/>
  <c r="H102" i="2" s="1"/>
  <c r="I98" i="2"/>
  <c r="H99" i="2" s="1"/>
  <c r="H101" i="2" s="1"/>
  <c r="E110" i="2"/>
  <c r="D111" i="2" s="1"/>
  <c r="D108" i="2"/>
  <c r="D109" i="2" s="1"/>
  <c r="L93" i="2"/>
  <c r="L95" i="2" s="1"/>
  <c r="K93" i="2"/>
  <c r="K95" i="2" s="1"/>
  <c r="L91" i="2"/>
  <c r="L94" i="2" s="1"/>
  <c r="P94" i="2" s="1"/>
  <c r="G102" i="2"/>
  <c r="G103" i="2" s="1"/>
  <c r="G106" i="2" s="1"/>
  <c r="H103" i="2" l="1"/>
  <c r="H106" i="2" s="1"/>
  <c r="O95" i="2"/>
  <c r="I102" i="2"/>
  <c r="G108" i="2"/>
  <c r="H104" i="2"/>
  <c r="G105" i="2" s="1"/>
  <c r="G107" i="2" s="1"/>
  <c r="G110" i="2" s="1"/>
  <c r="I99" i="2"/>
  <c r="I101" i="2" s="1"/>
  <c r="K96" i="2"/>
  <c r="K97" i="2" s="1"/>
  <c r="K100" i="2" s="1"/>
  <c r="L96" i="2"/>
  <c r="L97" i="2" s="1"/>
  <c r="L100" i="2" s="1"/>
  <c r="L98" i="2"/>
  <c r="E108" i="2"/>
  <c r="E109" i="2" s="1"/>
  <c r="F110" i="2"/>
  <c r="E111" i="2" s="1"/>
  <c r="K98" i="2"/>
  <c r="J99" i="2" s="1"/>
  <c r="J101" i="2" s="1"/>
  <c r="F108" i="2"/>
  <c r="F109" i="2" s="1"/>
  <c r="F111" i="2" l="1"/>
  <c r="K102" i="2"/>
  <c r="L102" i="2"/>
  <c r="J102" i="2"/>
  <c r="P100" i="2"/>
  <c r="J103" i="2"/>
  <c r="J106" i="2" s="1"/>
  <c r="I104" i="2"/>
  <c r="H105" i="2" s="1"/>
  <c r="H107" i="2" s="1"/>
  <c r="I103" i="2"/>
  <c r="I106" i="2" s="1"/>
  <c r="J104" i="2"/>
  <c r="I105" i="2" s="1"/>
  <c r="I107" i="2" s="1"/>
  <c r="K99" i="2"/>
  <c r="K101" i="2" s="1"/>
  <c r="K103" i="2" s="1"/>
  <c r="K106" i="2" s="1"/>
  <c r="L99" i="2"/>
  <c r="L101" i="2" s="1"/>
  <c r="L103" i="2" s="1"/>
  <c r="L106" i="2" s="1"/>
  <c r="G109" i="2"/>
  <c r="O101" i="2" l="1"/>
  <c r="J108" i="2"/>
  <c r="H108" i="2"/>
  <c r="I110" i="2"/>
  <c r="P106" i="2"/>
  <c r="L108" i="2"/>
  <c r="K108" i="2"/>
  <c r="K104" i="2"/>
  <c r="J105" i="2" s="1"/>
  <c r="J107" i="2" s="1"/>
  <c r="J110" i="2" s="1"/>
  <c r="I111" i="2" s="1"/>
  <c r="H109" i="2"/>
  <c r="H110" i="2"/>
  <c r="G111" i="2" s="1"/>
  <c r="I108" i="2"/>
  <c r="I109" i="2" s="1"/>
  <c r="L104" i="2"/>
  <c r="K105" i="2" l="1"/>
  <c r="K107" i="2" s="1"/>
  <c r="L105" i="2"/>
  <c r="L107" i="2" s="1"/>
  <c r="J109" i="2"/>
  <c r="H111" i="2"/>
  <c r="L110" i="2" l="1"/>
  <c r="L109" i="2"/>
  <c r="O107" i="2"/>
  <c r="K109" i="2"/>
  <c r="K110" i="2"/>
  <c r="J111" i="2" s="1"/>
  <c r="L111" i="2" l="1"/>
  <c r="K1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Malicki</author>
  </authors>
  <commentList>
    <comment ref="O5" authorId="0" shapeId="0" xr:uid="{7B79A106-017C-49BE-8D2F-B7027345ACFF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11" authorId="0" shapeId="0" xr:uid="{831C054C-54CE-47DE-B414-02DC23427A9F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17" authorId="0" shapeId="0" xr:uid="{BE3A6D7A-B486-4E25-BD40-96EF12C6D6F9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23" authorId="0" shapeId="0" xr:uid="{C2B5BAAC-D0B6-42EC-A157-A8A2F5F3C3C5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29" authorId="0" shapeId="0" xr:uid="{A6A5DFB9-C48E-44AB-9892-BFF8FA835BC0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35" authorId="0" shapeId="0" xr:uid="{2855AAD1-4495-438E-9DB7-BB8B492A5A3A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41" authorId="0" shapeId="0" xr:uid="{B3691A0E-A411-4163-8F32-CDF25B47E756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47" authorId="0" shapeId="0" xr:uid="{A3CDE70C-9B1E-461F-970F-2B6A61EB6FA0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53" authorId="0" shapeId="0" xr:uid="{F76C2CDB-25C1-4F45-8C78-7F7E98A9C241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59" authorId="0" shapeId="0" xr:uid="{95B8A65A-86B1-4B36-A453-46572E93E428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65" authorId="0" shapeId="0" xr:uid="{980E17C3-280C-489C-99F2-DAE2BAC16162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66" authorId="0" shapeId="0" xr:uid="{E6F6EC37-BB92-44C4-A542-0C41AC1CA7C3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71" authorId="0" shapeId="0" xr:uid="{1D91E49A-69A5-44D6-A47F-68071C9CFE1C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77" authorId="0" shapeId="0" xr:uid="{4262B342-D0B6-4C0F-AB22-ECE51544B345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83" authorId="0" shapeId="0" xr:uid="{F79896CC-4EA5-48E6-B3A8-0F8EAEA8CD4C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89" authorId="0" shapeId="0" xr:uid="{6C139A59-0922-46ED-9E2B-7E0F364DD579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95" authorId="0" shapeId="0" xr:uid="{953D6241-7313-42EF-963F-8B0E18FF4AF2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101" authorId="0" shapeId="0" xr:uid="{3449AF40-2D40-40AB-B1DB-4576C5F2F7AF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107" authorId="0" shapeId="0" xr:uid="{12AF5460-A307-43AD-8D16-578F65ED6DF5}">
      <text>
        <r>
          <rPr>
            <b/>
            <sz val="9"/>
            <color indexed="81"/>
            <rFont val="Tahoma"/>
            <charset val="1"/>
          </rPr>
          <t>Jan Malicki: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<sst xmlns="http://schemas.openxmlformats.org/spreadsheetml/2006/main" count="176" uniqueCount="124">
  <si>
    <t>t</t>
  </si>
  <si>
    <t>Ep</t>
  </si>
  <si>
    <t>Ek</t>
  </si>
  <si>
    <t>Et</t>
  </si>
  <si>
    <t>L</t>
  </si>
  <si>
    <t>n</t>
  </si>
  <si>
    <t>dx</t>
  </si>
  <si>
    <t>dt</t>
  </si>
  <si>
    <t>mi</t>
  </si>
  <si>
    <t>i</t>
  </si>
  <si>
    <t>xi</t>
  </si>
  <si>
    <t>y(xi,t0)</t>
  </si>
  <si>
    <t>v(xi,t0)</t>
  </si>
  <si>
    <t>a(xit,t0)</t>
  </si>
  <si>
    <t>v(xi,t0+dt/2)</t>
  </si>
  <si>
    <t>y(xi,t0+dt/2)</t>
  </si>
  <si>
    <t>a(xi,t0+dt/2)</t>
  </si>
  <si>
    <t>y(xi,t1)=y(xi,t0)+v(xi,t0+dt/2)</t>
  </si>
  <si>
    <t>y(xi,t1)</t>
  </si>
  <si>
    <t>v(xi,t1)=v(xi,t0)+a(xi,t0+dt/2)</t>
  </si>
  <si>
    <t>v(xi,t1)</t>
  </si>
  <si>
    <t>y(xi,t0+dt/2)=y(xi,t0)+v(xi,t0)*dt/2</t>
  </si>
  <si>
    <t>a(xi,t1)</t>
  </si>
  <si>
    <t>v(xi,t1+dt/2)</t>
  </si>
  <si>
    <t>y(xi,t1+dt/2)</t>
  </si>
  <si>
    <t>a(xi,t1+dt/2)</t>
  </si>
  <si>
    <t>a(xi, t0+dt/2)=((y(xi+1,t0+dt/2)-2*y(xi,t0+dt/2)+y(xi-1,t0+dt/2))/dx^2</t>
  </si>
  <si>
    <t>y(xi,t2)</t>
  </si>
  <si>
    <t>v(xi,t2)</t>
  </si>
  <si>
    <t>a(xi,t2)</t>
  </si>
  <si>
    <t>y(xi,t3)</t>
  </si>
  <si>
    <t>v(xi,t3)</t>
  </si>
  <si>
    <t>a(xi,t3)</t>
  </si>
  <si>
    <t>y(xi,t4)</t>
  </si>
  <si>
    <t>v(xi,t4)</t>
  </si>
  <si>
    <t>a(xi,t4)</t>
  </si>
  <si>
    <t>y(xi,t5)</t>
  </si>
  <si>
    <t>v(xi,t5)</t>
  </si>
  <si>
    <t>a(xi,t5)</t>
  </si>
  <si>
    <t>y(xi,t6)</t>
  </si>
  <si>
    <t>v(xi,t6)</t>
  </si>
  <si>
    <t>a(xi,t6)</t>
  </si>
  <si>
    <t>y(xi,t7)</t>
  </si>
  <si>
    <t>v(xi,t7)</t>
  </si>
  <si>
    <t>a(xi,t7)</t>
  </si>
  <si>
    <t>y(xi,t8)</t>
  </si>
  <si>
    <t>v(xi,t8)</t>
  </si>
  <si>
    <t>a(xi,t8)</t>
  </si>
  <si>
    <t>y(xi,t9)</t>
  </si>
  <si>
    <t>v(xi,t9)</t>
  </si>
  <si>
    <t>a(xi,t9)</t>
  </si>
  <si>
    <t>y(xi,t10)</t>
  </si>
  <si>
    <t>v(xi,t10)</t>
  </si>
  <si>
    <t>a(xi,t10)</t>
  </si>
  <si>
    <t>y(xi,t11)</t>
  </si>
  <si>
    <t>v(xi,t11)</t>
  </si>
  <si>
    <t>a(xi,t11)</t>
  </si>
  <si>
    <t>`</t>
  </si>
  <si>
    <t>y(xi,t2+dt/2)</t>
  </si>
  <si>
    <t>a(xi,t2+dt/2)</t>
  </si>
  <si>
    <t>v(xi,t2+dt/2)</t>
  </si>
  <si>
    <t>v(xi,t3+dt/2)</t>
  </si>
  <si>
    <t>y(xi,t3+dt/2)</t>
  </si>
  <si>
    <t>a(xi,t3+dt/2)</t>
  </si>
  <si>
    <t>v(xi,t5+dt/2)</t>
  </si>
  <si>
    <t>y(xi,t5+dt/2)</t>
  </si>
  <si>
    <t>a(xi,t5+dt/2)</t>
  </si>
  <si>
    <t>v(xi,t6+dt/2)</t>
  </si>
  <si>
    <t>y(xi,t6+dt/2)</t>
  </si>
  <si>
    <t>a(xi,t6+dt/2)</t>
  </si>
  <si>
    <t>v(xi,t7+dt/2)</t>
  </si>
  <si>
    <t>y(xi,t7+dt/2)</t>
  </si>
  <si>
    <t>a(xi,t7+dt/2)</t>
  </si>
  <si>
    <t>v(xi,t8+dt/2)</t>
  </si>
  <si>
    <t>y(xi,t8+dt/2)</t>
  </si>
  <si>
    <t>a(xi,t8+dt/2)</t>
  </si>
  <si>
    <t>v(xi,t9+dt/2)</t>
  </si>
  <si>
    <t>y(xi,t9+dt/2)</t>
  </si>
  <si>
    <t>a(xi,t9+dt/2)</t>
  </si>
  <si>
    <t>v(xi,t4+dt/2)</t>
  </si>
  <si>
    <t>y(xi,t4+dt/2)</t>
  </si>
  <si>
    <t>a(xi,t4+dt/2)</t>
  </si>
  <si>
    <t>v(xi,t10-+dt/2)</t>
  </si>
  <si>
    <t>y(xi,t10-+dt/2)</t>
  </si>
  <si>
    <t>a(xi,t10-+dt/2)</t>
  </si>
  <si>
    <t>v(xi,t11+dt/2)</t>
  </si>
  <si>
    <t>y(xi,t11+dt/2)</t>
  </si>
  <si>
    <t>a(xi,t11+dt/2)</t>
  </si>
  <si>
    <t>v(xi,t12+dt/2)</t>
  </si>
  <si>
    <t>y(xi,t12+dt/2)</t>
  </si>
  <si>
    <t>a(xi,t12+dt/2)</t>
  </si>
  <si>
    <t>v(xi,t13+dt/2)</t>
  </si>
  <si>
    <t>y(xi,t13+dt/2)</t>
  </si>
  <si>
    <t>a(xi,t13+dt/2)</t>
  </si>
  <si>
    <t>v(xi,t14+dt/2)</t>
  </si>
  <si>
    <t>y(xi,t14+dt/2)</t>
  </si>
  <si>
    <t>a(xi,t14+dt/2)</t>
  </si>
  <si>
    <t>v(xi,t15+dt/2)</t>
  </si>
  <si>
    <t>y(xi,t15+dt/2)</t>
  </si>
  <si>
    <t>a(xi,t15+dt/2)</t>
  </si>
  <si>
    <t>v(xi,t16+dt/2)</t>
  </si>
  <si>
    <t>y(xi,t16+dt/2)</t>
  </si>
  <si>
    <t>a(xi,t16+dt/2)</t>
  </si>
  <si>
    <t>v(xi,t17+dt/2)</t>
  </si>
  <si>
    <t>y(xi,t17+dt/2)</t>
  </si>
  <si>
    <t>a(xi,t17+dt/2)</t>
  </si>
  <si>
    <t>y(xi,t12)</t>
  </si>
  <si>
    <t>v(xi,t12)</t>
  </si>
  <si>
    <t>a(xi,t12)</t>
  </si>
  <si>
    <t>y(xi,t13)</t>
  </si>
  <si>
    <t>v(xi,t13)</t>
  </si>
  <si>
    <t>a(xi,t13)</t>
  </si>
  <si>
    <t>y(xi,t14)</t>
  </si>
  <si>
    <t>v(xi,t14)</t>
  </si>
  <si>
    <t>a(xi,t14)</t>
  </si>
  <si>
    <t>y(xi,t15)</t>
  </si>
  <si>
    <t>v(xi,t15)</t>
  </si>
  <si>
    <t>a(xi,t15)</t>
  </si>
  <si>
    <t>y(xi,t16)</t>
  </si>
  <si>
    <t>v(xi,t16)</t>
  </si>
  <si>
    <t>a(xi,t16)</t>
  </si>
  <si>
    <t>y(xi,t17)</t>
  </si>
  <si>
    <t>v(xi,t17)</t>
  </si>
  <si>
    <t>a(xi,t17)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</si>
</sst>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"/>
  </numFmts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</a:t>
            </a:r>
            <a:r>
              <a:rPr lang="en-GB" baseline="0"/>
              <a:t> vibration simulation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98381452318461"/>
          <c:y val="0.14456364286777021"/>
          <c:w val="0.83823840769903757"/>
          <c:h val="0.7799803808337388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Sheet2!$C$4:$M$4</c:f>
              <c:numCache>
                <c:formatCode>General</c:formatCode>
                <c:ptCount val="11"/>
                <c:pt idx="0">
                  <c:v>0</c:v>
                </c:pt>
                <c:pt idx="1">
                  <c:v>3.0901699437494741E-4</c:v>
                </c:pt>
                <c:pt idx="2">
                  <c:v>5.8778525229247311E-4</c:v>
                </c:pt>
                <c:pt idx="3">
                  <c:v>8.0901699437494748E-4</c:v>
                </c:pt>
                <c:pt idx="4">
                  <c:v>9.5105651629515358E-4</c:v>
                </c:pt>
                <c:pt idx="5">
                  <c:v>1E-3</c:v>
                </c:pt>
                <c:pt idx="6">
                  <c:v>9.5105651629515369E-4</c:v>
                </c:pt>
                <c:pt idx="7">
                  <c:v>8.0901699437494748E-4</c:v>
                </c:pt>
                <c:pt idx="8">
                  <c:v>5.8778525229247322E-4</c:v>
                </c:pt>
                <c:pt idx="9">
                  <c:v>3.0901699437494752E-4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9C-4765-BC78-C3F915615FA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Sheet2!$C$10:$M$10</c:f>
              <c:numCache>
                <c:formatCode>General</c:formatCode>
                <c:ptCount val="11"/>
                <c:pt idx="0">
                  <c:v>0</c:v>
                </c:pt>
                <c:pt idx="1">
                  <c:v>3.028873188118452E-4</c:v>
                </c:pt>
                <c:pt idx="2">
                  <c:v>5.7612591651834606E-4</c:v>
                </c:pt>
                <c:pt idx="3">
                  <c:v>7.9296929541073627E-4</c:v>
                </c:pt>
                <c:pt idx="4">
                  <c:v>9.3219131472636852E-4</c:v>
                </c:pt>
                <c:pt idx="5">
                  <c:v>9.8016395319778203E-4</c:v>
                </c:pt>
                <c:pt idx="6">
                  <c:v>9.3219131472636852E-4</c:v>
                </c:pt>
                <c:pt idx="7">
                  <c:v>7.9296929541073627E-4</c:v>
                </c:pt>
                <c:pt idx="8">
                  <c:v>5.7612591651834617E-4</c:v>
                </c:pt>
                <c:pt idx="9">
                  <c:v>3.0288731881184531E-4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9C-4765-BC78-C3F915615FA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Sheet2!$C$16:$M$16</c:f>
              <c:numCache>
                <c:formatCode>General</c:formatCode>
                <c:ptCount val="11"/>
                <c:pt idx="0">
                  <c:v>0</c:v>
                </c:pt>
                <c:pt idx="1">
                  <c:v>2.8461988065389069E-4</c:v>
                </c:pt>
                <c:pt idx="2">
                  <c:v>5.4137918432606335E-4</c:v>
                </c:pt>
                <c:pt idx="3">
                  <c:v>7.4514452142582449E-4</c:v>
                </c:pt>
                <c:pt idx="4">
                  <c:v>8.7596992104126484E-4</c:v>
                </c:pt>
                <c:pt idx="5">
                  <c:v>9.2104928154386771E-4</c:v>
                </c:pt>
                <c:pt idx="6">
                  <c:v>8.7596992104126473E-4</c:v>
                </c:pt>
                <c:pt idx="7">
                  <c:v>7.451445214258246E-4</c:v>
                </c:pt>
                <c:pt idx="8">
                  <c:v>5.4137918432606335E-4</c:v>
                </c:pt>
                <c:pt idx="9">
                  <c:v>2.8461988065389075E-4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9C-4765-BC78-C3F915615FA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Sheet2!$C$22:$M$22</c:f>
              <c:numCache>
                <c:formatCode>General</c:formatCode>
                <c:ptCount val="11"/>
                <c:pt idx="0">
                  <c:v>0</c:v>
                </c:pt>
                <c:pt idx="1">
                  <c:v>2.5494179925339801E-4</c:v>
                </c:pt>
                <c:pt idx="2">
                  <c:v>4.849281189119103E-4</c:v>
                </c:pt>
                <c:pt idx="3">
                  <c:v>6.6744629559844842E-4</c:v>
                </c:pt>
                <c:pt idx="4">
                  <c:v>7.8463017850002143E-4</c:v>
                </c:pt>
                <c:pt idx="5">
                  <c:v>8.2500899269010125E-4</c:v>
                </c:pt>
                <c:pt idx="6">
                  <c:v>7.8463017850002132E-4</c:v>
                </c:pt>
                <c:pt idx="7">
                  <c:v>6.6744629559844864E-4</c:v>
                </c:pt>
                <c:pt idx="8">
                  <c:v>4.8492811891191019E-4</c:v>
                </c:pt>
                <c:pt idx="9">
                  <c:v>2.5494179925339796E-4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9C-4765-BC78-C3F915615FA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Sheet2!$C$34:$M$34</c:f>
              <c:numCache>
                <c:formatCode>General</c:formatCode>
                <c:ptCount val="11"/>
                <c:pt idx="0">
                  <c:v>0</c:v>
                </c:pt>
                <c:pt idx="1">
                  <c:v>1.6650220298042827E-4</c:v>
                </c:pt>
                <c:pt idx="2">
                  <c:v>3.1670601024406898E-4</c:v>
                </c:pt>
                <c:pt idx="3">
                  <c:v>4.3590842660449504E-4</c:v>
                </c:pt>
                <c:pt idx="4">
                  <c:v>5.124410890162761E-4</c:v>
                </c:pt>
                <c:pt idx="5">
                  <c:v>5.3881244724813344E-4</c:v>
                </c:pt>
                <c:pt idx="6">
                  <c:v>5.1244108901627643E-4</c:v>
                </c:pt>
                <c:pt idx="7">
                  <c:v>4.3590842660449483E-4</c:v>
                </c:pt>
                <c:pt idx="8">
                  <c:v>3.1670601024406909E-4</c:v>
                </c:pt>
                <c:pt idx="9">
                  <c:v>1.6650220298042808E-4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9C-4765-BC78-C3F915615FA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Sheet2!$C$40:$M$40</c:f>
              <c:numCache>
                <c:formatCode>General</c:formatCode>
                <c:ptCount val="11"/>
                <c:pt idx="0">
                  <c:v>0</c:v>
                </c:pt>
                <c:pt idx="1">
                  <c:v>1.1127665048160461E-4</c:v>
                </c:pt>
                <c:pt idx="2">
                  <c:v>2.1166076710405645E-4</c:v>
                </c:pt>
                <c:pt idx="3">
                  <c:v>2.9132605311508336E-4</c:v>
                </c:pt>
                <c:pt idx="4">
                  <c:v>3.4247431525923902E-4</c:v>
                </c:pt>
                <c:pt idx="5">
                  <c:v>3.6009880526695706E-4</c:v>
                </c:pt>
                <c:pt idx="6">
                  <c:v>3.4247431525923913E-4</c:v>
                </c:pt>
                <c:pt idx="7">
                  <c:v>2.9132605311508336E-4</c:v>
                </c:pt>
                <c:pt idx="8">
                  <c:v>2.1166076710405635E-4</c:v>
                </c:pt>
                <c:pt idx="9">
                  <c:v>1.1127665048160467E-4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59C-4765-BC78-C3F915615FA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Sheet2!$C$46:$M$46</c:f>
              <c:numCache>
                <c:formatCode>General</c:formatCode>
                <c:ptCount val="11"/>
                <c:pt idx="0">
                  <c:v>0</c:v>
                </c:pt>
                <c:pt idx="1">
                  <c:v>5.157100687475137E-5</c:v>
                </c:pt>
                <c:pt idx="2">
                  <c:v>9.8093884280269354E-5</c:v>
                </c:pt>
                <c:pt idx="3">
                  <c:v>1.35014648832154E-4</c:v>
                </c:pt>
                <c:pt idx="4">
                  <c:v>1.5871923885397456E-4</c:v>
                </c:pt>
                <c:pt idx="5">
                  <c:v>1.6688728391480503E-4</c:v>
                </c:pt>
                <c:pt idx="6">
                  <c:v>1.5871923885397423E-4</c:v>
                </c:pt>
                <c:pt idx="7">
                  <c:v>1.3501464883215438E-4</c:v>
                </c:pt>
                <c:pt idx="8">
                  <c:v>9.8093884280269015E-5</c:v>
                </c:pt>
                <c:pt idx="9">
                  <c:v>5.1571006874751648E-5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59C-4765-BC78-C3F915615FA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Sheet2!$C$52:$M$52</c:f>
              <c:numCache>
                <c:formatCode>General</c:formatCode>
                <c:ptCount val="11"/>
                <c:pt idx="0">
                  <c:v>0</c:v>
                </c:pt>
                <c:pt idx="1">
                  <c:v>-1.0224350428985955E-5</c:v>
                </c:pt>
                <c:pt idx="2">
                  <c:v>-1.9447870200743798E-5</c:v>
                </c:pt>
                <c:pt idx="3">
                  <c:v>-2.6767696935974477E-5</c:v>
                </c:pt>
                <c:pt idx="4">
                  <c:v>-3.1467314993599972E-5</c:v>
                </c:pt>
                <c:pt idx="5">
                  <c:v>-3.3086693013976976E-5</c:v>
                </c:pt>
                <c:pt idx="6">
                  <c:v>-3.1467314993600297E-5</c:v>
                </c:pt>
                <c:pt idx="7">
                  <c:v>-2.6767696935974341E-5</c:v>
                </c:pt>
                <c:pt idx="8">
                  <c:v>-1.9447870200743785E-5</c:v>
                </c:pt>
                <c:pt idx="9">
                  <c:v>-1.0224350428985826E-5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59C-4765-BC78-C3F915615FA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Sheet2!$C$58:$M$58</c:f>
              <c:numCache>
                <c:formatCode>General</c:formatCode>
                <c:ptCount val="11"/>
                <c:pt idx="0">
                  <c:v>0</c:v>
                </c:pt>
                <c:pt idx="1">
                  <c:v>-7.1634377925212201E-5</c:v>
                </c:pt>
                <c:pt idx="2">
                  <c:v>-1.3625668383304574E-4</c:v>
                </c:pt>
                <c:pt idx="3">
                  <c:v>-1.8754123617116097E-4</c:v>
                </c:pt>
                <c:pt idx="4">
                  <c:v>-2.2046794563621599E-4</c:v>
                </c:pt>
                <c:pt idx="5">
                  <c:v>-2.3181371649189743E-4</c:v>
                </c:pt>
                <c:pt idx="6">
                  <c:v>-2.2046794563621586E-4</c:v>
                </c:pt>
                <c:pt idx="7">
                  <c:v>-1.8754123617116154E-4</c:v>
                </c:pt>
                <c:pt idx="8">
                  <c:v>-1.3625668383304506E-4</c:v>
                </c:pt>
                <c:pt idx="9">
                  <c:v>-7.1634377925212459E-5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59C-4765-BC78-C3F915615FAA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Sheet2!$C$64:$M$64</c:f>
              <c:numCache>
                <c:formatCode>General</c:formatCode>
                <c:ptCount val="11"/>
                <c:pt idx="0">
                  <c:v>0</c:v>
                </c:pt>
                <c:pt idx="1">
                  <c:v>-1.3019849671268299E-4</c:v>
                </c:pt>
                <c:pt idx="2">
                  <c:v>-2.4765225742086176E-4</c:v>
                </c:pt>
                <c:pt idx="3">
                  <c:v>-3.4086408967794613E-4</c:v>
                </c:pt>
                <c:pt idx="4">
                  <c:v>-4.0070976989759204E-4</c:v>
                </c:pt>
                <c:pt idx="5">
                  <c:v>-4.2133118593052629E-4</c:v>
                </c:pt>
                <c:pt idx="6">
                  <c:v>-4.0070976989759171E-4</c:v>
                </c:pt>
                <c:pt idx="7">
                  <c:v>-3.4086408967794673E-4</c:v>
                </c:pt>
                <c:pt idx="8">
                  <c:v>-2.4765225742086133E-4</c:v>
                </c:pt>
                <c:pt idx="9">
                  <c:v>-1.3019849671268318E-4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59C-4765-BC78-C3F915615FAA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Sheet2!$C$70:$M$70</c:f>
              <c:numCache>
                <c:formatCode>General</c:formatCode>
                <c:ptCount val="11"/>
                <c:pt idx="0">
                  <c:v>0</c:v>
                </c:pt>
                <c:pt idx="1">
                  <c:v>-1.8356918266207635E-4</c:v>
                </c:pt>
                <c:pt idx="2">
                  <c:v>-3.4916933472348654E-4</c:v>
                </c:pt>
                <c:pt idx="3">
                  <c:v>-4.8059035949635389E-4</c:v>
                </c:pt>
                <c:pt idx="4">
                  <c:v>-5.6496785141179002E-4</c:v>
                </c:pt>
                <c:pt idx="5">
                  <c:v>-5.9404235366855508E-4</c:v>
                </c:pt>
                <c:pt idx="6">
                  <c:v>-5.6496785141179023E-4</c:v>
                </c:pt>
                <c:pt idx="7">
                  <c:v>-4.805903594963534E-4</c:v>
                </c:pt>
                <c:pt idx="8">
                  <c:v>-3.4916933472348729E-4</c:v>
                </c:pt>
                <c:pt idx="9">
                  <c:v>-1.8356918266207594E-4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59C-4765-BC78-C3F915615FAA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Sheet2!$C$76:$M$76</c:f>
              <c:numCache>
                <c:formatCode>General</c:formatCode>
                <c:ptCount val="11"/>
                <c:pt idx="0">
                  <c:v>0</c:v>
                </c:pt>
                <c:pt idx="1">
                  <c:v>-2.2960606577390023E-4</c:v>
                </c:pt>
                <c:pt idx="2">
                  <c:v>-4.3673669007032132E-4</c:v>
                </c:pt>
                <c:pt idx="3">
                  <c:v>-6.0111648421921383E-4</c:v>
                </c:pt>
                <c:pt idx="4">
                  <c:v>-7.0665480866790957E-4</c:v>
                </c:pt>
                <c:pt idx="5">
                  <c:v>-7.4302083689062738E-4</c:v>
                </c:pt>
                <c:pt idx="6">
                  <c:v>-7.0665480866791011E-4</c:v>
                </c:pt>
                <c:pt idx="7">
                  <c:v>-6.0111648421921275E-4</c:v>
                </c:pt>
                <c:pt idx="8">
                  <c:v>-4.3673669007032257E-4</c:v>
                </c:pt>
                <c:pt idx="9">
                  <c:v>-2.2960606577389971E-4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59C-4765-BC78-C3F915615FAA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Sheet2!$C$28:$M$28</c:f>
              <c:numCache>
                <c:formatCode>General</c:formatCode>
                <c:ptCount val="11"/>
                <c:pt idx="0">
                  <c:v>0</c:v>
                </c:pt>
                <c:pt idx="1">
                  <c:v>2.1503765389979538E-4</c:v>
                </c:pt>
                <c:pt idx="2">
                  <c:v>4.090259239804446E-4</c:v>
                </c:pt>
                <c:pt idx="3">
                  <c:v>5.6297588677070045E-4</c:v>
                </c:pt>
                <c:pt idx="4">
                  <c:v>6.6181784728019E-4</c:v>
                </c:pt>
                <c:pt idx="5">
                  <c:v>6.9587646574181046E-4</c:v>
                </c:pt>
                <c:pt idx="6">
                  <c:v>6.6181784728019022E-4</c:v>
                </c:pt>
                <c:pt idx="7">
                  <c:v>5.6297588677070045E-4</c:v>
                </c:pt>
                <c:pt idx="8">
                  <c:v>4.0902592398044465E-4</c:v>
                </c:pt>
                <c:pt idx="9">
                  <c:v>2.1503765389979521E-4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59C-4765-BC78-C3F915615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108624"/>
        <c:axId val="505206304"/>
      </c:scatterChart>
      <c:valAx>
        <c:axId val="5081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06304"/>
        <c:crosses val="autoZero"/>
        <c:crossBetween val="midCat"/>
      </c:valAx>
      <c:valAx>
        <c:axId val="5052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10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Energy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Sheet2!$R$2:$R$19</c:f>
              <c:numCache>
                <c:formatCode>General</c:formatCode>
                <c:ptCount val="1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</c:numCache>
            </c:numRef>
          </c:xVal>
          <c:yVal>
            <c:numRef>
              <c:f>Sheet2!$S$2:$S$19</c:f>
              <c:numCache>
                <c:formatCode>General</c:formatCode>
                <c:ptCount val="18"/>
                <c:pt idx="0">
                  <c:v>7.7895973637639416E-7</c:v>
                </c:pt>
                <c:pt idx="1">
                  <c:v>7.4836326911668944E-7</c:v>
                </c:pt>
                <c:pt idx="2">
                  <c:v>6.6081629895485392E-7</c:v>
                </c:pt>
                <c:pt idx="3">
                  <c:v>5.3019102879096877E-7</c:v>
                </c:pt>
                <c:pt idx="4">
                  <c:v>3.7720662187122394E-7</c:v>
                </c:pt>
                <c:pt idx="5">
                  <c:v>2.261466974390828E-7</c:v>
                </c:pt>
                <c:pt idx="6">
                  <c:v>1.0100860447274524E-7</c:v>
                </c:pt>
                <c:pt idx="7">
                  <c:v>2.1695092352888179E-8</c:v>
                </c:pt>
                <c:pt idx="8">
                  <c:v>8.5275001156764118E-10</c:v>
                </c:pt>
                <c:pt idx="9">
                  <c:v>4.1859426070333263E-8</c:v>
                </c:pt>
                <c:pt idx="10">
                  <c:v>1.382809076599252E-7</c:v>
                </c:pt>
                <c:pt idx="11">
                  <c:v>2.7488423320278624E-7</c:v>
                </c:pt>
                <c:pt idx="12">
                  <c:v>4.3004806325791907E-7</c:v>
                </c:pt>
                <c:pt idx="13">
                  <c:v>5.7918871083748225E-7</c:v>
                </c:pt>
                <c:pt idx="14">
                  <c:v>6.9865895890084153E-7</c:v>
                </c:pt>
                <c:pt idx="15">
                  <c:v>7.695013395393461E-7</c:v>
                </c:pt>
                <c:pt idx="16">
                  <c:v>7.8046015794610147E-7</c:v>
                </c:pt>
                <c:pt idx="17">
                  <c:v>7.2977370408066612E-7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7F-4005-8A2B-86D8DC2ED195}"/>
            </c:ext>
          </c:extLst>
        </c:ser>
        <c:ser>
          <c:idx val="1"/>
          <c:order val="1"/>
          <c:tx>
            <c:v>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Sheet2!$R$2:$R$19</c:f>
              <c:numCache>
                <c:formatCode>General</c:formatCode>
                <c:ptCount val="1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</c:numCache>
            </c:numRef>
          </c:xVal>
          <c:yVal>
            <c:numRef>
              <c:f>Sheet2!$T$2:$T$19</c:f>
              <c:numCache>
                <c:formatCode>General</c:formatCode>
                <c:ptCount val="18"/>
                <c:pt idx="0" formatCode="0.00E+00">
                  <c:v>0</c:v>
                </c:pt>
                <c:pt idx="1">
                  <c:v>1.9673437636989233E-7</c:v>
                </c:pt>
                <c:pt idx="2">
                  <c:v>3.7801384121005384E-7</c:v>
                </c:pt>
                <c:pt idx="3">
                  <c:v>7.947833659639308E-7</c:v>
                </c:pt>
                <c:pt idx="4">
                  <c:v>1.2827246176504976E-6</c:v>
                </c:pt>
                <c:pt idx="5">
                  <c:v>1.7645404356457403E-6</c:v>
                </c:pt>
                <c:pt idx="6">
                  <c:v>2.1638448858812442E-6</c:v>
                </c:pt>
                <c:pt idx="7">
                  <c:v>2.4172855496072097E-6</c:v>
                </c:pt>
                <c:pt idx="8">
                  <c:v>2.4846070841392177E-6</c:v>
                </c:pt>
                <c:pt idx="9">
                  <c:v>2.3550574635259495E-6</c:v>
                </c:pt>
                <c:pt idx="10">
                  <c:v>2.0491174235798281E-6</c:v>
                </c:pt>
                <c:pt idx="11">
                  <c:v>1.6152749871123126E-6</c:v>
                </c:pt>
                <c:pt idx="12">
                  <c:v>1.1223530152410308E-6</c:v>
                </c:pt>
                <c:pt idx="13">
                  <c:v>6.486038141883961E-7</c:v>
                </c:pt>
                <c:pt idx="14">
                  <c:v>2.6929881375378229E-7</c:v>
                </c:pt>
                <c:pt idx="15">
                  <c:v>4.4781508612300244E-8</c:v>
                </c:pt>
                <c:pt idx="16">
                  <c:v>1.0879888244785896E-8</c:v>
                </c:pt>
                <c:pt idx="17">
                  <c:v>1.7320165002773365E-7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7F-4005-8A2B-86D8DC2ED195}"/>
            </c:ext>
          </c:extLst>
        </c:ser>
        <c:ser>
          <c:idx val="2"/>
          <c:order val="2"/>
          <c:tx>
            <c:v>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Sheet2!$R$2:$R$19</c:f>
              <c:numCache>
                <c:formatCode>General</c:formatCode>
                <c:ptCount val="1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</c:numCache>
            </c:numRef>
          </c:xVal>
          <c:yVal>
            <c:numRef>
              <c:f>Sheet2!$U$2:$U$19</c:f>
              <c:numCache>
                <c:formatCode>General</c:formatCode>
                <c:ptCount val="18"/>
                <c:pt idx="0">
                  <c:v>7.7895973637639416E-7</c:v>
                </c:pt>
                <c:pt idx="1">
                  <c:v>9.4509764548658178E-7</c:v>
                </c:pt>
                <c:pt idx="2">
                  <c:v>1.0388301401649078E-6</c:v>
                </c:pt>
                <c:pt idx="3">
                  <c:v>1.3249743947548996E-6</c:v>
                </c:pt>
                <c:pt idx="4">
                  <c:v>1.6599312395217216E-6</c:v>
                </c:pt>
                <c:pt idx="5">
                  <c:v>1.9906871330848232E-6</c:v>
                </c:pt>
                <c:pt idx="6">
                  <c:v>2.2648534903539896E-6</c:v>
                </c:pt>
                <c:pt idx="7">
                  <c:v>2.4389806419600977E-6</c:v>
                </c:pt>
                <c:pt idx="8">
                  <c:v>2.4854598341507854E-6</c:v>
                </c:pt>
                <c:pt idx="9">
                  <c:v>2.3969168895962829E-6</c:v>
                </c:pt>
                <c:pt idx="10">
                  <c:v>2.1873983312397535E-6</c:v>
                </c:pt>
                <c:pt idx="11">
                  <c:v>1.8901592203150988E-6</c:v>
                </c:pt>
                <c:pt idx="12">
                  <c:v>1.5524010784989499E-6</c:v>
                </c:pt>
                <c:pt idx="13">
                  <c:v>1.2277925250258784E-6</c:v>
                </c:pt>
                <c:pt idx="14">
                  <c:v>9.6795777265462392E-7</c:v>
                </c:pt>
                <c:pt idx="15">
                  <c:v>8.1428284815164634E-7</c:v>
                </c:pt>
                <c:pt idx="16">
                  <c:v>7.913400461908874E-7</c:v>
                </c:pt>
                <c:pt idx="17">
                  <c:v>9.0297535410839971E-7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7F-4005-8A2B-86D8DC2ED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397376"/>
        <c:axId val="776392800"/>
      </c:scatterChart>
      <c:valAx>
        <c:axId val="7763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92800"/>
        <c:crosses val="autoZero"/>
        <c:crossBetween val="midCat"/>
      </c:valAx>
      <c:valAx>
        <c:axId val="7763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</a:t>
            </a:r>
            <a:r>
              <a:rPr lang="en-GB" baseline="0"/>
              <a:t> vibration simulation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98381452318461"/>
          <c:y val="0.14456364286777021"/>
          <c:w val="0.83823840769903757"/>
          <c:h val="0.7799803808337388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Sheet2!$C$4:$M$4</c:f>
              <c:numCache>
                <c:formatCode>General</c:formatCode>
                <c:ptCount val="11"/>
                <c:pt idx="0">
                  <c:v>0</c:v>
                </c:pt>
                <c:pt idx="1">
                  <c:v>3.0901699437494741E-4</c:v>
                </c:pt>
                <c:pt idx="2">
                  <c:v>5.8778525229247311E-4</c:v>
                </c:pt>
                <c:pt idx="3">
                  <c:v>8.0901699437494748E-4</c:v>
                </c:pt>
                <c:pt idx="4">
                  <c:v>9.5105651629515358E-4</c:v>
                </c:pt>
                <c:pt idx="5">
                  <c:v>1E-3</c:v>
                </c:pt>
                <c:pt idx="6">
                  <c:v>9.5105651629515369E-4</c:v>
                </c:pt>
                <c:pt idx="7">
                  <c:v>8.0901699437494748E-4</c:v>
                </c:pt>
                <c:pt idx="8">
                  <c:v>5.8778525229247322E-4</c:v>
                </c:pt>
                <c:pt idx="9">
                  <c:v>3.0901699437494752E-4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55-4C3F-985B-CCAD16451C7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Sheet2!$C$10:$M$10</c:f>
              <c:numCache>
                <c:formatCode>General</c:formatCode>
                <c:ptCount val="11"/>
                <c:pt idx="0">
                  <c:v>0</c:v>
                </c:pt>
                <c:pt idx="1">
                  <c:v>3.028873188118452E-4</c:v>
                </c:pt>
                <c:pt idx="2">
                  <c:v>5.7612591651834606E-4</c:v>
                </c:pt>
                <c:pt idx="3">
                  <c:v>7.9296929541073627E-4</c:v>
                </c:pt>
                <c:pt idx="4">
                  <c:v>9.3219131472636852E-4</c:v>
                </c:pt>
                <c:pt idx="5">
                  <c:v>9.8016395319778203E-4</c:v>
                </c:pt>
                <c:pt idx="6">
                  <c:v>9.3219131472636852E-4</c:v>
                </c:pt>
                <c:pt idx="7">
                  <c:v>7.9296929541073627E-4</c:v>
                </c:pt>
                <c:pt idx="8">
                  <c:v>5.7612591651834617E-4</c:v>
                </c:pt>
                <c:pt idx="9">
                  <c:v>3.0288731881184531E-4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55-4C3F-985B-CCAD16451C7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Sheet2!$C$16:$M$16</c:f>
              <c:numCache>
                <c:formatCode>General</c:formatCode>
                <c:ptCount val="11"/>
                <c:pt idx="0">
                  <c:v>0</c:v>
                </c:pt>
                <c:pt idx="1">
                  <c:v>2.8461988065389069E-4</c:v>
                </c:pt>
                <c:pt idx="2">
                  <c:v>5.4137918432606335E-4</c:v>
                </c:pt>
                <c:pt idx="3">
                  <c:v>7.4514452142582449E-4</c:v>
                </c:pt>
                <c:pt idx="4">
                  <c:v>8.7596992104126484E-4</c:v>
                </c:pt>
                <c:pt idx="5">
                  <c:v>9.2104928154386771E-4</c:v>
                </c:pt>
                <c:pt idx="6">
                  <c:v>8.7596992104126473E-4</c:v>
                </c:pt>
                <c:pt idx="7">
                  <c:v>7.451445214258246E-4</c:v>
                </c:pt>
                <c:pt idx="8">
                  <c:v>5.4137918432606335E-4</c:v>
                </c:pt>
                <c:pt idx="9">
                  <c:v>2.8461988065389075E-4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55-4C3F-985B-CCAD16451C7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Sheet2!$C$22:$M$22</c:f>
              <c:numCache>
                <c:formatCode>General</c:formatCode>
                <c:ptCount val="11"/>
                <c:pt idx="0">
                  <c:v>0</c:v>
                </c:pt>
                <c:pt idx="1">
                  <c:v>2.5494179925339801E-4</c:v>
                </c:pt>
                <c:pt idx="2">
                  <c:v>4.849281189119103E-4</c:v>
                </c:pt>
                <c:pt idx="3">
                  <c:v>6.6744629559844842E-4</c:v>
                </c:pt>
                <c:pt idx="4">
                  <c:v>7.8463017850002143E-4</c:v>
                </c:pt>
                <c:pt idx="5">
                  <c:v>8.2500899269010125E-4</c:v>
                </c:pt>
                <c:pt idx="6">
                  <c:v>7.8463017850002132E-4</c:v>
                </c:pt>
                <c:pt idx="7">
                  <c:v>6.6744629559844864E-4</c:v>
                </c:pt>
                <c:pt idx="8">
                  <c:v>4.8492811891191019E-4</c:v>
                </c:pt>
                <c:pt idx="9">
                  <c:v>2.5494179925339796E-4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55-4C3F-985B-CCAD16451C7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Sheet2!$C$34:$M$34</c:f>
              <c:numCache>
                <c:formatCode>General</c:formatCode>
                <c:ptCount val="11"/>
                <c:pt idx="0">
                  <c:v>0</c:v>
                </c:pt>
                <c:pt idx="1">
                  <c:v>1.6650220298042827E-4</c:v>
                </c:pt>
                <c:pt idx="2">
                  <c:v>3.1670601024406898E-4</c:v>
                </c:pt>
                <c:pt idx="3">
                  <c:v>4.3590842660449504E-4</c:v>
                </c:pt>
                <c:pt idx="4">
                  <c:v>5.124410890162761E-4</c:v>
                </c:pt>
                <c:pt idx="5">
                  <c:v>5.3881244724813344E-4</c:v>
                </c:pt>
                <c:pt idx="6">
                  <c:v>5.1244108901627643E-4</c:v>
                </c:pt>
                <c:pt idx="7">
                  <c:v>4.3590842660449483E-4</c:v>
                </c:pt>
                <c:pt idx="8">
                  <c:v>3.1670601024406909E-4</c:v>
                </c:pt>
                <c:pt idx="9">
                  <c:v>1.6650220298042808E-4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155-4C3F-985B-CCAD16451C7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Sheet2!$C$40:$M$40</c:f>
              <c:numCache>
                <c:formatCode>General</c:formatCode>
                <c:ptCount val="11"/>
                <c:pt idx="0">
                  <c:v>0</c:v>
                </c:pt>
                <c:pt idx="1">
                  <c:v>1.1127665048160461E-4</c:v>
                </c:pt>
                <c:pt idx="2">
                  <c:v>2.1166076710405645E-4</c:v>
                </c:pt>
                <c:pt idx="3">
                  <c:v>2.9132605311508336E-4</c:v>
                </c:pt>
                <c:pt idx="4">
                  <c:v>3.4247431525923902E-4</c:v>
                </c:pt>
                <c:pt idx="5">
                  <c:v>3.6009880526695706E-4</c:v>
                </c:pt>
                <c:pt idx="6">
                  <c:v>3.4247431525923913E-4</c:v>
                </c:pt>
                <c:pt idx="7">
                  <c:v>2.9132605311508336E-4</c:v>
                </c:pt>
                <c:pt idx="8">
                  <c:v>2.1166076710405635E-4</c:v>
                </c:pt>
                <c:pt idx="9">
                  <c:v>1.1127665048160467E-4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155-4C3F-985B-CCAD16451C7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Sheet2!$C$46:$M$46</c:f>
              <c:numCache>
                <c:formatCode>General</c:formatCode>
                <c:ptCount val="11"/>
                <c:pt idx="0">
                  <c:v>0</c:v>
                </c:pt>
                <c:pt idx="1">
                  <c:v>5.157100687475137E-5</c:v>
                </c:pt>
                <c:pt idx="2">
                  <c:v>9.8093884280269354E-5</c:v>
                </c:pt>
                <c:pt idx="3">
                  <c:v>1.35014648832154E-4</c:v>
                </c:pt>
                <c:pt idx="4">
                  <c:v>1.5871923885397456E-4</c:v>
                </c:pt>
                <c:pt idx="5">
                  <c:v>1.6688728391480503E-4</c:v>
                </c:pt>
                <c:pt idx="6">
                  <c:v>1.5871923885397423E-4</c:v>
                </c:pt>
                <c:pt idx="7">
                  <c:v>1.3501464883215438E-4</c:v>
                </c:pt>
                <c:pt idx="8">
                  <c:v>9.8093884280269015E-5</c:v>
                </c:pt>
                <c:pt idx="9">
                  <c:v>5.1571006874751648E-5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155-4C3F-985B-CCAD16451C73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Sheet2!$C$52:$M$52</c:f>
              <c:numCache>
                <c:formatCode>General</c:formatCode>
                <c:ptCount val="11"/>
                <c:pt idx="0">
                  <c:v>0</c:v>
                </c:pt>
                <c:pt idx="1">
                  <c:v>-1.0224350428985955E-5</c:v>
                </c:pt>
                <c:pt idx="2">
                  <c:v>-1.9447870200743798E-5</c:v>
                </c:pt>
                <c:pt idx="3">
                  <c:v>-2.6767696935974477E-5</c:v>
                </c:pt>
                <c:pt idx="4">
                  <c:v>-3.1467314993599972E-5</c:v>
                </c:pt>
                <c:pt idx="5">
                  <c:v>-3.3086693013976976E-5</c:v>
                </c:pt>
                <c:pt idx="6">
                  <c:v>-3.1467314993600297E-5</c:v>
                </c:pt>
                <c:pt idx="7">
                  <c:v>-2.6767696935974341E-5</c:v>
                </c:pt>
                <c:pt idx="8">
                  <c:v>-1.9447870200743785E-5</c:v>
                </c:pt>
                <c:pt idx="9">
                  <c:v>-1.0224350428985826E-5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7155-4C3F-985B-CCAD16451C73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Sheet2!$C$58:$M$58</c:f>
              <c:numCache>
                <c:formatCode>General</c:formatCode>
                <c:ptCount val="11"/>
                <c:pt idx="0">
                  <c:v>0</c:v>
                </c:pt>
                <c:pt idx="1">
                  <c:v>-7.1634377925212201E-5</c:v>
                </c:pt>
                <c:pt idx="2">
                  <c:v>-1.3625668383304574E-4</c:v>
                </c:pt>
                <c:pt idx="3">
                  <c:v>-1.8754123617116097E-4</c:v>
                </c:pt>
                <c:pt idx="4">
                  <c:v>-2.2046794563621599E-4</c:v>
                </c:pt>
                <c:pt idx="5">
                  <c:v>-2.3181371649189743E-4</c:v>
                </c:pt>
                <c:pt idx="6">
                  <c:v>-2.2046794563621586E-4</c:v>
                </c:pt>
                <c:pt idx="7">
                  <c:v>-1.8754123617116154E-4</c:v>
                </c:pt>
                <c:pt idx="8">
                  <c:v>-1.3625668383304506E-4</c:v>
                </c:pt>
                <c:pt idx="9">
                  <c:v>-7.1634377925212459E-5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155-4C3F-985B-CCAD16451C73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Sheet2!$C$64:$M$64</c:f>
              <c:numCache>
                <c:formatCode>General</c:formatCode>
                <c:ptCount val="11"/>
                <c:pt idx="0">
                  <c:v>0</c:v>
                </c:pt>
                <c:pt idx="1">
                  <c:v>-1.3019849671268299E-4</c:v>
                </c:pt>
                <c:pt idx="2">
                  <c:v>-2.4765225742086176E-4</c:v>
                </c:pt>
                <c:pt idx="3">
                  <c:v>-3.4086408967794613E-4</c:v>
                </c:pt>
                <c:pt idx="4">
                  <c:v>-4.0070976989759204E-4</c:v>
                </c:pt>
                <c:pt idx="5">
                  <c:v>-4.2133118593052629E-4</c:v>
                </c:pt>
                <c:pt idx="6">
                  <c:v>-4.0070976989759171E-4</c:v>
                </c:pt>
                <c:pt idx="7">
                  <c:v>-3.4086408967794673E-4</c:v>
                </c:pt>
                <c:pt idx="8">
                  <c:v>-2.4765225742086133E-4</c:v>
                </c:pt>
                <c:pt idx="9">
                  <c:v>-1.3019849671268318E-4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155-4C3F-985B-CCAD16451C73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Sheet2!$C$70:$M$70</c:f>
              <c:numCache>
                <c:formatCode>General</c:formatCode>
                <c:ptCount val="11"/>
                <c:pt idx="0">
                  <c:v>0</c:v>
                </c:pt>
                <c:pt idx="1">
                  <c:v>-1.8356918266207635E-4</c:v>
                </c:pt>
                <c:pt idx="2">
                  <c:v>-3.4916933472348654E-4</c:v>
                </c:pt>
                <c:pt idx="3">
                  <c:v>-4.8059035949635389E-4</c:v>
                </c:pt>
                <c:pt idx="4">
                  <c:v>-5.6496785141179002E-4</c:v>
                </c:pt>
                <c:pt idx="5">
                  <c:v>-5.9404235366855508E-4</c:v>
                </c:pt>
                <c:pt idx="6">
                  <c:v>-5.6496785141179023E-4</c:v>
                </c:pt>
                <c:pt idx="7">
                  <c:v>-4.805903594963534E-4</c:v>
                </c:pt>
                <c:pt idx="8">
                  <c:v>-3.4916933472348729E-4</c:v>
                </c:pt>
                <c:pt idx="9">
                  <c:v>-1.8356918266207594E-4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155-4C3F-985B-CCAD16451C73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Sheet2!$C$76:$M$76</c:f>
              <c:numCache>
                <c:formatCode>General</c:formatCode>
                <c:ptCount val="11"/>
                <c:pt idx="0">
                  <c:v>0</c:v>
                </c:pt>
                <c:pt idx="1">
                  <c:v>-2.2960606577390023E-4</c:v>
                </c:pt>
                <c:pt idx="2">
                  <c:v>-4.3673669007032132E-4</c:v>
                </c:pt>
                <c:pt idx="3">
                  <c:v>-6.0111648421921383E-4</c:v>
                </c:pt>
                <c:pt idx="4">
                  <c:v>-7.0665480866790957E-4</c:v>
                </c:pt>
                <c:pt idx="5">
                  <c:v>-7.4302083689062738E-4</c:v>
                </c:pt>
                <c:pt idx="6">
                  <c:v>-7.0665480866791011E-4</c:v>
                </c:pt>
                <c:pt idx="7">
                  <c:v>-6.0111648421921275E-4</c:v>
                </c:pt>
                <c:pt idx="8">
                  <c:v>-4.3673669007032257E-4</c:v>
                </c:pt>
                <c:pt idx="9">
                  <c:v>-2.2960606577389971E-4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155-4C3F-985B-CCAD16451C73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Sheet2!$C$28:$M$28</c:f>
              <c:numCache>
                <c:formatCode>General</c:formatCode>
                <c:ptCount val="11"/>
                <c:pt idx="0">
                  <c:v>0</c:v>
                </c:pt>
                <c:pt idx="1">
                  <c:v>2.1503765389979538E-4</c:v>
                </c:pt>
                <c:pt idx="2">
                  <c:v>4.090259239804446E-4</c:v>
                </c:pt>
                <c:pt idx="3">
                  <c:v>5.6297588677070045E-4</c:v>
                </c:pt>
                <c:pt idx="4">
                  <c:v>6.6181784728019E-4</c:v>
                </c:pt>
                <c:pt idx="5">
                  <c:v>6.9587646574181046E-4</c:v>
                </c:pt>
                <c:pt idx="6">
                  <c:v>6.6181784728019022E-4</c:v>
                </c:pt>
                <c:pt idx="7">
                  <c:v>5.6297588677070045E-4</c:v>
                </c:pt>
                <c:pt idx="8">
                  <c:v>4.0902592398044465E-4</c:v>
                </c:pt>
                <c:pt idx="9">
                  <c:v>2.1503765389979521E-4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155-4C3F-985B-CCAD16451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108624"/>
        <c:axId val="505206304"/>
      </c:scatterChart>
      <c:valAx>
        <c:axId val="5081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06304"/>
        <c:crosses val="autoZero"/>
        <c:crossBetween val="midCat"/>
      </c:valAx>
      <c:valAx>
        <c:axId val="5052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10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Energy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Sheet2!$R$2:$R$19</c:f>
              <c:numCache>
                <c:formatCode>General</c:formatCode>
                <c:ptCount val="1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</c:numCache>
            </c:numRef>
          </c:xVal>
          <c:yVal>
            <c:numRef>
              <c:f>Sheet2!$S$2:$S$19</c:f>
              <c:numCache>
                <c:formatCode>General</c:formatCode>
                <c:ptCount val="18"/>
                <c:pt idx="0">
                  <c:v>7.7895973637639416E-7</c:v>
                </c:pt>
                <c:pt idx="1">
                  <c:v>7.4836326911668944E-7</c:v>
                </c:pt>
                <c:pt idx="2">
                  <c:v>6.6081629895485392E-7</c:v>
                </c:pt>
                <c:pt idx="3">
                  <c:v>5.3019102879096877E-7</c:v>
                </c:pt>
                <c:pt idx="4">
                  <c:v>3.7720662187122394E-7</c:v>
                </c:pt>
                <c:pt idx="5">
                  <c:v>2.261466974390828E-7</c:v>
                </c:pt>
                <c:pt idx="6">
                  <c:v>1.0100860447274524E-7</c:v>
                </c:pt>
                <c:pt idx="7">
                  <c:v>2.1695092352888179E-8</c:v>
                </c:pt>
                <c:pt idx="8">
                  <c:v>8.5275001156764118E-10</c:v>
                </c:pt>
                <c:pt idx="9">
                  <c:v>4.1859426070333263E-8</c:v>
                </c:pt>
                <c:pt idx="10">
                  <c:v>1.382809076599252E-7</c:v>
                </c:pt>
                <c:pt idx="11">
                  <c:v>2.7488423320278624E-7</c:v>
                </c:pt>
                <c:pt idx="12">
                  <c:v>4.3004806325791907E-7</c:v>
                </c:pt>
                <c:pt idx="13">
                  <c:v>5.7918871083748225E-7</c:v>
                </c:pt>
                <c:pt idx="14">
                  <c:v>6.9865895890084153E-7</c:v>
                </c:pt>
                <c:pt idx="15">
                  <c:v>7.695013395393461E-7</c:v>
                </c:pt>
                <c:pt idx="16">
                  <c:v>7.8046015794610147E-7</c:v>
                </c:pt>
                <c:pt idx="17">
                  <c:v>7.2977370408066612E-7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E5-4BFA-92A1-2CEC85195CB7}"/>
            </c:ext>
          </c:extLst>
        </c:ser>
        <c:ser>
          <c:idx val="1"/>
          <c:order val="1"/>
          <c:tx>
            <c:v>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Sheet2!$R$2:$R$19</c:f>
              <c:numCache>
                <c:formatCode>General</c:formatCode>
                <c:ptCount val="1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</c:numCache>
            </c:numRef>
          </c:xVal>
          <c:yVal>
            <c:numRef>
              <c:f>Sheet2!$T$2:$T$19</c:f>
              <c:numCache>
                <c:formatCode>General</c:formatCode>
                <c:ptCount val="18"/>
                <c:pt idx="0" formatCode="0.00E+00">
                  <c:v>0</c:v>
                </c:pt>
                <c:pt idx="1">
                  <c:v>1.9673437636989233E-7</c:v>
                </c:pt>
                <c:pt idx="2">
                  <c:v>3.7801384121005384E-7</c:v>
                </c:pt>
                <c:pt idx="3">
                  <c:v>7.947833659639308E-7</c:v>
                </c:pt>
                <c:pt idx="4">
                  <c:v>1.2827246176504976E-6</c:v>
                </c:pt>
                <c:pt idx="5">
                  <c:v>1.7645404356457403E-6</c:v>
                </c:pt>
                <c:pt idx="6">
                  <c:v>2.1638448858812442E-6</c:v>
                </c:pt>
                <c:pt idx="7">
                  <c:v>2.4172855496072097E-6</c:v>
                </c:pt>
                <c:pt idx="8">
                  <c:v>2.4846070841392177E-6</c:v>
                </c:pt>
                <c:pt idx="9">
                  <c:v>2.3550574635259495E-6</c:v>
                </c:pt>
                <c:pt idx="10">
                  <c:v>2.0491174235798281E-6</c:v>
                </c:pt>
                <c:pt idx="11">
                  <c:v>1.6152749871123126E-6</c:v>
                </c:pt>
                <c:pt idx="12">
                  <c:v>1.1223530152410308E-6</c:v>
                </c:pt>
                <c:pt idx="13">
                  <c:v>6.486038141883961E-7</c:v>
                </c:pt>
                <c:pt idx="14">
                  <c:v>2.6929881375378229E-7</c:v>
                </c:pt>
                <c:pt idx="15">
                  <c:v>4.4781508612300244E-8</c:v>
                </c:pt>
                <c:pt idx="16">
                  <c:v>1.0879888244785896E-8</c:v>
                </c:pt>
                <c:pt idx="17">
                  <c:v>1.7320165002773365E-7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E5-4BFA-92A1-2CEC85195CB7}"/>
            </c:ext>
          </c:extLst>
        </c:ser>
        <c:ser>
          <c:idx val="2"/>
          <c:order val="2"/>
          <c:tx>
            <c:v>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Sheet2!$R$2:$R$19</c:f>
              <c:numCache>
                <c:formatCode>General</c:formatCode>
                <c:ptCount val="1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</c:numCache>
            </c:numRef>
          </c:xVal>
          <c:yVal>
            <c:numRef>
              <c:f>Sheet2!$U$2:$U$19</c:f>
              <c:numCache>
                <c:formatCode>General</c:formatCode>
                <c:ptCount val="18"/>
                <c:pt idx="0">
                  <c:v>7.7895973637639416E-7</c:v>
                </c:pt>
                <c:pt idx="1">
                  <c:v>9.4509764548658178E-7</c:v>
                </c:pt>
                <c:pt idx="2">
                  <c:v>1.0388301401649078E-6</c:v>
                </c:pt>
                <c:pt idx="3">
                  <c:v>1.3249743947548996E-6</c:v>
                </c:pt>
                <c:pt idx="4">
                  <c:v>1.6599312395217216E-6</c:v>
                </c:pt>
                <c:pt idx="5">
                  <c:v>1.9906871330848232E-6</c:v>
                </c:pt>
                <c:pt idx="6">
                  <c:v>2.2648534903539896E-6</c:v>
                </c:pt>
                <c:pt idx="7">
                  <c:v>2.4389806419600977E-6</c:v>
                </c:pt>
                <c:pt idx="8">
                  <c:v>2.4854598341507854E-6</c:v>
                </c:pt>
                <c:pt idx="9">
                  <c:v>2.3969168895962829E-6</c:v>
                </c:pt>
                <c:pt idx="10">
                  <c:v>2.1873983312397535E-6</c:v>
                </c:pt>
                <c:pt idx="11">
                  <c:v>1.8901592203150988E-6</c:v>
                </c:pt>
                <c:pt idx="12">
                  <c:v>1.5524010784989499E-6</c:v>
                </c:pt>
                <c:pt idx="13">
                  <c:v>1.2277925250258784E-6</c:v>
                </c:pt>
                <c:pt idx="14">
                  <c:v>9.6795777265462392E-7</c:v>
                </c:pt>
                <c:pt idx="15">
                  <c:v>8.1428284815164634E-7</c:v>
                </c:pt>
                <c:pt idx="16">
                  <c:v>7.913400461908874E-7</c:v>
                </c:pt>
                <c:pt idx="17">
                  <c:v>9.0297535410839971E-7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9E5-4BFA-92A1-2CEC85195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397376"/>
        <c:axId val="776392800"/>
      </c:scatterChart>
      <c:valAx>
        <c:axId val="7763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92800"/>
        <c:crosses val="autoZero"/>
        <c:crossBetween val="midCat"/>
      </c:valAx>
      <c:valAx>
        <c:axId val="7763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stuff'!$G$27:$Q$27</c:f>
              <c:numCache>
                <c:formatCode>General</c:formatCode>
                <c:ptCount val="11"/>
                <c:pt idx="0">
                  <c:v>0</c:v>
                </c:pt>
                <c:pt idx="1">
                  <c:v>3.0901699437494741E-4</c:v>
                </c:pt>
                <c:pt idx="2">
                  <c:v>5.8778525229247311E-4</c:v>
                </c:pt>
                <c:pt idx="3">
                  <c:v>8.0901699437494748E-4</c:v>
                </c:pt>
                <c:pt idx="4">
                  <c:v>9.5105651629515358E-4</c:v>
                </c:pt>
                <c:pt idx="5">
                  <c:v>1E-3</c:v>
                </c:pt>
                <c:pt idx="6">
                  <c:v>9.5105651629515369E-4</c:v>
                </c:pt>
                <c:pt idx="7">
                  <c:v>8.0901699437494748E-4</c:v>
                </c:pt>
                <c:pt idx="8">
                  <c:v>5.8778525229247322E-4</c:v>
                </c:pt>
                <c:pt idx="9">
                  <c:v>3.0901699437494752E-4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EF-4ED1-B817-2B445799C49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stuff'!$G$39:$Q$39</c:f>
              <c:numCache>
                <c:formatCode>General</c:formatCode>
                <c:ptCount val="11"/>
                <c:pt idx="0">
                  <c:v>0</c:v>
                </c:pt>
                <c:pt idx="1">
                  <c:v>2.8461988065389069E-4</c:v>
                </c:pt>
                <c:pt idx="2">
                  <c:v>5.4137918432606335E-4</c:v>
                </c:pt>
                <c:pt idx="3">
                  <c:v>7.4514452142582449E-4</c:v>
                </c:pt>
                <c:pt idx="4">
                  <c:v>8.7596992104126484E-4</c:v>
                </c:pt>
                <c:pt idx="5">
                  <c:v>9.2104928154386771E-4</c:v>
                </c:pt>
                <c:pt idx="6">
                  <c:v>8.7596992104126473E-4</c:v>
                </c:pt>
                <c:pt idx="7">
                  <c:v>7.451445214258246E-4</c:v>
                </c:pt>
                <c:pt idx="8">
                  <c:v>5.4137918432606335E-4</c:v>
                </c:pt>
                <c:pt idx="9">
                  <c:v>2.8461988065389075E-4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EF-4ED1-B817-2B445799C49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stuff'!$G$42:$Q$42</c:f>
              <c:numCache>
                <c:formatCode>General</c:formatCode>
                <c:ptCount val="11"/>
                <c:pt idx="0">
                  <c:v>0</c:v>
                </c:pt>
                <c:pt idx="1">
                  <c:v>2.6058753252689026E-4</c:v>
                </c:pt>
                <c:pt idx="2">
                  <c:v>4.9566694174994872E-4</c:v>
                </c:pt>
                <c:pt idx="3">
                  <c:v>6.8222701719986749E-4</c:v>
                </c:pt>
                <c:pt idx="4">
                  <c:v>8.0200595885113115E-4</c:v>
                </c:pt>
                <c:pt idx="5">
                  <c:v>8.4327896934595467E-4</c:v>
                </c:pt>
                <c:pt idx="6">
                  <c:v>8.0200595885113104E-4</c:v>
                </c:pt>
                <c:pt idx="7">
                  <c:v>6.8222701719986771E-4</c:v>
                </c:pt>
                <c:pt idx="8">
                  <c:v>4.9566694174994861E-4</c:v>
                </c:pt>
                <c:pt idx="9">
                  <c:v>2.6058753252689026E-4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EF-4ED1-B817-2B445799C49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stuff'!$G$45:$Q$45</c:f>
              <c:numCache>
                <c:formatCode>General</c:formatCode>
                <c:ptCount val="11"/>
                <c:pt idx="0">
                  <c:v>0</c:v>
                </c:pt>
                <c:pt idx="1">
                  <c:v>2.2526371785290528E-4</c:v>
                </c:pt>
                <c:pt idx="2">
                  <c:v>4.2847705349775725E-4</c:v>
                </c:pt>
                <c:pt idx="3">
                  <c:v>5.8974806977107246E-4</c:v>
                </c:pt>
                <c:pt idx="4">
                  <c:v>6.9329043595877792E-4</c:v>
                </c:pt>
                <c:pt idx="5">
                  <c:v>7.2896870383633468E-4</c:v>
                </c:pt>
                <c:pt idx="6">
                  <c:v>6.9329043595877803E-4</c:v>
                </c:pt>
                <c:pt idx="7">
                  <c:v>5.8974806977107267E-4</c:v>
                </c:pt>
                <c:pt idx="8">
                  <c:v>4.2847705349775708E-4</c:v>
                </c:pt>
                <c:pt idx="9">
                  <c:v>2.2526371785290517E-4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EF-4ED1-B817-2B445799C49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stuff'!$G$48:$Q$48</c:f>
              <c:numCache>
                <c:formatCode>General</c:formatCode>
                <c:ptCount val="11"/>
                <c:pt idx="0">
                  <c:v>0</c:v>
                </c:pt>
                <c:pt idx="1">
                  <c:v>1.7960185019636455E-4</c:v>
                </c:pt>
                <c:pt idx="2">
                  <c:v>3.416230199358371E-4</c:v>
                </c:pt>
                <c:pt idx="3">
                  <c:v>4.7020374825644914E-4</c:v>
                </c:pt>
                <c:pt idx="4">
                  <c:v>5.5275765759556716E-4</c:v>
                </c:pt>
                <c:pt idx="5">
                  <c:v>5.8120379612016943E-4</c:v>
                </c:pt>
                <c:pt idx="6">
                  <c:v>5.5275765759556759E-4</c:v>
                </c:pt>
                <c:pt idx="7">
                  <c:v>4.7020374825644914E-4</c:v>
                </c:pt>
                <c:pt idx="8">
                  <c:v>3.4162301993583704E-4</c:v>
                </c:pt>
                <c:pt idx="9">
                  <c:v>1.7960185019636426E-4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EF-4ED1-B817-2B445799C49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stuff'!$G$51:$Q$51</c:f>
              <c:numCache>
                <c:formatCode>General</c:formatCode>
                <c:ptCount val="11"/>
                <c:pt idx="0">
                  <c:v>0</c:v>
                </c:pt>
                <c:pt idx="1">
                  <c:v>1.250032992394802E-4</c:v>
                </c:pt>
                <c:pt idx="2">
                  <c:v>2.377704046002007E-4</c:v>
                </c:pt>
                <c:pt idx="3">
                  <c:v>3.2726288611483248E-4</c:v>
                </c:pt>
                <c:pt idx="4">
                  <c:v>3.8472059616193938E-4</c:v>
                </c:pt>
                <c:pt idx="5">
                  <c:v>4.0451917375070457E-4</c:v>
                </c:pt>
                <c:pt idx="6">
                  <c:v>3.847205961619402E-4</c:v>
                </c:pt>
                <c:pt idx="7">
                  <c:v>3.2726288611483205E-4</c:v>
                </c:pt>
                <c:pt idx="8">
                  <c:v>2.3777040460020094E-4</c:v>
                </c:pt>
                <c:pt idx="9">
                  <c:v>1.2500329923947973E-4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DEF-4ED1-B817-2B445799C49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stuff'!$G$54:$Q$54</c:f>
              <c:numCache>
                <c:formatCode>General</c:formatCode>
                <c:ptCount val="11"/>
                <c:pt idx="0">
                  <c:v>0</c:v>
                </c:pt>
                <c:pt idx="1">
                  <c:v>6.3279566870075771E-5</c:v>
                </c:pt>
                <c:pt idx="2">
                  <c:v>1.2036488884023948E-4</c:v>
                </c:pt>
                <c:pt idx="3">
                  <c:v>1.6566805685922946E-4</c:v>
                </c:pt>
                <c:pt idx="4">
                  <c:v>1.947544811956113E-4</c:v>
                </c:pt>
                <c:pt idx="5">
                  <c:v>2.0477697997830707E-4</c:v>
                </c:pt>
                <c:pt idx="6">
                  <c:v>1.9475448119561214E-4</c:v>
                </c:pt>
                <c:pt idx="7">
                  <c:v>1.6566805685922872E-4</c:v>
                </c:pt>
                <c:pt idx="8">
                  <c:v>1.2036488884023991E-4</c:v>
                </c:pt>
                <c:pt idx="9">
                  <c:v>6.3279566870075378E-5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DEF-4ED1-B817-2B445799C49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stuff'!$G$57:$Q$57</c:f>
              <c:numCache>
                <c:formatCode>General</c:formatCode>
                <c:ptCount val="11"/>
                <c:pt idx="0">
                  <c:v>0</c:v>
                </c:pt>
                <c:pt idx="1">
                  <c:v>-3.4033080876208933E-6</c:v>
                </c:pt>
                <c:pt idx="2">
                  <c:v>-6.4734766673853086E-6</c:v>
                </c:pt>
                <c:pt idx="3">
                  <c:v>-8.9099762475792013E-6</c:v>
                </c:pt>
                <c:pt idx="4">
                  <c:v>-1.0474305273207817E-5</c:v>
                </c:pt>
                <c:pt idx="5">
                  <c:v>-1.1013336319916914E-5</c:v>
                </c:pt>
                <c:pt idx="6">
                  <c:v>-1.0474305273207817E-5</c:v>
                </c:pt>
                <c:pt idx="7">
                  <c:v>-8.9099762475794723E-6</c:v>
                </c:pt>
                <c:pt idx="8">
                  <c:v>-6.4734766673852544E-6</c:v>
                </c:pt>
                <c:pt idx="9">
                  <c:v>-3.4033080876207442E-6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EF-4ED1-B817-2B445799C49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stuff'!$G$60:$Q$60</c:f>
              <c:numCache>
                <c:formatCode>General</c:formatCode>
                <c:ptCount val="11"/>
                <c:pt idx="0">
                  <c:v>0</c:v>
                </c:pt>
                <c:pt idx="1">
                  <c:v>-7.259661594543598E-5</c:v>
                </c:pt>
                <c:pt idx="2">
                  <c:v>-1.3808696931176678E-4</c:v>
                </c:pt>
                <c:pt idx="3">
                  <c:v>-1.900604080133729E-4</c:v>
                </c:pt>
                <c:pt idx="4">
                  <c:v>-2.234294097499025E-4</c:v>
                </c:pt>
                <c:pt idx="5">
                  <c:v>-2.3492758413587358E-4</c:v>
                </c:pt>
                <c:pt idx="6">
                  <c:v>-2.2342940974990426E-4</c:v>
                </c:pt>
                <c:pt idx="7">
                  <c:v>-1.9006040801337158E-4</c:v>
                </c:pt>
                <c:pt idx="8">
                  <c:v>-1.3808696931176791E-4</c:v>
                </c:pt>
                <c:pt idx="9">
                  <c:v>-7.2596615945434787E-5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DEF-4ED1-B817-2B445799C49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stuff'!$G$63:$Q$63</c:f>
              <c:numCache>
                <c:formatCode>General</c:formatCode>
                <c:ptCount val="11"/>
                <c:pt idx="0">
                  <c:v>0</c:v>
                </c:pt>
                <c:pt idx="1">
                  <c:v>-1.4165490744623489E-4</c:v>
                </c:pt>
                <c:pt idx="2">
                  <c:v>-2.6944364558385251E-4</c:v>
                </c:pt>
                <c:pt idx="3">
                  <c:v>-3.7085736236746041E-4</c:v>
                </c:pt>
                <c:pt idx="4">
                  <c:v>-4.359689766073563E-4</c:v>
                </c:pt>
                <c:pt idx="5">
                  <c:v>-4.5840490984245001E-4</c:v>
                </c:pt>
                <c:pt idx="6">
                  <c:v>-4.3596897660735988E-4</c:v>
                </c:pt>
                <c:pt idx="7">
                  <c:v>-3.7085736236745727E-4</c:v>
                </c:pt>
                <c:pt idx="8">
                  <c:v>-2.6944364558385489E-4</c:v>
                </c:pt>
                <c:pt idx="9">
                  <c:v>-1.4165490744623275E-4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DEF-4ED1-B817-2B445799C49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'Lesson stuff'!$G$25:$Q$25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'Lesson stuff'!$G$66:$Q$66</c:f>
              <c:numCache>
                <c:formatCode>General</c:formatCode>
                <c:ptCount val="11"/>
                <c:pt idx="0">
                  <c:v>0</c:v>
                </c:pt>
                <c:pt idx="1">
                  <c:v>-2.0783313920388105E-4</c:v>
                </c:pt>
                <c:pt idx="2">
                  <c:v>-3.9532212268384868E-4</c:v>
                </c:pt>
                <c:pt idx="3">
                  <c:v>-5.4411422242434462E-4</c:v>
                </c:pt>
                <c:pt idx="4">
                  <c:v>-6.3964463100722692E-4</c:v>
                </c:pt>
                <c:pt idx="5">
                  <c:v>-6.7256216644092628E-4</c:v>
                </c:pt>
                <c:pt idx="6">
                  <c:v>-6.3964463100723038E-4</c:v>
                </c:pt>
                <c:pt idx="7">
                  <c:v>-5.4411422242434191E-4</c:v>
                </c:pt>
                <c:pt idx="8">
                  <c:v>-3.9532212268385042E-4</c:v>
                </c:pt>
                <c:pt idx="9">
                  <c:v>-2.0783313920387939E-4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DEF-4ED1-B817-2B445799C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873759"/>
        <c:axId val="791519775"/>
      </c:scatterChart>
      <c:valAx>
        <c:axId val="7908737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19775"/>
        <c:crosses val="autoZero"/>
        <c:crossBetween val="midCat"/>
      </c:valAx>
      <c:valAx>
        <c:axId val="79151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7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'Lesson stuff'!$U$2</c:f>
              <c:strCache>
                <c:ptCount val="1"/>
                <c:pt idx="0">
                  <c:v>Ek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'Lesson stuff'!$S$3:$S$14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'Lesson stuff'!$U$3:$U$14</c:f>
              <c:numCache>
                <c:formatCode>General</c:formatCode>
                <c:ptCount val="12"/>
                <c:pt idx="0">
                  <c:v>0</c:v>
                </c:pt>
                <c:pt idx="1">
                  <c:v>9.8367188184946167E-8</c:v>
                </c:pt>
                <c:pt idx="2">
                  <c:v>3.7801384121005384E-7</c:v>
                </c:pt>
                <c:pt idx="3">
                  <c:v>8.1667730005498809E-7</c:v>
                </c:pt>
                <c:pt idx="4">
                  <c:v>1.3646542470229237E-6</c:v>
                </c:pt>
                <c:pt idx="5">
                  <c:v>1.9510909863650195E-6</c:v>
                </c:pt>
                <c:pt idx="6">
                  <c:v>2.4935589983131263E-6</c:v>
                </c:pt>
                <c:pt idx="7">
                  <c:v>2.9103412880054902E-6</c:v>
                </c:pt>
                <c:pt idx="8">
                  <c:v>3.1335993984366358E-6</c:v>
                </c:pt>
                <c:pt idx="9">
                  <c:v>3.1213821940602167E-6</c:v>
                </c:pt>
                <c:pt idx="10">
                  <c:v>2.8664581596115522E-6</c:v>
                </c:pt>
                <c:pt idx="11">
                  <c:v>2.4002987168236651E-6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94-49FB-BC60-12CBD6FA3DD4}"/>
            </c:ext>
          </c:extLst>
        </c:ser>
        <c:ser>
          <c:idx val="1"/>
          <c:order val="1"/>
          <c:tx>
            <c:v>Ep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'Lesson stuff'!$S$3:$S$14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'Lesson stuff'!$T$3:$T$14</c:f>
              <c:numCache>
                <c:formatCode>General</c:formatCode>
                <c:ptCount val="12"/>
                <c:pt idx="0">
                  <c:v>7.7895973637639416E-7</c:v>
                </c:pt>
                <c:pt idx="1">
                  <c:v>7.4836326911668944E-7</c:v>
                </c:pt>
                <c:pt idx="2">
                  <c:v>6.6081629895485392E-7</c:v>
                </c:pt>
                <c:pt idx="3">
                  <c:v>5.5393339604530411E-7</c:v>
                </c:pt>
                <c:pt idx="4">
                  <c:v>4.1393559824042049E-7</c:v>
                </c:pt>
                <c:pt idx="5">
                  <c:v>2.6313092622888913E-7</c:v>
                </c:pt>
                <c:pt idx="6">
                  <c:v>1.2746566997626453E-7</c:v>
                </c:pt>
                <c:pt idx="7">
                  <c:v>3.266459498196808E-8</c:v>
                </c:pt>
                <c:pt idx="8">
                  <c:v>9.448281268275409E-11</c:v>
                </c:pt>
                <c:pt idx="9">
                  <c:v>4.2991543276354685E-8</c:v>
                </c:pt>
                <c:pt idx="10">
                  <c:v>1.63686752006395E-7</c:v>
                </c:pt>
                <c:pt idx="11">
                  <c:v>3.5235454411771203E-7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94-49FB-BC60-12CBD6FA3DD4}"/>
            </c:ext>
          </c:extLst>
        </c:ser>
        <c:ser>
          <c:idx val="2"/>
          <c:order val="2"/>
          <c:tx>
            <c:v>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49427231648008507"/>
                  <c:y val="-3.611812701814578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'Lesson stuff'!$S$3:$S$14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'Lesson stuff'!$V$3:$V$14</c:f>
              <c:numCache>
                <c:formatCode>General</c:formatCode>
                <c:ptCount val="12"/>
                <c:pt idx="0">
                  <c:v>7.7895973637639416E-7</c:v>
                </c:pt>
                <c:pt idx="1">
                  <c:v>8.4673045730163556E-7</c:v>
                </c:pt>
                <c:pt idx="2">
                  <c:v>1.0388301401649078E-6</c:v>
                </c:pt>
                <c:pt idx="3">
                  <c:v>1.3706106961002922E-6</c:v>
                </c:pt>
                <c:pt idx="4">
                  <c:v>1.7785898452633441E-6</c:v>
                </c:pt>
                <c:pt idx="5">
                  <c:v>2.2142219125939088E-6</c:v>
                </c:pt>
                <c:pt idx="6">
                  <c:v>2.621024668289391E-6</c:v>
                </c:pt>
                <c:pt idx="7">
                  <c:v>2.9430058829874583E-6</c:v>
                </c:pt>
                <c:pt idx="8">
                  <c:v>3.1336938812493185E-6</c:v>
                </c:pt>
                <c:pt idx="9">
                  <c:v>3.1643737373365716E-6</c:v>
                </c:pt>
                <c:pt idx="10">
                  <c:v>3.0301449116179474E-6</c:v>
                </c:pt>
                <c:pt idx="11">
                  <c:v>2.7526532609413774E-6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94-49FB-BC60-12CBD6FA3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912239"/>
        <c:axId val="845207327"/>
      </c:scatterChart>
      <c:valAx>
        <c:axId val="84591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207327"/>
        <c:crosses val="autoZero"/>
        <c:crossBetween val="midCat"/>
      </c:valAx>
      <c:valAx>
        <c:axId val="8452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91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68580</xdr:rowOff>
    </xdr:from>
    <xdr:to>
      <xdr:col>10</xdr:col>
      <xdr:colOff>585651</xdr:colOff>
      <xdr:row>23</xdr:row>
      <xdr:rowOff>67492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504E2-F8E2-4554-BEC2-56D1F793D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594360</xdr:colOff>
      <xdr:row>3</xdr:row>
      <xdr:rowOff>76200</xdr:rowOff>
    </xdr:from>
    <xdr:to>
      <xdr:col>21</xdr:col>
      <xdr:colOff>335280</xdr:colOff>
      <xdr:row>23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7BC79F-0466-467F-914C-0855F5951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327470</xdr:colOff>
      <xdr:row>21</xdr:row>
      <xdr:rowOff>116350</xdr:rowOff>
    </xdr:from>
    <xdr:to>
      <xdr:col>25</xdr:col>
      <xdr:colOff>368835</xdr:colOff>
      <xdr:row>41</xdr:row>
      <xdr:rowOff>71719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1E108B-62DC-486C-B733-65A5A5548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468086</xdr:colOff>
      <xdr:row>5</xdr:row>
      <xdr:rowOff>136071</xdr:rowOff>
    </xdr:from>
    <xdr:to>
      <xdr:col>33</xdr:col>
      <xdr:colOff>163286</xdr:colOff>
      <xdr:row>20</xdr:row>
      <xdr:rowOff>103414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2D558E-5A98-420A-A86F-2B0791477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152400</xdr:colOff>
      <xdr:row>26</xdr:row>
      <xdr:rowOff>177800</xdr:rowOff>
    </xdr:from>
    <xdr:to>
      <xdr:col>31</xdr:col>
      <xdr:colOff>400050</xdr:colOff>
      <xdr:row>50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A3A73-6CC3-4042-8F8D-3B4AB8F0B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122464</xdr:colOff>
      <xdr:row>4</xdr:row>
      <xdr:rowOff>159203</xdr:rowOff>
    </xdr:from>
    <xdr:to>
      <xdr:col>38</xdr:col>
      <xdr:colOff>68036</xdr:colOff>
      <xdr:row>26</xdr:row>
      <xdr:rowOff>176893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34EEF8-0EFF-4207-B779-2439AAE26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F898-E70F-499E-8525-77C77A6898CB}">
  <dimension ref="A1"/>
  <sheetViews>
    <sheetView tabSelected="1" workbookViewId="0">
      <selection activeCell="N6" sqref="N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AD85-B90A-44C0-A711-708D535FE5C4}">
  <dimension ref="A1:AC111"/>
  <sheetViews>
    <sheetView topLeftCell="I1" zoomScale="70" zoomScaleNormal="70" workbookViewId="0">
      <selection activeCell="X9" sqref="W1:X9"/>
    </sheetView>
  </sheetViews>
  <sheetFormatPr defaultRowHeight="14.4" x14ac:dyDescent="0.3"/>
  <cols>
    <col min="2" max="2" width="12.109375" customWidth="1"/>
    <col min="3" max="3" width="4.109375" customWidth="1"/>
    <col min="4" max="12" width="12.109375" customWidth="1"/>
    <col min="13" max="13" width="5.44140625" customWidth="1"/>
    <col min="15" max="15" width="24.88671875" style="5" customWidth="1"/>
    <col min="16" max="16" width="22" customWidth="1"/>
    <col min="18" max="19" width="8.88671875" customWidth="1"/>
    <col min="20" max="20" width="24.5546875" customWidth="1"/>
  </cols>
  <sheetData>
    <row r="1" spans="1:21" x14ac:dyDescent="0.3">
      <c r="O1" s="5" t="s">
        <v>2</v>
      </c>
      <c r="P1" t="s">
        <v>1</v>
      </c>
      <c r="R1" t="s">
        <v>0</v>
      </c>
      <c r="S1" t="s">
        <v>1</v>
      </c>
      <c r="T1" t="s">
        <v>2</v>
      </c>
      <c r="U1" t="s">
        <v>3</v>
      </c>
    </row>
    <row r="2" spans="1:21" x14ac:dyDescent="0.3">
      <c r="B2" t="s">
        <v>9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R2">
        <v>0</v>
      </c>
      <c r="S2">
        <v>7.7895973637639416E-7</v>
      </c>
      <c r="T2" s="6">
        <v>0</v>
      </c>
      <c r="U2">
        <f>S2+T2</f>
        <v>7.7895973637639416E-7</v>
      </c>
    </row>
    <row r="3" spans="1:21" x14ac:dyDescent="0.3">
      <c r="A3" s="4"/>
      <c r="B3" t="s">
        <v>10</v>
      </c>
      <c r="C3">
        <f>0</f>
        <v>0</v>
      </c>
      <c r="D3">
        <f t="shared" ref="D3:M3" si="0">C3+dx</f>
        <v>0.31415926535897931</v>
      </c>
      <c r="E3">
        <f t="shared" si="0"/>
        <v>0.62831853071795862</v>
      </c>
      <c r="F3">
        <f t="shared" si="0"/>
        <v>0.94247779607693793</v>
      </c>
      <c r="G3">
        <f t="shared" si="0"/>
        <v>1.2566370614359172</v>
      </c>
      <c r="H3">
        <f t="shared" si="0"/>
        <v>1.5707963267948966</v>
      </c>
      <c r="I3">
        <f t="shared" si="0"/>
        <v>1.8849555921538759</v>
      </c>
      <c r="J3">
        <f t="shared" si="0"/>
        <v>2.1991148575128552</v>
      </c>
      <c r="K3">
        <f t="shared" si="0"/>
        <v>2.5132741228718345</v>
      </c>
      <c r="L3">
        <f t="shared" si="0"/>
        <v>2.8274333882308138</v>
      </c>
      <c r="M3">
        <f t="shared" si="0"/>
        <v>3.1415926535897931</v>
      </c>
      <c r="R3">
        <f t="shared" ref="R3:R19" si="1">R2+dt</f>
        <v>0.2</v>
      </c>
      <c r="S3">
        <v>7.4836326911668944E-7</v>
      </c>
      <c r="T3">
        <v>1.9673437636989233E-7</v>
      </c>
      <c r="U3">
        <f t="shared" ref="U3:U19" si="2">S3+T3</f>
        <v>9.4509764548658178E-7</v>
      </c>
    </row>
    <row r="4" spans="1:21" x14ac:dyDescent="0.3">
      <c r="A4" s="4"/>
      <c r="B4" t="s">
        <v>11</v>
      </c>
      <c r="C4">
        <v>0</v>
      </c>
      <c r="D4">
        <f>SIN(D3)/1000</f>
        <v>3.0901699437494741E-4</v>
      </c>
      <c r="E4">
        <f t="shared" ref="E4:L4" si="3">SIN(E3)/1000</f>
        <v>5.8778525229247311E-4</v>
      </c>
      <c r="F4">
        <f t="shared" si="3"/>
        <v>8.0901699437494748E-4</v>
      </c>
      <c r="G4">
        <f t="shared" si="3"/>
        <v>9.5105651629515358E-4</v>
      </c>
      <c r="H4">
        <f t="shared" si="3"/>
        <v>1E-3</v>
      </c>
      <c r="I4">
        <f t="shared" si="3"/>
        <v>9.5105651629515369E-4</v>
      </c>
      <c r="J4">
        <f t="shared" si="3"/>
        <v>8.0901699437494748E-4</v>
      </c>
      <c r="K4">
        <f t="shared" si="3"/>
        <v>5.8778525229247322E-4</v>
      </c>
      <c r="L4">
        <f t="shared" si="3"/>
        <v>3.0901699437494752E-4</v>
      </c>
      <c r="M4">
        <v>0</v>
      </c>
      <c r="P4">
        <f>1/(2*dx)*((D4-C4)^2+(E4-D4)^2+(F4-E4)^2+(G4-F4)^2+(H4-G4)^2+(I4-H4)^2+(J4-I4)^2+(K4-J4)^2+(L4-K4)^2+(M4-L4)^2)</f>
        <v>7.7895973637639416E-7</v>
      </c>
      <c r="R4">
        <f t="shared" si="1"/>
        <v>0.4</v>
      </c>
      <c r="S4">
        <v>6.6081629895485392E-7</v>
      </c>
      <c r="T4">
        <v>3.7801384121005384E-7</v>
      </c>
      <c r="U4">
        <f t="shared" si="2"/>
        <v>1.0388301401649078E-6</v>
      </c>
    </row>
    <row r="5" spans="1:21" x14ac:dyDescent="0.3">
      <c r="A5" s="4"/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s="5">
        <f>(D5^2+E5^2+F5^2+G5^2+H5^2+I5^2+J5^2+K5^2+L5^2)*mi/2</f>
        <v>0</v>
      </c>
      <c r="R5">
        <f t="shared" si="1"/>
        <v>0.60000000000000009</v>
      </c>
      <c r="S5">
        <v>5.3019102879096877E-7</v>
      </c>
      <c r="T5">
        <v>7.947833659639308E-7</v>
      </c>
      <c r="U5">
        <f t="shared" si="2"/>
        <v>1.3249743947548996E-6</v>
      </c>
    </row>
    <row r="6" spans="1:21" x14ac:dyDescent="0.3">
      <c r="A6" s="4"/>
      <c r="B6" t="s">
        <v>13</v>
      </c>
      <c r="C6">
        <v>0</v>
      </c>
      <c r="D6">
        <f>(E4-2*D4+C4)/dx^2</f>
        <v>-3.0648377815511031E-4</v>
      </c>
      <c r="E6">
        <f t="shared" ref="D6:L6" si="4">(F4-2*E4+D4)/dx^2</f>
        <v>-5.8296678870635118E-4</v>
      </c>
      <c r="F6">
        <f t="shared" si="4"/>
        <v>-8.0238494821056265E-4</v>
      </c>
      <c r="G6">
        <f t="shared" si="4"/>
        <v>-9.4326007843925533E-4</v>
      </c>
      <c r="H6">
        <f t="shared" si="4"/>
        <v>-9.9180234011090034E-4</v>
      </c>
      <c r="I6">
        <f t="shared" si="4"/>
        <v>-9.432600784392576E-4</v>
      </c>
      <c r="J6">
        <f t="shared" si="4"/>
        <v>-8.0238494821055939E-4</v>
      </c>
      <c r="K6">
        <f t="shared" si="4"/>
        <v>-5.8296678870635292E-4</v>
      </c>
      <c r="L6">
        <f t="shared" si="4"/>
        <v>-3.0648377815511139E-4</v>
      </c>
      <c r="M6">
        <v>0</v>
      </c>
      <c r="R6">
        <f t="shared" si="1"/>
        <v>0.8</v>
      </c>
      <c r="S6">
        <v>3.7720662187122394E-7</v>
      </c>
      <c r="T6">
        <v>1.2827246176504976E-6</v>
      </c>
      <c r="U6">
        <f t="shared" si="2"/>
        <v>1.6599312395217216E-6</v>
      </c>
    </row>
    <row r="7" spans="1:21" x14ac:dyDescent="0.3">
      <c r="A7" s="4"/>
      <c r="B7" s="3" t="s">
        <v>14</v>
      </c>
      <c r="C7" s="3">
        <v>0</v>
      </c>
      <c r="D7" s="3">
        <f>D5+D6*dt/2</f>
        <v>-3.0648377815511029E-5</v>
      </c>
      <c r="E7" s="3">
        <f t="shared" ref="E7:L7" si="5">E5+E6*dt/2</f>
        <v>-5.8296678870635121E-5</v>
      </c>
      <c r="F7" s="3">
        <f t="shared" si="5"/>
        <v>-8.0238494821056267E-5</v>
      </c>
      <c r="G7" s="3">
        <f t="shared" si="5"/>
        <v>-9.4326007843925533E-5</v>
      </c>
      <c r="H7" s="3">
        <f t="shared" si="5"/>
        <v>-9.9180234011090042E-5</v>
      </c>
      <c r="I7" s="3">
        <f t="shared" si="5"/>
        <v>-9.4326007843925763E-5</v>
      </c>
      <c r="J7" s="3">
        <f t="shared" si="5"/>
        <v>-8.0238494821055942E-5</v>
      </c>
      <c r="K7" s="3">
        <f t="shared" si="5"/>
        <v>-5.8296678870635297E-5</v>
      </c>
      <c r="L7" s="3">
        <f t="shared" si="5"/>
        <v>-3.0648377815511138E-5</v>
      </c>
      <c r="M7" s="3">
        <v>0</v>
      </c>
      <c r="R7">
        <f t="shared" si="1"/>
        <v>1</v>
      </c>
      <c r="S7">
        <v>2.261466974390828E-7</v>
      </c>
      <c r="T7">
        <v>1.7645404356457403E-6</v>
      </c>
      <c r="U7">
        <f t="shared" si="2"/>
        <v>1.9906871330848232E-6</v>
      </c>
    </row>
    <row r="8" spans="1:21" x14ac:dyDescent="0.3">
      <c r="A8" s="4"/>
      <c r="B8" s="3" t="s">
        <v>15</v>
      </c>
      <c r="C8" s="3">
        <v>0</v>
      </c>
      <c r="D8" s="3">
        <f>D4+D5*dt/2</f>
        <v>3.0901699437494741E-4</v>
      </c>
      <c r="E8" s="3">
        <f t="shared" ref="E8:L8" si="6">E4+E5*dt/2</f>
        <v>5.8778525229247311E-4</v>
      </c>
      <c r="F8" s="3">
        <f t="shared" si="6"/>
        <v>8.0901699437494748E-4</v>
      </c>
      <c r="G8" s="3">
        <f t="shared" si="6"/>
        <v>9.5105651629515358E-4</v>
      </c>
      <c r="H8" s="3">
        <f t="shared" si="6"/>
        <v>1E-3</v>
      </c>
      <c r="I8" s="3">
        <f t="shared" si="6"/>
        <v>9.5105651629515369E-4</v>
      </c>
      <c r="J8" s="3">
        <f t="shared" si="6"/>
        <v>8.0901699437494748E-4</v>
      </c>
      <c r="K8" s="3">
        <f t="shared" si="6"/>
        <v>5.8778525229247322E-4</v>
      </c>
      <c r="L8" s="3">
        <f t="shared" si="6"/>
        <v>3.0901699437494752E-4</v>
      </c>
      <c r="M8" s="3">
        <v>0</v>
      </c>
      <c r="R8">
        <f t="shared" si="1"/>
        <v>1.2</v>
      </c>
      <c r="S8">
        <v>1.0100860447274524E-7</v>
      </c>
      <c r="T8">
        <v>2.1638448858812442E-6</v>
      </c>
      <c r="U8">
        <f t="shared" si="2"/>
        <v>2.2648534903539896E-6</v>
      </c>
    </row>
    <row r="9" spans="1:21" x14ac:dyDescent="0.3">
      <c r="A9" s="4"/>
      <c r="B9" s="3" t="s">
        <v>16</v>
      </c>
      <c r="C9" s="3">
        <v>0</v>
      </c>
      <c r="D9" s="3">
        <f t="shared" ref="D9:L9" si="7">(E8-2*D8+C8)/dx^2</f>
        <v>-3.0648377815511031E-4</v>
      </c>
      <c r="E9" s="3">
        <f t="shared" si="7"/>
        <v>-5.8296678870635118E-4</v>
      </c>
      <c r="F9" s="3">
        <f t="shared" si="7"/>
        <v>-8.0238494821056265E-4</v>
      </c>
      <c r="G9" s="3">
        <f t="shared" si="7"/>
        <v>-9.4326007843925533E-4</v>
      </c>
      <c r="H9" s="3">
        <f t="shared" si="7"/>
        <v>-9.9180234011090034E-4</v>
      </c>
      <c r="I9" s="3">
        <f t="shared" si="7"/>
        <v>-9.432600784392576E-4</v>
      </c>
      <c r="J9" s="3">
        <f t="shared" si="7"/>
        <v>-8.0238494821055939E-4</v>
      </c>
      <c r="K9" s="3">
        <f t="shared" si="7"/>
        <v>-5.8296678870635292E-4</v>
      </c>
      <c r="L9" s="3">
        <f t="shared" si="7"/>
        <v>-3.0648377815511139E-4</v>
      </c>
      <c r="M9" s="3">
        <v>0</v>
      </c>
      <c r="R9">
        <f t="shared" si="1"/>
        <v>1.4</v>
      </c>
      <c r="S9">
        <v>2.1695092352888179E-8</v>
      </c>
      <c r="T9">
        <v>2.4172855496072097E-6</v>
      </c>
      <c r="U9">
        <f t="shared" si="2"/>
        <v>2.4389806419600977E-6</v>
      </c>
    </row>
    <row r="10" spans="1:21" x14ac:dyDescent="0.3">
      <c r="A10" s="4"/>
      <c r="B10" s="1" t="s">
        <v>18</v>
      </c>
      <c r="C10">
        <v>0</v>
      </c>
      <c r="D10">
        <f>D4+D7*dt</f>
        <v>3.028873188118452E-4</v>
      </c>
      <c r="E10">
        <f>E4+E7*dt</f>
        <v>5.7612591651834606E-4</v>
      </c>
      <c r="F10">
        <f t="shared" ref="D10:L10" si="8">F4+F7*dt</f>
        <v>7.9296929541073627E-4</v>
      </c>
      <c r="G10">
        <f t="shared" si="8"/>
        <v>9.3219131472636852E-4</v>
      </c>
      <c r="H10">
        <f t="shared" si="8"/>
        <v>9.8016395319778203E-4</v>
      </c>
      <c r="I10">
        <f t="shared" si="8"/>
        <v>9.3219131472636852E-4</v>
      </c>
      <c r="J10">
        <f t="shared" si="8"/>
        <v>7.9296929541073627E-4</v>
      </c>
      <c r="K10">
        <f t="shared" si="8"/>
        <v>5.7612591651834617E-4</v>
      </c>
      <c r="L10">
        <f t="shared" si="8"/>
        <v>3.0288731881184531E-4</v>
      </c>
      <c r="M10">
        <v>0</v>
      </c>
      <c r="P10">
        <f>1/(2*dx)*((D10-C10)^2+(E10-D10)^2+(F10-E10)^2+(G10-F10)^2+(H10-G10)^2+(I10-H10)^2+(J10-I10)^2+(K10-J10)^2+(L10-K10)^2+(M10-L10)^2)</f>
        <v>7.4836326911668944E-7</v>
      </c>
      <c r="R10">
        <f t="shared" si="1"/>
        <v>1.5999999999999999</v>
      </c>
      <c r="S10">
        <v>8.5275001156764118E-10</v>
      </c>
      <c r="T10">
        <v>2.4846070841392177E-6</v>
      </c>
      <c r="U10">
        <f t="shared" si="2"/>
        <v>2.4854598341507854E-6</v>
      </c>
    </row>
    <row r="11" spans="1:21" x14ac:dyDescent="0.3">
      <c r="A11" s="4"/>
      <c r="B11" s="2" t="s">
        <v>20</v>
      </c>
      <c r="C11">
        <v>0</v>
      </c>
      <c r="D11">
        <f>D5+D9*dt</f>
        <v>-6.1296755631022059E-5</v>
      </c>
      <c r="E11">
        <f t="shared" ref="D11:L11" si="9">E5+E9*dt</f>
        <v>-1.1659335774127024E-4</v>
      </c>
      <c r="F11">
        <f t="shared" si="9"/>
        <v>-1.6047698964211253E-4</v>
      </c>
      <c r="G11">
        <f t="shared" si="9"/>
        <v>-1.8865201568785107E-4</v>
      </c>
      <c r="H11">
        <f t="shared" si="9"/>
        <v>-1.9836046802218008E-4</v>
      </c>
      <c r="I11">
        <f t="shared" si="9"/>
        <v>-1.8865201568785153E-4</v>
      </c>
      <c r="J11">
        <f t="shared" si="9"/>
        <v>-1.6047698964211188E-4</v>
      </c>
      <c r="K11">
        <f t="shared" si="9"/>
        <v>-1.1659335774127059E-4</v>
      </c>
      <c r="L11">
        <f t="shared" si="9"/>
        <v>-6.1296755631022276E-5</v>
      </c>
      <c r="M11">
        <v>0</v>
      </c>
      <c r="O11" s="5">
        <f>(D11^2+E11^2+F11^2+G11^2+H11^2+I11^2+J11^2+K11^2+L11^2)*mi</f>
        <v>1.9673437636989233E-7</v>
      </c>
      <c r="R11">
        <f t="shared" si="1"/>
        <v>1.7999999999999998</v>
      </c>
      <c r="S11">
        <v>4.1859426070333263E-8</v>
      </c>
      <c r="T11">
        <v>2.3550574635259495E-6</v>
      </c>
      <c r="U11">
        <f t="shared" si="2"/>
        <v>2.3969168895962829E-6</v>
      </c>
    </row>
    <row r="12" spans="1:21" x14ac:dyDescent="0.3">
      <c r="A12" s="4"/>
      <c r="B12" t="s">
        <v>22</v>
      </c>
      <c r="C12">
        <v>0</v>
      </c>
      <c r="D12">
        <f>(E10-2*D10+C10)/dx^2</f>
        <v>-3.0040435158750498E-4</v>
      </c>
      <c r="E12">
        <f t="shared" ref="D12:L12" si="10">(F10-2*E10+D10)/dx^2</f>
        <v>-5.7140303220143277E-4</v>
      </c>
      <c r="F12">
        <f t="shared" si="10"/>
        <v>-7.8646880282446274E-4</v>
      </c>
      <c r="G12">
        <f t="shared" si="10"/>
        <v>-9.2454952737667064E-4</v>
      </c>
      <c r="H12">
        <f t="shared" si="10"/>
        <v>-9.7212890247391445E-4</v>
      </c>
      <c r="I12">
        <f t="shared" si="10"/>
        <v>-9.2454952737667183E-4</v>
      </c>
      <c r="J12">
        <f t="shared" si="10"/>
        <v>-7.8646880282446274E-4</v>
      </c>
      <c r="K12">
        <f t="shared" si="10"/>
        <v>-5.7140303220143331E-4</v>
      </c>
      <c r="L12">
        <f t="shared" si="10"/>
        <v>-3.0040435158750606E-4</v>
      </c>
      <c r="M12">
        <v>0</v>
      </c>
      <c r="R12">
        <f t="shared" si="1"/>
        <v>1.9999999999999998</v>
      </c>
      <c r="S12">
        <v>1.382809076599252E-7</v>
      </c>
      <c r="T12">
        <v>2.0491174235798281E-6</v>
      </c>
      <c r="U12">
        <f t="shared" si="2"/>
        <v>2.1873983312397535E-6</v>
      </c>
    </row>
    <row r="13" spans="1:21" x14ac:dyDescent="0.3">
      <c r="A13" s="4"/>
      <c r="B13" s="3" t="s">
        <v>23</v>
      </c>
      <c r="C13" s="3">
        <v>0</v>
      </c>
      <c r="D13" s="3">
        <f>D11+D12*dt/2</f>
        <v>-9.1337190789772554E-5</v>
      </c>
      <c r="E13" s="3">
        <f t="shared" ref="E13" si="11">E11+E12*dt/2</f>
        <v>-1.7373366096141353E-4</v>
      </c>
      <c r="F13" s="3">
        <f t="shared" ref="F13" si="12">F11+F12*dt/2</f>
        <v>-2.3912386992455881E-4</v>
      </c>
      <c r="G13" s="3">
        <f t="shared" ref="G13" si="13">G11+G12*dt/2</f>
        <v>-2.8110696842551815E-4</v>
      </c>
      <c r="H13" s="3">
        <f t="shared" ref="H13" si="14">H11+H12*dt/2</f>
        <v>-2.9557335826957155E-4</v>
      </c>
      <c r="I13" s="3">
        <f t="shared" ref="I13" si="15">I11+I12*dt/2</f>
        <v>-2.8110696842551875E-4</v>
      </c>
      <c r="J13" s="3">
        <f t="shared" ref="J13" si="16">J11+J12*dt/2</f>
        <v>-2.3912386992455816E-4</v>
      </c>
      <c r="K13" s="3">
        <f t="shared" ref="K13" si="17">K11+K12*dt/2</f>
        <v>-1.7373366096141394E-4</v>
      </c>
      <c r="L13" s="3">
        <f t="shared" ref="L13" si="18">L11+L12*dt/2</f>
        <v>-9.1337190789772879E-5</v>
      </c>
      <c r="M13" s="3">
        <v>0</v>
      </c>
      <c r="R13">
        <f t="shared" si="1"/>
        <v>2.1999999999999997</v>
      </c>
      <c r="S13">
        <v>2.7488423320278624E-7</v>
      </c>
      <c r="T13">
        <v>1.6152749871123126E-6</v>
      </c>
      <c r="U13">
        <f t="shared" si="2"/>
        <v>1.8901592203150988E-6</v>
      </c>
    </row>
    <row r="14" spans="1:21" x14ac:dyDescent="0.3">
      <c r="A14" s="4"/>
      <c r="B14" s="3" t="s">
        <v>24</v>
      </c>
      <c r="C14" s="3">
        <v>0</v>
      </c>
      <c r="D14" s="3">
        <f>D10+D11*dt/2</f>
        <v>2.9675764324874299E-4</v>
      </c>
      <c r="E14" s="3">
        <f t="shared" ref="E14:L14" si="19">E10+E11*dt/2</f>
        <v>5.64466580744219E-4</v>
      </c>
      <c r="F14" s="3">
        <f t="shared" si="19"/>
        <v>7.7692159644652506E-4</v>
      </c>
      <c r="G14" s="3">
        <f t="shared" si="19"/>
        <v>9.1332611315758346E-4</v>
      </c>
      <c r="H14" s="3">
        <f t="shared" si="19"/>
        <v>9.6032790639556404E-4</v>
      </c>
      <c r="I14" s="3">
        <f t="shared" si="19"/>
        <v>9.1332611315758335E-4</v>
      </c>
      <c r="J14" s="3">
        <f t="shared" si="19"/>
        <v>7.7692159644652506E-4</v>
      </c>
      <c r="K14" s="3">
        <f t="shared" si="19"/>
        <v>5.6446658074421911E-4</v>
      </c>
      <c r="L14" s="3">
        <f t="shared" si="19"/>
        <v>2.9675764324874309E-4</v>
      </c>
      <c r="M14" s="3">
        <v>0</v>
      </c>
      <c r="R14">
        <f t="shared" si="1"/>
        <v>2.4</v>
      </c>
      <c r="S14">
        <v>4.3004806325791907E-7</v>
      </c>
      <c r="T14">
        <v>1.1223530152410308E-6</v>
      </c>
      <c r="U14">
        <f>S14+T14</f>
        <v>1.5524010784989499E-6</v>
      </c>
    </row>
    <row r="15" spans="1:21" x14ac:dyDescent="0.3">
      <c r="A15" s="4"/>
      <c r="B15" s="3" t="s">
        <v>25</v>
      </c>
      <c r="C15" s="3">
        <v>0</v>
      </c>
      <c r="D15" s="3">
        <f t="shared" ref="D15" si="20">(E14-2*D14+C14)/dx^2</f>
        <v>-2.9432492501989965E-4</v>
      </c>
      <c r="E15" s="3">
        <f t="shared" ref="E15" si="21">(F14-2*E14+D14)/dx^2</f>
        <v>-5.5983927569651436E-4</v>
      </c>
      <c r="F15" s="3">
        <f t="shared" ref="F15" si="22">(G14-2*F14+E14)/dx^2</f>
        <v>-7.7055265743836284E-4</v>
      </c>
      <c r="G15" s="3">
        <f t="shared" ref="G15" si="23">(H14-2*G14+F14)/dx^2</f>
        <v>-9.0583897631408596E-4</v>
      </c>
      <c r="H15" s="3">
        <f t="shared" ref="H15" si="24">(I14-2*H14+G14)/dx^2</f>
        <v>-9.5245546483692422E-4</v>
      </c>
      <c r="I15" s="3">
        <f t="shared" ref="I15" si="25">(J14-2*I14+H14)/dx^2</f>
        <v>-9.0583897631408379E-4</v>
      </c>
      <c r="J15" s="3">
        <f t="shared" ref="J15" si="26">(K14-2*J14+I14)/dx^2</f>
        <v>-7.7055265743836176E-4</v>
      </c>
      <c r="K15" s="3">
        <f t="shared" ref="K15" si="27">(L14-2*K14+J14)/dx^2</f>
        <v>-5.5983927569651598E-4</v>
      </c>
      <c r="L15" s="3">
        <f t="shared" ref="L15" si="28">(M14-2*L14+K14)/dx^2</f>
        <v>-2.9432492501990073E-4</v>
      </c>
      <c r="M15" s="3">
        <v>0</v>
      </c>
      <c r="R15">
        <f t="shared" si="1"/>
        <v>2.6</v>
      </c>
      <c r="S15">
        <v>5.7918871083748225E-7</v>
      </c>
      <c r="T15">
        <v>6.486038141883961E-7</v>
      </c>
      <c r="U15">
        <f t="shared" si="2"/>
        <v>1.2277925250258784E-6</v>
      </c>
    </row>
    <row r="16" spans="1:21" x14ac:dyDescent="0.3">
      <c r="A16" s="4"/>
      <c r="B16" t="s">
        <v>27</v>
      </c>
      <c r="C16">
        <v>0</v>
      </c>
      <c r="D16">
        <f>D10+D13*dt</f>
        <v>2.8461988065389069E-4</v>
      </c>
      <c r="E16">
        <f>E10+E13*dt</f>
        <v>5.4137918432606335E-4</v>
      </c>
      <c r="F16">
        <f t="shared" ref="F16:L16" si="29">F10+F13*dt</f>
        <v>7.4514452142582449E-4</v>
      </c>
      <c r="G16">
        <f t="shared" si="29"/>
        <v>8.7596992104126484E-4</v>
      </c>
      <c r="H16">
        <f t="shared" si="29"/>
        <v>9.2104928154386771E-4</v>
      </c>
      <c r="I16">
        <f t="shared" si="29"/>
        <v>8.7596992104126473E-4</v>
      </c>
      <c r="J16">
        <f t="shared" si="29"/>
        <v>7.451445214258246E-4</v>
      </c>
      <c r="K16">
        <f t="shared" si="29"/>
        <v>5.4137918432606335E-4</v>
      </c>
      <c r="L16">
        <f t="shared" si="29"/>
        <v>2.8461988065389075E-4</v>
      </c>
      <c r="M16">
        <v>0</v>
      </c>
      <c r="P16">
        <f>1/(2*dx)*((D16-C16)^2+(E16-D16)^2+(F16-E16)^2+(G16-F16)^2+(H16-G16)^2+(I16-H16)^2+(J16-I16)^2+(K16-J16)^2+(L16-K16)^2+(M16-L16)^2)</f>
        <v>6.6081629895485392E-7</v>
      </c>
      <c r="R16">
        <f t="shared" si="1"/>
        <v>2.8000000000000003</v>
      </c>
      <c r="S16">
        <v>6.9865895890084153E-7</v>
      </c>
      <c r="T16">
        <v>2.6929881375378229E-7</v>
      </c>
      <c r="U16">
        <f t="shared" si="2"/>
        <v>9.6795777265462392E-7</v>
      </c>
    </row>
    <row r="17" spans="1:21" x14ac:dyDescent="0.3">
      <c r="A17" s="4"/>
      <c r="B17" t="s">
        <v>28</v>
      </c>
      <c r="C17">
        <v>0</v>
      </c>
      <c r="D17">
        <f>D11+D15*dt</f>
        <v>-1.2016174063500199E-4</v>
      </c>
      <c r="E17">
        <f t="shared" ref="E17:L17" si="30">E11+E15*dt</f>
        <v>-2.2856121288057312E-4</v>
      </c>
      <c r="F17">
        <f t="shared" si="30"/>
        <v>-3.1458752112978512E-4</v>
      </c>
      <c r="G17">
        <f t="shared" si="30"/>
        <v>-3.6981981095066823E-4</v>
      </c>
      <c r="H17">
        <f t="shared" si="30"/>
        <v>-3.8885156098956498E-4</v>
      </c>
      <c r="I17">
        <f t="shared" si="30"/>
        <v>-3.6981981095066829E-4</v>
      </c>
      <c r="J17">
        <f t="shared" si="30"/>
        <v>-3.1458752112978425E-4</v>
      </c>
      <c r="K17">
        <f t="shared" si="30"/>
        <v>-2.285612128805738E-4</v>
      </c>
      <c r="L17">
        <f t="shared" si="30"/>
        <v>-1.2016174063500243E-4</v>
      </c>
      <c r="M17">
        <v>0</v>
      </c>
      <c r="O17" s="5">
        <f>mi/2*(D17^2+E17^2+F17^2+G17^2+H17^2+I17^2+J17^2+K17^2+L17^2)</f>
        <v>3.7801384121005384E-7</v>
      </c>
      <c r="R17">
        <f t="shared" si="1"/>
        <v>3.0000000000000004</v>
      </c>
      <c r="S17">
        <v>7.695013395393461E-7</v>
      </c>
      <c r="T17">
        <v>4.4781508612300244E-8</v>
      </c>
      <c r="U17">
        <f t="shared" si="2"/>
        <v>8.1428284815164634E-7</v>
      </c>
    </row>
    <row r="18" spans="1:21" x14ac:dyDescent="0.3">
      <c r="A18" s="4"/>
      <c r="B18" t="s">
        <v>29</v>
      </c>
      <c r="C18">
        <v>0</v>
      </c>
      <c r="D18">
        <f>(E16-2*D16+C16)/dx^2</f>
        <v>-2.8228666367461426E-4</v>
      </c>
      <c r="E18">
        <f t="shared" ref="E18:L18" si="31">(F16-2*E16+D16)/dx^2</f>
        <v>-5.3694114190192162E-4</v>
      </c>
      <c r="F18">
        <f t="shared" si="31"/>
        <v>-7.3903608007095062E-4</v>
      </c>
      <c r="G18">
        <f t="shared" si="31"/>
        <v>-8.6878901755548833E-4</v>
      </c>
      <c r="H18">
        <f t="shared" si="31"/>
        <v>-9.1349883279267597E-4</v>
      </c>
      <c r="I18">
        <f t="shared" si="31"/>
        <v>-8.68789017555484E-4</v>
      </c>
      <c r="J18">
        <f t="shared" si="31"/>
        <v>-7.3903608007095387E-4</v>
      </c>
      <c r="K18">
        <f t="shared" si="31"/>
        <v>-5.3694114190191934E-4</v>
      </c>
      <c r="L18">
        <f t="shared" si="31"/>
        <v>-2.8228666367461535E-4</v>
      </c>
      <c r="M18">
        <v>0</v>
      </c>
      <c r="R18">
        <f t="shared" si="1"/>
        <v>3.2000000000000006</v>
      </c>
      <c r="S18">
        <v>7.8046015794610147E-7</v>
      </c>
      <c r="T18">
        <v>1.0879888244785896E-8</v>
      </c>
      <c r="U18">
        <f t="shared" si="2"/>
        <v>7.913400461908874E-7</v>
      </c>
    </row>
    <row r="19" spans="1:21" x14ac:dyDescent="0.3">
      <c r="A19" s="4"/>
      <c r="B19" s="3" t="s">
        <v>60</v>
      </c>
      <c r="C19" s="3">
        <v>0</v>
      </c>
      <c r="D19" s="3">
        <f>D17+D18*dt/2</f>
        <v>-1.4839040700246342E-4</v>
      </c>
      <c r="E19" s="3">
        <f t="shared" ref="E19" si="32">E17+E18*dt/2</f>
        <v>-2.822553270707653E-4</v>
      </c>
      <c r="F19" s="3">
        <f t="shared" ref="F19" si="33">F17+F18*dt/2</f>
        <v>-3.884911291368802E-4</v>
      </c>
      <c r="G19" s="3">
        <f t="shared" ref="G19" si="34">G17+G18*dt/2</f>
        <v>-4.5669871270621708E-4</v>
      </c>
      <c r="H19" s="3">
        <f t="shared" ref="H19" si="35">H17+H18*dt/2</f>
        <v>-4.8020144426883258E-4</v>
      </c>
      <c r="I19" s="3">
        <f t="shared" ref="I19" si="36">I17+I18*dt/2</f>
        <v>-4.566987127062167E-4</v>
      </c>
      <c r="J19" s="3">
        <f t="shared" ref="J19" si="37">J17+J18*dt/2</f>
        <v>-3.8849112913687966E-4</v>
      </c>
      <c r="K19" s="3">
        <f t="shared" ref="K19" si="38">K17+K18*dt/2</f>
        <v>-2.8225532707076574E-4</v>
      </c>
      <c r="L19" s="3">
        <f t="shared" ref="L19" si="39">L17+L18*dt/2</f>
        <v>-1.4839040700246397E-4</v>
      </c>
      <c r="M19" s="3">
        <v>0</v>
      </c>
      <c r="R19">
        <f t="shared" si="1"/>
        <v>3.4000000000000008</v>
      </c>
      <c r="S19">
        <v>7.2977370408066612E-7</v>
      </c>
      <c r="T19">
        <v>1.7320165002773365E-7</v>
      </c>
      <c r="U19">
        <f t="shared" si="2"/>
        <v>9.0297535410839971E-7</v>
      </c>
    </row>
    <row r="20" spans="1:21" x14ac:dyDescent="0.3">
      <c r="A20" s="4"/>
      <c r="B20" s="3" t="s">
        <v>58</v>
      </c>
      <c r="C20" s="3">
        <v>0</v>
      </c>
      <c r="D20" s="3">
        <f>D16+D17*dt/2</f>
        <v>2.7260370659039048E-4</v>
      </c>
      <c r="E20" s="3">
        <f t="shared" ref="E20:L20" si="40">E16+E17*dt/2</f>
        <v>5.1852306303800603E-4</v>
      </c>
      <c r="F20" s="3">
        <f t="shared" si="40"/>
        <v>7.1368576931284599E-4</v>
      </c>
      <c r="G20" s="3">
        <f t="shared" si="40"/>
        <v>8.3898793994619805E-4</v>
      </c>
      <c r="H20" s="3">
        <f t="shared" si="40"/>
        <v>8.8216412544491125E-4</v>
      </c>
      <c r="I20" s="3">
        <f t="shared" si="40"/>
        <v>8.3898793994619794E-4</v>
      </c>
      <c r="J20" s="3">
        <f t="shared" si="40"/>
        <v>7.1368576931284621E-4</v>
      </c>
      <c r="K20" s="3">
        <f t="shared" si="40"/>
        <v>5.1852306303800592E-4</v>
      </c>
      <c r="L20" s="3">
        <f t="shared" si="40"/>
        <v>2.7260370659039048E-4</v>
      </c>
      <c r="M20" s="3">
        <v>0</v>
      </c>
    </row>
    <row r="21" spans="1:21" x14ac:dyDescent="0.3">
      <c r="A21" s="4"/>
      <c r="B21" s="3" t="s">
        <v>59</v>
      </c>
      <c r="C21" s="3">
        <v>0</v>
      </c>
      <c r="D21" s="3">
        <f t="shared" ref="D21:D84" si="41">(E20-2*D20+C20)/dx^2</f>
        <v>-2.7036899411925409E-4</v>
      </c>
      <c r="E21" s="3">
        <f t="shared" ref="E21:E84" si="42">(F20-2*E20+D20)/dx^2</f>
        <v>-5.1427238732256917E-4</v>
      </c>
      <c r="F21" s="3">
        <f t="shared" ref="F21:F84" si="43">(G20-2*F20+E20)/dx^2</f>
        <v>-7.0783521610832804E-4</v>
      </c>
      <c r="G21" s="3">
        <f t="shared" ref="G21:G84" si="44">(H20-2*G20+F20)/dx^2</f>
        <v>-8.3211020216346463E-4</v>
      </c>
      <c r="H21" s="3">
        <f t="shared" ref="H21:H84" si="45">(I20-2*H20+G20)/dx^2</f>
        <v>-8.7493244397815343E-4</v>
      </c>
      <c r="I21" s="3">
        <f t="shared" ref="I21:I84" si="46">(J20-2*I20+H20)/dx^2</f>
        <v>-8.3211020216346018E-4</v>
      </c>
      <c r="J21" s="3">
        <f t="shared" ref="J21:J84" si="47">(K20-2*J20+I20)/dx^2</f>
        <v>-7.0783521610833465E-4</v>
      </c>
      <c r="K21" s="3">
        <f t="shared" ref="K21:K84" si="48">(L20-2*K20+J20)/dx^2</f>
        <v>-5.1427238732256418E-4</v>
      </c>
      <c r="L21" s="3">
        <f t="shared" ref="L21:L84" si="49">(M20-2*L20+K20)/dx^2</f>
        <v>-2.7036899411925517E-4</v>
      </c>
      <c r="M21" s="3">
        <v>0</v>
      </c>
    </row>
    <row r="22" spans="1:21" x14ac:dyDescent="0.3">
      <c r="A22" s="4"/>
      <c r="B22" t="s">
        <v>30</v>
      </c>
      <c r="C22">
        <v>0</v>
      </c>
      <c r="D22">
        <f>D16+D19*dt</f>
        <v>2.5494179925339801E-4</v>
      </c>
      <c r="E22">
        <f>E16+E19*dt</f>
        <v>4.849281189119103E-4</v>
      </c>
      <c r="F22">
        <f t="shared" ref="F22:L22" si="50">F16+F19*dt</f>
        <v>6.6744629559844842E-4</v>
      </c>
      <c r="G22">
        <f t="shared" si="50"/>
        <v>7.8463017850002143E-4</v>
      </c>
      <c r="H22">
        <f t="shared" si="50"/>
        <v>8.2500899269010125E-4</v>
      </c>
      <c r="I22">
        <f t="shared" si="50"/>
        <v>7.8463017850002132E-4</v>
      </c>
      <c r="J22">
        <f t="shared" si="50"/>
        <v>6.6744629559844864E-4</v>
      </c>
      <c r="K22">
        <f t="shared" si="50"/>
        <v>4.8492811891191019E-4</v>
      </c>
      <c r="L22">
        <f t="shared" si="50"/>
        <v>2.5494179925339796E-4</v>
      </c>
      <c r="M22">
        <v>0</v>
      </c>
      <c r="P22">
        <f>1/(2*dx)*((D22-C22)^2+(E22-D22)^2+(F22-E22)^2+(G22-F22)^2+(H22-G22)^2+(I22-H22)^2+(J22-I22)^2+(K22-J22)^2+(L22-K22)^2+(M22-L22)^2)</f>
        <v>5.3019102879096877E-7</v>
      </c>
    </row>
    <row r="23" spans="1:21" x14ac:dyDescent="0.3">
      <c r="A23" s="4"/>
      <c r="B23" t="s">
        <v>31</v>
      </c>
      <c r="C23">
        <v>0</v>
      </c>
      <c r="D23">
        <f>D17+D21*dt</f>
        <v>-1.7423553945885282E-4</v>
      </c>
      <c r="E23">
        <f t="shared" ref="E23:L23" si="51">E17+E21*dt</f>
        <v>-3.3141569034508697E-4</v>
      </c>
      <c r="F23">
        <f t="shared" si="51"/>
        <v>-4.5615456435145073E-4</v>
      </c>
      <c r="G23">
        <f t="shared" si="51"/>
        <v>-5.3624185138336118E-4</v>
      </c>
      <c r="H23">
        <f t="shared" si="51"/>
        <v>-5.6383804978519571E-4</v>
      </c>
      <c r="I23">
        <f t="shared" si="51"/>
        <v>-5.3624185138336031E-4</v>
      </c>
      <c r="J23">
        <f t="shared" si="51"/>
        <v>-4.5615456435145116E-4</v>
      </c>
      <c r="K23">
        <f t="shared" si="51"/>
        <v>-3.3141569034508665E-4</v>
      </c>
      <c r="L23">
        <f t="shared" si="51"/>
        <v>-1.7423553945885347E-4</v>
      </c>
      <c r="M23">
        <v>0</v>
      </c>
      <c r="O23" s="5">
        <f>mi/2*(D23^2+E23^2+F23^2+G23^2+H23^2+I23^2+J23^2+K23^2+L23^2)</f>
        <v>7.947833659639308E-7</v>
      </c>
    </row>
    <row r="24" spans="1:21" x14ac:dyDescent="0.3">
      <c r="A24" s="4"/>
      <c r="B24" t="s">
        <v>32</v>
      </c>
      <c r="C24">
        <v>0</v>
      </c>
      <c r="D24">
        <f>(E22-2*D22+C22)/dx^2</f>
        <v>-2.5285187309160304E-4</v>
      </c>
      <c r="E24">
        <f t="shared" ref="E24:L24" si="52">(F22-2*E22+D22)/dx^2</f>
        <v>-4.8095284312241394E-4</v>
      </c>
      <c r="F24">
        <f t="shared" si="52"/>
        <v>-6.6197479787288979E-4</v>
      </c>
      <c r="G24">
        <f t="shared" si="52"/>
        <v>-7.7819804715795735E-4</v>
      </c>
      <c r="H24">
        <f t="shared" si="52"/>
        <v>-8.1824584956258347E-4</v>
      </c>
      <c r="I24">
        <f t="shared" si="52"/>
        <v>-7.7819804715795302E-4</v>
      </c>
      <c r="J24">
        <f t="shared" si="52"/>
        <v>-6.619747978728964E-4</v>
      </c>
      <c r="K24">
        <f t="shared" si="52"/>
        <v>-4.8095284312241063E-4</v>
      </c>
      <c r="L24">
        <f t="shared" si="52"/>
        <v>-2.5285187309160304E-4</v>
      </c>
      <c r="M24">
        <v>0</v>
      </c>
    </row>
    <row r="25" spans="1:21" x14ac:dyDescent="0.3">
      <c r="A25" s="4"/>
      <c r="B25" s="3" t="s">
        <v>61</v>
      </c>
      <c r="C25" s="3">
        <v>0</v>
      </c>
      <c r="D25" s="3">
        <f>D23+D24*dt/2</f>
        <v>-1.9952072676801314E-4</v>
      </c>
      <c r="E25" s="3">
        <f t="shared" ref="E25" si="53">E23+E24*dt/2</f>
        <v>-3.7951097465732837E-4</v>
      </c>
      <c r="F25" s="3">
        <f t="shared" ref="F25" si="54">F23+F24*dt/2</f>
        <v>-5.2235204413873966E-4</v>
      </c>
      <c r="G25" s="3">
        <f t="shared" ref="G25" si="55">G23+G24*dt/2</f>
        <v>-6.1406165609915694E-4</v>
      </c>
      <c r="H25" s="3">
        <f t="shared" ref="H25" si="56">H23+H24*dt/2</f>
        <v>-6.4566263474145403E-4</v>
      </c>
      <c r="I25" s="3">
        <f t="shared" ref="I25" si="57">I23+I24*dt/2</f>
        <v>-6.1406165609915564E-4</v>
      </c>
      <c r="J25" s="3">
        <f t="shared" ref="J25" si="58">J23+J24*dt/2</f>
        <v>-5.2235204413874086E-4</v>
      </c>
      <c r="K25" s="3">
        <f t="shared" ref="K25" si="59">K23+K24*dt/2</f>
        <v>-3.7951097465732772E-4</v>
      </c>
      <c r="L25" s="3">
        <f t="shared" ref="L25" si="60">L23+L24*dt/2</f>
        <v>-1.9952072676801379E-4</v>
      </c>
      <c r="M25" s="3">
        <v>0</v>
      </c>
      <c r="R25">
        <v>0</v>
      </c>
    </row>
    <row r="26" spans="1:21" x14ac:dyDescent="0.3">
      <c r="A26" s="4"/>
      <c r="B26" s="3" t="s">
        <v>62</v>
      </c>
      <c r="C26" s="3">
        <v>0</v>
      </c>
      <c r="D26" s="3">
        <f>D22+D23*dt/2</f>
        <v>2.3751824530751273E-4</v>
      </c>
      <c r="E26" s="3">
        <f t="shared" ref="E26:L26" si="61">E22+E23*dt/2</f>
        <v>4.5178654987740162E-4</v>
      </c>
      <c r="F26" s="3">
        <f t="shared" si="61"/>
        <v>6.2183083916330338E-4</v>
      </c>
      <c r="G26" s="3">
        <f t="shared" si="61"/>
        <v>7.3100599336168529E-4</v>
      </c>
      <c r="H26" s="3">
        <f t="shared" si="61"/>
        <v>7.6862518771158173E-4</v>
      </c>
      <c r="I26" s="3">
        <f t="shared" si="61"/>
        <v>7.3100599336168529E-4</v>
      </c>
      <c r="J26" s="3">
        <f t="shared" si="61"/>
        <v>6.2183083916330349E-4</v>
      </c>
      <c r="K26" s="3">
        <f t="shared" si="61"/>
        <v>4.5178654987740151E-4</v>
      </c>
      <c r="L26" s="3">
        <f t="shared" si="61"/>
        <v>2.3751824530751262E-4</v>
      </c>
      <c r="M26" s="3">
        <v>0</v>
      </c>
    </row>
    <row r="27" spans="1:21" x14ac:dyDescent="0.3">
      <c r="A27" s="4"/>
      <c r="B27" s="3" t="s">
        <v>63</v>
      </c>
      <c r="C27" s="3">
        <v>0</v>
      </c>
      <c r="D27" s="3">
        <f t="shared" ref="D27:D90" si="62">(E26-2*D26+C26)/dx^2</f>
        <v>-2.3557115151502564E-4</v>
      </c>
      <c r="E27" s="3">
        <f t="shared" ref="E27:E90" si="63">(F26-2*E26+D26)/dx^2</f>
        <v>-4.4808295739904116E-4</v>
      </c>
      <c r="F27" s="3">
        <f t="shared" ref="F27:F90" si="64">(G26-2*F26+E26)/dx^2</f>
        <v>-6.1673328143528659E-4</v>
      </c>
      <c r="G27" s="3">
        <f t="shared" ref="G27:G90" si="65">(H26-2*G26+F26)/dx^2</f>
        <v>-7.2501345485121457E-4</v>
      </c>
      <c r="H27" s="3">
        <f t="shared" ref="H27:H90" si="66">(I26-2*H26+G26)/dx^2</f>
        <v>-7.6232425984053059E-4</v>
      </c>
      <c r="I27" s="3">
        <f t="shared" ref="I27:I90" si="67">(J26-2*I26+H26)/dx^2</f>
        <v>-7.2501345485121349E-4</v>
      </c>
      <c r="J27" s="3">
        <f t="shared" ref="J27:J90" si="68">(K26-2*J26+I26)/dx^2</f>
        <v>-6.1673328143529039E-4</v>
      </c>
      <c r="K27" s="3">
        <f t="shared" ref="K27:K90" si="69">(L26-2*K26+J26)/dx^2</f>
        <v>-4.4808295739903899E-4</v>
      </c>
      <c r="L27" s="3">
        <f t="shared" ref="L27:L90" si="70">(M26-2*L26+K26)/dx^2</f>
        <v>-2.3557115151502452E-4</v>
      </c>
      <c r="M27" s="3">
        <v>0</v>
      </c>
    </row>
    <row r="28" spans="1:21" x14ac:dyDescent="0.3">
      <c r="A28" s="4"/>
      <c r="B28" t="s">
        <v>33</v>
      </c>
      <c r="C28">
        <v>0</v>
      </c>
      <c r="D28">
        <f>D22+D25*dt</f>
        <v>2.1503765389979538E-4</v>
      </c>
      <c r="E28">
        <f>E22+E25*dt</f>
        <v>4.090259239804446E-4</v>
      </c>
      <c r="F28">
        <f t="shared" ref="F28:L28" si="71">F22+F25*dt</f>
        <v>5.6297588677070045E-4</v>
      </c>
      <c r="G28">
        <f t="shared" si="71"/>
        <v>6.6181784728019E-4</v>
      </c>
      <c r="H28">
        <f t="shared" si="71"/>
        <v>6.9587646574181046E-4</v>
      </c>
      <c r="I28">
        <f t="shared" si="71"/>
        <v>6.6181784728019022E-4</v>
      </c>
      <c r="J28">
        <f t="shared" si="71"/>
        <v>5.6297588677070045E-4</v>
      </c>
      <c r="K28">
        <f t="shared" si="71"/>
        <v>4.0902592398044465E-4</v>
      </c>
      <c r="L28">
        <f t="shared" si="71"/>
        <v>2.1503765389979521E-4</v>
      </c>
      <c r="M28">
        <v>0</v>
      </c>
      <c r="P28">
        <f>1/(2*dx)*((D28-C28)^2+(E28-D28)^2+(F28-E28)^2+(G28-F28)^2+(H28-G28)^2+(I28-H28)^2+(J28-I28)^2+(K28-J28)^2+(L28-K28)^2+(M28-L28)^2)</f>
        <v>3.7720662187122394E-7</v>
      </c>
    </row>
    <row r="29" spans="1:21" x14ac:dyDescent="0.3">
      <c r="A29" s="4"/>
      <c r="B29" t="s">
        <v>34</v>
      </c>
      <c r="C29">
        <v>0</v>
      </c>
      <c r="D29">
        <f>D23+D27*dt</f>
        <v>-2.2134976976185796E-4</v>
      </c>
      <c r="E29">
        <f t="shared" ref="E29:L29" si="72">E23+E27*dt</f>
        <v>-4.2103228182489524E-4</v>
      </c>
      <c r="F29">
        <f t="shared" si="72"/>
        <v>-5.7950122063850807E-4</v>
      </c>
      <c r="G29">
        <f t="shared" si="72"/>
        <v>-6.812445423536041E-4</v>
      </c>
      <c r="H29">
        <f t="shared" si="72"/>
        <v>-7.1630290175330185E-4</v>
      </c>
      <c r="I29">
        <f t="shared" si="72"/>
        <v>-6.8124454235360301E-4</v>
      </c>
      <c r="J29">
        <f t="shared" si="72"/>
        <v>-5.7950122063850926E-4</v>
      </c>
      <c r="K29">
        <f t="shared" si="72"/>
        <v>-4.2103228182489448E-4</v>
      </c>
      <c r="L29">
        <f t="shared" si="72"/>
        <v>-2.2134976976185839E-4</v>
      </c>
      <c r="M29">
        <v>0</v>
      </c>
      <c r="O29" s="5">
        <f>mi/2*(D29^2+E29^2+F29^2+G29^2+H29^2+I29^2+J29^2+K29^2+L29^2)</f>
        <v>1.2827246176504976E-6</v>
      </c>
    </row>
    <row r="30" spans="1:21" x14ac:dyDescent="0.3">
      <c r="A30" s="4"/>
      <c r="B30" t="s">
        <v>35</v>
      </c>
      <c r="C30">
        <v>0</v>
      </c>
      <c r="D30">
        <f>(E28-2*D28+C28)/dx^2</f>
        <v>-2.1327484834977607E-4</v>
      </c>
      <c r="E30">
        <f t="shared" ref="E30:L30" si="73">(F28-2*E28+D28)/dx^2</f>
        <v>-4.0567286856982993E-4</v>
      </c>
      <c r="F30">
        <f t="shared" si="73"/>
        <v>-5.5836080192518906E-4</v>
      </c>
      <c r="G30">
        <f t="shared" si="73"/>
        <v>-6.5639248965965278E-4</v>
      </c>
      <c r="H30">
        <f t="shared" si="73"/>
        <v>-6.9017190715083042E-4</v>
      </c>
      <c r="I30">
        <f t="shared" si="73"/>
        <v>-6.5639248965965711E-4</v>
      </c>
      <c r="J30">
        <f t="shared" si="73"/>
        <v>-5.5836080192518689E-4</v>
      </c>
      <c r="K30">
        <f t="shared" si="73"/>
        <v>-4.0567286856983215E-4</v>
      </c>
      <c r="L30">
        <f t="shared" si="73"/>
        <v>-2.1327484834977222E-4</v>
      </c>
      <c r="M30">
        <v>0</v>
      </c>
    </row>
    <row r="31" spans="1:21" x14ac:dyDescent="0.3">
      <c r="A31" s="4"/>
      <c r="B31" s="3" t="s">
        <v>79</v>
      </c>
      <c r="C31" s="3">
        <v>0</v>
      </c>
      <c r="D31" s="3">
        <f>D29+D30*dt/2</f>
        <v>-2.4267725459683556E-4</v>
      </c>
      <c r="E31" s="3">
        <f t="shared" ref="E31" si="74">E29+E30*dt/2</f>
        <v>-4.6159956868187821E-4</v>
      </c>
      <c r="F31" s="3">
        <f t="shared" ref="F31" si="75">F29+F30*dt/2</f>
        <v>-6.3533730083102701E-4</v>
      </c>
      <c r="G31" s="3">
        <f t="shared" ref="G31" si="76">G29+G30*dt/2</f>
        <v>-7.4688379131956938E-4</v>
      </c>
      <c r="H31" s="3">
        <f t="shared" ref="H31" si="77">H29+H30*dt/2</f>
        <v>-7.8532009246838489E-4</v>
      </c>
      <c r="I31" s="3">
        <f t="shared" ref="I31" si="78">I29+I30*dt/2</f>
        <v>-7.4688379131956873E-4</v>
      </c>
      <c r="J31" s="3">
        <f t="shared" ref="J31" si="79">J29+J30*dt/2</f>
        <v>-6.3533730083102798E-4</v>
      </c>
      <c r="K31" s="3">
        <f t="shared" ref="K31" si="80">K29+K30*dt/2</f>
        <v>-4.6159956868187767E-4</v>
      </c>
      <c r="L31" s="3">
        <f t="shared" ref="L31" si="81">L29+L30*dt/2</f>
        <v>-2.4267725459683562E-4</v>
      </c>
      <c r="M31" s="3">
        <v>0</v>
      </c>
    </row>
    <row r="32" spans="1:21" x14ac:dyDescent="0.3">
      <c r="A32" s="4"/>
      <c r="B32" s="3" t="s">
        <v>80</v>
      </c>
      <c r="C32" s="3">
        <v>0</v>
      </c>
      <c r="D32" s="3">
        <f>D28+D29*dt/2</f>
        <v>1.9290267692360956E-4</v>
      </c>
      <c r="E32" s="3">
        <f t="shared" ref="E32:L32" si="82">E28+E29*dt/2</f>
        <v>3.6692269579795505E-4</v>
      </c>
      <c r="F32" s="3">
        <f t="shared" si="82"/>
        <v>5.0502576470684958E-4</v>
      </c>
      <c r="G32" s="3">
        <f t="shared" si="82"/>
        <v>5.936933930448296E-4</v>
      </c>
      <c r="H32" s="3">
        <f t="shared" si="82"/>
        <v>6.2424617556648026E-4</v>
      </c>
      <c r="I32" s="3">
        <f t="shared" si="82"/>
        <v>5.9369339304482993E-4</v>
      </c>
      <c r="J32" s="3">
        <f t="shared" si="82"/>
        <v>5.0502576470684948E-4</v>
      </c>
      <c r="K32" s="3">
        <f t="shared" si="82"/>
        <v>3.6692269579795522E-4</v>
      </c>
      <c r="L32" s="3">
        <f t="shared" si="82"/>
        <v>1.9290267692360937E-4</v>
      </c>
      <c r="M32" s="3">
        <v>0</v>
      </c>
    </row>
    <row r="33" spans="1:29" x14ac:dyDescent="0.3">
      <c r="A33" s="4"/>
      <c r="B33" s="3" t="s">
        <v>81</v>
      </c>
      <c r="C33" s="3">
        <v>0</v>
      </c>
      <c r="D33" s="3">
        <f t="shared" ref="D33:D96" si="83">(E32-2*D32+C32)/dx^2</f>
        <v>-1.913213263864953E-4</v>
      </c>
      <c r="E33" s="3">
        <f t="shared" ref="E33:E96" si="84">(F32-2*E32+D32)/dx^2</f>
        <v>-3.6391478833221148E-4</v>
      </c>
      <c r="F33" s="3">
        <f t="shared" ref="F33:F96" si="85">(G32-2*F32+E32)/dx^2</f>
        <v>-5.0088573525255053E-4</v>
      </c>
      <c r="G33" s="3">
        <f t="shared" ref="G33:G96" si="86">(H32-2*G32+F32)/dx^2</f>
        <v>-5.8882649653024528E-4</v>
      </c>
      <c r="H33" s="3">
        <f t="shared" ref="H33:H96" si="87">(I32-2*H32+G32)/dx^2</f>
        <v>-6.1912881773211156E-4</v>
      </c>
      <c r="I33" s="3">
        <f t="shared" ref="I33:I96" si="88">(J32-2*I32+H32)/dx^2</f>
        <v>-5.8882649653025298E-4</v>
      </c>
      <c r="J33" s="3">
        <f t="shared" ref="J33:J96" si="89">(K32-2*J32+I32)/dx^2</f>
        <v>-5.0088573525254284E-4</v>
      </c>
      <c r="K33" s="3">
        <f t="shared" ref="K33:K96" si="90">(L32-2*K32+J32)/dx^2</f>
        <v>-3.639147883322175E-4</v>
      </c>
      <c r="L33" s="3">
        <f t="shared" ref="L33:L96" si="91">(M32-2*L32+K32)/dx^2</f>
        <v>-1.913213263864898E-4</v>
      </c>
      <c r="M33" s="3">
        <v>0</v>
      </c>
    </row>
    <row r="34" spans="1:29" x14ac:dyDescent="0.3">
      <c r="A34" s="4"/>
      <c r="B34" t="s">
        <v>36</v>
      </c>
      <c r="C34">
        <v>0</v>
      </c>
      <c r="D34">
        <f>D28+D31*dt</f>
        <v>1.6650220298042827E-4</v>
      </c>
      <c r="E34">
        <f>E28+E31*dt</f>
        <v>3.1670601024406898E-4</v>
      </c>
      <c r="F34">
        <f t="shared" ref="F34:L34" si="92">F28+F31*dt</f>
        <v>4.3590842660449504E-4</v>
      </c>
      <c r="G34">
        <f t="shared" si="92"/>
        <v>5.124410890162761E-4</v>
      </c>
      <c r="H34">
        <f t="shared" si="92"/>
        <v>5.3881244724813344E-4</v>
      </c>
      <c r="I34">
        <f t="shared" si="92"/>
        <v>5.1244108901627643E-4</v>
      </c>
      <c r="J34">
        <f t="shared" si="92"/>
        <v>4.3590842660449483E-4</v>
      </c>
      <c r="K34">
        <f t="shared" si="92"/>
        <v>3.1670601024406909E-4</v>
      </c>
      <c r="L34">
        <f t="shared" si="92"/>
        <v>1.6650220298042808E-4</v>
      </c>
      <c r="M34">
        <v>0</v>
      </c>
      <c r="P34">
        <f>1/(2*dx)*((D34-C34)^2+(E34-D34)^2+(F34-E34)^2+(G34-F34)^2+(H34-G34)^2+(I34-H34)^2+(J34-I34)^2+(K34-J34)^2+(L34-K34)^2+(M34-L34)^2)</f>
        <v>2.261466974390828E-7</v>
      </c>
    </row>
    <row r="35" spans="1:29" x14ac:dyDescent="0.3">
      <c r="A35" s="4"/>
      <c r="B35" t="s">
        <v>37</v>
      </c>
      <c r="C35">
        <v>0</v>
      </c>
      <c r="D35">
        <f>D29+D33*dt</f>
        <v>-2.5961403503915704E-4</v>
      </c>
      <c r="E35">
        <f t="shared" ref="E35:L35" si="93">E29+E33*dt</f>
        <v>-4.9381523949133756E-4</v>
      </c>
      <c r="F35">
        <f t="shared" si="93"/>
        <v>-6.796783676890182E-4</v>
      </c>
      <c r="G35">
        <f t="shared" si="93"/>
        <v>-7.9900984165965315E-4</v>
      </c>
      <c r="H35">
        <f t="shared" si="93"/>
        <v>-8.4012866529972416E-4</v>
      </c>
      <c r="I35">
        <f t="shared" si="93"/>
        <v>-7.9900984165965359E-4</v>
      </c>
      <c r="J35">
        <f t="shared" si="93"/>
        <v>-6.7967836768901787E-4</v>
      </c>
      <c r="K35">
        <f t="shared" si="93"/>
        <v>-4.9381523949133799E-4</v>
      </c>
      <c r="L35">
        <f t="shared" si="93"/>
        <v>-2.5961403503915633E-4</v>
      </c>
      <c r="M35">
        <v>0</v>
      </c>
      <c r="O35" s="5">
        <f>mi/2*(D35^2+E35^2+F35^2+G35^2+H35^2+I35^2+J35^2+K35^2+L35^2)</f>
        <v>1.7645404356457403E-6</v>
      </c>
    </row>
    <row r="36" spans="1:29" x14ac:dyDescent="0.3">
      <c r="A36" s="4"/>
      <c r="B36" t="s">
        <v>38</v>
      </c>
      <c r="C36">
        <v>0</v>
      </c>
      <c r="D36">
        <f>(E34-2*D34+C34)/dx^2</f>
        <v>-1.6513727454961236E-4</v>
      </c>
      <c r="E36">
        <f t="shared" ref="E36:L36" si="94">(F34-2*E34+D34)/dx^2</f>
        <v>-3.1410976208725113E-4</v>
      </c>
      <c r="F36">
        <f t="shared" si="94"/>
        <v>-4.3233499758040282E-4</v>
      </c>
      <c r="G36">
        <f t="shared" si="94"/>
        <v>-5.0824027125532167E-4</v>
      </c>
      <c r="H36">
        <f t="shared" si="94"/>
        <v>-5.3439544606157549E-4</v>
      </c>
      <c r="I36">
        <f t="shared" si="94"/>
        <v>-5.0824027125533045E-4</v>
      </c>
      <c r="J36">
        <f t="shared" si="94"/>
        <v>-4.3233499758039403E-4</v>
      </c>
      <c r="K36">
        <f t="shared" si="94"/>
        <v>-3.1410976208725774E-4</v>
      </c>
      <c r="L36">
        <f t="shared" si="94"/>
        <v>-1.651372745496074E-4</v>
      </c>
      <c r="M36">
        <v>0</v>
      </c>
    </row>
    <row r="37" spans="1:29" x14ac:dyDescent="0.3">
      <c r="A37" s="4"/>
      <c r="B37" s="3" t="s">
        <v>64</v>
      </c>
      <c r="C37" s="3">
        <v>0</v>
      </c>
      <c r="D37" s="3">
        <f>D35+D36*dt/2</f>
        <v>-2.7612776249411828E-4</v>
      </c>
      <c r="E37" s="3">
        <f t="shared" ref="E37" si="95">E35+E36*dt/2</f>
        <v>-5.2522621570006269E-4</v>
      </c>
      <c r="F37" s="3">
        <f t="shared" ref="F37" si="96">F35+F36*dt/2</f>
        <v>-7.2291186744705854E-4</v>
      </c>
      <c r="G37" s="3">
        <f t="shared" ref="G37" si="97">G35+G36*dt/2</f>
        <v>-8.4983386878518532E-4</v>
      </c>
      <c r="H37" s="3">
        <f t="shared" ref="H37" si="98">H35+H36*dt/2</f>
        <v>-8.9356820990588171E-4</v>
      </c>
      <c r="I37" s="3">
        <f t="shared" ref="I37" si="99">I35+I36*dt/2</f>
        <v>-8.4983386878518662E-4</v>
      </c>
      <c r="J37" s="3">
        <f t="shared" ref="J37" si="100">J35+J36*dt/2</f>
        <v>-7.2291186744705724E-4</v>
      </c>
      <c r="K37" s="3">
        <f t="shared" ref="K37" si="101">K35+K36*dt/2</f>
        <v>-5.2522621570006377E-4</v>
      </c>
      <c r="L37" s="3">
        <f t="shared" ref="L37" si="102">L35+L36*dt/2</f>
        <v>-2.7612776249411709E-4</v>
      </c>
      <c r="M37" s="3">
        <v>0</v>
      </c>
    </row>
    <row r="38" spans="1:29" x14ac:dyDescent="0.3">
      <c r="A38" s="4"/>
      <c r="B38" s="3" t="s">
        <v>65</v>
      </c>
      <c r="C38" s="3">
        <v>0</v>
      </c>
      <c r="D38" s="3">
        <f>D34+D35*dt/2</f>
        <v>1.4054079947651256E-4</v>
      </c>
      <c r="E38" s="3">
        <f t="shared" ref="E38:L38" si="103">E34+E35*dt/2</f>
        <v>2.6732448629493519E-4</v>
      </c>
      <c r="F38" s="3">
        <f t="shared" si="103"/>
        <v>3.6794058983559321E-4</v>
      </c>
      <c r="G38" s="3">
        <f t="shared" si="103"/>
        <v>4.3254010485031075E-4</v>
      </c>
      <c r="H38" s="3">
        <f t="shared" si="103"/>
        <v>4.5479958071816104E-4</v>
      </c>
      <c r="I38" s="3">
        <f t="shared" si="103"/>
        <v>4.3254010485031108E-4</v>
      </c>
      <c r="J38" s="3">
        <f t="shared" si="103"/>
        <v>3.6794058983559305E-4</v>
      </c>
      <c r="K38" s="3">
        <f t="shared" si="103"/>
        <v>2.673244862949353E-4</v>
      </c>
      <c r="L38" s="3">
        <f t="shared" si="103"/>
        <v>1.4054079947651245E-4</v>
      </c>
      <c r="M38" s="3">
        <v>0</v>
      </c>
    </row>
    <row r="39" spans="1:29" x14ac:dyDescent="0.3">
      <c r="A39" s="4"/>
      <c r="B39" s="3" t="s">
        <v>66</v>
      </c>
      <c r="C39" s="3">
        <v>0</v>
      </c>
      <c r="D39" s="3">
        <f t="shared" ref="D39:D102" si="104">(E38-2*D38+C38)/dx^2</f>
        <v>-1.3938869380186589E-4</v>
      </c>
      <c r="E39" s="3">
        <f t="shared" ref="E39:E102" si="105">(F38-2*E38+D38)/dx^2</f>
        <v>-2.6513305107625555E-4</v>
      </c>
      <c r="F39" s="3">
        <f t="shared" ref="F39:F102" si="106">(G38-2*F38+E38)/dx^2</f>
        <v>-3.6492433802073313E-4</v>
      </c>
      <c r="G39" s="3">
        <f t="shared" ref="G39:G102" si="107">(H38-2*G38+F38)/dx^2</f>
        <v>-4.2899428818235079E-4</v>
      </c>
      <c r="H39" s="3">
        <f t="shared" ref="H39:H102" si="108">(I38-2*H38+G38)/dx^2</f>
        <v>-4.5107128843772568E-4</v>
      </c>
      <c r="I39" s="3">
        <f t="shared" ref="I39:I102" si="109">(J38-2*I38+H38)/dx^2</f>
        <v>-4.2899428818235849E-4</v>
      </c>
      <c r="J39" s="3">
        <f t="shared" ref="J39:J102" si="110">(K38-2*J38+I38)/dx^2</f>
        <v>-3.6492433802072543E-4</v>
      </c>
      <c r="K39" s="3">
        <f t="shared" ref="K39:K102" si="111">(L38-2*K38+J38)/dx^2</f>
        <v>-2.6513305107626076E-4</v>
      </c>
      <c r="L39" s="3">
        <f t="shared" ref="L39:L102" si="112">(M38-2*L38+K38)/dx^2</f>
        <v>-1.3938869380186261E-4</v>
      </c>
      <c r="M39" s="3">
        <v>0</v>
      </c>
    </row>
    <row r="40" spans="1:29" x14ac:dyDescent="0.3">
      <c r="A40" s="4"/>
      <c r="B40" t="s">
        <v>39</v>
      </c>
      <c r="C40">
        <v>0</v>
      </c>
      <c r="D40">
        <f>D34+D37*dt</f>
        <v>1.1127665048160461E-4</v>
      </c>
      <c r="E40">
        <f>E34+E37*dt</f>
        <v>2.1166076710405645E-4</v>
      </c>
      <c r="F40">
        <f t="shared" ref="F40:L40" si="113">F34+F37*dt</f>
        <v>2.9132605311508336E-4</v>
      </c>
      <c r="G40">
        <f t="shared" si="113"/>
        <v>3.4247431525923902E-4</v>
      </c>
      <c r="H40">
        <f t="shared" si="113"/>
        <v>3.6009880526695706E-4</v>
      </c>
      <c r="I40">
        <f t="shared" si="113"/>
        <v>3.4247431525923913E-4</v>
      </c>
      <c r="J40">
        <f t="shared" si="113"/>
        <v>2.9132605311508336E-4</v>
      </c>
      <c r="K40">
        <f t="shared" si="113"/>
        <v>2.1166076710405635E-4</v>
      </c>
      <c r="L40">
        <f t="shared" si="113"/>
        <v>1.1127665048160467E-4</v>
      </c>
      <c r="M40">
        <v>0</v>
      </c>
      <c r="P40">
        <f>1/(2*dx)*((D40-C40)^2+(E40-D40)^2+(F40-E40)^2+(G40-F40)^2+(H40-G40)^2+(I40-H40)^2+(J40-I40)^2+(K40-J40)^2+(L40-K40)^2+(M40-L40)^2)</f>
        <v>1.0100860447274524E-7</v>
      </c>
    </row>
    <row r="41" spans="1:29" x14ac:dyDescent="0.3">
      <c r="A41" s="4"/>
      <c r="B41" t="s">
        <v>40</v>
      </c>
      <c r="C41">
        <v>0</v>
      </c>
      <c r="D41">
        <f>D35+D39*dt</f>
        <v>-2.8749177379953022E-4</v>
      </c>
      <c r="E41">
        <f t="shared" ref="E41:L41" si="114">E35+E39*dt</f>
        <v>-5.4684184970658868E-4</v>
      </c>
      <c r="F41">
        <f t="shared" si="114"/>
        <v>-7.5266323529316482E-4</v>
      </c>
      <c r="G41">
        <f t="shared" si="114"/>
        <v>-8.8480869929612334E-4</v>
      </c>
      <c r="H41">
        <f t="shared" si="114"/>
        <v>-9.3034292298726931E-4</v>
      </c>
      <c r="I41">
        <f t="shared" si="114"/>
        <v>-8.848086992961253E-4</v>
      </c>
      <c r="J41">
        <f t="shared" si="114"/>
        <v>-7.5266323529316298E-4</v>
      </c>
      <c r="K41">
        <f t="shared" si="114"/>
        <v>-5.468418497065902E-4</v>
      </c>
      <c r="L41">
        <f t="shared" si="114"/>
        <v>-2.8749177379952886E-4</v>
      </c>
      <c r="M41">
        <v>0</v>
      </c>
      <c r="O41" s="5">
        <f>mi/2*(D41^2+E41^2+F41^2+G41^2+H41^2+I41^2+J41^2+K41^2+L41^2)</f>
        <v>2.1638448858812442E-6</v>
      </c>
    </row>
    <row r="42" spans="1:29" x14ac:dyDescent="0.3">
      <c r="A42" s="4"/>
      <c r="B42" t="s">
        <v>41</v>
      </c>
      <c r="C42">
        <v>0</v>
      </c>
      <c r="D42">
        <f>(E40-2*D40+C40)/dx^2</f>
        <v>-1.1036444234736001E-4</v>
      </c>
      <c r="E42">
        <f t="shared" ref="E42:L42" si="115">(F40-2*E40+D40)/dx^2</f>
        <v>-2.0992564412346756E-4</v>
      </c>
      <c r="F42">
        <f t="shared" si="115"/>
        <v>-2.8893786121481909E-4</v>
      </c>
      <c r="G42">
        <f t="shared" si="115"/>
        <v>-3.3966682730198822E-4</v>
      </c>
      <c r="H42">
        <f t="shared" si="115"/>
        <v>-3.5714683773490832E-4</v>
      </c>
      <c r="I42">
        <f t="shared" si="115"/>
        <v>-3.3966682730199039E-4</v>
      </c>
      <c r="J42">
        <f t="shared" si="115"/>
        <v>-2.8893786121481909E-4</v>
      </c>
      <c r="K42">
        <f t="shared" si="115"/>
        <v>-2.0992564412346482E-4</v>
      </c>
      <c r="L42">
        <f t="shared" si="115"/>
        <v>-1.1036444234736221E-4</v>
      </c>
      <c r="M42">
        <v>0</v>
      </c>
    </row>
    <row r="43" spans="1:29" x14ac:dyDescent="0.3">
      <c r="A43" s="4"/>
      <c r="B43" s="3" t="s">
        <v>67</v>
      </c>
      <c r="C43" s="3">
        <v>0</v>
      </c>
      <c r="D43" s="3">
        <f>D41+D42*dt/2</f>
        <v>-2.985282180342662E-4</v>
      </c>
      <c r="E43" s="3">
        <f t="shared" ref="E43" si="116">E41+E42*dt/2</f>
        <v>-5.6783441411893546E-4</v>
      </c>
      <c r="F43" s="3">
        <f t="shared" ref="F43" si="117">F41+F42*dt/2</f>
        <v>-7.8155702141464675E-4</v>
      </c>
      <c r="G43" s="3">
        <f t="shared" ref="G43" si="118">G41+G42*dt/2</f>
        <v>-9.1877538202632218E-4</v>
      </c>
      <c r="H43" s="3">
        <f t="shared" ref="H43" si="119">H41+H42*dt/2</f>
        <v>-9.6605760676076011E-4</v>
      </c>
      <c r="I43" s="3">
        <f t="shared" ref="I43" si="120">I41+I42*dt/2</f>
        <v>-9.1877538202632435E-4</v>
      </c>
      <c r="J43" s="3">
        <f t="shared" ref="J43" si="121">J41+J42*dt/2</f>
        <v>-7.815570214146449E-4</v>
      </c>
      <c r="K43" s="3">
        <f t="shared" ref="K43" si="122">K41+K42*dt/2</f>
        <v>-5.6783441411893665E-4</v>
      </c>
      <c r="L43" s="3">
        <f t="shared" ref="L43" si="123">L41+L42*dt/2</f>
        <v>-2.9852821803426507E-4</v>
      </c>
      <c r="M43" s="3">
        <v>0</v>
      </c>
    </row>
    <row r="44" spans="1:29" x14ac:dyDescent="0.3">
      <c r="A44" s="4"/>
      <c r="B44" s="3" t="s">
        <v>68</v>
      </c>
      <c r="C44" s="3">
        <v>0</v>
      </c>
      <c r="D44" s="3">
        <f>D40+D41*dt/2</f>
        <v>8.2527473101651596E-5</v>
      </c>
      <c r="E44" s="3">
        <f t="shared" ref="E44:L44" si="124">E40+E41*dt/2</f>
        <v>1.5697658213339758E-4</v>
      </c>
      <c r="F44" s="3">
        <f t="shared" si="124"/>
        <v>2.1605972958576685E-4</v>
      </c>
      <c r="G44" s="3">
        <f t="shared" si="124"/>
        <v>2.5399344532962668E-4</v>
      </c>
      <c r="H44" s="3">
        <f t="shared" si="124"/>
        <v>2.6706451296823014E-4</v>
      </c>
      <c r="I44" s="3">
        <f t="shared" si="124"/>
        <v>2.5399344532962657E-4</v>
      </c>
      <c r="J44" s="3">
        <f t="shared" si="124"/>
        <v>2.1605972958576707E-4</v>
      </c>
      <c r="K44" s="3">
        <f t="shared" si="124"/>
        <v>1.5697658213339734E-4</v>
      </c>
      <c r="L44" s="3">
        <f t="shared" si="124"/>
        <v>8.2527473101651785E-5</v>
      </c>
      <c r="M44" s="3">
        <v>0</v>
      </c>
      <c r="AB44">
        <v>0</v>
      </c>
      <c r="AC44">
        <v>7.7895973637639416E-7</v>
      </c>
    </row>
    <row r="45" spans="1:29" x14ac:dyDescent="0.3">
      <c r="A45" s="4"/>
      <c r="B45" s="3" t="s">
        <v>69</v>
      </c>
      <c r="C45" s="3">
        <v>0</v>
      </c>
      <c r="D45" s="3">
        <f t="shared" ref="D45:D108" si="125">(E44-2*D44+C44)/dx^2</f>
        <v>-8.1850940945656959E-5</v>
      </c>
      <c r="E45" s="3">
        <f t="shared" ref="E45:E108" si="126">(F44-2*E44+D44)/dx^2</f>
        <v>-1.5568974150251345E-4</v>
      </c>
      <c r="F45" s="3">
        <f t="shared" ref="F45:F108" si="127">(G44-2*F44+E44)/dx^2</f>
        <v>-2.1428854540689673E-4</v>
      </c>
      <c r="G45" s="3">
        <f t="shared" ref="G45:G108" si="128">(H44-2*G44+F44)/dx^2</f>
        <v>-2.5191129345075025E-4</v>
      </c>
      <c r="H45" s="3">
        <f t="shared" ref="H45:H108" si="129">(I44-2*H44+G44)/dx^2</f>
        <v>-2.6487520892247294E-4</v>
      </c>
      <c r="I45" s="3">
        <f t="shared" ref="I45:I108" si="130">(J44-2*I44+H44)/dx^2</f>
        <v>-2.5191129345074586E-4</v>
      </c>
      <c r="J45" s="3">
        <f t="shared" ref="J45:J108" si="131">(K44-2*J44+I44)/dx^2</f>
        <v>-2.142885454069047E-4</v>
      </c>
      <c r="K45" s="3">
        <f t="shared" ref="K45:K108" si="132">(L44-2*K44+J44)/dx^2</f>
        <v>-1.5568974150250437E-4</v>
      </c>
      <c r="L45" s="3">
        <f t="shared" ref="L45:L108" si="133">(M44-2*L44+K44)/dx^2</f>
        <v>-8.1850940945663289E-5</v>
      </c>
      <c r="M45" s="3">
        <v>0</v>
      </c>
    </row>
    <row r="46" spans="1:29" x14ac:dyDescent="0.3">
      <c r="A46" s="4"/>
      <c r="B46" t="s">
        <v>42</v>
      </c>
      <c r="C46">
        <v>0</v>
      </c>
      <c r="D46">
        <f>D40+D43*dt</f>
        <v>5.157100687475137E-5</v>
      </c>
      <c r="E46">
        <f>E40+E43*dt</f>
        <v>9.8093884280269354E-5</v>
      </c>
      <c r="F46">
        <f t="shared" ref="F46:L46" si="134">F40+F43*dt</f>
        <v>1.35014648832154E-4</v>
      </c>
      <c r="G46">
        <f t="shared" si="134"/>
        <v>1.5871923885397456E-4</v>
      </c>
      <c r="H46">
        <f t="shared" si="134"/>
        <v>1.6688728391480503E-4</v>
      </c>
      <c r="I46">
        <f t="shared" si="134"/>
        <v>1.5871923885397423E-4</v>
      </c>
      <c r="J46">
        <f t="shared" si="134"/>
        <v>1.3501464883215438E-4</v>
      </c>
      <c r="K46">
        <f t="shared" si="134"/>
        <v>9.8093884280269015E-5</v>
      </c>
      <c r="L46">
        <f t="shared" si="134"/>
        <v>5.1571006874751648E-5</v>
      </c>
      <c r="M46">
        <v>0</v>
      </c>
      <c r="P46">
        <f>1/(2*dx)*((D46-C46)^2+(E46-D46)^2+(F46-E46)^2+(G46-F46)^2+(H46-G46)^2+(I46-H46)^2+(J46-I46)^2+(K46-J46)^2+(L46-K46)^2+(M46-L46)^2)</f>
        <v>2.1695092352888179E-8</v>
      </c>
    </row>
    <row r="47" spans="1:29" x14ac:dyDescent="0.3">
      <c r="A47" s="4"/>
      <c r="B47" t="s">
        <v>43</v>
      </c>
      <c r="C47">
        <v>0</v>
      </c>
      <c r="D47">
        <f>D41+D45*dt</f>
        <v>-3.0386196198866163E-4</v>
      </c>
      <c r="E47">
        <f t="shared" ref="E47:L47" si="135">E41+E45*dt</f>
        <v>-5.7797979800709135E-4</v>
      </c>
      <c r="F47">
        <f t="shared" si="135"/>
        <v>-7.9552094437454414E-4</v>
      </c>
      <c r="G47">
        <f t="shared" si="135"/>
        <v>-9.3519095798627345E-4</v>
      </c>
      <c r="H47">
        <f t="shared" si="135"/>
        <v>-9.8331796477176383E-4</v>
      </c>
      <c r="I47">
        <f t="shared" si="135"/>
        <v>-9.3519095798627442E-4</v>
      </c>
      <c r="J47">
        <f t="shared" si="135"/>
        <v>-7.9552094437454392E-4</v>
      </c>
      <c r="K47">
        <f t="shared" si="135"/>
        <v>-5.7797979800709102E-4</v>
      </c>
      <c r="L47">
        <f t="shared" si="135"/>
        <v>-3.0386196198866152E-4</v>
      </c>
      <c r="M47">
        <v>0</v>
      </c>
      <c r="O47" s="5">
        <f>mi/2*(D47^2+E47^2+F47^2+G47^2+H47^2+I47^2+J47^2+K47^2+L47^2)</f>
        <v>2.4172855496072097E-6</v>
      </c>
      <c r="T47" s="6"/>
    </row>
    <row r="48" spans="1:29" x14ac:dyDescent="0.3">
      <c r="A48" s="4"/>
      <c r="B48" t="s">
        <v>44</v>
      </c>
      <c r="C48">
        <v>0</v>
      </c>
      <c r="D48">
        <f>(E46-2*D46+C46)/dx^2</f>
        <v>-5.1148245300249303E-5</v>
      </c>
      <c r="E48">
        <f t="shared" ref="E48:L48" si="136">(F46-2*E46+D46)/dx^2</f>
        <v>-9.7289743979743571E-5</v>
      </c>
      <c r="F48">
        <f t="shared" si="136"/>
        <v>-1.3390784466098103E-4</v>
      </c>
      <c r="G48">
        <f t="shared" si="136"/>
        <v>-1.5741811251599149E-4</v>
      </c>
      <c r="H48">
        <f t="shared" si="136"/>
        <v>-1.6551919872146207E-4</v>
      </c>
      <c r="I48">
        <f t="shared" si="136"/>
        <v>-1.5741811251598106E-4</v>
      </c>
      <c r="J48">
        <f t="shared" si="136"/>
        <v>-1.3390784466099545E-4</v>
      </c>
      <c r="K48">
        <f t="shared" si="136"/>
        <v>-9.7289743979730046E-5</v>
      </c>
      <c r="L48">
        <f t="shared" si="136"/>
        <v>-5.1148245300258363E-5</v>
      </c>
      <c r="M48">
        <v>0</v>
      </c>
    </row>
    <row r="49" spans="1:16" x14ac:dyDescent="0.3">
      <c r="A49" s="4"/>
      <c r="B49" s="3" t="s">
        <v>70</v>
      </c>
      <c r="C49" s="3">
        <v>0</v>
      </c>
      <c r="D49" s="3">
        <f>D47+D48*dt/2</f>
        <v>-3.0897678651868658E-4</v>
      </c>
      <c r="E49" s="3">
        <f t="shared" ref="E49" si="137">E47+E48*dt/2</f>
        <v>-5.8770877240506573E-4</v>
      </c>
      <c r="F49" s="3">
        <f t="shared" ref="F49" si="138">F47+F48*dt/2</f>
        <v>-8.0891172884064229E-4</v>
      </c>
      <c r="G49" s="3">
        <f t="shared" ref="G49" si="139">G47+G48*dt/2</f>
        <v>-9.5093276923787255E-4</v>
      </c>
      <c r="H49" s="3">
        <f t="shared" ref="H49" si="140">H47+H48*dt/2</f>
        <v>-9.9986988464391001E-4</v>
      </c>
      <c r="I49" s="3">
        <f t="shared" ref="I49" si="141">I47+I48*dt/2</f>
        <v>-9.5093276923787255E-4</v>
      </c>
      <c r="J49" s="3">
        <f t="shared" ref="J49" si="142">J47+J48*dt/2</f>
        <v>-8.0891172884064349E-4</v>
      </c>
      <c r="K49" s="3">
        <f t="shared" ref="K49" si="143">K47+K48*dt/2</f>
        <v>-5.87708772405064E-4</v>
      </c>
      <c r="L49" s="3">
        <f t="shared" ref="L49" si="144">L47+L48*dt/2</f>
        <v>-3.0897678651868734E-4</v>
      </c>
      <c r="M49" s="3">
        <v>0</v>
      </c>
    </row>
    <row r="50" spans="1:16" x14ac:dyDescent="0.3">
      <c r="A50" s="4"/>
      <c r="B50" s="3" t="s">
        <v>71</v>
      </c>
      <c r="C50" s="3">
        <v>0</v>
      </c>
      <c r="D50" s="3">
        <f>D46+D47*dt/2</f>
        <v>2.1184810675885205E-5</v>
      </c>
      <c r="E50" s="3">
        <f t="shared" ref="E50:L50" si="145">E46+E47*dt/2</f>
        <v>4.0295904479560218E-5</v>
      </c>
      <c r="F50" s="3">
        <f t="shared" si="145"/>
        <v>5.5462554394699573E-5</v>
      </c>
      <c r="G50" s="3">
        <f t="shared" si="145"/>
        <v>6.5200143055347203E-5</v>
      </c>
      <c r="H50" s="3">
        <f t="shared" si="145"/>
        <v>6.8555487437628641E-5</v>
      </c>
      <c r="I50" s="3">
        <f t="shared" si="145"/>
        <v>6.5200143055346783E-5</v>
      </c>
      <c r="J50" s="3">
        <f t="shared" si="145"/>
        <v>5.546255439469998E-5</v>
      </c>
      <c r="K50" s="3">
        <f t="shared" si="145"/>
        <v>4.0295904479559913E-5</v>
      </c>
      <c r="L50" s="3">
        <f t="shared" si="145"/>
        <v>2.1184810675885493E-5</v>
      </c>
      <c r="M50" s="3">
        <v>0</v>
      </c>
    </row>
    <row r="51" spans="1:16" x14ac:dyDescent="0.3">
      <c r="A51" s="4"/>
      <c r="B51" s="3" t="s">
        <v>72</v>
      </c>
      <c r="C51" s="3">
        <v>0</v>
      </c>
      <c r="D51" s="3">
        <f t="shared" ref="D51:D111" si="146">(E50-2*D50+C50)/dx^2</f>
        <v>-2.1011144803142322E-5</v>
      </c>
      <c r="E51" s="3">
        <f t="shared" ref="E51:E111" si="147">(F50-2*E50+D50)/dx^2</f>
        <v>-3.9965572359721827E-5</v>
      </c>
      <c r="F51" s="3">
        <f t="shared" ref="F51:F111" si="148">(G50-2*F50+E50)/dx^2</f>
        <v>-5.5007891237185686E-5</v>
      </c>
      <c r="G51" s="3">
        <f t="shared" ref="G51:G111" si="149">(H50-2*G50+F50)/dx^2</f>
        <v>-6.4665654457860049E-5</v>
      </c>
      <c r="H51" s="3">
        <f t="shared" ref="H51:H111" si="150">(I50-2*H50+G50)/dx^2</f>
        <v>-6.7993492868089058E-5</v>
      </c>
      <c r="I51" s="3">
        <f t="shared" ref="I51:I111" si="151">(J50-2*I50+H50)/dx^2</f>
        <v>-6.4665654457847418E-5</v>
      </c>
      <c r="J51" s="3">
        <f t="shared" ref="J51:J111" si="152">(K50-2*J50+I50)/dx^2</f>
        <v>-5.5007891237201271E-5</v>
      </c>
      <c r="K51" s="3">
        <f t="shared" ref="K51:K111" si="153">(L50-2*K50+J50)/dx^2</f>
        <v>-3.9965572359708647E-5</v>
      </c>
      <c r="L51" s="3">
        <f t="shared" ref="L51:L111" si="154">(M50-2*L50+K50)/dx^2</f>
        <v>-2.1011144803151247E-5</v>
      </c>
      <c r="M51" s="3">
        <v>0</v>
      </c>
    </row>
    <row r="52" spans="1:16" x14ac:dyDescent="0.3">
      <c r="A52" s="4"/>
      <c r="B52" t="s">
        <v>45</v>
      </c>
      <c r="C52">
        <v>0</v>
      </c>
      <c r="D52">
        <f>D46+D49*dt</f>
        <v>-1.0224350428985955E-5</v>
      </c>
      <c r="E52">
        <f>E46+E49*dt</f>
        <v>-1.9447870200743798E-5</v>
      </c>
      <c r="F52">
        <f t="shared" ref="F52:L52" si="155">F46+F49*dt</f>
        <v>-2.6767696935974477E-5</v>
      </c>
      <c r="G52">
        <f t="shared" si="155"/>
        <v>-3.1467314993599972E-5</v>
      </c>
      <c r="H52">
        <f t="shared" si="155"/>
        <v>-3.3086693013976976E-5</v>
      </c>
      <c r="I52">
        <f t="shared" si="155"/>
        <v>-3.1467314993600297E-5</v>
      </c>
      <c r="J52">
        <f t="shared" si="155"/>
        <v>-2.6767696935974341E-5</v>
      </c>
      <c r="K52">
        <f t="shared" si="155"/>
        <v>-1.9447870200743785E-5</v>
      </c>
      <c r="L52">
        <f t="shared" si="155"/>
        <v>-1.0224350428985826E-5</v>
      </c>
      <c r="M52">
        <v>0</v>
      </c>
      <c r="P52">
        <f>1/(2*dx)*((D52-C52)^2+(E52-D52)^2+(F52-E52)^2+(G52-F52)^2+(H52-G52)^2+(I52-H52)^2+(J52-I52)^2+(K52-J52)^2+(L52-K52)^2+(M52-L52)^2)</f>
        <v>8.5275001156764118E-10</v>
      </c>
    </row>
    <row r="53" spans="1:16" x14ac:dyDescent="0.3">
      <c r="A53" s="4"/>
      <c r="B53" t="s">
        <v>46</v>
      </c>
      <c r="C53">
        <v>0</v>
      </c>
      <c r="D53">
        <f>D47+D51*dt</f>
        <v>-3.0806419094929011E-4</v>
      </c>
      <c r="E53">
        <f t="shared" ref="E53:L53" si="156">E47+E51*dt</f>
        <v>-5.8597291247903572E-4</v>
      </c>
      <c r="F53">
        <f t="shared" si="156"/>
        <v>-8.0652252262198123E-4</v>
      </c>
      <c r="G53">
        <f t="shared" si="156"/>
        <v>-9.4812408887784546E-4</v>
      </c>
      <c r="H53">
        <f t="shared" si="156"/>
        <v>-9.969166633453817E-4</v>
      </c>
      <c r="I53">
        <f t="shared" si="156"/>
        <v>-9.4812408887784395E-4</v>
      </c>
      <c r="J53">
        <f t="shared" si="156"/>
        <v>-8.0652252262198416E-4</v>
      </c>
      <c r="K53">
        <f t="shared" si="156"/>
        <v>-5.859729124790328E-4</v>
      </c>
      <c r="L53">
        <f t="shared" si="156"/>
        <v>-3.0806419094929179E-4</v>
      </c>
      <c r="M53">
        <v>0</v>
      </c>
      <c r="O53" s="5">
        <f>mi/2*(D53^2+E53^2+F53^2+G53^2+H53^2+I53^2+J53^2+K53^2+L53^2)</f>
        <v>2.4846070841392177E-6</v>
      </c>
    </row>
    <row r="54" spans="1:16" x14ac:dyDescent="0.3">
      <c r="A54" s="4"/>
      <c r="B54" t="s">
        <v>47</v>
      </c>
      <c r="C54">
        <v>0</v>
      </c>
      <c r="D54">
        <f>(E52-2*D52+C52)/dx^2</f>
        <v>1.014053468158911E-5</v>
      </c>
      <c r="E54">
        <f t="shared" ref="E54:L54" si="157">(F52-2*E52+D52)/dx^2</f>
        <v>1.9288443175260855E-5</v>
      </c>
      <c r="F54">
        <f t="shared" si="157"/>
        <v>2.6548264460488177E-5</v>
      </c>
      <c r="G54">
        <f t="shared" si="157"/>
        <v>3.1209356647653581E-5</v>
      </c>
      <c r="H54">
        <f t="shared" si="157"/>
        <v>3.2815459557793468E-5</v>
      </c>
      <c r="I54">
        <f t="shared" si="157"/>
        <v>3.1209356647661543E-5</v>
      </c>
      <c r="J54">
        <f t="shared" si="157"/>
        <v>2.6548264460482275E-5</v>
      </c>
      <c r="K54">
        <f t="shared" si="157"/>
        <v>1.9288443175263257E-5</v>
      </c>
      <c r="L54">
        <f t="shared" si="157"/>
        <v>1.0140534681586639E-5</v>
      </c>
      <c r="M54">
        <v>0</v>
      </c>
    </row>
    <row r="55" spans="1:16" x14ac:dyDescent="0.3">
      <c r="A55" s="4"/>
      <c r="B55" s="3" t="s">
        <v>73</v>
      </c>
      <c r="C55" s="3">
        <v>0</v>
      </c>
      <c r="D55" s="3">
        <f>D53+D54*dt/2</f>
        <v>-3.070501374811312E-4</v>
      </c>
      <c r="E55" s="3">
        <f t="shared" ref="E55" si="158">E53+E54*dt/2</f>
        <v>-5.8404406816150967E-4</v>
      </c>
      <c r="F55" s="3">
        <f t="shared" ref="F55" si="159">F53+F54*dt/2</f>
        <v>-8.0386769617593243E-4</v>
      </c>
      <c r="G55" s="3">
        <f t="shared" ref="G55" si="160">G53+G54*dt/2</f>
        <v>-9.4500315321308006E-4</v>
      </c>
      <c r="H55" s="3">
        <f t="shared" ref="H55" si="161">H53+H54*dt/2</f>
        <v>-9.9363511738960225E-4</v>
      </c>
      <c r="I55" s="3">
        <f t="shared" ref="I55" si="162">I53+I54*dt/2</f>
        <v>-9.4500315321307778E-4</v>
      </c>
      <c r="J55" s="3">
        <f t="shared" ref="J55" si="163">J53+J54*dt/2</f>
        <v>-8.038676961759359E-4</v>
      </c>
      <c r="K55" s="3">
        <f t="shared" ref="K55" si="164">K53+K54*dt/2</f>
        <v>-5.8404406816150642E-4</v>
      </c>
      <c r="L55" s="3">
        <f t="shared" ref="L55" si="165">L53+L54*dt/2</f>
        <v>-3.0705013748113315E-4</v>
      </c>
      <c r="M55" s="3">
        <v>0</v>
      </c>
    </row>
    <row r="56" spans="1:16" x14ac:dyDescent="0.3">
      <c r="A56" s="4"/>
      <c r="B56" s="3" t="s">
        <v>74</v>
      </c>
      <c r="C56" s="3">
        <v>0</v>
      </c>
      <c r="D56" s="3">
        <f>D52+D53*dt/2</f>
        <v>-4.1030769523914966E-5</v>
      </c>
      <c r="E56" s="3">
        <f t="shared" ref="E56:L56" si="166">E52+E53*dt/2</f>
        <v>-7.8045161448647368E-5</v>
      </c>
      <c r="F56" s="3">
        <f t="shared" si="166"/>
        <v>-1.074199491981726E-4</v>
      </c>
      <c r="G56" s="3">
        <f t="shared" si="166"/>
        <v>-1.2627972388138452E-4</v>
      </c>
      <c r="H56" s="3">
        <f t="shared" si="166"/>
        <v>-1.3277835934851515E-4</v>
      </c>
      <c r="I56" s="3">
        <f t="shared" si="166"/>
        <v>-1.2627972388138471E-4</v>
      </c>
      <c r="J56" s="3">
        <f t="shared" si="166"/>
        <v>-1.0741994919817276E-4</v>
      </c>
      <c r="K56" s="3">
        <f t="shared" si="166"/>
        <v>-7.804516144864707E-5</v>
      </c>
      <c r="L56" s="3">
        <f t="shared" si="166"/>
        <v>-4.1030769523915006E-5</v>
      </c>
      <c r="M56" s="3">
        <v>0</v>
      </c>
    </row>
    <row r="57" spans="1:16" x14ac:dyDescent="0.3">
      <c r="A57" s="4"/>
      <c r="B57" s="3" t="s">
        <v>75</v>
      </c>
      <c r="C57" s="3">
        <v>0</v>
      </c>
      <c r="D57" s="3">
        <f t="shared" ref="D57:D111" si="167">(E56-2*D56+C56)/dx^2</f>
        <v>4.0694413230374825E-5</v>
      </c>
      <c r="E57" s="3">
        <f t="shared" ref="E57:E111" si="168">(F56-2*E56+D56)/dx^2</f>
        <v>7.740537375909363E-5</v>
      </c>
      <c r="F57" s="3">
        <f t="shared" ref="F57:F111" si="169">(G56-2*F56+E56)/dx^2</f>
        <v>1.065393569893512E-4</v>
      </c>
      <c r="G57" s="3">
        <f t="shared" ref="G57:G111" si="170">(H56-2*G56+F56)/dx^2</f>
        <v>1.2524452565410769E-4</v>
      </c>
      <c r="H57" s="3">
        <f t="shared" ref="H57:H111" si="171">(I56-2*H56+G56)/dx^2</f>
        <v>1.3168988751794834E-4</v>
      </c>
      <c r="I57" s="3">
        <f t="shared" ref="I57:I111" si="172">(J56-2*I56+H56)/dx^2</f>
        <v>1.2524452565410989E-4</v>
      </c>
      <c r="J57" s="3">
        <f t="shared" ref="J57:J111" si="173">(K56-2*J56+I56)/dx^2</f>
        <v>1.0653935698935559E-4</v>
      </c>
      <c r="K57" s="3">
        <f t="shared" ref="K57:K111" si="174">(L56-2*K56+J56)/dx^2</f>
        <v>7.7405373759085593E-5</v>
      </c>
      <c r="L57" s="3">
        <f t="shared" ref="L57:L111" si="175">(M56-2*L56+K56)/dx^2</f>
        <v>4.0694413230378667E-5</v>
      </c>
      <c r="M57" s="3">
        <v>0</v>
      </c>
    </row>
    <row r="58" spans="1:16" x14ac:dyDescent="0.3">
      <c r="A58" s="4"/>
      <c r="B58" t="s">
        <v>48</v>
      </c>
      <c r="C58">
        <v>0</v>
      </c>
      <c r="D58">
        <f>D52+D55*dt</f>
        <v>-7.1634377925212201E-5</v>
      </c>
      <c r="E58">
        <f>E52+E55*dt</f>
        <v>-1.3625668383304574E-4</v>
      </c>
      <c r="F58">
        <f t="shared" ref="F58:L58" si="176">F52+F55*dt</f>
        <v>-1.8754123617116097E-4</v>
      </c>
      <c r="G58">
        <f t="shared" si="176"/>
        <v>-2.2046794563621599E-4</v>
      </c>
      <c r="H58">
        <f t="shared" si="176"/>
        <v>-2.3181371649189743E-4</v>
      </c>
      <c r="I58">
        <f t="shared" si="176"/>
        <v>-2.2046794563621586E-4</v>
      </c>
      <c r="J58">
        <f t="shared" si="176"/>
        <v>-1.8754123617116154E-4</v>
      </c>
      <c r="K58">
        <f t="shared" si="176"/>
        <v>-1.3625668383304506E-4</v>
      </c>
      <c r="L58">
        <f t="shared" si="176"/>
        <v>-7.1634377925212459E-5</v>
      </c>
      <c r="M58">
        <v>0</v>
      </c>
      <c r="P58">
        <f>1/(2*dx)*((D58-C58)^2+(E58-D58)^2+(F58-E58)^2+(G58-F58)^2+(H58-G58)^2+(I58-H58)^2+(J58-I58)^2+(K58-J58)^2+(L58-K58)^2+(M58-L58)^2)</f>
        <v>4.1859426070333263E-8</v>
      </c>
    </row>
    <row r="59" spans="1:16" x14ac:dyDescent="0.3">
      <c r="A59" s="4"/>
      <c r="B59" t="s">
        <v>49</v>
      </c>
      <c r="C59">
        <v>0</v>
      </c>
      <c r="D59">
        <f>D53+D57*dt</f>
        <v>-2.9992530830321514E-4</v>
      </c>
      <c r="E59">
        <f t="shared" ref="E59:L59" si="177">E53+E57*dt</f>
        <v>-5.7049183772721703E-4</v>
      </c>
      <c r="F59">
        <f t="shared" si="177"/>
        <v>-7.8521465122411099E-4</v>
      </c>
      <c r="G59">
        <f t="shared" si="177"/>
        <v>-9.2307518374702387E-4</v>
      </c>
      <c r="H59">
        <f t="shared" si="177"/>
        <v>-9.7057868584179204E-4</v>
      </c>
      <c r="I59">
        <f t="shared" si="177"/>
        <v>-9.2307518374702192E-4</v>
      </c>
      <c r="J59">
        <f t="shared" si="177"/>
        <v>-7.8521465122411305E-4</v>
      </c>
      <c r="K59">
        <f t="shared" si="177"/>
        <v>-5.7049183772721573E-4</v>
      </c>
      <c r="L59">
        <f t="shared" si="177"/>
        <v>-2.9992530830321606E-4</v>
      </c>
      <c r="M59">
        <v>0</v>
      </c>
      <c r="O59" s="5">
        <f>mi/2*(D59^2+E59^2+F59^2+G59^2+H59^2+I59^2+J59^2+K59^2+L59^2)</f>
        <v>2.3550574635259495E-6</v>
      </c>
    </row>
    <row r="60" spans="1:16" x14ac:dyDescent="0.3">
      <c r="A60" s="4"/>
      <c r="B60" t="s">
        <v>50</v>
      </c>
      <c r="C60">
        <v>0</v>
      </c>
      <c r="D60">
        <f>(E58-2*D58+C58)/dx^2</f>
        <v>7.1047143658612186E-5</v>
      </c>
      <c r="E60">
        <f t="shared" ref="E60:L60" si="178">(F58-2*E58+D58)/dx^2</f>
        <v>1.3513969788136744E-4</v>
      </c>
      <c r="F60">
        <f t="shared" si="178"/>
        <v>1.8600383690185152E-4</v>
      </c>
      <c r="G60">
        <f t="shared" si="178"/>
        <v>2.1866062440143596E-4</v>
      </c>
      <c r="H60">
        <f t="shared" si="178"/>
        <v>2.2991338648647782E-4</v>
      </c>
      <c r="I60">
        <f t="shared" si="178"/>
        <v>2.1866062440142772E-4</v>
      </c>
      <c r="J60">
        <f t="shared" si="178"/>
        <v>1.8600383690187128E-4</v>
      </c>
      <c r="K60">
        <f t="shared" si="178"/>
        <v>1.3513969788134545E-4</v>
      </c>
      <c r="L60">
        <f t="shared" si="178"/>
        <v>7.1047143658624275E-5</v>
      </c>
      <c r="M60">
        <v>0</v>
      </c>
    </row>
    <row r="61" spans="1:16" x14ac:dyDescent="0.3">
      <c r="A61" s="4"/>
      <c r="B61" s="3" t="s">
        <v>76</v>
      </c>
      <c r="C61" s="3">
        <v>0</v>
      </c>
      <c r="D61" s="3">
        <f>D59+D60*dt/2</f>
        <v>-2.9282059393735389E-4</v>
      </c>
      <c r="E61" s="3">
        <f t="shared" ref="E61" si="179">E59+E60*dt/2</f>
        <v>-5.5697786793908026E-4</v>
      </c>
      <c r="F61" s="3">
        <f t="shared" ref="F61" si="180">F59+F60*dt/2</f>
        <v>-7.6661426753392588E-4</v>
      </c>
      <c r="G61" s="3">
        <f t="shared" ref="G61" si="181">G59+G60*dt/2</f>
        <v>-9.0120912130688027E-4</v>
      </c>
      <c r="H61" s="3">
        <f t="shared" ref="H61" si="182">H59+H60*dt/2</f>
        <v>-9.475873471931443E-4</v>
      </c>
      <c r="I61" s="3">
        <f t="shared" ref="I61" si="183">I59+I60*dt/2</f>
        <v>-9.0120912130687918E-4</v>
      </c>
      <c r="J61" s="3">
        <f t="shared" ref="J61" si="184">J59+J60*dt/2</f>
        <v>-7.6661426753392588E-4</v>
      </c>
      <c r="K61" s="3">
        <f t="shared" ref="K61" si="185">K59+K60*dt/2</f>
        <v>-5.5697786793908123E-4</v>
      </c>
      <c r="L61" s="3">
        <f t="shared" ref="L61" si="186">L59+L60*dt/2</f>
        <v>-2.9282059393735362E-4</v>
      </c>
      <c r="M61" s="3">
        <v>0</v>
      </c>
    </row>
    <row r="62" spans="1:16" x14ac:dyDescent="0.3">
      <c r="A62" s="4"/>
      <c r="B62" s="3" t="s">
        <v>77</v>
      </c>
      <c r="C62" s="3">
        <v>0</v>
      </c>
      <c r="D62" s="3">
        <f>D58+D59*dt/2</f>
        <v>-1.0162690875553372E-4</v>
      </c>
      <c r="E62" s="3">
        <f t="shared" ref="E62:L62" si="187">E58+E59*dt/2</f>
        <v>-1.9330586760576746E-4</v>
      </c>
      <c r="F62" s="3">
        <f t="shared" si="187"/>
        <v>-2.6606270129357206E-4</v>
      </c>
      <c r="G62" s="3">
        <f t="shared" si="187"/>
        <v>-3.1277546401091839E-4</v>
      </c>
      <c r="H62" s="3">
        <f t="shared" si="187"/>
        <v>-3.2887158507607662E-4</v>
      </c>
      <c r="I62" s="3">
        <f t="shared" si="187"/>
        <v>-3.1277546401091807E-4</v>
      </c>
      <c r="J62" s="3">
        <f t="shared" si="187"/>
        <v>-2.6606270129357287E-4</v>
      </c>
      <c r="K62" s="3">
        <f t="shared" si="187"/>
        <v>-1.9330586760576664E-4</v>
      </c>
      <c r="L62" s="3">
        <f t="shared" si="187"/>
        <v>-1.0162690875553407E-4</v>
      </c>
      <c r="M62" s="3">
        <v>0</v>
      </c>
    </row>
    <row r="63" spans="1:16" x14ac:dyDescent="0.3">
      <c r="A63" s="4"/>
      <c r="B63" s="3" t="s">
        <v>78</v>
      </c>
      <c r="C63" s="3">
        <v>0</v>
      </c>
      <c r="D63" s="3">
        <f t="shared" ref="D63:D111" si="188">(E62-2*D62+C62)/dx^2</f>
        <v>1.0079380592196765E-4</v>
      </c>
      <c r="E63" s="3">
        <f t="shared" ref="E63:E111" si="189">(F62-2*E62+D62)/dx^2</f>
        <v>1.9172121184857829E-4</v>
      </c>
      <c r="F63" s="3">
        <f t="shared" ref="F63:F111" si="190">(G62-2*F62+E62)/dx^2</f>
        <v>2.6388160975918806E-4</v>
      </c>
      <c r="G63" s="3">
        <f t="shared" ref="G63:G111" si="191">(H62-2*G62+F62)/dx^2</f>
        <v>3.1021143713529992E-4</v>
      </c>
      <c r="H63" s="3">
        <f t="shared" ref="H63:H111" si="192">(I62-2*H62+G62)/dx^2</f>
        <v>3.2617560767444299E-4</v>
      </c>
      <c r="I63" s="3">
        <f t="shared" ref="I63:I111" si="193">(J62-2*I62+H62)/dx^2</f>
        <v>3.1021143713528512E-4</v>
      </c>
      <c r="J63" s="3">
        <f t="shared" ref="J63:J111" si="194">(K62-2*J62+I62)/dx^2</f>
        <v>2.6388160975921604E-4</v>
      </c>
      <c r="K63" s="3">
        <f t="shared" ref="K63:K111" si="195">(L62-2*K62+J62)/dx^2</f>
        <v>1.9172121184854972E-4</v>
      </c>
      <c r="L63" s="3">
        <f t="shared" ref="L63:L111" si="196">(M62-2*L62+K62)/dx^2</f>
        <v>1.0079380592198303E-4</v>
      </c>
      <c r="M63" s="3">
        <v>0</v>
      </c>
    </row>
    <row r="64" spans="1:16" x14ac:dyDescent="0.3">
      <c r="A64" s="4"/>
      <c r="B64" t="s">
        <v>51</v>
      </c>
      <c r="C64">
        <v>0</v>
      </c>
      <c r="D64">
        <f>D58+D61*dt</f>
        <v>-1.3019849671268299E-4</v>
      </c>
      <c r="E64">
        <f>E58+E61*dt</f>
        <v>-2.4765225742086176E-4</v>
      </c>
      <c r="F64">
        <f t="shared" ref="F64:L64" si="197">F58+F61*dt</f>
        <v>-3.4086408967794613E-4</v>
      </c>
      <c r="G64">
        <f t="shared" si="197"/>
        <v>-4.0070976989759204E-4</v>
      </c>
      <c r="H64">
        <f t="shared" si="197"/>
        <v>-4.2133118593052629E-4</v>
      </c>
      <c r="I64">
        <f t="shared" si="197"/>
        <v>-4.0070976989759171E-4</v>
      </c>
      <c r="J64">
        <f t="shared" si="197"/>
        <v>-3.4086408967794673E-4</v>
      </c>
      <c r="K64">
        <f t="shared" si="197"/>
        <v>-2.4765225742086133E-4</v>
      </c>
      <c r="L64">
        <f t="shared" si="197"/>
        <v>-1.3019849671268318E-4</v>
      </c>
      <c r="M64">
        <v>0</v>
      </c>
      <c r="P64">
        <f>1/(2*dx)*((D64-C64)^2+(E64-D64)^2+(F64-E64)^2+(G64-F64)^2+(H64-G64)^2+(I64-H64)^2+(J64-I64)^2+(K64-J64)^2+(L64-K64)^2+(M64-L64)^2)</f>
        <v>1.382809076599252E-7</v>
      </c>
    </row>
    <row r="65" spans="1:16" x14ac:dyDescent="0.3">
      <c r="A65" s="4"/>
      <c r="B65" t="s">
        <v>52</v>
      </c>
      <c r="C65">
        <v>0</v>
      </c>
      <c r="D65">
        <f>D59+D63*dt</f>
        <v>-2.7976654711882158E-4</v>
      </c>
      <c r="E65">
        <f t="shared" ref="E65:L65" si="198">E59+E63*dt</f>
        <v>-5.3214759535750132E-4</v>
      </c>
      <c r="F65">
        <f t="shared" si="198"/>
        <v>-7.3243832927227337E-4</v>
      </c>
      <c r="G65">
        <f t="shared" si="198"/>
        <v>-8.6103289631996385E-4</v>
      </c>
      <c r="H65">
        <f t="shared" si="198"/>
        <v>-9.0534356430690347E-4</v>
      </c>
      <c r="I65">
        <f t="shared" si="198"/>
        <v>-8.6103289631996494E-4</v>
      </c>
      <c r="J65">
        <f t="shared" si="198"/>
        <v>-7.3243832927226979E-4</v>
      </c>
      <c r="K65">
        <f t="shared" si="198"/>
        <v>-5.3214759535750577E-4</v>
      </c>
      <c r="L65">
        <f t="shared" si="198"/>
        <v>-2.7976654711881947E-4</v>
      </c>
      <c r="M65">
        <v>0</v>
      </c>
      <c r="O65" s="5">
        <f>mi/2*(D65^2+E65^2+F65^2+G65^2+H65^2+I65^2+J65^2+K65^2+L65^2)</f>
        <v>2.0491174235798281E-6</v>
      </c>
    </row>
    <row r="66" spans="1:16" x14ac:dyDescent="0.3">
      <c r="A66" s="4"/>
      <c r="B66" t="s">
        <v>53</v>
      </c>
      <c r="C66">
        <v>0</v>
      </c>
      <c r="D66">
        <f>(E64-2*D64+C64)/dx^2</f>
        <v>1.2913117371854865E-4</v>
      </c>
      <c r="E66">
        <f t="shared" ref="E66:L66" si="199">(F64-2*E64+D64)/dx^2</f>
        <v>2.4562208844377485E-4</v>
      </c>
      <c r="F66">
        <f t="shared" si="199"/>
        <v>3.3806980180234661E-4</v>
      </c>
      <c r="G66">
        <f t="shared" si="199"/>
        <v>3.9742488748973845E-4</v>
      </c>
      <c r="H66">
        <f t="shared" si="199"/>
        <v>4.1787725616759927E-4</v>
      </c>
      <c r="I66">
        <f t="shared" si="199"/>
        <v>3.9742488748972582E-4</v>
      </c>
      <c r="J66">
        <f t="shared" si="199"/>
        <v>3.380698018023664E-4</v>
      </c>
      <c r="K66">
        <f t="shared" si="199"/>
        <v>2.456220884437581E-4</v>
      </c>
      <c r="L66">
        <f t="shared" si="199"/>
        <v>1.2913117371855689E-4</v>
      </c>
      <c r="M66">
        <v>0</v>
      </c>
    </row>
    <row r="67" spans="1:16" x14ac:dyDescent="0.3">
      <c r="A67" s="4"/>
      <c r="B67" s="3" t="s">
        <v>82</v>
      </c>
      <c r="C67" s="3">
        <v>0</v>
      </c>
      <c r="D67" s="3">
        <f>D65+D66*dt/2</f>
        <v>-2.6685342974696669E-4</v>
      </c>
      <c r="E67" s="3">
        <f t="shared" ref="E67" si="200">E65+E66*dt/2</f>
        <v>-5.0758538651312387E-4</v>
      </c>
      <c r="F67" s="3">
        <f t="shared" ref="F67" si="201">F65+F66*dt/2</f>
        <v>-6.9863134909203871E-4</v>
      </c>
      <c r="G67" s="3">
        <f t="shared" ref="G67" si="202">G65+G66*dt/2</f>
        <v>-8.2129040757099E-4</v>
      </c>
      <c r="H67" s="3">
        <f t="shared" ref="H67" si="203">H65+H66*dt/2</f>
        <v>-8.635558386901436E-4</v>
      </c>
      <c r="I67" s="3">
        <f t="shared" ref="I67" si="204">I65+I66*dt/2</f>
        <v>-8.2129040757099238E-4</v>
      </c>
      <c r="J67" s="3">
        <f t="shared" ref="J67" si="205">J65+J66*dt/2</f>
        <v>-6.9863134909203318E-4</v>
      </c>
      <c r="K67" s="3">
        <f t="shared" ref="K67" si="206">K65+K66*dt/2</f>
        <v>-5.0758538651312995E-4</v>
      </c>
      <c r="L67" s="3">
        <f t="shared" ref="L67" si="207">L65+L66*dt/2</f>
        <v>-2.6685342974696376E-4</v>
      </c>
      <c r="M67" s="3">
        <v>0</v>
      </c>
    </row>
    <row r="68" spans="1:16" x14ac:dyDescent="0.3">
      <c r="A68" s="4"/>
      <c r="B68" s="3" t="s">
        <v>83</v>
      </c>
      <c r="C68" s="3">
        <v>0</v>
      </c>
      <c r="D68" s="3">
        <f>D64+D65*dt/2</f>
        <v>-1.5817515142456514E-4</v>
      </c>
      <c r="E68" s="3">
        <f t="shared" ref="E68:L68" si="208">E64+E65*dt/2</f>
        <v>-3.0086701695661191E-4</v>
      </c>
      <c r="F68" s="3">
        <f t="shared" si="208"/>
        <v>-4.141079226051735E-4</v>
      </c>
      <c r="G68" s="3">
        <f t="shared" si="208"/>
        <v>-4.868130595295884E-4</v>
      </c>
      <c r="H68" s="3">
        <f t="shared" si="208"/>
        <v>-5.1186554236121661E-4</v>
      </c>
      <c r="I68" s="3">
        <f t="shared" si="208"/>
        <v>-4.8681305952958818E-4</v>
      </c>
      <c r="J68" s="3">
        <f t="shared" si="208"/>
        <v>-4.1410792260517372E-4</v>
      </c>
      <c r="K68" s="3">
        <f t="shared" si="208"/>
        <v>-3.0086701695661191E-4</v>
      </c>
      <c r="L68" s="3">
        <f t="shared" si="208"/>
        <v>-1.5817515142456514E-4</v>
      </c>
      <c r="M68" s="3">
        <v>0</v>
      </c>
    </row>
    <row r="69" spans="1:16" x14ac:dyDescent="0.3">
      <c r="A69" s="4"/>
      <c r="B69" s="3" t="s">
        <v>84</v>
      </c>
      <c r="C69" s="3">
        <v>0</v>
      </c>
      <c r="D69" s="3">
        <f t="shared" ref="D69:D111" si="209">(E68-2*D68+C68)/dx^2</f>
        <v>1.5687848533026718E-4</v>
      </c>
      <c r="E69" s="3">
        <f t="shared" ref="E69:E111" si="210">(F68-2*E68+D68)/dx^2</f>
        <v>2.9840061147977251E-4</v>
      </c>
      <c r="F69" s="3">
        <f t="shared" ref="F69:F111" si="211">(G68-2*F68+E68)/dx^2</f>
        <v>4.1071320669825996E-4</v>
      </c>
      <c r="G69" s="3">
        <f t="shared" ref="G69:G111" si="212">(H68-2*G68+F68)/dx^2</f>
        <v>4.8282233163800389E-4</v>
      </c>
      <c r="H69" s="3">
        <f t="shared" ref="H69:H111" si="213">(I68-2*H68+G68)/dx^2</f>
        <v>5.0766944273598555E-4</v>
      </c>
      <c r="I69" s="3">
        <f t="shared" ref="I69:I111" si="214">(J68-2*I68+H68)/dx^2</f>
        <v>4.8282233163799733E-4</v>
      </c>
      <c r="J69" s="3">
        <f t="shared" ref="J69:J111" si="215">(K68-2*J68+I68)/dx^2</f>
        <v>4.1071320669826652E-4</v>
      </c>
      <c r="K69" s="3">
        <f t="shared" ref="K69:K111" si="216">(L68-2*K68+J68)/dx^2</f>
        <v>2.9840061147977029E-4</v>
      </c>
      <c r="L69" s="3">
        <f t="shared" ref="L69:L111" si="217">(M68-2*L68+K68)/dx^2</f>
        <v>1.5687848533026718E-4</v>
      </c>
      <c r="M69" s="3">
        <v>0</v>
      </c>
    </row>
    <row r="70" spans="1:16" x14ac:dyDescent="0.3">
      <c r="A70" s="4"/>
      <c r="B70" t="s">
        <v>54</v>
      </c>
      <c r="C70">
        <v>0</v>
      </c>
      <c r="D70">
        <f>D64+D67*dt</f>
        <v>-1.8356918266207635E-4</v>
      </c>
      <c r="E70">
        <f>E64+E67*dt</f>
        <v>-3.4916933472348654E-4</v>
      </c>
      <c r="F70">
        <f t="shared" ref="F70:L70" si="218">F64+F67*dt</f>
        <v>-4.8059035949635389E-4</v>
      </c>
      <c r="G70">
        <f t="shared" si="218"/>
        <v>-5.6496785141179002E-4</v>
      </c>
      <c r="H70">
        <f t="shared" si="218"/>
        <v>-5.9404235366855508E-4</v>
      </c>
      <c r="I70">
        <f t="shared" si="218"/>
        <v>-5.6496785141179023E-4</v>
      </c>
      <c r="J70">
        <f t="shared" si="218"/>
        <v>-4.805903594963534E-4</v>
      </c>
      <c r="K70">
        <f t="shared" si="218"/>
        <v>-3.4916933472348729E-4</v>
      </c>
      <c r="L70">
        <f t="shared" si="218"/>
        <v>-1.8356918266207594E-4</v>
      </c>
      <c r="M70">
        <v>0</v>
      </c>
      <c r="P70">
        <f>1/(2*dx)*((D70-C70)^2+(E70-D70)^2+(F70-E70)^2+(G70-F70)^2+(H70-G70)^2+(I70-H70)^2+(J70-I70)^2+(K70-J70)^2+(L70-K70)^2+(M70-L70)^2)</f>
        <v>2.7488423320278624E-7</v>
      </c>
    </row>
    <row r="71" spans="1:16" x14ac:dyDescent="0.3">
      <c r="A71" s="4"/>
      <c r="B71" t="s">
        <v>55</v>
      </c>
      <c r="C71">
        <v>0</v>
      </c>
      <c r="D71">
        <f>D65+D69*dt</f>
        <v>-2.4839085005276816E-4</v>
      </c>
      <c r="E71">
        <f t="shared" ref="E71:L71" si="219">E65+E69*dt</f>
        <v>-4.7246747306154682E-4</v>
      </c>
      <c r="F71">
        <f t="shared" si="219"/>
        <v>-6.5029568793262141E-4</v>
      </c>
      <c r="G71">
        <f t="shared" si="219"/>
        <v>-7.6446842999236303E-4</v>
      </c>
      <c r="H71">
        <f t="shared" si="219"/>
        <v>-8.0380967575970639E-4</v>
      </c>
      <c r="I71">
        <f t="shared" si="219"/>
        <v>-7.6446842999236542E-4</v>
      </c>
      <c r="J71">
        <f t="shared" si="219"/>
        <v>-6.5029568793261642E-4</v>
      </c>
      <c r="K71">
        <f t="shared" si="219"/>
        <v>-4.724674730615517E-4</v>
      </c>
      <c r="L71">
        <f t="shared" si="219"/>
        <v>-2.4839085005276605E-4</v>
      </c>
      <c r="M71">
        <v>0</v>
      </c>
      <c r="O71" s="5">
        <f>mi/2*(D71^2+E71^2+F71^2+G71^2+H71^2+I71^2+J71^2+K71^2+L71^2)</f>
        <v>1.6152749871123126E-6</v>
      </c>
    </row>
    <row r="72" spans="1:16" x14ac:dyDescent="0.3">
      <c r="A72" s="4"/>
      <c r="B72" t="s">
        <v>56</v>
      </c>
      <c r="C72">
        <v>0</v>
      </c>
      <c r="D72">
        <f>(E70-2*D70+C70)/dx^2</f>
        <v>1.8206434493648829E-4</v>
      </c>
      <c r="E72">
        <f t="shared" ref="E72:L72" si="220">(F70-2*E70+D70)/dx^2</f>
        <v>3.4630696327372874E-4</v>
      </c>
      <c r="F72">
        <f t="shared" si="220"/>
        <v>4.7665064318321406E-4</v>
      </c>
      <c r="G72">
        <f t="shared" si="220"/>
        <v>5.6033643711765179E-4</v>
      </c>
      <c r="H72">
        <f t="shared" si="220"/>
        <v>5.8917259649344936E-4</v>
      </c>
      <c r="I72">
        <f t="shared" si="220"/>
        <v>5.6033643711766111E-4</v>
      </c>
      <c r="J72">
        <f t="shared" si="220"/>
        <v>4.7665064318319427E-4</v>
      </c>
      <c r="K72">
        <f t="shared" si="220"/>
        <v>3.4630696327375292E-4</v>
      </c>
      <c r="L72">
        <f t="shared" si="220"/>
        <v>1.8206434493647235E-4</v>
      </c>
      <c r="M72">
        <v>0</v>
      </c>
    </row>
    <row r="73" spans="1:16" x14ac:dyDescent="0.3">
      <c r="B73" s="3" t="s">
        <v>85</v>
      </c>
      <c r="C73" s="3">
        <v>0</v>
      </c>
      <c r="D73" s="3">
        <f>D71+D72*dt/2</f>
        <v>-2.3018441555911935E-4</v>
      </c>
      <c r="E73" s="3">
        <f t="shared" ref="E73" si="221">E71+E72*dt/2</f>
        <v>-4.3783677673417393E-4</v>
      </c>
      <c r="F73" s="3">
        <f t="shared" ref="F73" si="222">F71+F72*dt/2</f>
        <v>-6.0263062361430001E-4</v>
      </c>
      <c r="G73" s="3">
        <f t="shared" ref="G73" si="223">G71+G72*dt/2</f>
        <v>-7.084347862805979E-4</v>
      </c>
      <c r="H73" s="3">
        <f t="shared" ref="H73" si="224">H71+H72*dt/2</f>
        <v>-7.4489241611036148E-4</v>
      </c>
      <c r="I73" s="3">
        <f t="shared" ref="I73" si="225">I71+I72*dt/2</f>
        <v>-7.0843478628059931E-4</v>
      </c>
      <c r="J73" s="3">
        <f t="shared" ref="J73" si="226">J71+J72*dt/2</f>
        <v>-6.0263062361429697E-4</v>
      </c>
      <c r="K73" s="3">
        <f t="shared" ref="K73" si="227">K71+K72*dt/2</f>
        <v>-4.3783677673417642E-4</v>
      </c>
      <c r="L73" s="3">
        <f t="shared" ref="L73" si="228">L71+L72*dt/2</f>
        <v>-2.301844155591188E-4</v>
      </c>
      <c r="M73" s="3">
        <v>0</v>
      </c>
    </row>
    <row r="74" spans="1:16" x14ac:dyDescent="0.3">
      <c r="B74" s="3" t="s">
        <v>86</v>
      </c>
      <c r="C74" s="3">
        <v>0</v>
      </c>
      <c r="D74" s="3">
        <f>D70+D71*dt/2</f>
        <v>-2.0840826766735317E-4</v>
      </c>
      <c r="E74" s="3">
        <f t="shared" ref="E74:L74" si="229">E70+E71*dt/2</f>
        <v>-3.9641608202964124E-4</v>
      </c>
      <c r="F74" s="3">
        <f t="shared" si="229"/>
        <v>-5.4561992828961597E-4</v>
      </c>
      <c r="G74" s="3">
        <f t="shared" si="229"/>
        <v>-6.4141469441102638E-4</v>
      </c>
      <c r="H74" s="3">
        <f t="shared" si="229"/>
        <v>-6.7442332124452572E-4</v>
      </c>
      <c r="I74" s="3">
        <f t="shared" si="229"/>
        <v>-6.4141469441102682E-4</v>
      </c>
      <c r="J74" s="3">
        <f t="shared" si="229"/>
        <v>-5.45619928289615E-4</v>
      </c>
      <c r="K74" s="3">
        <f t="shared" si="229"/>
        <v>-3.9641608202964249E-4</v>
      </c>
      <c r="L74" s="3">
        <f t="shared" si="229"/>
        <v>-2.0840826766735254E-4</v>
      </c>
      <c r="M74" s="3">
        <v>0</v>
      </c>
    </row>
    <row r="75" spans="1:16" x14ac:dyDescent="0.3">
      <c r="B75" s="3" t="s">
        <v>87</v>
      </c>
      <c r="C75" s="3">
        <v>0</v>
      </c>
      <c r="D75" s="3">
        <f t="shared" ref="D75:D111" si="230">(E74-2*D74+C74)/dx^2</f>
        <v>2.0669980757094373E-4</v>
      </c>
      <c r="E75" s="3">
        <f t="shared" ref="E75:E111" si="231">(F74-2*E74+D74)/dx^2</f>
        <v>3.931663978145907E-4</v>
      </c>
      <c r="F75" s="3">
        <f t="shared" ref="F75:F111" si="232">(G74-2*F74+E74)/dx^2</f>
        <v>5.4114712168878119E-4</v>
      </c>
      <c r="G75" s="3">
        <f t="shared" ref="G75:G111" si="233">(H74-2*G74+F74)/dx^2</f>
        <v>6.3615659489838373E-4</v>
      </c>
      <c r="H75" s="3">
        <f t="shared" ref="H75:H111" si="234">(I74-2*H74+G74)/dx^2</f>
        <v>6.6889462823567264E-4</v>
      </c>
      <c r="I75" s="3">
        <f t="shared" ref="I75:I111" si="235">(J74-2*I74+H74)/dx^2</f>
        <v>6.3615659489840238E-4</v>
      </c>
      <c r="J75" s="3">
        <f t="shared" ref="J75:J111" si="236">(K74-2*J74+I74)/dx^2</f>
        <v>5.4114712168874379E-4</v>
      </c>
      <c r="K75" s="3">
        <f t="shared" ref="K75:K111" si="237">(L74-2*K74+J74)/dx^2</f>
        <v>3.931663978146319E-4</v>
      </c>
      <c r="L75" s="3">
        <f t="shared" ref="L75:L111" si="238">(M74-2*L74+K74)/dx^2</f>
        <v>2.0669980757091847E-4</v>
      </c>
      <c r="M75" s="3">
        <v>0</v>
      </c>
    </row>
    <row r="76" spans="1:16" x14ac:dyDescent="0.3">
      <c r="B76" t="s">
        <v>106</v>
      </c>
      <c r="C76">
        <v>0</v>
      </c>
      <c r="D76">
        <f>D70+D73*dt</f>
        <v>-2.2960606577390023E-4</v>
      </c>
      <c r="E76">
        <f>E70+E73*dt</f>
        <v>-4.3673669007032132E-4</v>
      </c>
      <c r="F76">
        <f t="shared" ref="F76:L76" si="239">F70+F73*dt</f>
        <v>-6.0111648421921383E-4</v>
      </c>
      <c r="G76">
        <f t="shared" si="239"/>
        <v>-7.0665480866790957E-4</v>
      </c>
      <c r="H76">
        <f t="shared" si="239"/>
        <v>-7.4302083689062738E-4</v>
      </c>
      <c r="I76">
        <f t="shared" si="239"/>
        <v>-7.0665480866791011E-4</v>
      </c>
      <c r="J76">
        <f t="shared" si="239"/>
        <v>-6.0111648421921275E-4</v>
      </c>
      <c r="K76">
        <f t="shared" si="239"/>
        <v>-4.3673669007032257E-4</v>
      </c>
      <c r="L76">
        <f t="shared" si="239"/>
        <v>-2.2960606577389971E-4</v>
      </c>
      <c r="M76">
        <v>0</v>
      </c>
      <c r="P76">
        <f>1/(2*dx)*((D76-C76)^2+(E76-D76)^2+(F76-E76)^2+(G76-F76)^2+(H76-G76)^2+(I76-H76)^2+(J76-I76)^2+(K76-J76)^2+(L76-K76)^2+(M76-L76)^2)</f>
        <v>4.3004806325791907E-7</v>
      </c>
    </row>
    <row r="77" spans="1:16" x14ac:dyDescent="0.3">
      <c r="B77" t="s">
        <v>107</v>
      </c>
      <c r="C77">
        <v>0</v>
      </c>
      <c r="D77">
        <f>D71+D75*dt</f>
        <v>-2.0705088853857943E-4</v>
      </c>
      <c r="E77">
        <f t="shared" ref="E77:L77" si="240">E71+E75*dt</f>
        <v>-3.9383419349862866E-4</v>
      </c>
      <c r="F77">
        <f t="shared" si="240"/>
        <v>-5.4206626359486513E-4</v>
      </c>
      <c r="G77">
        <f t="shared" si="240"/>
        <v>-6.3723711101268626E-4</v>
      </c>
      <c r="H77">
        <f t="shared" si="240"/>
        <v>-6.7003075011257184E-4</v>
      </c>
      <c r="I77">
        <f t="shared" si="240"/>
        <v>-6.3723711101268496E-4</v>
      </c>
      <c r="J77">
        <f t="shared" si="240"/>
        <v>-5.4206626359486762E-4</v>
      </c>
      <c r="K77">
        <f t="shared" si="240"/>
        <v>-3.938341934986253E-4</v>
      </c>
      <c r="L77">
        <f t="shared" si="240"/>
        <v>-2.0705088853858236E-4</v>
      </c>
      <c r="M77">
        <v>0</v>
      </c>
      <c r="O77" s="5">
        <f>mi/2*(D77^2+E77^2+F77^2+G77^2+H77^2+I77^2+J77^2+K77^2+L77^2)</f>
        <v>1.1223530152410308E-6</v>
      </c>
    </row>
    <row r="78" spans="1:16" x14ac:dyDescent="0.3">
      <c r="B78" t="s">
        <v>108</v>
      </c>
      <c r="C78">
        <v>0</v>
      </c>
      <c r="D78">
        <f>(E76-2*D76+C76)/dx^2</f>
        <v>2.2772383333822787E-4</v>
      </c>
      <c r="E78">
        <f t="shared" ref="E78:L78" si="241">(F76-2*E76+D76)/dx^2</f>
        <v>4.3315647122401339E-4</v>
      </c>
      <c r="F78">
        <f t="shared" si="241"/>
        <v>5.9618873572786914E-4</v>
      </c>
      <c r="G78">
        <f t="shared" si="241"/>
        <v>7.0086189288744985E-4</v>
      </c>
      <c r="H78">
        <f t="shared" si="241"/>
        <v>7.3692980477928043E-4</v>
      </c>
      <c r="I78">
        <f t="shared" si="241"/>
        <v>7.0086189288747186E-4</v>
      </c>
      <c r="J78">
        <f t="shared" si="241"/>
        <v>5.9618873572782913E-4</v>
      </c>
      <c r="K78">
        <f t="shared" si="241"/>
        <v>4.3315647122405486E-4</v>
      </c>
      <c r="L78">
        <f t="shared" si="241"/>
        <v>2.277238333382048E-4</v>
      </c>
      <c r="M78">
        <v>0</v>
      </c>
    </row>
    <row r="79" spans="1:16" x14ac:dyDescent="0.3">
      <c r="B79" s="3" t="s">
        <v>88</v>
      </c>
      <c r="C79" s="3">
        <v>0</v>
      </c>
      <c r="D79" s="3">
        <f>D77+D78*dt/2</f>
        <v>-1.8427850520475665E-4</v>
      </c>
      <c r="E79" s="3">
        <f t="shared" ref="E79" si="242">E77+E78*dt/2</f>
        <v>-3.5051854637622732E-4</v>
      </c>
      <c r="F79" s="3">
        <f t="shared" ref="F79" si="243">F77+F78*dt/2</f>
        <v>-4.8244739002207822E-4</v>
      </c>
      <c r="G79" s="3">
        <f t="shared" ref="G79" si="244">G77+G78*dt/2</f>
        <v>-5.671509217239413E-4</v>
      </c>
      <c r="H79" s="3">
        <f t="shared" ref="H79" si="245">H77+H78*dt/2</f>
        <v>-5.9633776963464373E-4</v>
      </c>
      <c r="I79" s="3">
        <f t="shared" ref="I79" si="246">I77+I78*dt/2</f>
        <v>-5.6715092172393783E-4</v>
      </c>
      <c r="J79" s="3">
        <f t="shared" ref="J79" si="247">J77+J78*dt/2</f>
        <v>-4.8244739002208472E-4</v>
      </c>
      <c r="K79" s="3">
        <f t="shared" ref="K79" si="248">K77+K78*dt/2</f>
        <v>-3.5051854637621979E-4</v>
      </c>
      <c r="L79" s="3">
        <f t="shared" ref="L79" si="249">L77+L78*dt/2</f>
        <v>-1.8427850520476188E-4</v>
      </c>
      <c r="M79" s="3">
        <v>0</v>
      </c>
    </row>
    <row r="80" spans="1:16" x14ac:dyDescent="0.3">
      <c r="B80" s="3" t="s">
        <v>89</v>
      </c>
      <c r="C80" s="3">
        <v>0</v>
      </c>
      <c r="D80" s="3">
        <f>D76+D77*dt/2</f>
        <v>-2.5031115462775816E-4</v>
      </c>
      <c r="E80" s="3">
        <f t="shared" ref="E80:L80" si="250">E76+E77*dt/2</f>
        <v>-4.7612010942018419E-4</v>
      </c>
      <c r="F80" s="3">
        <f t="shared" si="250"/>
        <v>-6.5532311057870036E-4</v>
      </c>
      <c r="G80" s="3">
        <f t="shared" si="250"/>
        <v>-7.7037851976917817E-4</v>
      </c>
      <c r="H80" s="3">
        <f t="shared" si="250"/>
        <v>-8.1002391190188451E-4</v>
      </c>
      <c r="I80" s="3">
        <f t="shared" si="250"/>
        <v>-7.703785197691786E-4</v>
      </c>
      <c r="J80" s="3">
        <f t="shared" si="250"/>
        <v>-6.5532311057869949E-4</v>
      </c>
      <c r="K80" s="3">
        <f t="shared" si="250"/>
        <v>-4.7612010942018511E-4</v>
      </c>
      <c r="L80" s="3">
        <f t="shared" si="250"/>
        <v>-2.5031115462775794E-4</v>
      </c>
      <c r="M80" s="3">
        <v>0</v>
      </c>
    </row>
    <row r="81" spans="2:16" x14ac:dyDescent="0.3">
      <c r="B81" s="3" t="s">
        <v>90</v>
      </c>
      <c r="C81" s="3">
        <v>0</v>
      </c>
      <c r="D81" s="3">
        <f t="shared" ref="D81:D111" si="251">(E80-2*D80+C80)/dx^2</f>
        <v>2.4825918891569447E-4</v>
      </c>
      <c r="E81" s="3">
        <f t="shared" ref="E81:E111" si="252">(F80-2*E80+D80)/dx^2</f>
        <v>4.7221703869676615E-4</v>
      </c>
      <c r="F81" s="3">
        <f t="shared" ref="F81:F111" si="253">(G80-2*F80+E80)/dx^2</f>
        <v>6.4995099460073667E-4</v>
      </c>
      <c r="G81" s="3">
        <f t="shared" ref="G81:G111" si="254">(H80-2*G80+F80)/dx^2</f>
        <v>7.6406321867822878E-4</v>
      </c>
      <c r="H81" s="3">
        <f t="shared" ref="H81:H111" si="255">(I80-2*H80+G80)/dx^2</f>
        <v>8.0338361137008223E-4</v>
      </c>
      <c r="I81" s="3">
        <f t="shared" ref="I81:I111" si="256">(J80-2*I80+H80)/dx^2</f>
        <v>7.6406321867824635E-4</v>
      </c>
      <c r="J81" s="3">
        <f t="shared" ref="J81:J111" si="257">(K80-2*J80+I80)/dx^2</f>
        <v>6.499509946007048E-4</v>
      </c>
      <c r="K81" s="3">
        <f t="shared" ref="K81:K111" si="258">(L80-2*K80+J80)/dx^2</f>
        <v>4.7221703869679526E-4</v>
      </c>
      <c r="L81" s="3">
        <f t="shared" ref="L81:L111" si="259">(M80-2*L80+K80)/dx^2</f>
        <v>2.4825918891568076E-4</v>
      </c>
      <c r="M81" s="3">
        <v>0</v>
      </c>
    </row>
    <row r="82" spans="2:16" x14ac:dyDescent="0.3">
      <c r="B82" t="s">
        <v>109</v>
      </c>
      <c r="C82">
        <v>0</v>
      </c>
      <c r="D82">
        <f>D76+D79*dt</f>
        <v>-2.6646176681485159E-4</v>
      </c>
      <c r="E82">
        <f>E76+E79*dt</f>
        <v>-5.0684039934556675E-4</v>
      </c>
      <c r="F82">
        <f t="shared" ref="F82:L82" si="260">F76+F79*dt</f>
        <v>-6.9760596222362946E-4</v>
      </c>
      <c r="G82">
        <f t="shared" si="260"/>
        <v>-8.200849930126979E-4</v>
      </c>
      <c r="H82">
        <f t="shared" si="260"/>
        <v>-8.6228839081755617E-4</v>
      </c>
      <c r="I82">
        <f t="shared" si="260"/>
        <v>-8.2008499301269768E-4</v>
      </c>
      <c r="J82">
        <f t="shared" si="260"/>
        <v>-6.9760596222362967E-4</v>
      </c>
      <c r="K82">
        <f t="shared" si="260"/>
        <v>-5.0684039934556654E-4</v>
      </c>
      <c r="L82">
        <f t="shared" si="260"/>
        <v>-2.6646176681485208E-4</v>
      </c>
      <c r="M82">
        <v>0</v>
      </c>
      <c r="P82">
        <f>1/(2*dx)*((D82-C82)^2+(E82-D82)^2+(F82-E82)^2+(G82-F82)^2+(H82-G82)^2+(I82-H82)^2+(J82-I82)^2+(K82-J82)^2+(L82-K82)^2+(M82-L82)^2)</f>
        <v>5.7918871083748225E-7</v>
      </c>
    </row>
    <row r="83" spans="2:16" x14ac:dyDescent="0.3">
      <c r="B83" t="s">
        <v>110</v>
      </c>
      <c r="C83">
        <v>0</v>
      </c>
      <c r="D83">
        <f>D77+D81*dt</f>
        <v>-1.5739905075544053E-4</v>
      </c>
      <c r="E83">
        <f t="shared" ref="E83:L83" si="261">E77+E81*dt</f>
        <v>-2.9939078575927543E-4</v>
      </c>
      <c r="F83">
        <f t="shared" si="261"/>
        <v>-4.1207606467471777E-4</v>
      </c>
      <c r="G83">
        <f t="shared" si="261"/>
        <v>-4.8442446727704053E-4</v>
      </c>
      <c r="H83">
        <f t="shared" si="261"/>
        <v>-5.0935402783855541E-4</v>
      </c>
      <c r="I83">
        <f t="shared" si="261"/>
        <v>-4.8442446727703565E-4</v>
      </c>
      <c r="J83">
        <f t="shared" si="261"/>
        <v>-4.1207606467472666E-4</v>
      </c>
      <c r="K83">
        <f t="shared" si="261"/>
        <v>-2.9939078575926621E-4</v>
      </c>
      <c r="L83">
        <f t="shared" si="261"/>
        <v>-1.5739905075544619E-4</v>
      </c>
      <c r="M83">
        <v>0</v>
      </c>
      <c r="O83" s="5">
        <f>mi/2*(D83^2+E83^2+F83^2+G83^2+H83^2+I83^2+J83^2+K83^2+L83^2)</f>
        <v>6.486038141883961E-7</v>
      </c>
    </row>
    <row r="84" spans="2:16" x14ac:dyDescent="0.3">
      <c r="B84" t="s">
        <v>111</v>
      </c>
      <c r="C84">
        <v>0</v>
      </c>
      <c r="D84">
        <f>(E82-2*D82+C82)/dx^2</f>
        <v>2.642774038770743E-4</v>
      </c>
      <c r="E84">
        <f t="shared" ref="E84:L84" si="262">(F82-2*E82+D82)/dx^2</f>
        <v>5.0268549413364958E-4</v>
      </c>
      <c r="F84">
        <f t="shared" si="262"/>
        <v>6.9188722580873789E-4</v>
      </c>
      <c r="G84">
        <f t="shared" si="262"/>
        <v>8.1336221515980673E-4</v>
      </c>
      <c r="H84">
        <f t="shared" si="262"/>
        <v>8.5521964386333824E-4</v>
      </c>
      <c r="I84">
        <f t="shared" si="262"/>
        <v>8.1336221515980012E-4</v>
      </c>
      <c r="J84">
        <f t="shared" si="262"/>
        <v>6.9188722580874678E-4</v>
      </c>
      <c r="K84">
        <f t="shared" si="262"/>
        <v>5.0268549413363863E-4</v>
      </c>
      <c r="L84">
        <f t="shared" si="262"/>
        <v>2.6427740387708639E-4</v>
      </c>
      <c r="M84">
        <v>0</v>
      </c>
    </row>
    <row r="85" spans="2:16" x14ac:dyDescent="0.3">
      <c r="B85" s="3" t="s">
        <v>91</v>
      </c>
      <c r="C85" s="3">
        <v>0</v>
      </c>
      <c r="D85" s="3">
        <f>D83+D84*dt/2</f>
        <v>-1.309713103677331E-4</v>
      </c>
      <c r="E85" s="3">
        <f t="shared" ref="E85" si="263">E83+E84*dt/2</f>
        <v>-2.4912223634591046E-4</v>
      </c>
      <c r="F85" s="3">
        <f t="shared" ref="F85" si="264">F83+F84*dt/2</f>
        <v>-3.4288734209384397E-4</v>
      </c>
      <c r="G85" s="3">
        <f t="shared" ref="G85" si="265">G83+G84*dt/2</f>
        <v>-4.0308824576105985E-4</v>
      </c>
      <c r="H85" s="3">
        <f t="shared" ref="H85" si="266">H83+H84*dt/2</f>
        <v>-4.2383206345222158E-4</v>
      </c>
      <c r="I85" s="3">
        <f t="shared" ref="I85" si="267">I83+I84*dt/2</f>
        <v>-4.0308824576105562E-4</v>
      </c>
      <c r="J85" s="3">
        <f t="shared" ref="J85" si="268">J83+J84*dt/2</f>
        <v>-3.42887342093852E-4</v>
      </c>
      <c r="K85" s="3">
        <f t="shared" ref="K85" si="269">K83+K84*dt/2</f>
        <v>-2.4912223634590233E-4</v>
      </c>
      <c r="L85" s="3">
        <f t="shared" ref="L85" si="270">L83+L84*dt/2</f>
        <v>-1.3097131036773755E-4</v>
      </c>
      <c r="M85" s="3">
        <v>0</v>
      </c>
    </row>
    <row r="86" spans="2:16" x14ac:dyDescent="0.3">
      <c r="B86" s="3" t="s">
        <v>92</v>
      </c>
      <c r="C86" s="3">
        <v>0</v>
      </c>
      <c r="D86" s="3">
        <f>D82+D83*dt/2</f>
        <v>-2.8220167189039563E-4</v>
      </c>
      <c r="E86" s="3">
        <f t="shared" ref="E86:L86" si="271">E82+E83*dt/2</f>
        <v>-5.367794779214943E-4</v>
      </c>
      <c r="F86" s="3">
        <f t="shared" si="271"/>
        <v>-7.3881356869110121E-4</v>
      </c>
      <c r="G86" s="3">
        <f t="shared" si="271"/>
        <v>-8.6852743974040198E-4</v>
      </c>
      <c r="H86" s="3">
        <f t="shared" si="271"/>
        <v>-9.132237936014117E-4</v>
      </c>
      <c r="I86" s="3">
        <f t="shared" si="271"/>
        <v>-8.6852743974040122E-4</v>
      </c>
      <c r="J86" s="3">
        <f t="shared" si="271"/>
        <v>-7.388135686911023E-4</v>
      </c>
      <c r="K86" s="3">
        <f t="shared" si="271"/>
        <v>-5.3677947792149321E-4</v>
      </c>
      <c r="L86" s="3">
        <f t="shared" si="271"/>
        <v>-2.8220167189039672E-4</v>
      </c>
      <c r="M86" s="3">
        <v>0</v>
      </c>
    </row>
    <row r="87" spans="2:16" x14ac:dyDescent="0.3">
      <c r="B87" s="3" t="s">
        <v>93</v>
      </c>
      <c r="C87" s="3">
        <v>0</v>
      </c>
      <c r="D87" s="3">
        <f t="shared" ref="D87:D111" si="272">(E86-2*D86+C86)/dx^2</f>
        <v>2.7988827856411335E-4</v>
      </c>
      <c r="E87" s="3">
        <f t="shared" ref="E87:E111" si="273">(F86-2*E86+D86)/dx^2</f>
        <v>5.323791423260312E-4</v>
      </c>
      <c r="F87" s="3">
        <f t="shared" ref="F87:F111" si="274">(G86-2*F86+E86)/dx^2</f>
        <v>7.3275702633353573E-4</v>
      </c>
      <c r="G87" s="3">
        <f t="shared" ref="G87:G111" si="275">(H86-2*G86+F86)/dx^2</f>
        <v>8.6140754718504469E-4</v>
      </c>
      <c r="H87" s="3">
        <f t="shared" ref="H87:H111" si="276">(I86-2*H86+G86)/dx^2</f>
        <v>9.0573749553886341E-4</v>
      </c>
      <c r="I87" s="3">
        <f t="shared" ref="I87:I111" si="277">(J86-2*I86+H86)/dx^2</f>
        <v>8.6140754718501834E-4</v>
      </c>
      <c r="J87" s="3">
        <f t="shared" ref="J87:J111" si="278">(K86-2*J86+I86)/dx^2</f>
        <v>7.3275702633357638E-4</v>
      </c>
      <c r="K87" s="3">
        <f t="shared" ref="K87:K111" si="279">(L86-2*K86+J86)/dx^2</f>
        <v>5.3237914232598664E-4</v>
      </c>
      <c r="L87" s="3">
        <f t="shared" ref="L87:L111" si="280">(M86-2*L86+K86)/dx^2</f>
        <v>2.7988827856414631E-4</v>
      </c>
      <c r="M87" s="3">
        <v>0</v>
      </c>
    </row>
    <row r="88" spans="2:16" x14ac:dyDescent="0.3">
      <c r="B88" t="s">
        <v>112</v>
      </c>
      <c r="C88">
        <v>0</v>
      </c>
      <c r="D88">
        <f>D82+D85*dt</f>
        <v>-2.9265602888839821E-4</v>
      </c>
      <c r="E88">
        <f>E82+E85*dt</f>
        <v>-5.566648466147488E-4</v>
      </c>
      <c r="F88">
        <f t="shared" ref="F88:L88" si="281">F82+F85*dt</f>
        <v>-7.6618343064239829E-4</v>
      </c>
      <c r="G88">
        <f t="shared" si="281"/>
        <v>-9.0070264216490987E-4</v>
      </c>
      <c r="H88">
        <f t="shared" si="281"/>
        <v>-9.4705480350800049E-4</v>
      </c>
      <c r="I88">
        <f t="shared" si="281"/>
        <v>-9.0070264216490878E-4</v>
      </c>
      <c r="J88">
        <f t="shared" si="281"/>
        <v>-7.6618343064240003E-4</v>
      </c>
      <c r="K88">
        <f t="shared" si="281"/>
        <v>-5.5666484661474696E-4</v>
      </c>
      <c r="L88">
        <f t="shared" si="281"/>
        <v>-2.9265602888839956E-4</v>
      </c>
      <c r="M88">
        <v>0</v>
      </c>
      <c r="P88">
        <f>1/(2*dx)*((D88-C88)^2+(E88-D88)^2+(F88-E88)^2+(G88-F88)^2+(H88-G88)^2+(I88-H88)^2+(J88-I88)^2+(K88-J88)^2+(L88-K88)^2+(M88-L88)^2)</f>
        <v>6.9865895890084153E-7</v>
      </c>
    </row>
    <row r="89" spans="2:16" x14ac:dyDescent="0.3">
      <c r="B89" t="s">
        <v>113</v>
      </c>
      <c r="C89">
        <v>0</v>
      </c>
      <c r="D89">
        <f>D83+D87*dt</f>
        <v>-1.0142139504261786E-4</v>
      </c>
      <c r="E89">
        <f t="shared" ref="E89:L89" si="282">E83+E87*dt</f>
        <v>-1.9291495729406919E-4</v>
      </c>
      <c r="F89">
        <f t="shared" si="282"/>
        <v>-2.6552465940801062E-4</v>
      </c>
      <c r="G89">
        <f t="shared" si="282"/>
        <v>-3.1214295784003158E-4</v>
      </c>
      <c r="H89">
        <f t="shared" si="282"/>
        <v>-3.2820652873078273E-4</v>
      </c>
      <c r="I89">
        <f t="shared" si="282"/>
        <v>-3.1214295784003196E-4</v>
      </c>
      <c r="J89">
        <f t="shared" si="282"/>
        <v>-2.6552465940801138E-4</v>
      </c>
      <c r="K89">
        <f t="shared" si="282"/>
        <v>-1.9291495729406886E-4</v>
      </c>
      <c r="L89">
        <f t="shared" si="282"/>
        <v>-1.0142139504261692E-4</v>
      </c>
      <c r="M89">
        <v>0</v>
      </c>
      <c r="O89" s="5">
        <f>mi/2*(D89^2+E89^2+F89^2+G89^2+H89^2+I89^2+J89^2+K89^2+L89^2)</f>
        <v>2.6929881375378229E-7</v>
      </c>
    </row>
    <row r="90" spans="2:16" x14ac:dyDescent="0.3">
      <c r="B90" t="s">
        <v>114</v>
      </c>
      <c r="C90">
        <v>0</v>
      </c>
      <c r="D90">
        <f>(E88-2*D88+C88)/dx^2</f>
        <v>2.9025693429906554E-4</v>
      </c>
      <c r="E90">
        <f t="shared" ref="E90:L90" si="283">(F88-2*E88+D88)/dx^2</f>
        <v>5.5210149752999967E-4</v>
      </c>
      <c r="F90">
        <f t="shared" si="283"/>
        <v>7.5990251946531778E-4</v>
      </c>
      <c r="G90">
        <f t="shared" si="283"/>
        <v>8.9331898824323197E-4</v>
      </c>
      <c r="H90">
        <f t="shared" si="283"/>
        <v>9.3929117033252324E-4</v>
      </c>
      <c r="I90">
        <f t="shared" si="283"/>
        <v>8.9331898824319131E-4</v>
      </c>
      <c r="J90">
        <f t="shared" si="283"/>
        <v>7.5990251946538262E-4</v>
      </c>
      <c r="K90">
        <f t="shared" si="283"/>
        <v>5.5210149752993104E-4</v>
      </c>
      <c r="L90">
        <f t="shared" si="283"/>
        <v>2.9025693429911168E-4</v>
      </c>
      <c r="M90">
        <v>0</v>
      </c>
    </row>
    <row r="91" spans="2:16" x14ac:dyDescent="0.3">
      <c r="B91" s="3" t="s">
        <v>94</v>
      </c>
      <c r="C91" s="3">
        <v>0</v>
      </c>
      <c r="D91" s="3">
        <f>D89+D90*dt/2</f>
        <v>-7.2395701612711303E-5</v>
      </c>
      <c r="E91" s="3">
        <f t="shared" ref="E91" si="284">E89+E90*dt/2</f>
        <v>-1.3770480754106922E-4</v>
      </c>
      <c r="F91" s="3">
        <f t="shared" ref="F91" si="285">F89+F90*dt/2</f>
        <v>-1.8953440746147883E-4</v>
      </c>
      <c r="G91" s="3">
        <f t="shared" ref="G91" si="286">G89+G90*dt/2</f>
        <v>-2.228110590157084E-4</v>
      </c>
      <c r="H91" s="3">
        <f t="shared" ref="H91" si="287">H89+H90*dt/2</f>
        <v>-2.3427741169753042E-4</v>
      </c>
      <c r="I91" s="3">
        <f t="shared" ref="I91" si="288">I89+I90*dt/2</f>
        <v>-2.2281105901571284E-4</v>
      </c>
      <c r="J91" s="3">
        <f t="shared" ref="J91" si="289">J89+J90*dt/2</f>
        <v>-1.8953440746147311E-4</v>
      </c>
      <c r="K91" s="3">
        <f t="shared" ref="K91" si="290">K89+K90*dt/2</f>
        <v>-1.3770480754107575E-4</v>
      </c>
      <c r="L91" s="3">
        <f t="shared" ref="L91" si="291">L89+L90*dt/2</f>
        <v>-7.239570161270576E-5</v>
      </c>
      <c r="M91" s="3">
        <v>0</v>
      </c>
    </row>
    <row r="92" spans="2:16" x14ac:dyDescent="0.3">
      <c r="B92" s="3" t="s">
        <v>95</v>
      </c>
      <c r="C92" s="3">
        <v>0</v>
      </c>
      <c r="D92" s="3">
        <f>D88+D89*dt/2</f>
        <v>-3.0279816839266002E-4</v>
      </c>
      <c r="E92" s="3">
        <f t="shared" ref="E92:L92" si="292">E88+E89*dt/2</f>
        <v>-5.7595634234415571E-4</v>
      </c>
      <c r="F92" s="3">
        <f t="shared" si="292"/>
        <v>-7.9273589658319932E-4</v>
      </c>
      <c r="G92" s="3">
        <f t="shared" si="292"/>
        <v>-9.3191693794891306E-4</v>
      </c>
      <c r="H92" s="3">
        <f t="shared" si="292"/>
        <v>-9.7987545638107882E-4</v>
      </c>
      <c r="I92" s="3">
        <f t="shared" si="292"/>
        <v>-9.3191693794891198E-4</v>
      </c>
      <c r="J92" s="3">
        <f t="shared" si="292"/>
        <v>-7.9273589658320116E-4</v>
      </c>
      <c r="K92" s="3">
        <f t="shared" si="292"/>
        <v>-5.7595634234415387E-4</v>
      </c>
      <c r="L92" s="3">
        <f t="shared" si="292"/>
        <v>-3.0279816839266126E-4</v>
      </c>
      <c r="M92" s="3">
        <v>0</v>
      </c>
    </row>
    <row r="93" spans="2:16" x14ac:dyDescent="0.3">
      <c r="B93" s="3" t="s">
        <v>96</v>
      </c>
      <c r="C93" s="3">
        <v>0</v>
      </c>
      <c r="D93" s="3">
        <f t="shared" ref="D93:D111" si="293">(E92-2*D92+C92)/dx^2</f>
        <v>3.0031593199310812E-4</v>
      </c>
      <c r="E93" s="3">
        <f t="shared" ref="E93:E111" si="294">(F92-2*E92+D92)/dx^2</f>
        <v>5.712348481386883E-4</v>
      </c>
      <c r="F93" s="3">
        <f t="shared" ref="F93:F111" si="295">(G92-2*F92+E92)/dx^2</f>
        <v>7.8623731732109677E-4</v>
      </c>
      <c r="G93" s="3">
        <f t="shared" ref="G93:G111" si="296">(H92-2*G92+F92)/dx^2</f>
        <v>9.2427739984673855E-4</v>
      </c>
      <c r="H93" s="3">
        <f t="shared" ref="H93:H111" si="297">(I92-2*H92+G92)/dx^2</f>
        <v>9.7184277065599269E-4</v>
      </c>
      <c r="I93" s="3">
        <f t="shared" ref="I93:I111" si="298">(J92-2*I92+H92)/dx^2</f>
        <v>9.2427739984669898E-4</v>
      </c>
      <c r="J93" s="3">
        <f t="shared" ref="J93:J111" si="299">(K92-2*J92+I92)/dx^2</f>
        <v>7.8623731732116269E-4</v>
      </c>
      <c r="K93" s="3">
        <f t="shared" ref="K93:K111" si="300">(L92-2*K92+J92)/dx^2</f>
        <v>5.7123484813861901E-4</v>
      </c>
      <c r="L93" s="3">
        <f t="shared" ref="L93:L111" si="301">(M92-2*L92+K92)/dx^2</f>
        <v>3.0031593199315209E-4</v>
      </c>
      <c r="M93" s="3">
        <v>0</v>
      </c>
    </row>
    <row r="94" spans="2:16" x14ac:dyDescent="0.3">
      <c r="B94" t="s">
        <v>115</v>
      </c>
      <c r="C94">
        <v>0</v>
      </c>
      <c r="D94">
        <f>D88+D91*dt</f>
        <v>-3.0713516921094045E-4</v>
      </c>
      <c r="E94">
        <f>E88+E91*dt</f>
        <v>-5.8420580812296261E-4</v>
      </c>
      <c r="F94">
        <f t="shared" ref="F94:L94" si="302">F88+F91*dt</f>
        <v>-8.040903121346941E-4</v>
      </c>
      <c r="G94">
        <f t="shared" si="302"/>
        <v>-9.4526485396805157E-4</v>
      </c>
      <c r="H94">
        <f t="shared" si="302"/>
        <v>-9.9391028584750666E-4</v>
      </c>
      <c r="I94">
        <f t="shared" si="302"/>
        <v>-9.4526485396805135E-4</v>
      </c>
      <c r="J94">
        <f t="shared" si="302"/>
        <v>-8.0409031213469464E-4</v>
      </c>
      <c r="K94">
        <f t="shared" si="302"/>
        <v>-5.8420580812296207E-4</v>
      </c>
      <c r="L94">
        <f t="shared" si="302"/>
        <v>-3.0713516921094072E-4</v>
      </c>
      <c r="M94">
        <v>0</v>
      </c>
      <c r="P94">
        <f>1/(2*dx)*((D94-C94)^2+(E94-D94)^2+(F94-E94)^2+(G94-F94)^2+(H94-G94)^2+(I94-H94)^2+(J94-I94)^2+(K94-J94)^2+(L94-K94)^2+(M94-L94)^2)</f>
        <v>7.695013395393461E-7</v>
      </c>
    </row>
    <row r="95" spans="2:16" x14ac:dyDescent="0.3">
      <c r="B95" t="s">
        <v>116</v>
      </c>
      <c r="C95">
        <v>0</v>
      </c>
      <c r="D95">
        <f>D89+D93*dt</f>
        <v>-4.1358208643996231E-5</v>
      </c>
      <c r="E95">
        <f t="shared" ref="E95:L95" si="303">E89+E93*dt</f>
        <v>-7.8667987666331516E-5</v>
      </c>
      <c r="F95">
        <f t="shared" si="303"/>
        <v>-1.0827719594379124E-4</v>
      </c>
      <c r="G95">
        <f t="shared" si="303"/>
        <v>-1.2728747787068385E-4</v>
      </c>
      <c r="H95">
        <f t="shared" si="303"/>
        <v>-1.3383797459958418E-4</v>
      </c>
      <c r="I95">
        <f t="shared" si="303"/>
        <v>-1.2728747787069214E-4</v>
      </c>
      <c r="J95">
        <f t="shared" si="303"/>
        <v>-1.0827719594377883E-4</v>
      </c>
      <c r="K95">
        <f t="shared" si="303"/>
        <v>-7.8667987666345055E-5</v>
      </c>
      <c r="L95">
        <f t="shared" si="303"/>
        <v>-4.13582086439865E-5</v>
      </c>
      <c r="M95">
        <v>0</v>
      </c>
      <c r="O95" s="5">
        <f>mi/2*(D95^2+E95^2+F95^2+G95^2+H95^2+I95^2+J95^2+K95^2+L95^2)</f>
        <v>4.4781508612300244E-8</v>
      </c>
    </row>
    <row r="96" spans="2:16" x14ac:dyDescent="0.3">
      <c r="B96" t="s">
        <v>117</v>
      </c>
      <c r="C96">
        <v>0</v>
      </c>
      <c r="D96">
        <f>(E94-2*D94+C94)/dx^2</f>
        <v>3.0461737955373271E-4</v>
      </c>
      <c r="E96">
        <f t="shared" ref="E96:L96" si="304">(F94-2*E94+D94)/dx^2</f>
        <v>5.7941668760278539E-4</v>
      </c>
      <c r="F96">
        <f t="shared" si="304"/>
        <v>7.974986532356496E-4</v>
      </c>
      <c r="G96">
        <f t="shared" si="304"/>
        <v>9.3751589419014065E-4</v>
      </c>
      <c r="H96">
        <f t="shared" si="304"/>
        <v>9.8576254736382272E-4</v>
      </c>
      <c r="I96">
        <f t="shared" si="304"/>
        <v>9.3751589419012969E-4</v>
      </c>
      <c r="J96">
        <f t="shared" si="304"/>
        <v>7.9749865323566933E-4</v>
      </c>
      <c r="K96">
        <f t="shared" si="304"/>
        <v>5.7941668760276663E-4</v>
      </c>
      <c r="L96">
        <f t="shared" si="304"/>
        <v>3.0461737955374371E-4</v>
      </c>
      <c r="M96">
        <v>0</v>
      </c>
    </row>
    <row r="97" spans="2:16" x14ac:dyDescent="0.3">
      <c r="B97" s="3" t="s">
        <v>97</v>
      </c>
      <c r="C97" s="3">
        <v>0</v>
      </c>
      <c r="D97" s="3">
        <f>D95+D96*dt/2</f>
        <v>-1.0896470688622957E-5</v>
      </c>
      <c r="E97" s="3">
        <f t="shared" ref="E97" si="305">E95+E96*dt/2</f>
        <v>-2.0726318906052978E-5</v>
      </c>
      <c r="F97" s="3">
        <f t="shared" ref="F97" si="306">F95+F96*dt/2</f>
        <v>-2.8527330620226271E-5</v>
      </c>
      <c r="G97" s="3">
        <f t="shared" ref="G97" si="307">G95+G96*dt/2</f>
        <v>-3.3535888451669774E-5</v>
      </c>
      <c r="H97" s="3">
        <f t="shared" ref="H97" si="308">H95+H96*dt/2</f>
        <v>-3.5261719863201898E-5</v>
      </c>
      <c r="I97" s="3">
        <f t="shared" ref="I97" si="309">I95+I96*dt/2</f>
        <v>-3.3535888451679166E-5</v>
      </c>
      <c r="J97" s="3">
        <f t="shared" ref="J97" si="310">J95+J96*dt/2</f>
        <v>-2.8527330620211892E-5</v>
      </c>
      <c r="K97" s="3">
        <f t="shared" ref="K97" si="311">K95+K96*dt/2</f>
        <v>-2.0726318906068387E-5</v>
      </c>
      <c r="L97" s="3">
        <f t="shared" ref="L97" si="312">L95+L96*dt/2</f>
        <v>-1.0896470688612129E-5</v>
      </c>
      <c r="M97" s="3">
        <v>0</v>
      </c>
    </row>
    <row r="98" spans="2:16" x14ac:dyDescent="0.3">
      <c r="B98" s="3" t="s">
        <v>98</v>
      </c>
      <c r="C98" s="3">
        <v>0</v>
      </c>
      <c r="D98" s="3">
        <f>D94+D95*dt/2</f>
        <v>-3.1127099007534006E-4</v>
      </c>
      <c r="E98" s="3">
        <f t="shared" ref="E98:L98" si="313">E94+E95*dt/2</f>
        <v>-5.9207260688959578E-4</v>
      </c>
      <c r="F98" s="3">
        <f t="shared" si="313"/>
        <v>-8.1491803172907323E-4</v>
      </c>
      <c r="G98" s="3">
        <f t="shared" si="313"/>
        <v>-9.5799360175511999E-4</v>
      </c>
      <c r="H98" s="3">
        <f t="shared" si="313"/>
        <v>-1.007294083307465E-3</v>
      </c>
      <c r="I98" s="3">
        <f t="shared" si="313"/>
        <v>-9.5799360175512053E-4</v>
      </c>
      <c r="J98" s="3">
        <f t="shared" si="313"/>
        <v>-8.1491803172907247E-4</v>
      </c>
      <c r="K98" s="3">
        <f t="shared" si="313"/>
        <v>-5.9207260688959654E-4</v>
      </c>
      <c r="L98" s="3">
        <f t="shared" si="313"/>
        <v>-3.1127099007533936E-4</v>
      </c>
      <c r="M98" s="3">
        <v>0</v>
      </c>
    </row>
    <row r="99" spans="2:16" x14ac:dyDescent="0.3">
      <c r="B99" s="3" t="s">
        <v>99</v>
      </c>
      <c r="C99" s="3">
        <v>0</v>
      </c>
      <c r="D99" s="3">
        <f t="shared" ref="D99:D111" si="314">(E98-2*D98+C98)/dx^2</f>
        <v>3.0871929636532637E-4</v>
      </c>
      <c r="E99" s="3">
        <f t="shared" ref="E99:E111" si="315">(F98-2*E98+D98)/dx^2</f>
        <v>5.8721899702870919E-4</v>
      </c>
      <c r="F99" s="3">
        <f t="shared" ref="F99:F111" si="316">(G98-2*F98+E98)/dx^2</f>
        <v>8.0823761086742344E-4</v>
      </c>
      <c r="G99" s="3">
        <f t="shared" ref="G99:G111" si="317">(H98-2*G98+F98)/dx^2</f>
        <v>9.5014029603204049E-4</v>
      </c>
      <c r="H99" s="3">
        <f t="shared" ref="H99:H111" si="318">(I98-2*H98+G98)/dx^2</f>
        <v>9.9903662900416323E-4</v>
      </c>
      <c r="I99" s="3">
        <f t="shared" ref="I99:I111" si="319">(J98-2*I98+H98)/dx^2</f>
        <v>9.5014029603205914E-4</v>
      </c>
      <c r="J99" s="3">
        <f t="shared" ref="J99:J111" si="320">(K98-2*J98+I98)/dx^2</f>
        <v>8.0823761086739373E-4</v>
      </c>
      <c r="K99" s="3">
        <f t="shared" ref="K99:K111" si="321">(L98-2*K98+J98)/dx^2</f>
        <v>5.8721899702873879E-4</v>
      </c>
      <c r="L99" s="3">
        <f t="shared" ref="L99:L111" si="322">(M98-2*L98+K98)/dx^2</f>
        <v>3.0871929636530442E-4</v>
      </c>
      <c r="M99" s="3">
        <v>0</v>
      </c>
    </row>
    <row r="100" spans="2:16" x14ac:dyDescent="0.3">
      <c r="B100" t="s">
        <v>118</v>
      </c>
      <c r="C100">
        <v>0</v>
      </c>
      <c r="D100">
        <f>D94+D97*dt</f>
        <v>-3.0931446334866503E-4</v>
      </c>
      <c r="E100">
        <f>E94+E97*dt</f>
        <v>-5.8835107190417324E-4</v>
      </c>
      <c r="F100">
        <f t="shared" ref="F100:L100" si="323">F94+F97*dt</f>
        <v>-8.0979577825873934E-4</v>
      </c>
      <c r="G100">
        <f t="shared" si="323"/>
        <v>-9.5197203165838548E-4</v>
      </c>
      <c r="H100">
        <f t="shared" si="323"/>
        <v>-1.000962629820147E-3</v>
      </c>
      <c r="I100">
        <f t="shared" si="323"/>
        <v>-9.5197203165838721E-4</v>
      </c>
      <c r="J100">
        <f t="shared" si="323"/>
        <v>-8.0979577825873706E-4</v>
      </c>
      <c r="K100">
        <f t="shared" si="323"/>
        <v>-5.8835107190417573E-4</v>
      </c>
      <c r="L100">
        <f t="shared" si="323"/>
        <v>-3.0931446334866314E-4</v>
      </c>
      <c r="M100">
        <v>0</v>
      </c>
      <c r="P100">
        <f>1/(2*dx)*((D100-C100)^2+(E100-D100)^2+(F100-E100)^2+(G100-F100)^2+(H100-G100)^2+(I100-H100)^2+(J100-I100)^2+(K100-J100)^2+(L100-K100)^2+(M100-L100)^2)</f>
        <v>7.8046015794610147E-7</v>
      </c>
    </row>
    <row r="101" spans="2:16" x14ac:dyDescent="0.3">
      <c r="B101" t="s">
        <v>119</v>
      </c>
      <c r="C101">
        <v>0</v>
      </c>
      <c r="D101">
        <f>D95+D99*dt</f>
        <v>2.0385650629069049E-5</v>
      </c>
      <c r="E101">
        <f t="shared" ref="E101:L101" si="324">E95+E99*dt</f>
        <v>3.8775811739410329E-5</v>
      </c>
      <c r="F101">
        <f t="shared" si="324"/>
        <v>5.3370326229693445E-5</v>
      </c>
      <c r="G101">
        <f t="shared" si="324"/>
        <v>6.2740581335724255E-5</v>
      </c>
      <c r="H101">
        <f t="shared" si="324"/>
        <v>6.5969351201248481E-5</v>
      </c>
      <c r="I101">
        <f t="shared" si="324"/>
        <v>6.2740581335719701E-5</v>
      </c>
      <c r="J101">
        <f t="shared" si="324"/>
        <v>5.3370326229699923E-5</v>
      </c>
      <c r="K101">
        <f t="shared" si="324"/>
        <v>3.8775811739402713E-5</v>
      </c>
      <c r="L101">
        <f t="shared" si="324"/>
        <v>2.0385650629074389E-5</v>
      </c>
      <c r="M101">
        <v>0</v>
      </c>
      <c r="O101" s="5">
        <f>mi/2*(D101^2+E101^2+F101^2+G101^2+H101^2+I101^2+J101^2+K101^2+L101^2)</f>
        <v>1.0879888244785896E-8</v>
      </c>
    </row>
    <row r="102" spans="2:16" x14ac:dyDescent="0.3">
      <c r="B102" t="s">
        <v>120</v>
      </c>
      <c r="C102">
        <v>0</v>
      </c>
      <c r="D102">
        <f>(E100-2*D100+C100)/dx^2</f>
        <v>3.0677880857934802E-4</v>
      </c>
      <c r="E102">
        <f t="shared" ref="E102:L102" si="325">(F100-2*E100+D100)/dx^2</f>
        <v>5.8352796992132134E-4</v>
      </c>
      <c r="F102">
        <f t="shared" si="325"/>
        <v>8.0315734788894571E-4</v>
      </c>
      <c r="G102">
        <f t="shared" si="325"/>
        <v>9.4416808871892858E-4</v>
      </c>
      <c r="H102">
        <f t="shared" si="325"/>
        <v>9.9275707861914498E-4</v>
      </c>
      <c r="I102">
        <f t="shared" si="325"/>
        <v>9.441680887189868E-4</v>
      </c>
      <c r="J102">
        <f t="shared" si="325"/>
        <v>8.0315734788885681E-4</v>
      </c>
      <c r="K102">
        <f t="shared" si="325"/>
        <v>5.8352796992141415E-4</v>
      </c>
      <c r="L102">
        <f t="shared" si="325"/>
        <v>3.0677880857928427E-4</v>
      </c>
      <c r="M102">
        <v>0</v>
      </c>
    </row>
    <row r="103" spans="2:16" x14ac:dyDescent="0.3">
      <c r="B103" s="3" t="s">
        <v>100</v>
      </c>
      <c r="C103" s="3">
        <v>0</v>
      </c>
      <c r="D103" s="3">
        <f>D101+D102*dt/2</f>
        <v>5.1063531487003851E-5</v>
      </c>
      <c r="E103" s="3">
        <f t="shared" ref="E103" si="326">E101+E102*dt/2</f>
        <v>9.7128608731542464E-5</v>
      </c>
      <c r="F103" s="3">
        <f t="shared" ref="F103" si="327">F101+F102*dt/2</f>
        <v>1.3368606101858802E-4</v>
      </c>
      <c r="G103" s="3">
        <f t="shared" ref="G103" si="328">G101+G102*dt/2</f>
        <v>1.5715739020761711E-4</v>
      </c>
      <c r="H103" s="3">
        <f t="shared" ref="H103" si="329">H101+H102*dt/2</f>
        <v>1.6524505906316298E-4</v>
      </c>
      <c r="I103" s="3">
        <f t="shared" ref="I103" si="330">I101+I102*dt/2</f>
        <v>1.5715739020761839E-4</v>
      </c>
      <c r="J103" s="3">
        <f t="shared" ref="J103" si="331">J101+J102*dt/2</f>
        <v>1.336860610185856E-4</v>
      </c>
      <c r="K103" s="3">
        <f t="shared" ref="K103" si="332">K101+K102*dt/2</f>
        <v>9.7128608731544131E-5</v>
      </c>
      <c r="L103" s="3">
        <f t="shared" ref="L103" si="333">L101+L102*dt/2</f>
        <v>5.1063531487002814E-5</v>
      </c>
      <c r="M103" s="3">
        <v>0</v>
      </c>
    </row>
    <row r="104" spans="2:16" x14ac:dyDescent="0.3">
      <c r="B104" s="3" t="s">
        <v>101</v>
      </c>
      <c r="C104" s="3">
        <v>0</v>
      </c>
      <c r="D104" s="3">
        <f>D100+D101*dt/2</f>
        <v>-3.0727589828575814E-4</v>
      </c>
      <c r="E104" s="3">
        <f t="shared" ref="E104:L104" si="334">E100+E101*dt/2</f>
        <v>-5.8447349073023223E-4</v>
      </c>
      <c r="F104" s="3">
        <f t="shared" si="334"/>
        <v>-8.0445874563577001E-4</v>
      </c>
      <c r="G104" s="3">
        <f t="shared" si="334"/>
        <v>-9.4569797352481307E-4</v>
      </c>
      <c r="H104" s="3">
        <f t="shared" si="334"/>
        <v>-9.9436569470002221E-4</v>
      </c>
      <c r="I104" s="3">
        <f t="shared" si="334"/>
        <v>-9.4569797352481524E-4</v>
      </c>
      <c r="J104" s="3">
        <f t="shared" si="334"/>
        <v>-8.0445874563576708E-4</v>
      </c>
      <c r="K104" s="3">
        <f t="shared" si="334"/>
        <v>-5.8447349073023549E-4</v>
      </c>
      <c r="L104" s="3">
        <f t="shared" si="334"/>
        <v>-3.072758982857557E-4</v>
      </c>
      <c r="M104" s="3">
        <v>0</v>
      </c>
    </row>
    <row r="105" spans="2:16" x14ac:dyDescent="0.3">
      <c r="B105" s="3" t="s">
        <v>102</v>
      </c>
      <c r="C105" s="3">
        <v>0</v>
      </c>
      <c r="D105" s="3">
        <f t="shared" ref="D105:D111" si="335">(E104-2*D104+C104)/dx^2</f>
        <v>3.047569549795143E-4</v>
      </c>
      <c r="E105" s="3">
        <f t="shared" ref="E105:E111" si="336">(F104-2*E104+D104)/dx^2</f>
        <v>5.7968217583899819E-4</v>
      </c>
      <c r="F105" s="3">
        <f t="shared" ref="F105:F111" si="337">(G104-2*F104+E104)/dx^2</f>
        <v>7.9786406644427523E-4</v>
      </c>
      <c r="G105" s="3">
        <f t="shared" ref="G105:G111" si="338">(H104-2*G104+F104)/dx^2</f>
        <v>9.3794546318002724E-4</v>
      </c>
      <c r="H105" s="3">
        <f t="shared" ref="H105:H111" si="339">(I104-2*H104+G104)/dx^2</f>
        <v>9.8621422292947025E-4</v>
      </c>
      <c r="I105" s="3">
        <f t="shared" ref="I105:I111" si="340">(J104-2*I104+H104)/dx^2</f>
        <v>9.3794546318010194E-4</v>
      </c>
      <c r="J105" s="3">
        <f t="shared" ref="J105:J111" si="341">(K104-2*J104+I104)/dx^2</f>
        <v>7.9786406644415998E-4</v>
      </c>
      <c r="K105" s="3">
        <f t="shared" ref="K105:K111" si="342">(L104-2*K104+J104)/dx^2</f>
        <v>5.7968217583911799E-4</v>
      </c>
      <c r="L105" s="3">
        <f t="shared" ref="L105:L111" si="343">(M104-2*L104+K104)/dx^2</f>
        <v>3.047569549794319E-4</v>
      </c>
      <c r="M105" s="3">
        <v>0</v>
      </c>
    </row>
    <row r="106" spans="2:16" x14ac:dyDescent="0.3">
      <c r="B106" t="s">
        <v>121</v>
      </c>
      <c r="C106">
        <v>0</v>
      </c>
      <c r="D106">
        <f>D100+D103*dt</f>
        <v>-2.9910175705126426E-4</v>
      </c>
      <c r="E106">
        <f>E100+E103*dt</f>
        <v>-5.689253501578648E-4</v>
      </c>
      <c r="F106">
        <f t="shared" ref="F106:L106" si="344">F100+F103*dt</f>
        <v>-7.8305856605502175E-4</v>
      </c>
      <c r="G106">
        <f t="shared" si="344"/>
        <v>-9.2054055361686206E-4</v>
      </c>
      <c r="H106">
        <f t="shared" si="344"/>
        <v>-9.6791361800751435E-4</v>
      </c>
      <c r="I106">
        <f t="shared" si="344"/>
        <v>-9.2054055361686358E-4</v>
      </c>
      <c r="J106">
        <f t="shared" si="344"/>
        <v>-7.8305856605501991E-4</v>
      </c>
      <c r="K106">
        <f t="shared" si="344"/>
        <v>-5.6892535015786686E-4</v>
      </c>
      <c r="L106">
        <f t="shared" si="344"/>
        <v>-2.9910175705126258E-4</v>
      </c>
      <c r="M106">
        <v>0</v>
      </c>
      <c r="P106">
        <f>1/(2*dx)*((D106-C106)^2+(E106-D106)^2+(F106-E106)^2+(G106-F106)^2+(H106-G106)^2+(I106-H106)^2+(J106-I106)^2+(K106-J106)^2+(L106-K106)^2+(M106-L106)^2)</f>
        <v>7.2977370408066612E-7</v>
      </c>
    </row>
    <row r="107" spans="2:16" x14ac:dyDescent="0.3">
      <c r="B107" t="s">
        <v>122</v>
      </c>
      <c r="C107">
        <v>0</v>
      </c>
      <c r="D107">
        <f>D101+D105*dt</f>
        <v>8.1337041624971913E-5</v>
      </c>
      <c r="E107">
        <f t="shared" ref="E107:L107" si="345">E101+E105*dt</f>
        <v>1.5471224690720997E-4</v>
      </c>
      <c r="F107">
        <f t="shared" si="345"/>
        <v>2.1294313951854851E-4</v>
      </c>
      <c r="G107">
        <f t="shared" si="345"/>
        <v>2.5032967397172975E-4</v>
      </c>
      <c r="H107">
        <f t="shared" si="345"/>
        <v>2.6321219578714255E-4</v>
      </c>
      <c r="I107">
        <f t="shared" si="345"/>
        <v>2.5032967397174011E-4</v>
      </c>
      <c r="J107">
        <f t="shared" si="345"/>
        <v>2.1294313951853192E-4</v>
      </c>
      <c r="K107">
        <f t="shared" si="345"/>
        <v>1.5471224690722632E-4</v>
      </c>
      <c r="L107">
        <f t="shared" si="345"/>
        <v>8.1337041624960773E-5</v>
      </c>
      <c r="M107">
        <v>0</v>
      </c>
      <c r="O107" s="5">
        <f>mi/2*(D107^2+E107^2+F107^2+G107^2+H107^2+I107^2+J107^2+K107^2+L107^2)</f>
        <v>1.7320165002773365E-7</v>
      </c>
    </row>
    <row r="108" spans="2:16" x14ac:dyDescent="0.3">
      <c r="B108" t="s">
        <v>123</v>
      </c>
      <c r="C108">
        <v>0</v>
      </c>
      <c r="D108">
        <f>(E106-2*D106+C106)/dx^2</f>
        <v>2.9664982257477447E-4</v>
      </c>
      <c r="E108">
        <f t="shared" ref="E108:L108" si="346">(F106-2*E106+D106)/dx^2</f>
        <v>5.6426149363490968E-4</v>
      </c>
      <c r="F108">
        <f t="shared" si="346"/>
        <v>7.7663931825733832E-4</v>
      </c>
      <c r="G108">
        <f t="shared" si="346"/>
        <v>9.1299427524412478E-4</v>
      </c>
      <c r="H108">
        <f t="shared" si="346"/>
        <v>9.5997899136509917E-4</v>
      </c>
      <c r="I108">
        <f t="shared" si="346"/>
        <v>9.1299427524417531E-4</v>
      </c>
      <c r="J108">
        <f t="shared" si="346"/>
        <v>7.7663931825726362E-4</v>
      </c>
      <c r="K108">
        <f t="shared" si="346"/>
        <v>5.6426149363498709E-4</v>
      </c>
      <c r="L108">
        <f t="shared" si="346"/>
        <v>2.9664982257471956E-4</v>
      </c>
      <c r="M108">
        <v>0</v>
      </c>
    </row>
    <row r="109" spans="2:16" x14ac:dyDescent="0.3">
      <c r="B109" s="3" t="s">
        <v>103</v>
      </c>
      <c r="C109" s="3">
        <v>0</v>
      </c>
      <c r="D109" s="3">
        <f>D107+D108*dt/2</f>
        <v>1.1100202388244937E-4</v>
      </c>
      <c r="E109" s="3">
        <f t="shared" ref="E109" si="347">E107+E108*dt/2</f>
        <v>2.1113839627070094E-4</v>
      </c>
      <c r="F109" s="3">
        <f t="shared" ref="F109" si="348">F107+F108*dt/2</f>
        <v>2.9060707134428233E-4</v>
      </c>
      <c r="G109" s="3">
        <f t="shared" ref="G109" si="349">G107+G108*dt/2</f>
        <v>3.4162910149614225E-4</v>
      </c>
      <c r="H109" s="3">
        <f t="shared" ref="H109" si="350">H107+H108*dt/2</f>
        <v>3.5921009492365249E-4</v>
      </c>
      <c r="I109" s="3">
        <f t="shared" ref="I109" si="351">I107+I108*dt/2</f>
        <v>3.4162910149615765E-4</v>
      </c>
      <c r="J109" s="3">
        <f t="shared" ref="J109" si="352">J107+J108*dt/2</f>
        <v>2.9060707134425832E-4</v>
      </c>
      <c r="K109" s="3">
        <f t="shared" ref="K109" si="353">K107+K108*dt/2</f>
        <v>2.1113839627072504E-4</v>
      </c>
      <c r="L109" s="3">
        <f t="shared" ref="L109" si="354">L107+L108*dt/2</f>
        <v>1.1100202388243273E-4</v>
      </c>
      <c r="M109" s="3">
        <v>0</v>
      </c>
    </row>
    <row r="110" spans="2:16" x14ac:dyDescent="0.3">
      <c r="B110" s="3" t="s">
        <v>104</v>
      </c>
      <c r="C110" s="3">
        <v>0</v>
      </c>
      <c r="D110" s="3">
        <f>D106+D107*dt/2</f>
        <v>-2.9096805288876705E-4</v>
      </c>
      <c r="E110" s="3">
        <f t="shared" ref="E110:L110" si="355">E106+E107*dt/2</f>
        <v>-5.5345412546714383E-4</v>
      </c>
      <c r="F110" s="3">
        <f t="shared" si="355"/>
        <v>-7.6176425210316685E-4</v>
      </c>
      <c r="G110" s="3">
        <f t="shared" si="355"/>
        <v>-8.9550758621968914E-4</v>
      </c>
      <c r="H110" s="3">
        <f t="shared" si="355"/>
        <v>-9.4159239842880015E-4</v>
      </c>
      <c r="I110" s="3">
        <f t="shared" si="355"/>
        <v>-8.9550758621968958E-4</v>
      </c>
      <c r="J110" s="3">
        <f t="shared" si="355"/>
        <v>-7.6176425210316675E-4</v>
      </c>
      <c r="K110" s="3">
        <f t="shared" si="355"/>
        <v>-5.5345412546714426E-4</v>
      </c>
      <c r="L110" s="3">
        <f t="shared" si="355"/>
        <v>-2.9096805288876651E-4</v>
      </c>
      <c r="M110" s="3">
        <v>0</v>
      </c>
    </row>
    <row r="111" spans="2:16" x14ac:dyDescent="0.3">
      <c r="B111" s="3" t="s">
        <v>105</v>
      </c>
      <c r="C111" s="3">
        <v>0</v>
      </c>
      <c r="D111" s="3">
        <f t="shared" ref="D111" si="356">(E110-2*D110+C110)/dx^2</f>
        <v>2.8858279575265025E-4</v>
      </c>
      <c r="E111" s="3">
        <f t="shared" ref="E111" si="357">(F110-2*E110+D110)/dx^2</f>
        <v>5.4891709678225886E-4</v>
      </c>
      <c r="F111" s="3">
        <f t="shared" ref="F111" si="358">(G110-2*F110+E110)/dx^2</f>
        <v>7.5551956784884343E-4</v>
      </c>
      <c r="G111" s="3">
        <f t="shared" ref="G111" si="359">(H110-2*G110+F110)/dx^2</f>
        <v>8.8816651959967082E-4</v>
      </c>
      <c r="H111" s="3">
        <f t="shared" ref="H111" si="360">(I110-2*H110+G110)/dx^2</f>
        <v>9.3387354419239286E-4</v>
      </c>
      <c r="I111" s="3">
        <f t="shared" ref="I111" si="361">(J110-2*I110+H110)/dx^2</f>
        <v>8.8816651959968069E-4</v>
      </c>
      <c r="J111" s="3">
        <f t="shared" ref="J111" si="362">(K110-2*J110+I110)/dx^2</f>
        <v>7.5551956784883237E-4</v>
      </c>
      <c r="K111" s="3">
        <f t="shared" ref="K111" si="363">(L110-2*K110+J110)/dx^2</f>
        <v>5.489170967822748E-4</v>
      </c>
      <c r="L111" s="3">
        <f t="shared" ref="L111" si="364">(M110-2*L110+K110)/dx^2</f>
        <v>2.8858279575263486E-4</v>
      </c>
      <c r="M111" s="3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0A44-FD50-4D37-95B8-B64B97EA1ADD}">
  <dimension ref="A2:V69"/>
  <sheetViews>
    <sheetView zoomScale="70" zoomScaleNormal="70" workbookViewId="0">
      <selection activeCell="D3" sqref="D3:E7"/>
    </sheetView>
  </sheetViews>
  <sheetFormatPr defaultRowHeight="14.4" x14ac:dyDescent="0.3"/>
  <cols>
    <col min="1" max="1" width="62.88671875" bestFit="1" customWidth="1"/>
    <col min="6" max="6" width="12" bestFit="1" customWidth="1"/>
    <col min="8" max="8" width="13.109375" bestFit="1" customWidth="1"/>
    <col min="20" max="21" width="12.5546875" bestFit="1" customWidth="1"/>
    <col min="22" max="22" width="11.5546875" bestFit="1" customWidth="1"/>
  </cols>
  <sheetData>
    <row r="2" spans="4:22" x14ac:dyDescent="0.3">
      <c r="S2" t="s">
        <v>0</v>
      </c>
      <c r="T2" t="s">
        <v>1</v>
      </c>
      <c r="U2" t="s">
        <v>2</v>
      </c>
      <c r="V2" t="s">
        <v>3</v>
      </c>
    </row>
    <row r="3" spans="4:22" x14ac:dyDescent="0.3">
      <c r="D3" t="s">
        <v>4</v>
      </c>
      <c r="E3">
        <f>PI()</f>
        <v>3.1415926535897931</v>
      </c>
      <c r="S3">
        <v>0</v>
      </c>
      <c r="T3">
        <f>T27</f>
        <v>7.7895973637639416E-7</v>
      </c>
      <c r="U3">
        <f>S28</f>
        <v>0</v>
      </c>
      <c r="V3">
        <f>T3+U3</f>
        <v>7.7895973637639416E-7</v>
      </c>
    </row>
    <row r="4" spans="4:22" x14ac:dyDescent="0.3">
      <c r="D4" t="s">
        <v>5</v>
      </c>
      <c r="E4">
        <v>10</v>
      </c>
      <c r="S4">
        <f t="shared" ref="S4:S14" si="0">S3+dt</f>
        <v>0.2</v>
      </c>
      <c r="T4">
        <f>T33</f>
        <v>7.4836326911668944E-7</v>
      </c>
      <c r="U4">
        <f>S34</f>
        <v>9.8367188184946167E-8</v>
      </c>
      <c r="V4">
        <f t="shared" ref="V4:V14" si="1">T4+U4</f>
        <v>8.4673045730163556E-7</v>
      </c>
    </row>
    <row r="5" spans="4:22" x14ac:dyDescent="0.3">
      <c r="D5" t="s">
        <v>6</v>
      </c>
      <c r="E5">
        <f>L/n</f>
        <v>0.31415926535897931</v>
      </c>
      <c r="S5">
        <f t="shared" si="0"/>
        <v>0.4</v>
      </c>
      <c r="T5">
        <f>T39</f>
        <v>6.6081629895485392E-7</v>
      </c>
      <c r="U5">
        <f>S40</f>
        <v>3.7801384121005384E-7</v>
      </c>
      <c r="V5">
        <f t="shared" si="1"/>
        <v>1.0388301401649078E-6</v>
      </c>
    </row>
    <row r="6" spans="4:22" x14ac:dyDescent="0.3">
      <c r="D6" t="s">
        <v>7</v>
      </c>
      <c r="E6">
        <v>0.2</v>
      </c>
      <c r="S6">
        <f t="shared" si="0"/>
        <v>0.60000000000000009</v>
      </c>
      <c r="T6">
        <f>T42</f>
        <v>5.5393339604530411E-7</v>
      </c>
      <c r="U6">
        <f>S43</f>
        <v>8.1667730005498809E-7</v>
      </c>
      <c r="V6">
        <f t="shared" si="1"/>
        <v>1.3706106961002922E-6</v>
      </c>
    </row>
    <row r="7" spans="4:22" x14ac:dyDescent="0.3">
      <c r="D7" t="s">
        <v>8</v>
      </c>
      <c r="E7">
        <v>1</v>
      </c>
      <c r="S7">
        <f t="shared" si="0"/>
        <v>0.8</v>
      </c>
      <c r="T7">
        <f>T45</f>
        <v>4.1393559824042049E-7</v>
      </c>
      <c r="U7">
        <f>S46</f>
        <v>1.3646542470229237E-6</v>
      </c>
      <c r="V7">
        <f t="shared" si="1"/>
        <v>1.7785898452633441E-6</v>
      </c>
    </row>
    <row r="8" spans="4:22" x14ac:dyDescent="0.3">
      <c r="S8">
        <f t="shared" si="0"/>
        <v>1</v>
      </c>
      <c r="T8">
        <f>T48</f>
        <v>2.6313092622888913E-7</v>
      </c>
      <c r="U8">
        <f>S49</f>
        <v>1.9510909863650195E-6</v>
      </c>
      <c r="V8">
        <f t="shared" si="1"/>
        <v>2.2142219125939088E-6</v>
      </c>
    </row>
    <row r="9" spans="4:22" x14ac:dyDescent="0.3">
      <c r="S9">
        <f t="shared" si="0"/>
        <v>1.2</v>
      </c>
      <c r="T9">
        <f>T51</f>
        <v>1.2746566997626453E-7</v>
      </c>
      <c r="U9">
        <f>S52</f>
        <v>2.4935589983131263E-6</v>
      </c>
      <c r="V9">
        <f t="shared" si="1"/>
        <v>2.621024668289391E-6</v>
      </c>
    </row>
    <row r="10" spans="4:22" x14ac:dyDescent="0.3">
      <c r="S10">
        <f t="shared" si="0"/>
        <v>1.4</v>
      </c>
      <c r="T10">
        <f>T54</f>
        <v>3.266459498196808E-8</v>
      </c>
      <c r="U10">
        <f>S55</f>
        <v>2.9103412880054902E-6</v>
      </c>
      <c r="V10">
        <f t="shared" si="1"/>
        <v>2.9430058829874583E-6</v>
      </c>
    </row>
    <row r="11" spans="4:22" x14ac:dyDescent="0.3">
      <c r="S11">
        <f t="shared" si="0"/>
        <v>1.5999999999999999</v>
      </c>
      <c r="T11">
        <f>T57</f>
        <v>9.448281268275409E-11</v>
      </c>
      <c r="U11">
        <f>S58</f>
        <v>3.1335993984366358E-6</v>
      </c>
      <c r="V11">
        <f t="shared" si="1"/>
        <v>3.1336938812493185E-6</v>
      </c>
    </row>
    <row r="12" spans="4:22" x14ac:dyDescent="0.3">
      <c r="S12">
        <f t="shared" si="0"/>
        <v>1.7999999999999998</v>
      </c>
      <c r="T12">
        <f>T60</f>
        <v>4.2991543276354685E-8</v>
      </c>
      <c r="U12">
        <f>S61</f>
        <v>3.1213821940602167E-6</v>
      </c>
      <c r="V12">
        <f t="shared" si="1"/>
        <v>3.1643737373365716E-6</v>
      </c>
    </row>
    <row r="13" spans="4:22" x14ac:dyDescent="0.3">
      <c r="S13">
        <f t="shared" si="0"/>
        <v>1.9999999999999998</v>
      </c>
      <c r="T13">
        <f>T63</f>
        <v>1.63686752006395E-7</v>
      </c>
      <c r="U13">
        <f>S64</f>
        <v>2.8664581596115522E-6</v>
      </c>
      <c r="V13">
        <f t="shared" si="1"/>
        <v>3.0301449116179474E-6</v>
      </c>
    </row>
    <row r="14" spans="4:22" x14ac:dyDescent="0.3">
      <c r="S14">
        <f t="shared" si="0"/>
        <v>2.1999999999999997</v>
      </c>
      <c r="T14">
        <f>T66</f>
        <v>3.5235454411771203E-7</v>
      </c>
      <c r="U14">
        <f>S67</f>
        <v>2.4002987168236651E-6</v>
      </c>
      <c r="V14">
        <f t="shared" si="1"/>
        <v>2.7526532609413774E-6</v>
      </c>
    </row>
    <row r="25" spans="6:20" x14ac:dyDescent="0.3">
      <c r="F25" t="s">
        <v>9</v>
      </c>
      <c r="G25">
        <v>0</v>
      </c>
      <c r="H25">
        <v>1</v>
      </c>
      <c r="I25">
        <v>2</v>
      </c>
      <c r="J25">
        <v>3</v>
      </c>
      <c r="K25">
        <v>4</v>
      </c>
      <c r="L25">
        <v>5</v>
      </c>
      <c r="M25">
        <v>6</v>
      </c>
      <c r="N25">
        <v>7</v>
      </c>
      <c r="O25">
        <v>8</v>
      </c>
      <c r="P25">
        <v>9</v>
      </c>
      <c r="Q25">
        <v>10</v>
      </c>
    </row>
    <row r="26" spans="6:20" x14ac:dyDescent="0.3">
      <c r="F26" t="s">
        <v>10</v>
      </c>
      <c r="G26">
        <f>0</f>
        <v>0</v>
      </c>
      <c r="H26">
        <f t="shared" ref="H26:Q26" si="2">G26+dx</f>
        <v>0.31415926535897931</v>
      </c>
      <c r="I26">
        <f t="shared" si="2"/>
        <v>0.62831853071795862</v>
      </c>
      <c r="J26">
        <f t="shared" si="2"/>
        <v>0.94247779607693793</v>
      </c>
      <c r="K26">
        <f t="shared" si="2"/>
        <v>1.2566370614359172</v>
      </c>
      <c r="L26">
        <f t="shared" si="2"/>
        <v>1.5707963267948966</v>
      </c>
      <c r="M26">
        <f t="shared" si="2"/>
        <v>1.8849555921538759</v>
      </c>
      <c r="N26">
        <f t="shared" si="2"/>
        <v>2.1991148575128552</v>
      </c>
      <c r="O26">
        <f t="shared" si="2"/>
        <v>2.5132741228718345</v>
      </c>
      <c r="P26">
        <f t="shared" si="2"/>
        <v>2.8274333882308138</v>
      </c>
      <c r="Q26">
        <f t="shared" si="2"/>
        <v>3.1415926535897931</v>
      </c>
      <c r="T26" t="s">
        <v>1</v>
      </c>
    </row>
    <row r="27" spans="6:20" x14ac:dyDescent="0.3">
      <c r="F27" t="s">
        <v>11</v>
      </c>
      <c r="G27">
        <v>0</v>
      </c>
      <c r="H27">
        <f>SIN(H26)/1000</f>
        <v>3.0901699437494741E-4</v>
      </c>
      <c r="I27">
        <f t="shared" ref="I27:P27" si="3">SIN(I26)/1000</f>
        <v>5.8778525229247311E-4</v>
      </c>
      <c r="J27">
        <f t="shared" si="3"/>
        <v>8.0901699437494748E-4</v>
      </c>
      <c r="K27">
        <f t="shared" si="3"/>
        <v>9.5105651629515358E-4</v>
      </c>
      <c r="L27">
        <f t="shared" si="3"/>
        <v>1E-3</v>
      </c>
      <c r="M27">
        <f t="shared" si="3"/>
        <v>9.5105651629515369E-4</v>
      </c>
      <c r="N27">
        <f t="shared" si="3"/>
        <v>8.0901699437494748E-4</v>
      </c>
      <c r="O27">
        <f t="shared" si="3"/>
        <v>5.8778525229247322E-4</v>
      </c>
      <c r="P27">
        <f t="shared" si="3"/>
        <v>3.0901699437494752E-4</v>
      </c>
      <c r="Q27">
        <v>0</v>
      </c>
      <c r="S27" t="s">
        <v>2</v>
      </c>
      <c r="T27">
        <f>1/(2*dx)*((H27-G27)^2+(I27-H27)^2+(J27-I27)^2+(K27-J27)^2+(L27-K27)^2+(M27-L27)^2+(N27-M27)^2+(O27-N27)^2+(P27-O27)^2+(Q27-P27)^2)</f>
        <v>7.7895973637639416E-7</v>
      </c>
    </row>
    <row r="28" spans="6:20" x14ac:dyDescent="0.3">
      <c r="F28" t="s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f>mi/2*(H28^2+I28^2+J28^2+K28^2+L28^2+M28^2+N28^2+O28^2+P28^2)</f>
        <v>0</v>
      </c>
    </row>
    <row r="29" spans="6:20" x14ac:dyDescent="0.3">
      <c r="F29" t="s">
        <v>13</v>
      </c>
      <c r="G29">
        <v>0</v>
      </c>
      <c r="H29">
        <f t="shared" ref="H29:P29" si="4">(I27-2*H27+G27)/dx^2</f>
        <v>-3.0648377815511031E-4</v>
      </c>
      <c r="I29">
        <f t="shared" si="4"/>
        <v>-5.8296678870635118E-4</v>
      </c>
      <c r="J29">
        <f t="shared" si="4"/>
        <v>-8.0238494821056265E-4</v>
      </c>
      <c r="K29">
        <f t="shared" si="4"/>
        <v>-9.4326007843925533E-4</v>
      </c>
      <c r="L29">
        <f t="shared" si="4"/>
        <v>-9.9180234011090034E-4</v>
      </c>
      <c r="M29">
        <f t="shared" si="4"/>
        <v>-9.432600784392576E-4</v>
      </c>
      <c r="N29">
        <f t="shared" si="4"/>
        <v>-8.0238494821055939E-4</v>
      </c>
      <c r="O29">
        <f t="shared" si="4"/>
        <v>-5.8296678870635292E-4</v>
      </c>
      <c r="P29">
        <f t="shared" si="4"/>
        <v>-3.0648377815511139E-4</v>
      </c>
      <c r="Q29">
        <v>0</v>
      </c>
    </row>
    <row r="30" spans="6:20" x14ac:dyDescent="0.3">
      <c r="F30" t="s">
        <v>14</v>
      </c>
      <c r="G30">
        <v>0</v>
      </c>
      <c r="H30">
        <f t="shared" ref="H30:P30" si="5">H28+H29*dt/2</f>
        <v>-3.0648377815511029E-5</v>
      </c>
      <c r="I30">
        <f t="shared" si="5"/>
        <v>-5.8296678870635121E-5</v>
      </c>
      <c r="J30">
        <f t="shared" si="5"/>
        <v>-8.0238494821056267E-5</v>
      </c>
      <c r="K30">
        <f t="shared" si="5"/>
        <v>-9.4326007843925533E-5</v>
      </c>
      <c r="L30">
        <f t="shared" si="5"/>
        <v>-9.9180234011090042E-5</v>
      </c>
      <c r="M30">
        <f t="shared" si="5"/>
        <v>-9.4326007843925763E-5</v>
      </c>
      <c r="N30">
        <f t="shared" si="5"/>
        <v>-8.0238494821055942E-5</v>
      </c>
      <c r="O30">
        <f t="shared" si="5"/>
        <v>-5.8296678870635297E-5</v>
      </c>
      <c r="P30">
        <f t="shared" si="5"/>
        <v>-3.0648377815511138E-5</v>
      </c>
      <c r="Q30">
        <v>0</v>
      </c>
    </row>
    <row r="31" spans="6:20" x14ac:dyDescent="0.3">
      <c r="F31" t="s">
        <v>15</v>
      </c>
      <c r="G31">
        <v>0</v>
      </c>
      <c r="H31">
        <f t="shared" ref="H31:P31" si="6">H27+H28*dt/2</f>
        <v>3.0901699437494741E-4</v>
      </c>
      <c r="I31">
        <f t="shared" si="6"/>
        <v>5.8778525229247311E-4</v>
      </c>
      <c r="J31">
        <f t="shared" si="6"/>
        <v>8.0901699437494748E-4</v>
      </c>
      <c r="K31">
        <f t="shared" si="6"/>
        <v>9.5105651629515358E-4</v>
      </c>
      <c r="L31">
        <f t="shared" si="6"/>
        <v>1E-3</v>
      </c>
      <c r="M31">
        <f t="shared" si="6"/>
        <v>9.5105651629515369E-4</v>
      </c>
      <c r="N31">
        <f t="shared" si="6"/>
        <v>8.0901699437494748E-4</v>
      </c>
      <c r="O31">
        <f t="shared" si="6"/>
        <v>5.8778525229247322E-4</v>
      </c>
      <c r="P31">
        <f t="shared" si="6"/>
        <v>3.0901699437494752E-4</v>
      </c>
      <c r="Q31">
        <v>0</v>
      </c>
    </row>
    <row r="32" spans="6:20" x14ac:dyDescent="0.3">
      <c r="F32" t="s">
        <v>16</v>
      </c>
      <c r="G32">
        <v>0</v>
      </c>
      <c r="H32">
        <f t="shared" ref="H32:P32" si="7">(I31-2*H31+G31)/dx^2</f>
        <v>-3.0648377815511031E-4</v>
      </c>
      <c r="I32">
        <f t="shared" si="7"/>
        <v>-5.8296678870635118E-4</v>
      </c>
      <c r="J32">
        <f t="shared" si="7"/>
        <v>-8.0238494821056265E-4</v>
      </c>
      <c r="K32">
        <f t="shared" si="7"/>
        <v>-9.4326007843925533E-4</v>
      </c>
      <c r="L32">
        <f t="shared" si="7"/>
        <v>-9.9180234011090034E-4</v>
      </c>
      <c r="M32">
        <f t="shared" si="7"/>
        <v>-9.432600784392576E-4</v>
      </c>
      <c r="N32">
        <f t="shared" si="7"/>
        <v>-8.0238494821055939E-4</v>
      </c>
      <c r="O32">
        <f t="shared" si="7"/>
        <v>-5.8296678870635292E-4</v>
      </c>
      <c r="P32">
        <f t="shared" si="7"/>
        <v>-3.0648377815511139E-4</v>
      </c>
      <c r="Q32">
        <v>0</v>
      </c>
    </row>
    <row r="33" spans="1:20" x14ac:dyDescent="0.3">
      <c r="A33" s="1" t="s">
        <v>17</v>
      </c>
      <c r="F33" s="1" t="s">
        <v>18</v>
      </c>
      <c r="G33">
        <v>0</v>
      </c>
      <c r="H33">
        <f t="shared" ref="H33:P33" si="8">H27+H30*dt</f>
        <v>3.028873188118452E-4</v>
      </c>
      <c r="I33">
        <f t="shared" si="8"/>
        <v>5.7612591651834606E-4</v>
      </c>
      <c r="J33">
        <f t="shared" si="8"/>
        <v>7.9296929541073627E-4</v>
      </c>
      <c r="K33">
        <f t="shared" si="8"/>
        <v>9.3219131472636852E-4</v>
      </c>
      <c r="L33">
        <f t="shared" si="8"/>
        <v>9.8016395319778203E-4</v>
      </c>
      <c r="M33">
        <f t="shared" si="8"/>
        <v>9.3219131472636852E-4</v>
      </c>
      <c r="N33">
        <f t="shared" si="8"/>
        <v>7.9296929541073627E-4</v>
      </c>
      <c r="O33">
        <f t="shared" si="8"/>
        <v>5.7612591651834617E-4</v>
      </c>
      <c r="P33">
        <f t="shared" si="8"/>
        <v>3.0288731881184531E-4</v>
      </c>
      <c r="Q33">
        <v>0</v>
      </c>
      <c r="T33">
        <f>1/(2*dx)*((H33-G33)^2+(I33-H33)^2+(J33-I33)^2+(K33-J33)^2+(L33-K33)^2+(M33-L33)^2+(N33-M33)^2+(O33-N33)^2+(P33-O33)^2+(Q33-P33)^2)</f>
        <v>7.4836326911668944E-7</v>
      </c>
    </row>
    <row r="34" spans="1:20" x14ac:dyDescent="0.3">
      <c r="A34" s="2" t="s">
        <v>19</v>
      </c>
      <c r="F34" s="2" t="s">
        <v>20</v>
      </c>
      <c r="G34">
        <v>0</v>
      </c>
      <c r="H34">
        <f t="shared" ref="H34:P34" si="9">H28+H32*dt</f>
        <v>-6.1296755631022059E-5</v>
      </c>
      <c r="I34">
        <f t="shared" si="9"/>
        <v>-1.1659335774127024E-4</v>
      </c>
      <c r="J34">
        <f t="shared" si="9"/>
        <v>-1.6047698964211253E-4</v>
      </c>
      <c r="K34">
        <f t="shared" si="9"/>
        <v>-1.8865201568785107E-4</v>
      </c>
      <c r="L34">
        <f t="shared" si="9"/>
        <v>-1.9836046802218008E-4</v>
      </c>
      <c r="M34">
        <f t="shared" si="9"/>
        <v>-1.8865201568785153E-4</v>
      </c>
      <c r="N34">
        <f t="shared" si="9"/>
        <v>-1.6047698964211188E-4</v>
      </c>
      <c r="O34">
        <f t="shared" si="9"/>
        <v>-1.1659335774127059E-4</v>
      </c>
      <c r="P34">
        <f t="shared" si="9"/>
        <v>-6.1296755631022276E-5</v>
      </c>
      <c r="Q34">
        <v>0</v>
      </c>
      <c r="S34">
        <f>mi/2*(H34^2+I34^2+J34^2+K34^2+L34^2+M34^2+N34^2+O34^2+P34^2)</f>
        <v>9.8367188184946167E-8</v>
      </c>
    </row>
    <row r="35" spans="1:20" x14ac:dyDescent="0.3">
      <c r="A35" t="s">
        <v>21</v>
      </c>
      <c r="F35" t="s">
        <v>22</v>
      </c>
      <c r="G35">
        <v>0</v>
      </c>
      <c r="H35">
        <f t="shared" ref="H35:P35" si="10">(I33-2*H33+G33)/dx^2</f>
        <v>-3.0040435158750498E-4</v>
      </c>
      <c r="I35">
        <f t="shared" si="10"/>
        <v>-5.7140303220143277E-4</v>
      </c>
      <c r="J35">
        <f t="shared" si="10"/>
        <v>-7.8646880282446274E-4</v>
      </c>
      <c r="K35">
        <f t="shared" si="10"/>
        <v>-9.2454952737667064E-4</v>
      </c>
      <c r="L35">
        <f t="shared" si="10"/>
        <v>-9.7212890247391445E-4</v>
      </c>
      <c r="M35">
        <f t="shared" si="10"/>
        <v>-9.2454952737667183E-4</v>
      </c>
      <c r="N35">
        <f t="shared" si="10"/>
        <v>-7.8646880282446274E-4</v>
      </c>
      <c r="O35">
        <f t="shared" si="10"/>
        <v>-5.7140303220143331E-4</v>
      </c>
      <c r="P35">
        <f t="shared" si="10"/>
        <v>-3.0040435158750606E-4</v>
      </c>
      <c r="Q35">
        <v>0</v>
      </c>
    </row>
    <row r="36" spans="1:20" x14ac:dyDescent="0.3">
      <c r="F36" t="s">
        <v>23</v>
      </c>
      <c r="G36">
        <v>0</v>
      </c>
      <c r="H36">
        <f t="shared" ref="H36:P36" si="11">H34+H35*dt/2</f>
        <v>-9.1337190789772554E-5</v>
      </c>
      <c r="I36">
        <f t="shared" si="11"/>
        <v>-1.7373366096141353E-4</v>
      </c>
      <c r="J36">
        <f t="shared" si="11"/>
        <v>-2.3912386992455881E-4</v>
      </c>
      <c r="K36">
        <f t="shared" si="11"/>
        <v>-2.8110696842551815E-4</v>
      </c>
      <c r="L36">
        <f t="shared" si="11"/>
        <v>-2.9557335826957155E-4</v>
      </c>
      <c r="M36">
        <f t="shared" si="11"/>
        <v>-2.8110696842551875E-4</v>
      </c>
      <c r="N36">
        <f t="shared" si="11"/>
        <v>-2.3912386992455816E-4</v>
      </c>
      <c r="O36">
        <f t="shared" si="11"/>
        <v>-1.7373366096141394E-4</v>
      </c>
      <c r="P36">
        <f t="shared" si="11"/>
        <v>-9.1337190789772879E-5</v>
      </c>
      <c r="Q36">
        <v>0</v>
      </c>
    </row>
    <row r="37" spans="1:20" x14ac:dyDescent="0.3">
      <c r="F37" t="s">
        <v>24</v>
      </c>
      <c r="G37">
        <v>0</v>
      </c>
      <c r="H37">
        <f t="shared" ref="H37:P37" si="12">H33+H34*dt/2</f>
        <v>2.9675764324874299E-4</v>
      </c>
      <c r="I37">
        <f t="shared" si="12"/>
        <v>5.64466580744219E-4</v>
      </c>
      <c r="J37">
        <f t="shared" si="12"/>
        <v>7.7692159644652506E-4</v>
      </c>
      <c r="K37">
        <f t="shared" si="12"/>
        <v>9.1332611315758346E-4</v>
      </c>
      <c r="L37">
        <f t="shared" si="12"/>
        <v>9.6032790639556404E-4</v>
      </c>
      <c r="M37">
        <f t="shared" si="12"/>
        <v>9.1332611315758335E-4</v>
      </c>
      <c r="N37">
        <f t="shared" si="12"/>
        <v>7.7692159644652506E-4</v>
      </c>
      <c r="O37">
        <f t="shared" si="12"/>
        <v>5.6446658074421911E-4</v>
      </c>
      <c r="P37">
        <f t="shared" si="12"/>
        <v>2.9675764324874309E-4</v>
      </c>
      <c r="Q37">
        <v>0</v>
      </c>
    </row>
    <row r="38" spans="1:20" x14ac:dyDescent="0.3">
      <c r="F38" t="s">
        <v>25</v>
      </c>
      <c r="G38">
        <v>0</v>
      </c>
      <c r="H38">
        <f t="shared" ref="H38:P38" si="13">(I37-2*H37+G37)/dx^2</f>
        <v>-2.9432492501989965E-4</v>
      </c>
      <c r="I38">
        <f t="shared" si="13"/>
        <v>-5.5983927569651436E-4</v>
      </c>
      <c r="J38">
        <f t="shared" si="13"/>
        <v>-7.7055265743836284E-4</v>
      </c>
      <c r="K38">
        <f t="shared" si="13"/>
        <v>-9.0583897631408596E-4</v>
      </c>
      <c r="L38">
        <f t="shared" si="13"/>
        <v>-9.5245546483692422E-4</v>
      </c>
      <c r="M38">
        <f t="shared" si="13"/>
        <v>-9.0583897631408379E-4</v>
      </c>
      <c r="N38">
        <f t="shared" si="13"/>
        <v>-7.7055265743836176E-4</v>
      </c>
      <c r="O38">
        <f t="shared" si="13"/>
        <v>-5.5983927569651598E-4</v>
      </c>
      <c r="P38">
        <f t="shared" si="13"/>
        <v>-2.9432492501990073E-4</v>
      </c>
      <c r="Q38">
        <v>0</v>
      </c>
    </row>
    <row r="39" spans="1:20" x14ac:dyDescent="0.3">
      <c r="A39" t="s">
        <v>26</v>
      </c>
      <c r="F39" t="s">
        <v>27</v>
      </c>
      <c r="G39">
        <v>0</v>
      </c>
      <c r="H39">
        <f t="shared" ref="H39:P39" si="14">H33+H36*dt</f>
        <v>2.8461988065389069E-4</v>
      </c>
      <c r="I39">
        <f t="shared" si="14"/>
        <v>5.4137918432606335E-4</v>
      </c>
      <c r="J39">
        <f t="shared" si="14"/>
        <v>7.4514452142582449E-4</v>
      </c>
      <c r="K39">
        <f t="shared" si="14"/>
        <v>8.7596992104126484E-4</v>
      </c>
      <c r="L39">
        <f t="shared" si="14"/>
        <v>9.2104928154386771E-4</v>
      </c>
      <c r="M39">
        <f t="shared" si="14"/>
        <v>8.7596992104126473E-4</v>
      </c>
      <c r="N39">
        <f t="shared" si="14"/>
        <v>7.451445214258246E-4</v>
      </c>
      <c r="O39">
        <f t="shared" si="14"/>
        <v>5.4137918432606335E-4</v>
      </c>
      <c r="P39">
        <f t="shared" si="14"/>
        <v>2.8461988065389075E-4</v>
      </c>
      <c r="Q39">
        <v>0</v>
      </c>
      <c r="T39">
        <f>1/(2*dx)*((H39-G39)^2+(I39-H39)^2+(J39-I39)^2+(K39-J39)^2+(L39-K39)^2+(M39-L39)^2+(N39-M39)^2+(O39-N39)^2+(P39-O39)^2+(Q39-P39)^2)</f>
        <v>6.6081629895485392E-7</v>
      </c>
    </row>
    <row r="40" spans="1:20" x14ac:dyDescent="0.3">
      <c r="F40" t="s">
        <v>28</v>
      </c>
      <c r="G40">
        <v>0</v>
      </c>
      <c r="H40">
        <f t="shared" ref="H40:P40" si="15">H34+H38*dt</f>
        <v>-1.2016174063500199E-4</v>
      </c>
      <c r="I40">
        <f t="shared" si="15"/>
        <v>-2.2856121288057312E-4</v>
      </c>
      <c r="J40">
        <f t="shared" si="15"/>
        <v>-3.1458752112978512E-4</v>
      </c>
      <c r="K40">
        <f t="shared" si="15"/>
        <v>-3.6981981095066823E-4</v>
      </c>
      <c r="L40">
        <f t="shared" si="15"/>
        <v>-3.8885156098956498E-4</v>
      </c>
      <c r="M40">
        <f t="shared" si="15"/>
        <v>-3.6981981095066829E-4</v>
      </c>
      <c r="N40">
        <f t="shared" si="15"/>
        <v>-3.1458752112978425E-4</v>
      </c>
      <c r="O40">
        <f t="shared" si="15"/>
        <v>-2.285612128805738E-4</v>
      </c>
      <c r="P40">
        <f t="shared" si="15"/>
        <v>-1.2016174063500243E-4</v>
      </c>
      <c r="Q40">
        <v>0</v>
      </c>
      <c r="S40">
        <f>mi/2*(H40^2+I40^2+J40^2+K40^2+L40^2+M40^2+N40^2+O40^2+P40^2)</f>
        <v>3.7801384121005384E-7</v>
      </c>
    </row>
    <row r="41" spans="1:20" x14ac:dyDescent="0.3">
      <c r="F41" t="s">
        <v>29</v>
      </c>
      <c r="G41">
        <v>0</v>
      </c>
      <c r="H41">
        <f t="shared" ref="H41:P41" si="16">(I39-2*H39+G39)/dx^2</f>
        <v>-2.8228666367461426E-4</v>
      </c>
      <c r="I41">
        <f t="shared" si="16"/>
        <v>-5.3694114190192162E-4</v>
      </c>
      <c r="J41">
        <f t="shared" si="16"/>
        <v>-7.3903608007095062E-4</v>
      </c>
      <c r="K41">
        <f t="shared" si="16"/>
        <v>-8.6878901755548833E-4</v>
      </c>
      <c r="L41">
        <f t="shared" si="16"/>
        <v>-9.1349883279267597E-4</v>
      </c>
      <c r="M41">
        <f t="shared" si="16"/>
        <v>-8.68789017555484E-4</v>
      </c>
      <c r="N41">
        <f t="shared" si="16"/>
        <v>-7.3903608007095387E-4</v>
      </c>
      <c r="O41">
        <f t="shared" si="16"/>
        <v>-5.3694114190191934E-4</v>
      </c>
      <c r="P41">
        <f t="shared" si="16"/>
        <v>-2.8228666367461535E-4</v>
      </c>
      <c r="Q41">
        <v>0</v>
      </c>
    </row>
    <row r="42" spans="1:20" x14ac:dyDescent="0.3">
      <c r="F42" t="s">
        <v>30</v>
      </c>
      <c r="G42">
        <v>0</v>
      </c>
      <c r="H42">
        <f t="shared" ref="H42:P42" si="17">H39+H40*dt</f>
        <v>2.6058753252689026E-4</v>
      </c>
      <c r="I42">
        <f t="shared" si="17"/>
        <v>4.9566694174994872E-4</v>
      </c>
      <c r="J42">
        <f t="shared" si="17"/>
        <v>6.8222701719986749E-4</v>
      </c>
      <c r="K42">
        <f t="shared" si="17"/>
        <v>8.0200595885113115E-4</v>
      </c>
      <c r="L42">
        <f t="shared" si="17"/>
        <v>8.4327896934595467E-4</v>
      </c>
      <c r="M42">
        <f t="shared" si="17"/>
        <v>8.0200595885113104E-4</v>
      </c>
      <c r="N42">
        <f t="shared" si="17"/>
        <v>6.8222701719986771E-4</v>
      </c>
      <c r="O42">
        <f t="shared" si="17"/>
        <v>4.9566694174994861E-4</v>
      </c>
      <c r="P42">
        <f t="shared" si="17"/>
        <v>2.6058753252689026E-4</v>
      </c>
      <c r="Q42">
        <v>0</v>
      </c>
      <c r="T42">
        <f>1/(2*dx)*((H42-G42)^2+(I42-H42)^2+(J42-I42)^2+(K42-J42)^2+(L42-K42)^2+(M42-L42)^2+(N42-M42)^2+(O42-N42)^2+(P42-O42)^2+(Q42-P42)^2)</f>
        <v>5.5393339604530411E-7</v>
      </c>
    </row>
    <row r="43" spans="1:20" x14ac:dyDescent="0.3">
      <c r="F43" t="s">
        <v>31</v>
      </c>
      <c r="G43">
        <v>0</v>
      </c>
      <c r="H43">
        <f t="shared" ref="H43:P43" si="18">H40+H41*dt</f>
        <v>-1.7661907336992487E-4</v>
      </c>
      <c r="I43">
        <f t="shared" si="18"/>
        <v>-3.3594944126095745E-4</v>
      </c>
      <c r="J43">
        <f t="shared" si="18"/>
        <v>-4.6239473714397529E-4</v>
      </c>
      <c r="K43">
        <f t="shared" si="18"/>
        <v>-5.4357761446176592E-4</v>
      </c>
      <c r="L43">
        <f t="shared" si="18"/>
        <v>-5.7155132754810019E-4</v>
      </c>
      <c r="M43">
        <f t="shared" si="18"/>
        <v>-5.4357761446176506E-4</v>
      </c>
      <c r="N43">
        <f t="shared" si="18"/>
        <v>-4.6239473714397507E-4</v>
      </c>
      <c r="O43">
        <f t="shared" si="18"/>
        <v>-3.3594944126095767E-4</v>
      </c>
      <c r="P43">
        <f t="shared" si="18"/>
        <v>-1.7661907336992552E-4</v>
      </c>
      <c r="Q43">
        <v>0</v>
      </c>
      <c r="S43">
        <f>mi/2*(H43^2+I43^2+J43^2+K43^2+L43^2+M43^2+N43^2+O43^2+P43^2)</f>
        <v>8.1667730005498809E-7</v>
      </c>
    </row>
    <row r="44" spans="1:20" x14ac:dyDescent="0.3">
      <c r="F44" t="s">
        <v>32</v>
      </c>
      <c r="G44">
        <v>0</v>
      </c>
      <c r="H44">
        <f t="shared" ref="H44:P44" si="19">(I42-2*H42+G42)/dx^2</f>
        <v>-2.5845132456389392E-4</v>
      </c>
      <c r="I44">
        <f t="shared" si="19"/>
        <v>-4.9160363274321672E-4</v>
      </c>
      <c r="J44">
        <f t="shared" si="19"/>
        <v>-6.7663435214570665E-4</v>
      </c>
      <c r="K44">
        <f t="shared" si="19"/>
        <v>-7.9543138677143973E-4</v>
      </c>
      <c r="L44">
        <f t="shared" si="19"/>
        <v>-8.3636605516363089E-4</v>
      </c>
      <c r="M44">
        <f t="shared" si="19"/>
        <v>-7.9543138677143539E-4</v>
      </c>
      <c r="N44">
        <f t="shared" si="19"/>
        <v>-6.7663435214571316E-4</v>
      </c>
      <c r="O44">
        <f t="shared" si="19"/>
        <v>-4.9160363274321228E-4</v>
      </c>
      <c r="P44">
        <f t="shared" si="19"/>
        <v>-2.58451324563895E-4</v>
      </c>
      <c r="Q44">
        <v>0</v>
      </c>
    </row>
    <row r="45" spans="1:20" x14ac:dyDescent="0.3">
      <c r="F45" t="s">
        <v>33</v>
      </c>
      <c r="G45">
        <v>0</v>
      </c>
      <c r="H45">
        <f t="shared" ref="H45:P45" si="20">H42+H43*dt</f>
        <v>2.2526371785290528E-4</v>
      </c>
      <c r="I45">
        <f t="shared" si="20"/>
        <v>4.2847705349775725E-4</v>
      </c>
      <c r="J45">
        <f t="shared" si="20"/>
        <v>5.8974806977107246E-4</v>
      </c>
      <c r="K45">
        <f t="shared" si="20"/>
        <v>6.9329043595877792E-4</v>
      </c>
      <c r="L45">
        <f t="shared" si="20"/>
        <v>7.2896870383633468E-4</v>
      </c>
      <c r="M45">
        <f t="shared" si="20"/>
        <v>6.9329043595877803E-4</v>
      </c>
      <c r="N45">
        <f t="shared" si="20"/>
        <v>5.8974806977107267E-4</v>
      </c>
      <c r="O45">
        <f t="shared" si="20"/>
        <v>4.2847705349775708E-4</v>
      </c>
      <c r="P45">
        <f t="shared" si="20"/>
        <v>2.2526371785290517E-4</v>
      </c>
      <c r="Q45">
        <v>0</v>
      </c>
      <c r="T45">
        <f>1/(2*dx)*((H45-G45)^2+(I45-H45)^2+(J45-I45)^2+(K45-J45)^2+(L45-K45)^2+(M45-L45)^2+(N45-M45)^2+(O45-N45)^2+(P45-O45)^2+(Q45-P45)^2)</f>
        <v>4.1393559824042049E-7</v>
      </c>
    </row>
    <row r="46" spans="1:20" x14ac:dyDescent="0.3">
      <c r="F46" t="s">
        <v>34</v>
      </c>
      <c r="G46">
        <v>0</v>
      </c>
      <c r="H46">
        <f t="shared" ref="H46:P46" si="21">H43+H44*dt</f>
        <v>-2.2830933828270366E-4</v>
      </c>
      <c r="I46">
        <f t="shared" si="21"/>
        <v>-4.342701678096008E-4</v>
      </c>
      <c r="J46">
        <f t="shared" si="21"/>
        <v>-5.9772160757311666E-4</v>
      </c>
      <c r="K46">
        <f t="shared" si="21"/>
        <v>-7.0266389181605391E-4</v>
      </c>
      <c r="L46">
        <f t="shared" si="21"/>
        <v>-7.3882453858082633E-4</v>
      </c>
      <c r="M46">
        <f t="shared" si="21"/>
        <v>-7.0266389181605218E-4</v>
      </c>
      <c r="N46">
        <f t="shared" si="21"/>
        <v>-5.9772160757311774E-4</v>
      </c>
      <c r="O46">
        <f t="shared" si="21"/>
        <v>-4.3427016780960015E-4</v>
      </c>
      <c r="P46">
        <f t="shared" si="21"/>
        <v>-2.2830933828270453E-4</v>
      </c>
      <c r="Q46">
        <v>0</v>
      </c>
      <c r="S46">
        <f>mi/2*(H46^2+I46^2+J46^2+K46^2+L46^2+M46^2+N46^2+O46^2+P46^2)</f>
        <v>1.3646542470229237E-6</v>
      </c>
    </row>
    <row r="47" spans="1:20" x14ac:dyDescent="0.3">
      <c r="F47" t="s">
        <v>35</v>
      </c>
      <c r="G47">
        <v>0</v>
      </c>
      <c r="H47">
        <f t="shared" ref="H47:P47" si="22">(I45-2*H45+G45)/dx^2</f>
        <v>-2.2341708250859076E-4</v>
      </c>
      <c r="I47">
        <f t="shared" si="22"/>
        <v>-4.2496454434290572E-4</v>
      </c>
      <c r="J47">
        <f t="shared" si="22"/>
        <v>-5.8491351567483243E-4</v>
      </c>
      <c r="K47">
        <f t="shared" si="22"/>
        <v>-6.8760707676042421E-4</v>
      </c>
      <c r="L47">
        <f t="shared" si="22"/>
        <v>-7.2299286633248881E-4</v>
      </c>
      <c r="M47">
        <f t="shared" si="22"/>
        <v>-6.8760707676042421E-4</v>
      </c>
      <c r="N47">
        <f t="shared" si="22"/>
        <v>-5.8491351567483785E-4</v>
      </c>
      <c r="O47">
        <f t="shared" si="22"/>
        <v>-4.2496454434290187E-4</v>
      </c>
      <c r="P47">
        <f t="shared" si="22"/>
        <v>-2.2341708250859019E-4</v>
      </c>
      <c r="Q47">
        <v>0</v>
      </c>
    </row>
    <row r="48" spans="1:20" x14ac:dyDescent="0.3">
      <c r="F48" t="s">
        <v>36</v>
      </c>
      <c r="G48">
        <v>0</v>
      </c>
      <c r="H48">
        <f t="shared" ref="H48:P48" si="23">H45+H46*dt</f>
        <v>1.7960185019636455E-4</v>
      </c>
      <c r="I48">
        <f t="shared" si="23"/>
        <v>3.416230199358371E-4</v>
      </c>
      <c r="J48">
        <f t="shared" si="23"/>
        <v>4.7020374825644914E-4</v>
      </c>
      <c r="K48">
        <f t="shared" si="23"/>
        <v>5.5275765759556716E-4</v>
      </c>
      <c r="L48">
        <f t="shared" si="23"/>
        <v>5.8120379612016943E-4</v>
      </c>
      <c r="M48">
        <f t="shared" si="23"/>
        <v>5.5275765759556759E-4</v>
      </c>
      <c r="N48">
        <f t="shared" si="23"/>
        <v>4.7020374825644914E-4</v>
      </c>
      <c r="O48">
        <f t="shared" si="23"/>
        <v>3.4162301993583704E-4</v>
      </c>
      <c r="P48">
        <f t="shared" si="23"/>
        <v>1.7960185019636426E-4</v>
      </c>
      <c r="Q48">
        <v>0</v>
      </c>
      <c r="T48">
        <f>1/(2*dx)*((H48-G48)^2+(I48-H48)^2+(J48-I48)^2+(K48-J48)^2+(L48-K48)^2+(M48-L48)^2+(N48-M48)^2+(O48-N48)^2+(P48-O48)^2+(Q48-P48)^2)</f>
        <v>2.6313092622888913E-7</v>
      </c>
    </row>
    <row r="49" spans="6:20" x14ac:dyDescent="0.3">
      <c r="F49" t="s">
        <v>37</v>
      </c>
      <c r="G49">
        <v>0</v>
      </c>
      <c r="H49">
        <f t="shared" ref="H49:P49" si="24">H46+H47*dt</f>
        <v>-2.7299275478442182E-4</v>
      </c>
      <c r="I49">
        <f t="shared" si="24"/>
        <v>-5.1926307667818198E-4</v>
      </c>
      <c r="J49">
        <f t="shared" si="24"/>
        <v>-7.1470431070808321E-4</v>
      </c>
      <c r="K49">
        <f t="shared" si="24"/>
        <v>-8.4018530716813882E-4</v>
      </c>
      <c r="L49">
        <f t="shared" si="24"/>
        <v>-8.8342311184732409E-4</v>
      </c>
      <c r="M49">
        <f t="shared" si="24"/>
        <v>-8.4018530716813708E-4</v>
      </c>
      <c r="N49">
        <f t="shared" si="24"/>
        <v>-7.1470431070808538E-4</v>
      </c>
      <c r="O49">
        <f t="shared" si="24"/>
        <v>-5.1926307667818057E-4</v>
      </c>
      <c r="P49">
        <f t="shared" si="24"/>
        <v>-2.7299275478442258E-4</v>
      </c>
      <c r="Q49">
        <v>0</v>
      </c>
      <c r="S49">
        <f>mi/2*(H49^2+I49^2+J49^2+K49^2+L49^2+M49^2+N49^2+O49^2+P49^2)</f>
        <v>1.9510909863650195E-6</v>
      </c>
    </row>
    <row r="50" spans="6:20" x14ac:dyDescent="0.3">
      <c r="F50" t="s">
        <v>38</v>
      </c>
      <c r="G50">
        <v>0</v>
      </c>
      <c r="H50">
        <f t="shared" ref="H50:P50" si="25">(I48-2*H48+G48)/dx^2</f>
        <v>-1.7812953531300141E-4</v>
      </c>
      <c r="I50">
        <f t="shared" si="25"/>
        <v>-3.3882251060812042E-4</v>
      </c>
      <c r="J50">
        <f t="shared" si="25"/>
        <v>-4.6634917784965933E-4</v>
      </c>
      <c r="K50">
        <f t="shared" si="25"/>
        <v>-5.4822633831750744E-4</v>
      </c>
      <c r="L50">
        <f t="shared" si="25"/>
        <v>-5.7643928507331694E-4</v>
      </c>
      <c r="M50">
        <f t="shared" si="25"/>
        <v>-5.4822633831751568E-4</v>
      </c>
      <c r="N50">
        <f t="shared" si="25"/>
        <v>-4.6634917784965548E-4</v>
      </c>
      <c r="O50">
        <f t="shared" si="25"/>
        <v>-3.3882251060812291E-4</v>
      </c>
      <c r="P50">
        <f t="shared" si="25"/>
        <v>-1.7812953531299593E-4</v>
      </c>
      <c r="Q50">
        <v>0</v>
      </c>
    </row>
    <row r="51" spans="6:20" x14ac:dyDescent="0.3">
      <c r="F51" t="s">
        <v>39</v>
      </c>
      <c r="G51">
        <v>0</v>
      </c>
      <c r="H51">
        <f t="shared" ref="H51:P51" si="26">H48+H49*dt</f>
        <v>1.250032992394802E-4</v>
      </c>
      <c r="I51">
        <f t="shared" si="26"/>
        <v>2.377704046002007E-4</v>
      </c>
      <c r="J51">
        <f t="shared" si="26"/>
        <v>3.2726288611483248E-4</v>
      </c>
      <c r="K51">
        <f t="shared" si="26"/>
        <v>3.8472059616193938E-4</v>
      </c>
      <c r="L51">
        <f t="shared" si="26"/>
        <v>4.0451917375070457E-4</v>
      </c>
      <c r="M51">
        <f t="shared" si="26"/>
        <v>3.847205961619402E-4</v>
      </c>
      <c r="N51">
        <f t="shared" si="26"/>
        <v>3.2726288611483205E-4</v>
      </c>
      <c r="O51">
        <f t="shared" si="26"/>
        <v>2.3777040460020094E-4</v>
      </c>
      <c r="P51">
        <f t="shared" si="26"/>
        <v>1.2500329923947973E-4</v>
      </c>
      <c r="Q51">
        <v>0</v>
      </c>
      <c r="T51">
        <f>1/(2*dx)*((H51-G51)^2+(I51-H51)^2+(J51-I51)^2+(K51-J51)^2+(L51-K51)^2+(M51-L51)^2+(N51-M51)^2+(O51-N51)^2+(P51-O51)^2+(Q51-P51)^2)</f>
        <v>1.2746566997626453E-7</v>
      </c>
    </row>
    <row r="52" spans="6:20" x14ac:dyDescent="0.3">
      <c r="F52" t="s">
        <v>40</v>
      </c>
      <c r="G52">
        <v>0</v>
      </c>
      <c r="H52">
        <f t="shared" ref="H52:P52" si="27">H49+H50*dt</f>
        <v>-3.086186618470221E-4</v>
      </c>
      <c r="I52">
        <f t="shared" si="27"/>
        <v>-5.870275787998061E-4</v>
      </c>
      <c r="J52">
        <f t="shared" si="27"/>
        <v>-8.0797414627801502E-4</v>
      </c>
      <c r="K52">
        <f t="shared" si="27"/>
        <v>-9.4983057483164033E-4</v>
      </c>
      <c r="L52">
        <f t="shared" si="27"/>
        <v>-9.9871096886198748E-4</v>
      </c>
      <c r="M52">
        <f t="shared" si="27"/>
        <v>-9.4983057483164022E-4</v>
      </c>
      <c r="N52">
        <f t="shared" si="27"/>
        <v>-8.0797414627801654E-4</v>
      </c>
      <c r="O52">
        <f t="shared" si="27"/>
        <v>-5.8702757879980512E-4</v>
      </c>
      <c r="P52">
        <f t="shared" si="27"/>
        <v>-3.0861866184702177E-4</v>
      </c>
      <c r="Q52">
        <v>0</v>
      </c>
      <c r="S52">
        <f>mi/2*(H52^2+I52^2+J52^2+K52^2+L52^2+M52^2+N52^2+O52^2+P52^2)</f>
        <v>2.4935589983131263E-6</v>
      </c>
    </row>
    <row r="53" spans="6:20" x14ac:dyDescent="0.3">
      <c r="F53" t="s">
        <v>41</v>
      </c>
      <c r="G53">
        <v>0</v>
      </c>
      <c r="H53">
        <f t="shared" ref="H53:P53" si="28">(I51-2*H51+G51)/dx^2</f>
        <v>-1.2397856470730605E-4</v>
      </c>
      <c r="I53">
        <f t="shared" si="28"/>
        <v>-2.3582124369158887E-4</v>
      </c>
      <c r="J53">
        <f t="shared" si="28"/>
        <v>-3.2458009628014113E-4</v>
      </c>
      <c r="K53">
        <f t="shared" si="28"/>
        <v>-3.8156678756227642E-4</v>
      </c>
      <c r="L53">
        <f t="shared" si="28"/>
        <v>-4.0120306314566197E-4</v>
      </c>
      <c r="M53">
        <f t="shared" si="28"/>
        <v>-3.8156678756229729E-4</v>
      </c>
      <c r="N53">
        <f t="shared" si="28"/>
        <v>-3.2458009628012166E-4</v>
      </c>
      <c r="O53">
        <f t="shared" si="28"/>
        <v>-2.3582124369160316E-4</v>
      </c>
      <c r="P53">
        <f t="shared" si="28"/>
        <v>-1.2397856470729426E-4</v>
      </c>
      <c r="Q53">
        <v>0</v>
      </c>
    </row>
    <row r="54" spans="6:20" x14ac:dyDescent="0.3">
      <c r="F54" t="s">
        <v>42</v>
      </c>
      <c r="G54">
        <v>0</v>
      </c>
      <c r="H54">
        <f t="shared" ref="H54:P54" si="29">H51+H52*dt</f>
        <v>6.3279566870075771E-5</v>
      </c>
      <c r="I54">
        <f t="shared" si="29"/>
        <v>1.2036488884023948E-4</v>
      </c>
      <c r="J54">
        <f t="shared" si="29"/>
        <v>1.6566805685922946E-4</v>
      </c>
      <c r="K54">
        <f t="shared" si="29"/>
        <v>1.947544811956113E-4</v>
      </c>
      <c r="L54">
        <f t="shared" si="29"/>
        <v>2.0477697997830707E-4</v>
      </c>
      <c r="M54">
        <f t="shared" si="29"/>
        <v>1.9475448119561214E-4</v>
      </c>
      <c r="N54">
        <f t="shared" si="29"/>
        <v>1.6566805685922872E-4</v>
      </c>
      <c r="O54">
        <f t="shared" si="29"/>
        <v>1.2036488884023991E-4</v>
      </c>
      <c r="P54">
        <f t="shared" si="29"/>
        <v>6.3279566870075378E-5</v>
      </c>
      <c r="Q54">
        <v>0</v>
      </c>
      <c r="T54">
        <f>1/(2*dx)*((H54-G54)^2+(I54-H54)^2+(J54-I54)^2+(K54-J54)^2+(L54-K54)^2+(M54-L54)^2+(N54-M54)^2+(O54-N54)^2+(P54-O54)^2+(Q54-P54)^2)</f>
        <v>3.266459498196808E-8</v>
      </c>
    </row>
    <row r="55" spans="6:20" x14ac:dyDescent="0.3">
      <c r="F55" t="s">
        <v>43</v>
      </c>
      <c r="G55">
        <v>0</v>
      </c>
      <c r="H55">
        <f t="shared" ref="H55:P55" si="30">H52+H53*dt</f>
        <v>-3.3341437478848332E-4</v>
      </c>
      <c r="I55">
        <f t="shared" si="30"/>
        <v>-6.3419182753812384E-4</v>
      </c>
      <c r="J55">
        <f t="shared" si="30"/>
        <v>-8.7289016553404326E-4</v>
      </c>
      <c r="K55">
        <f t="shared" si="30"/>
        <v>-1.0261439323440956E-3</v>
      </c>
      <c r="L55">
        <f t="shared" si="30"/>
        <v>-1.0789515814911199E-3</v>
      </c>
      <c r="M55">
        <f t="shared" si="30"/>
        <v>-1.0261439323440997E-3</v>
      </c>
      <c r="N55">
        <f t="shared" si="30"/>
        <v>-8.7289016553404087E-4</v>
      </c>
      <c r="O55">
        <f t="shared" si="30"/>
        <v>-6.3419182753812579E-4</v>
      </c>
      <c r="P55">
        <f t="shared" si="30"/>
        <v>-3.3341437478848061E-4</v>
      </c>
      <c r="Q55">
        <v>0</v>
      </c>
      <c r="S55">
        <f>mi/2*(H55^2+I55^2+J55^2+K55^2+L55^2+M55^2+N55^2+O55^2+P55^2)</f>
        <v>2.9103412880054902E-6</v>
      </c>
    </row>
    <row r="56" spans="6:20" x14ac:dyDescent="0.3">
      <c r="F56" t="s">
        <v>44</v>
      </c>
      <c r="G56">
        <v>0</v>
      </c>
      <c r="H56">
        <f t="shared" ref="H56:P56" si="31">(I54-2*H54+G54)/dx^2</f>
        <v>-6.276082250296045E-5</v>
      </c>
      <c r="I56">
        <f t="shared" si="31"/>
        <v>-1.1937817841891688E-4</v>
      </c>
      <c r="J56">
        <f t="shared" si="31"/>
        <v>-1.6430996647462604E-4</v>
      </c>
      <c r="K56">
        <f t="shared" si="31"/>
        <v>-1.9315795019688817E-4</v>
      </c>
      <c r="L56">
        <f t="shared" si="31"/>
        <v>-2.030982879433166E-4</v>
      </c>
      <c r="M56">
        <f t="shared" si="31"/>
        <v>-1.9315795019691262E-4</v>
      </c>
      <c r="N56">
        <f t="shared" si="31"/>
        <v>-1.6430996647459831E-4</v>
      </c>
      <c r="O56">
        <f t="shared" si="31"/>
        <v>-1.193781784189372E-4</v>
      </c>
      <c r="P56">
        <f t="shared" si="31"/>
        <v>-6.2760822502948104E-5</v>
      </c>
      <c r="Q56">
        <v>0</v>
      </c>
    </row>
    <row r="57" spans="6:20" x14ac:dyDescent="0.3">
      <c r="F57" t="s">
        <v>45</v>
      </c>
      <c r="G57">
        <v>0</v>
      </c>
      <c r="H57">
        <f t="shared" ref="H57:P57" si="32">H54+H55*dt</f>
        <v>-3.4033080876208933E-6</v>
      </c>
      <c r="I57">
        <f t="shared" si="32"/>
        <v>-6.4734766673853086E-6</v>
      </c>
      <c r="J57">
        <f t="shared" si="32"/>
        <v>-8.9099762475792013E-6</v>
      </c>
      <c r="K57">
        <f t="shared" si="32"/>
        <v>-1.0474305273207817E-5</v>
      </c>
      <c r="L57">
        <f t="shared" si="32"/>
        <v>-1.1013336319916914E-5</v>
      </c>
      <c r="M57">
        <f t="shared" si="32"/>
        <v>-1.0474305273207817E-5</v>
      </c>
      <c r="N57">
        <f t="shared" si="32"/>
        <v>-8.9099762475794723E-6</v>
      </c>
      <c r="O57">
        <f t="shared" si="32"/>
        <v>-6.4734766673852544E-6</v>
      </c>
      <c r="P57">
        <f t="shared" si="32"/>
        <v>-3.4033080876207442E-6</v>
      </c>
      <c r="Q57">
        <v>0</v>
      </c>
      <c r="T57">
        <f>1/(2*dx)*((H57-G57)^2+(I57-H57)^2+(J57-I57)^2+(K57-J57)^2+(L57-K57)^2+(M57-L57)^2+(N57-M57)^2+(O57-N57)^2+(P57-O57)^2+(Q57-P57)^2)</f>
        <v>9.448281268275409E-11</v>
      </c>
    </row>
    <row r="58" spans="6:20" x14ac:dyDescent="0.3">
      <c r="F58" t="s">
        <v>46</v>
      </c>
      <c r="G58">
        <v>0</v>
      </c>
      <c r="H58">
        <f t="shared" ref="H58:P58" si="33">H55+H56*dt</f>
        <v>-3.4596653928907543E-4</v>
      </c>
      <c r="I58">
        <f t="shared" si="33"/>
        <v>-6.5806746322190726E-4</v>
      </c>
      <c r="J58">
        <f t="shared" si="33"/>
        <v>-9.0575215882896843E-4</v>
      </c>
      <c r="K58">
        <f t="shared" si="33"/>
        <v>-1.0647755223834733E-3</v>
      </c>
      <c r="L58">
        <f t="shared" si="33"/>
        <v>-1.1195712390797833E-3</v>
      </c>
      <c r="M58">
        <f t="shared" si="33"/>
        <v>-1.0647755223834822E-3</v>
      </c>
      <c r="N58">
        <f t="shared" si="33"/>
        <v>-9.0575215882896052E-4</v>
      </c>
      <c r="O58">
        <f t="shared" si="33"/>
        <v>-6.5806746322191322E-4</v>
      </c>
      <c r="P58">
        <f t="shared" si="33"/>
        <v>-3.4596653928907023E-4</v>
      </c>
      <c r="Q58">
        <v>0</v>
      </c>
      <c r="S58">
        <f>mi/2*(H58^2+I58^2+J58^2+K58^2+L58^2+M58^2+N58^2+O58^2+P58^2)</f>
        <v>3.1335993984366358E-6</v>
      </c>
    </row>
    <row r="59" spans="6:20" x14ac:dyDescent="0.3">
      <c r="F59" t="s">
        <v>47</v>
      </c>
      <c r="G59">
        <v>0</v>
      </c>
      <c r="H59">
        <f t="shared" ref="H59:P59" si="34">(I57-2*H57+G57)/dx^2</f>
        <v>3.3754089254044226E-6</v>
      </c>
      <c r="I59">
        <f t="shared" si="34"/>
        <v>6.4204093073941392E-6</v>
      </c>
      <c r="J59">
        <f t="shared" si="34"/>
        <v>8.8369352926548036E-6</v>
      </c>
      <c r="K59">
        <f t="shared" si="34"/>
        <v>1.0388440481022226E-5</v>
      </c>
      <c r="L59">
        <f t="shared" si="34"/>
        <v>1.0923052734506803E-5</v>
      </c>
      <c r="M59">
        <f t="shared" si="34"/>
        <v>1.038844048101948E-5</v>
      </c>
      <c r="N59">
        <f t="shared" si="34"/>
        <v>8.8369352926608447E-6</v>
      </c>
      <c r="O59">
        <f t="shared" si="34"/>
        <v>6.4204093073918048E-6</v>
      </c>
      <c r="P59">
        <f t="shared" si="34"/>
        <v>3.375408925401951E-6</v>
      </c>
      <c r="Q59">
        <v>0</v>
      </c>
    </row>
    <row r="60" spans="6:20" x14ac:dyDescent="0.3">
      <c r="F60" t="s">
        <v>48</v>
      </c>
      <c r="G60">
        <v>0</v>
      </c>
      <c r="H60">
        <f t="shared" ref="H60:P60" si="35">H57+H58*dt</f>
        <v>-7.259661594543598E-5</v>
      </c>
      <c r="I60">
        <f t="shared" si="35"/>
        <v>-1.3808696931176678E-4</v>
      </c>
      <c r="J60">
        <f t="shared" si="35"/>
        <v>-1.900604080133729E-4</v>
      </c>
      <c r="K60">
        <f t="shared" si="35"/>
        <v>-2.234294097499025E-4</v>
      </c>
      <c r="L60">
        <f t="shared" si="35"/>
        <v>-2.3492758413587358E-4</v>
      </c>
      <c r="M60">
        <f t="shared" si="35"/>
        <v>-2.2342940974990426E-4</v>
      </c>
      <c r="N60">
        <f t="shared" si="35"/>
        <v>-1.9006040801337158E-4</v>
      </c>
      <c r="O60">
        <f t="shared" si="35"/>
        <v>-1.3808696931176791E-4</v>
      </c>
      <c r="P60">
        <f t="shared" si="35"/>
        <v>-7.2596615945434787E-5</v>
      </c>
      <c r="Q60">
        <v>0</v>
      </c>
      <c r="T60">
        <f>1/(2*dx)*((H60-G60)^2+(I60-H60)^2+(J60-I60)^2+(K60-J60)^2+(L60-K60)^2+(M60-L60)^2+(N60-M60)^2+(O60-N60)^2+(P60-O60)^2+(Q60-P60)^2)</f>
        <v>4.2991543276354685E-8</v>
      </c>
    </row>
    <row r="61" spans="6:20" x14ac:dyDescent="0.3">
      <c r="F61" t="s">
        <v>49</v>
      </c>
      <c r="G61">
        <v>0</v>
      </c>
      <c r="H61">
        <f t="shared" ref="H61:P61" si="36">H58+H59*dt</f>
        <v>-3.4529145750399455E-4</v>
      </c>
      <c r="I61">
        <f t="shared" si="36"/>
        <v>-6.5678338136042846E-4</v>
      </c>
      <c r="J61">
        <f t="shared" si="36"/>
        <v>-9.0398477177043753E-4</v>
      </c>
      <c r="K61">
        <f t="shared" si="36"/>
        <v>-1.0626978342872689E-3</v>
      </c>
      <c r="L61">
        <f t="shared" si="36"/>
        <v>-1.1173866285328819E-3</v>
      </c>
      <c r="M61">
        <f t="shared" si="36"/>
        <v>-1.0626978342872782E-3</v>
      </c>
      <c r="N61">
        <f t="shared" si="36"/>
        <v>-9.0398477177042831E-4</v>
      </c>
      <c r="O61">
        <f t="shared" si="36"/>
        <v>-6.5678338136043485E-4</v>
      </c>
      <c r="P61">
        <f t="shared" si="36"/>
        <v>-3.4529145750398984E-4</v>
      </c>
      <c r="Q61">
        <v>0</v>
      </c>
      <c r="S61">
        <f>mi/2*(H61^2+I61^2+J61^2+K61^2+L61^2+M61^2+N61^2+O61^2+P61^2)</f>
        <v>3.1213821940602167E-6</v>
      </c>
    </row>
    <row r="62" spans="6:20" x14ac:dyDescent="0.3">
      <c r="F62" t="s">
        <v>50</v>
      </c>
      <c r="G62">
        <v>0</v>
      </c>
      <c r="H62">
        <f t="shared" ref="H62:P62" si="37">(I60-2*H60+G60)/dx^2</f>
        <v>7.200149357881892E-5</v>
      </c>
      <c r="I62">
        <f t="shared" si="37"/>
        <v>1.3695497930223767E-4</v>
      </c>
      <c r="J62">
        <f t="shared" si="37"/>
        <v>1.8850235743008171E-4</v>
      </c>
      <c r="K62">
        <f t="shared" si="37"/>
        <v>2.215978114395803E-4</v>
      </c>
      <c r="L62">
        <f t="shared" si="37"/>
        <v>2.3300172770250195E-4</v>
      </c>
      <c r="M62">
        <f t="shared" si="37"/>
        <v>2.2159781143962974E-4</v>
      </c>
      <c r="N62">
        <f t="shared" si="37"/>
        <v>1.8850235743002542E-4</v>
      </c>
      <c r="O62">
        <f t="shared" si="37"/>
        <v>1.3695497930228629E-4</v>
      </c>
      <c r="P62">
        <f t="shared" si="37"/>
        <v>7.2001493578783223E-5</v>
      </c>
      <c r="Q62">
        <v>0</v>
      </c>
    </row>
    <row r="63" spans="6:20" x14ac:dyDescent="0.3">
      <c r="F63" t="s">
        <v>51</v>
      </c>
      <c r="G63">
        <v>0</v>
      </c>
      <c r="H63">
        <f t="shared" ref="H63:P63" si="38">H60+H61*dt</f>
        <v>-1.4165490744623489E-4</v>
      </c>
      <c r="I63">
        <f t="shared" si="38"/>
        <v>-2.6944364558385251E-4</v>
      </c>
      <c r="J63">
        <f t="shared" si="38"/>
        <v>-3.7085736236746041E-4</v>
      </c>
      <c r="K63">
        <f t="shared" si="38"/>
        <v>-4.359689766073563E-4</v>
      </c>
      <c r="L63">
        <f t="shared" si="38"/>
        <v>-4.5840490984245001E-4</v>
      </c>
      <c r="M63">
        <f t="shared" si="38"/>
        <v>-4.3596897660735988E-4</v>
      </c>
      <c r="N63">
        <f t="shared" si="38"/>
        <v>-3.7085736236745727E-4</v>
      </c>
      <c r="O63">
        <f t="shared" si="38"/>
        <v>-2.6944364558385489E-4</v>
      </c>
      <c r="P63">
        <f t="shared" si="38"/>
        <v>-1.4165490744623275E-4</v>
      </c>
      <c r="Q63">
        <v>0</v>
      </c>
      <c r="T63">
        <f>1/(2*dx)*((H63-G63)^2+(I63-H63)^2+(J63-I63)^2+(K63-J63)^2+(L63-K63)^2+(M63-L63)^2+(N63-M63)^2+(O63-N63)^2+(P63-O63)^2+(Q63-P63)^2)</f>
        <v>1.63686752006395E-7</v>
      </c>
    </row>
    <row r="64" spans="6:20" x14ac:dyDescent="0.3">
      <c r="F64" t="s">
        <v>52</v>
      </c>
      <c r="G64">
        <v>0</v>
      </c>
      <c r="H64">
        <f t="shared" ref="H64:P64" si="39">H61+H62*dt</f>
        <v>-3.3089115878823076E-4</v>
      </c>
      <c r="I64">
        <f t="shared" si="39"/>
        <v>-6.2939238549998089E-4</v>
      </c>
      <c r="J64">
        <f t="shared" si="39"/>
        <v>-8.6628430028442118E-4</v>
      </c>
      <c r="K64">
        <f t="shared" si="39"/>
        <v>-1.0183782719993529E-3</v>
      </c>
      <c r="L64">
        <f t="shared" si="39"/>
        <v>-1.0707862829923815E-3</v>
      </c>
      <c r="M64">
        <f t="shared" si="39"/>
        <v>-1.0183782719993522E-3</v>
      </c>
      <c r="N64">
        <f t="shared" si="39"/>
        <v>-8.6628430028442324E-4</v>
      </c>
      <c r="O64">
        <f t="shared" si="39"/>
        <v>-6.2939238549997764E-4</v>
      </c>
      <c r="P64">
        <f t="shared" si="39"/>
        <v>-3.308911587882332E-4</v>
      </c>
      <c r="Q64">
        <v>0</v>
      </c>
      <c r="S64">
        <f>mi/2*(H64^2+I64^2+J64^2+K64^2+L64^2+M64^2+N64^2+O64^2+P64^2)</f>
        <v>2.8664581596115522E-6</v>
      </c>
    </row>
    <row r="65" spans="6:20" x14ac:dyDescent="0.3">
      <c r="F65" t="s">
        <v>53</v>
      </c>
      <c r="G65">
        <v>0</v>
      </c>
      <c r="H65">
        <f t="shared" ref="H65:P65" si="40">(I63-2*H63+G63)/dx^2</f>
        <v>1.404936686934159E-4</v>
      </c>
      <c r="I65">
        <f t="shared" si="40"/>
        <v>2.6723483821801983E-4</v>
      </c>
      <c r="J65">
        <f t="shared" si="40"/>
        <v>3.6781719984344224E-4</v>
      </c>
      <c r="K65">
        <f t="shared" si="40"/>
        <v>4.3239505121493883E-4</v>
      </c>
      <c r="L65">
        <f t="shared" si="40"/>
        <v>4.5464706229999559E-4</v>
      </c>
      <c r="M65">
        <f t="shared" si="40"/>
        <v>4.3239505121504319E-4</v>
      </c>
      <c r="N65">
        <f t="shared" si="40"/>
        <v>3.678171998433181E-4</v>
      </c>
      <c r="O65">
        <f t="shared" si="40"/>
        <v>2.6723483821812174E-4</v>
      </c>
      <c r="P65">
        <f t="shared" si="40"/>
        <v>1.4049366869334833E-4</v>
      </c>
      <c r="Q65">
        <v>0</v>
      </c>
    </row>
    <row r="66" spans="6:20" x14ac:dyDescent="0.3">
      <c r="F66" t="s">
        <v>54</v>
      </c>
      <c r="G66">
        <v>0</v>
      </c>
      <c r="H66">
        <f t="shared" ref="H66:P66" si="41">H63+H64*dt</f>
        <v>-2.0783313920388105E-4</v>
      </c>
      <c r="I66">
        <f t="shared" si="41"/>
        <v>-3.9532212268384868E-4</v>
      </c>
      <c r="J66">
        <f t="shared" si="41"/>
        <v>-5.4411422242434462E-4</v>
      </c>
      <c r="K66">
        <f t="shared" si="41"/>
        <v>-6.3964463100722692E-4</v>
      </c>
      <c r="L66">
        <f t="shared" si="41"/>
        <v>-6.7256216644092628E-4</v>
      </c>
      <c r="M66">
        <f t="shared" si="41"/>
        <v>-6.3964463100723038E-4</v>
      </c>
      <c r="N66">
        <f t="shared" si="41"/>
        <v>-5.4411422242434191E-4</v>
      </c>
      <c r="O66">
        <f t="shared" si="41"/>
        <v>-3.9532212268385042E-4</v>
      </c>
      <c r="P66">
        <f t="shared" si="41"/>
        <v>-2.0783313920387939E-4</v>
      </c>
      <c r="Q66">
        <v>0</v>
      </c>
      <c r="T66">
        <f>1/(2*dx)*((H66-G66)^2+(I66-H66)^2+(J66-I66)^2+(K66-J66)^2+(L66-K66)^2+(M66-L66)^2+(N66-M66)^2+(O66-N66)^2+(P66-O66)^2+(Q66-P66)^2)</f>
        <v>3.5235454411771203E-7</v>
      </c>
    </row>
    <row r="67" spans="6:20" x14ac:dyDescent="0.3">
      <c r="F67" t="s">
        <v>55</v>
      </c>
      <c r="G67">
        <v>0</v>
      </c>
      <c r="H67">
        <f t="shared" ref="H67:P67" si="42">H64+H65*dt</f>
        <v>-3.0279242504954756E-4</v>
      </c>
      <c r="I67">
        <f t="shared" si="42"/>
        <v>-5.759454178563769E-4</v>
      </c>
      <c r="J67">
        <f t="shared" si="42"/>
        <v>-7.9272086031573273E-4</v>
      </c>
      <c r="K67">
        <f t="shared" si="42"/>
        <v>-9.3189926175636509E-4</v>
      </c>
      <c r="L67">
        <f t="shared" si="42"/>
        <v>-9.7985687053238238E-4</v>
      </c>
      <c r="M67">
        <f t="shared" si="42"/>
        <v>-9.3189926175634352E-4</v>
      </c>
      <c r="N67">
        <f t="shared" si="42"/>
        <v>-7.9272086031575962E-4</v>
      </c>
      <c r="O67">
        <f t="shared" si="42"/>
        <v>-5.7594541785635327E-4</v>
      </c>
      <c r="P67">
        <f t="shared" si="42"/>
        <v>-3.0279242504956355E-4</v>
      </c>
      <c r="Q67">
        <v>0</v>
      </c>
      <c r="S67">
        <f>mi/2*(H67^2+I67^2+J67^2+K67^2+L67^2+M67^2+N67^2+O67^2+P67^2)</f>
        <v>2.4002987168236651E-6</v>
      </c>
    </row>
    <row r="68" spans="6:20" x14ac:dyDescent="0.3">
      <c r="F68" t="s">
        <v>56</v>
      </c>
      <c r="G68">
        <v>0</v>
      </c>
      <c r="H68">
        <f t="shared" ref="H68:P68" si="43">(I66-2*H66+G66)/dx^2</f>
        <v>2.0612939381509484E-4</v>
      </c>
      <c r="I68">
        <f t="shared" si="43"/>
        <v>3.9208140637532067E-4</v>
      </c>
      <c r="J68">
        <f t="shared" si="43"/>
        <v>5.3965375908820513E-4</v>
      </c>
      <c r="K68">
        <f t="shared" si="43"/>
        <v>6.344010418722763E-4</v>
      </c>
      <c r="L68">
        <f t="shared" si="43"/>
        <v>6.6704873054616778E-4</v>
      </c>
      <c r="M68">
        <f t="shared" si="43"/>
        <v>6.344010418723741E-4</v>
      </c>
      <c r="N68">
        <f t="shared" si="43"/>
        <v>5.3965375908809747E-4</v>
      </c>
      <c r="O68">
        <f t="shared" si="43"/>
        <v>3.9208140637540031E-4</v>
      </c>
      <c r="P68">
        <f t="shared" si="43"/>
        <v>2.0612939381504374E-4</v>
      </c>
      <c r="Q68">
        <v>0</v>
      </c>
    </row>
    <row r="69" spans="6:20" x14ac:dyDescent="0.3">
      <c r="T69" t="s">
        <v>57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72fdff-4dc8-493c-8e79-ab5b65892557" xsi:nil="true"/>
    <lcf76f155ced4ddcb4097134ff3c332f xmlns="accfd059-7799-4391-a74a-7e0d3083cfe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94421BB1A0A248A60EF7096919ACA1" ma:contentTypeVersion="8" ma:contentTypeDescription="Utwórz nowy dokument." ma:contentTypeScope="" ma:versionID="053348338908cc32ef5ab3b604ac4a14">
  <xsd:schema xmlns:xsd="http://www.w3.org/2001/XMLSchema" xmlns:xs="http://www.w3.org/2001/XMLSchema" xmlns:p="http://schemas.microsoft.com/office/2006/metadata/properties" xmlns:ns2="accfd059-7799-4391-a74a-7e0d3083cfe9" xmlns:ns3="e672fdff-4dc8-493c-8e79-ab5b65892557" targetNamespace="http://schemas.microsoft.com/office/2006/metadata/properties" ma:root="true" ma:fieldsID="79dc48f0ad7ba7aafc4716038cdc420a" ns2:_="" ns3:_="">
    <xsd:import namespace="accfd059-7799-4391-a74a-7e0d3083cfe9"/>
    <xsd:import namespace="e672fdff-4dc8-493c-8e79-ab5b658925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d059-7799-4391-a74a-7e0d3083c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6acc8a4f-7760-4777-b4cb-e58fd8606a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2fdff-4dc8-493c-8e79-ab5b6589255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fd40b4-755a-4d4e-a0f3-fa9aef0db347}" ma:internalName="TaxCatchAll" ma:showField="CatchAllData" ma:web="e672fdff-4dc8-493c-8e79-ab5b65892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C75F47-A641-4780-8AB8-3FDDC38D3DBE}">
  <ds:schemaRefs>
    <ds:schemaRef ds:uri="http://schemas.microsoft.com/office/2006/metadata/properties"/>
    <ds:schemaRef ds:uri="http://schemas.microsoft.com/office/infopath/2007/PartnerControls"/>
    <ds:schemaRef ds:uri="e672fdff-4dc8-493c-8e79-ab5b65892557"/>
    <ds:schemaRef ds:uri="accfd059-7799-4391-a74a-7e0d3083cfe9"/>
  </ds:schemaRefs>
</ds:datastoreItem>
</file>

<file path=customXml/itemProps2.xml><?xml version="1.0" encoding="utf-8"?>
<ds:datastoreItem xmlns:ds="http://schemas.openxmlformats.org/officeDocument/2006/customXml" ds:itemID="{89E5E637-C397-47AC-A2EC-640345B2B7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fd059-7799-4391-a74a-7e0d3083cfe9"/>
    <ds:schemaRef ds:uri="e672fdff-4dc8-493c-8e79-ab5b65892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8D62A1-A083-40BC-90A7-50D6339CA7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Summary</vt:lpstr>
      <vt:lpstr>Sheet2</vt:lpstr>
      <vt:lpstr>Lesson stuff</vt:lpstr>
      <vt:lpstr>dt</vt:lpstr>
      <vt:lpstr>dx</vt:lpstr>
      <vt:lpstr>L</vt:lpstr>
      <vt:lpstr>mi</vt:lpstr>
      <vt:lpstr>n</vt:lpstr>
    </vt:vector>
  </TitlesOfParts>
  <Manager/>
  <Company>Polish-Japanese Academy of Information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Tronczyk</dc:creator>
  <cp:keywords/>
  <dc:description/>
  <cp:lastModifiedBy>Jan Malicki</cp:lastModifiedBy>
  <cp:revision/>
  <dcterms:created xsi:type="dcterms:W3CDTF">2022-04-14T10:45:09Z</dcterms:created>
  <dcterms:modified xsi:type="dcterms:W3CDTF">2022-04-20T11:39:59Z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0x010100EF94421BB1A0A248A60EF7096919ACA1</vt:lpwstr>
  </property>
  <property fmtid="{D5CDD505-2E9C-101B-9397-08002B2CF9AE}" pid="3" name="MediaServiceImageTags">
    <vt:lpwstr/>
  </property>
</Properties>
</file>