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tudia\PSM\Assignment 6\"/>
    </mc:Choice>
  </mc:AlternateContent>
  <xr:revisionPtr revIDLastSave="0" documentId="13_ncr:1_{5E79E146-D6EF-4740-8222-9A32B67B9C7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ummary" sheetId="2" r:id="rId1"/>
    <sheet name="Sheet1" sheetId="1" r:id="rId2"/>
  </sheets>
  <definedNames>
    <definedName name="_r">Sheet1!$L$6</definedName>
    <definedName name="dt">Sheet1!$C$4</definedName>
    <definedName name="dx">Sheet1!$C$3</definedName>
    <definedName name="k">Sheet1!$H$9</definedName>
    <definedName name="k_10">Sheet1!$H$9</definedName>
    <definedName name="L">Sheet1!$C$1</definedName>
    <definedName name="L_">Sheet1!$C$1</definedName>
    <definedName name="mi">Sheet1!$E$1</definedName>
    <definedName name="n">Sheet1!$C$2</definedName>
    <definedName name="n_">Sheet1!$C$2</definedName>
    <definedName name="r_">Sheet1!$H$2</definedName>
    <definedName name="rho">Sheet1!$H$7</definedName>
    <definedName name="rho_">Sheet1!$H$4</definedName>
    <definedName name="V">Sheet1!$H$9</definedName>
    <definedName name="V_">Sheet1!$H$6</definedName>
    <definedName name="x">Sheet1!$E$1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9" i="1" l="1"/>
  <c r="E1" i="1"/>
  <c r="C2" i="1"/>
  <c r="C4" i="1" l="1"/>
  <c r="C8" i="1" l="1"/>
  <c r="C1" i="1" l="1"/>
  <c r="C3" i="1" l="1"/>
  <c r="R6" i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C13" i="1"/>
  <c r="C12" i="1"/>
  <c r="C15" i="1" s="1"/>
  <c r="D8" i="1" a="1"/>
  <c r="D8" i="1" s="1"/>
  <c r="M13" i="1"/>
  <c r="M16" i="1"/>
  <c r="M12" i="1" a="1"/>
  <c r="M12" i="1" s="1"/>
  <c r="M15" i="1" s="1"/>
  <c r="C16" i="1"/>
  <c r="O10" i="1" l="1"/>
  <c r="M19" i="1"/>
  <c r="C18" i="1"/>
  <c r="C21" i="1" s="1"/>
  <c r="C22" i="1"/>
  <c r="C19" i="1"/>
  <c r="M18" i="1"/>
  <c r="M21" i="1" s="1"/>
  <c r="M22" i="1"/>
  <c r="D9" i="1"/>
  <c r="E8" i="1"/>
  <c r="E9" i="1" s="1"/>
  <c r="M25" i="1" l="1"/>
  <c r="D13" i="1"/>
  <c r="M24" i="1"/>
  <c r="M27" i="1" s="1"/>
  <c r="M28" i="1"/>
  <c r="C28" i="1"/>
  <c r="C24" i="1"/>
  <c r="C27" i="1" s="1"/>
  <c r="C25" i="1"/>
  <c r="F8" i="1"/>
  <c r="D11" i="1"/>
  <c r="D12" i="1" s="1"/>
  <c r="C34" i="1" l="1"/>
  <c r="C30" i="1"/>
  <c r="C33" i="1" s="1"/>
  <c r="M34" i="1"/>
  <c r="M30" i="1"/>
  <c r="M33" i="1" s="1"/>
  <c r="C31" i="1"/>
  <c r="M31" i="1"/>
  <c r="D15" i="1"/>
  <c r="E13" i="1"/>
  <c r="D14" i="1" s="1"/>
  <c r="G8" i="1"/>
  <c r="F9" i="1"/>
  <c r="M37" i="1" l="1"/>
  <c r="C37" i="1"/>
  <c r="M40" i="1"/>
  <c r="M36" i="1"/>
  <c r="M39" i="1" s="1"/>
  <c r="C40" i="1"/>
  <c r="C36" i="1"/>
  <c r="C39" i="1" s="1"/>
  <c r="E11" i="1"/>
  <c r="E12" i="1" s="1" a="1"/>
  <c r="E12" i="1" s="1"/>
  <c r="E15" i="1" s="1"/>
  <c r="F13" i="1"/>
  <c r="E14" i="1" s="1"/>
  <c r="E16" i="1" s="1"/>
  <c r="H8" i="1"/>
  <c r="G9" i="1"/>
  <c r="F11" i="1" s="1"/>
  <c r="D16" i="1"/>
  <c r="M43" i="1" l="1"/>
  <c r="D19" i="1"/>
  <c r="C43" i="1"/>
  <c r="E19" i="1"/>
  <c r="C46" i="1"/>
  <c r="C42" i="1"/>
  <c r="C45" i="1" s="1"/>
  <c r="M42" i="1"/>
  <c r="M45" i="1" s="1"/>
  <c r="M46" i="1"/>
  <c r="D17" i="1"/>
  <c r="D18" i="1" s="1"/>
  <c r="D21" i="1" s="1"/>
  <c r="F12" i="1" a="1"/>
  <c r="F12" i="1" s="1"/>
  <c r="F15" i="1" s="1"/>
  <c r="G13" i="1"/>
  <c r="F14" i="1" s="1"/>
  <c r="F16" i="1" s="1"/>
  <c r="H9" i="1"/>
  <c r="I8" i="1"/>
  <c r="D20" i="1" l="1"/>
  <c r="D22" i="1" s="1"/>
  <c r="C49" i="1"/>
  <c r="F19" i="1"/>
  <c r="C52" i="1"/>
  <c r="C48" i="1"/>
  <c r="C51" i="1" s="1"/>
  <c r="E17" i="1"/>
  <c r="E18" i="1" s="1"/>
  <c r="E21" i="1" s="1"/>
  <c r="M48" i="1"/>
  <c r="M51" i="1" s="1"/>
  <c r="M52" i="1"/>
  <c r="M49" i="1"/>
  <c r="I9" i="1"/>
  <c r="J8" i="1"/>
  <c r="G11" i="1"/>
  <c r="G12" i="1" s="1" a="1"/>
  <c r="G12" i="1" s="1"/>
  <c r="G15" i="1" s="1"/>
  <c r="H13" i="1"/>
  <c r="D25" i="1" l="1"/>
  <c r="C55" i="1"/>
  <c r="E20" i="1"/>
  <c r="E22" i="1" s="1"/>
  <c r="F17" i="1"/>
  <c r="F18" i="1" s="1"/>
  <c r="F21" i="1" s="1"/>
  <c r="C54" i="1"/>
  <c r="C57" i="1" s="1"/>
  <c r="C58" i="1"/>
  <c r="M54" i="1"/>
  <c r="M57" i="1" s="1"/>
  <c r="M58" i="1"/>
  <c r="D23" i="1"/>
  <c r="D24" i="1" s="1"/>
  <c r="D27" i="1" s="1"/>
  <c r="M55" i="1"/>
  <c r="G14" i="1"/>
  <c r="G16" i="1" s="1"/>
  <c r="K8" i="1"/>
  <c r="J9" i="1"/>
  <c r="H11" i="1"/>
  <c r="H12" i="1" s="1" a="1"/>
  <c r="H12" i="1" s="1"/>
  <c r="H15" i="1" s="1"/>
  <c r="I13" i="1"/>
  <c r="H14" i="1" s="1"/>
  <c r="H16" i="1" s="1"/>
  <c r="G17" i="1" l="1"/>
  <c r="G18" i="1" s="1"/>
  <c r="G21" i="1" s="1"/>
  <c r="C61" i="1"/>
  <c r="M60" i="1"/>
  <c r="M63" i="1" s="1"/>
  <c r="M64" i="1"/>
  <c r="E25" i="1"/>
  <c r="M61" i="1"/>
  <c r="E23" i="1"/>
  <c r="E24" i="1" s="1"/>
  <c r="E27" i="1" s="1"/>
  <c r="D29" i="1" s="1"/>
  <c r="C60" i="1"/>
  <c r="C63" i="1" s="1"/>
  <c r="C64" i="1"/>
  <c r="G19" i="1"/>
  <c r="H19" i="1"/>
  <c r="K9" i="1"/>
  <c r="L8" i="1"/>
  <c r="I11" i="1"/>
  <c r="I12" i="1" s="1" a="1"/>
  <c r="I12" i="1" s="1"/>
  <c r="I15" i="1" s="1"/>
  <c r="J13" i="1"/>
  <c r="I14" i="1" s="1"/>
  <c r="I16" i="1" s="1"/>
  <c r="M67" i="1" l="1"/>
  <c r="C67" i="1"/>
  <c r="I19" i="1"/>
  <c r="H20" i="1" s="1"/>
  <c r="H22" i="1" s="1"/>
  <c r="D26" i="1"/>
  <c r="D28" i="1" s="1"/>
  <c r="F23" i="1"/>
  <c r="C66" i="1"/>
  <c r="C69" i="1" s="1"/>
  <c r="C70" i="1"/>
  <c r="M66" i="1"/>
  <c r="M69" i="1" s="1"/>
  <c r="M70" i="1"/>
  <c r="F20" i="1"/>
  <c r="F22" i="1" s="1"/>
  <c r="G20" i="1"/>
  <c r="G22" i="1" s="1"/>
  <c r="H17" i="1"/>
  <c r="H18" i="1" s="1"/>
  <c r="H21" i="1" s="1"/>
  <c r="L9" i="1"/>
  <c r="U5" i="1" s="1"/>
  <c r="J11" i="1"/>
  <c r="J12" i="1" s="1" a="1"/>
  <c r="J12" i="1" s="1"/>
  <c r="J15" i="1" s="1"/>
  <c r="K13" i="1"/>
  <c r="F24" i="1" l="1"/>
  <c r="F27" i="1" s="1"/>
  <c r="D30" i="1"/>
  <c r="D33" i="1" s="1"/>
  <c r="C73" i="1"/>
  <c r="F25" i="1"/>
  <c r="D31" i="1"/>
  <c r="H25" i="1"/>
  <c r="G23" i="1"/>
  <c r="G24" i="1" s="1"/>
  <c r="G27" i="1" s="1"/>
  <c r="M76" i="1"/>
  <c r="M72" i="1"/>
  <c r="M75" i="1" s="1"/>
  <c r="G25" i="1"/>
  <c r="E29" i="1"/>
  <c r="M73" i="1"/>
  <c r="C76" i="1"/>
  <c r="C72" i="1"/>
  <c r="C75" i="1" s="1"/>
  <c r="I17" i="1"/>
  <c r="I18" i="1" s="1"/>
  <c r="I21" i="1" s="1"/>
  <c r="H23" i="1" s="1"/>
  <c r="H24" i="1" s="1"/>
  <c r="H27" i="1" s="1"/>
  <c r="L13" i="1"/>
  <c r="L14" i="1" s="1"/>
  <c r="L16" i="1" s="1"/>
  <c r="K11" i="1"/>
  <c r="K12" i="1" s="1" a="1"/>
  <c r="K12" i="1" s="1"/>
  <c r="K15" i="1" s="1"/>
  <c r="L11" i="1"/>
  <c r="L12" i="1" s="1" a="1"/>
  <c r="L12" i="1" s="1"/>
  <c r="L15" i="1" s="1"/>
  <c r="J14" i="1"/>
  <c r="J16" i="1" s="1"/>
  <c r="K17" i="1" l="1"/>
  <c r="P15" i="1"/>
  <c r="F29" i="1"/>
  <c r="G29" i="1"/>
  <c r="C82" i="1"/>
  <c r="C78" i="1"/>
  <c r="C81" i="1" s="1"/>
  <c r="M82" i="1"/>
  <c r="M78" i="1"/>
  <c r="M81" i="1" s="1"/>
  <c r="L19" i="1"/>
  <c r="M79" i="1"/>
  <c r="L17" i="1"/>
  <c r="L18" i="1" s="1"/>
  <c r="L21" i="1" s="1"/>
  <c r="J19" i="1"/>
  <c r="C79" i="1"/>
  <c r="K14" i="1"/>
  <c r="K16" i="1" s="1"/>
  <c r="O16" i="1" s="1"/>
  <c r="J17" i="1"/>
  <c r="J18" i="1" s="1"/>
  <c r="J21" i="1" s="1"/>
  <c r="G26" i="1"/>
  <c r="G28" i="1" s="1"/>
  <c r="F26" i="1"/>
  <c r="F28" i="1" s="1"/>
  <c r="F31" i="1" s="1"/>
  <c r="E26" i="1"/>
  <c r="E28" i="1" s="1"/>
  <c r="U6" i="1" l="1"/>
  <c r="G30" i="1"/>
  <c r="G33" i="1" s="1"/>
  <c r="E30" i="1"/>
  <c r="E33" i="1" s="1"/>
  <c r="D35" i="1" s="1"/>
  <c r="I23" i="1"/>
  <c r="E31" i="1"/>
  <c r="F30" i="1"/>
  <c r="F33" i="1" s="1"/>
  <c r="K18" i="1"/>
  <c r="K21" i="1" s="1"/>
  <c r="K23" i="1" s="1"/>
  <c r="I20" i="1"/>
  <c r="I22" i="1" s="1"/>
  <c r="K19" i="1"/>
  <c r="L20" i="1" s="1"/>
  <c r="L22" i="1" s="1"/>
  <c r="L25" i="1" s="1"/>
  <c r="G31" i="1"/>
  <c r="P21" i="1" l="1"/>
  <c r="E35" i="1"/>
  <c r="K20" i="1"/>
  <c r="K22" i="1" s="1"/>
  <c r="K24" i="1" s="1"/>
  <c r="K27" i="1" s="1"/>
  <c r="J20" i="1"/>
  <c r="J22" i="1" s="1"/>
  <c r="J25" i="1" s="1"/>
  <c r="I25" i="1"/>
  <c r="F32" i="1"/>
  <c r="F34" i="1" s="1"/>
  <c r="F37" i="1" s="1"/>
  <c r="E32" i="1"/>
  <c r="E34" i="1" s="1"/>
  <c r="D32" i="1"/>
  <c r="D34" i="1" s="1"/>
  <c r="L23" i="1"/>
  <c r="L24" i="1" s="1"/>
  <c r="L27" i="1" s="1"/>
  <c r="J23" i="1"/>
  <c r="I24" i="1"/>
  <c r="I27" i="1" s="1"/>
  <c r="F35" i="1"/>
  <c r="O22" i="1" l="1"/>
  <c r="U7" i="1"/>
  <c r="K25" i="1"/>
  <c r="L26" i="1" s="1"/>
  <c r="L28" i="1" s="1"/>
  <c r="L31" i="1" s="1"/>
  <c r="L29" i="1"/>
  <c r="J24" i="1"/>
  <c r="J27" i="1" s="1"/>
  <c r="I29" i="1" s="1"/>
  <c r="D36" i="1"/>
  <c r="D39" i="1" s="1"/>
  <c r="D37" i="1"/>
  <c r="E36" i="1"/>
  <c r="E39" i="1" s="1"/>
  <c r="E37" i="1"/>
  <c r="F36" i="1"/>
  <c r="F39" i="1" s="1"/>
  <c r="J26" i="1"/>
  <c r="J28" i="1" s="1"/>
  <c r="I26" i="1"/>
  <c r="I28" i="1" s="1"/>
  <c r="I31" i="1" s="1"/>
  <c r="H26" i="1"/>
  <c r="H28" i="1" s="1"/>
  <c r="H29" i="1"/>
  <c r="K26" i="1" l="1"/>
  <c r="K28" i="1" s="1"/>
  <c r="K31" i="1" s="1"/>
  <c r="L30" i="1"/>
  <c r="L33" i="1" s="1"/>
  <c r="P27" i="1"/>
  <c r="O28" i="1"/>
  <c r="H31" i="1"/>
  <c r="E41" i="1"/>
  <c r="D41" i="1"/>
  <c r="I30" i="1"/>
  <c r="I33" i="1" s="1"/>
  <c r="J31" i="1"/>
  <c r="K32" i="1" s="1"/>
  <c r="K34" i="1" s="1"/>
  <c r="K29" i="1"/>
  <c r="K30" i="1" s="1"/>
  <c r="K33" i="1" s="1"/>
  <c r="H30" i="1"/>
  <c r="H33" i="1" s="1"/>
  <c r="J29" i="1"/>
  <c r="J30" i="1" s="1"/>
  <c r="J33" i="1" s="1"/>
  <c r="E38" i="1"/>
  <c r="E40" i="1" s="1"/>
  <c r="D38" i="1"/>
  <c r="D40" i="1" s="1"/>
  <c r="L32" i="1"/>
  <c r="L34" i="1" s="1"/>
  <c r="U8" i="1" l="1"/>
  <c r="P33" i="1"/>
  <c r="K35" i="1"/>
  <c r="K36" i="1" s="1"/>
  <c r="K39" i="1" s="1"/>
  <c r="I35" i="1"/>
  <c r="H35" i="1"/>
  <c r="G35" i="1"/>
  <c r="D43" i="1"/>
  <c r="D42" i="1"/>
  <c r="D45" i="1" s="1"/>
  <c r="E42" i="1"/>
  <c r="E45" i="1" s="1"/>
  <c r="K37" i="1"/>
  <c r="L35" i="1"/>
  <c r="L36" i="1" s="1"/>
  <c r="L39" i="1" s="1"/>
  <c r="L37" i="1"/>
  <c r="J35" i="1"/>
  <c r="I32" i="1"/>
  <c r="I34" i="1" s="1"/>
  <c r="I37" i="1" s="1"/>
  <c r="H32" i="1"/>
  <c r="H34" i="1" s="1"/>
  <c r="H37" i="1" s="1"/>
  <c r="G32" i="1"/>
  <c r="G34" i="1" s="1"/>
  <c r="E43" i="1"/>
  <c r="J32" i="1"/>
  <c r="J34" i="1" s="1"/>
  <c r="J37" i="1" s="1"/>
  <c r="O34" i="1" l="1"/>
  <c r="U9" i="1" s="1"/>
  <c r="K38" i="1"/>
  <c r="K40" i="1" s="1"/>
  <c r="G36" i="1"/>
  <c r="G39" i="1" s="1"/>
  <c r="H36" i="1"/>
  <c r="H39" i="1" s="1"/>
  <c r="I36" i="1"/>
  <c r="I39" i="1" s="1"/>
  <c r="I38" i="1"/>
  <c r="I40" i="1" s="1"/>
  <c r="I43" i="1" s="1"/>
  <c r="J38" i="1"/>
  <c r="J40" i="1" s="1"/>
  <c r="L38" i="1"/>
  <c r="L40" i="1" s="1"/>
  <c r="L43" i="1" s="1"/>
  <c r="G37" i="1"/>
  <c r="D47" i="1"/>
  <c r="L41" i="1"/>
  <c r="K43" i="1"/>
  <c r="J36" i="1"/>
  <c r="J39" i="1" s="1"/>
  <c r="D44" i="1"/>
  <c r="D46" i="1" s="1"/>
  <c r="J41" i="1" l="1"/>
  <c r="L42" i="1"/>
  <c r="L45" i="1" s="1"/>
  <c r="D49" i="1"/>
  <c r="H41" i="1"/>
  <c r="F41" i="1"/>
  <c r="G41" i="1"/>
  <c r="P39" i="1"/>
  <c r="L44" i="1"/>
  <c r="L46" i="1" s="1"/>
  <c r="H38" i="1"/>
  <c r="H40" i="1" s="1"/>
  <c r="H43" i="1" s="1"/>
  <c r="G38" i="1"/>
  <c r="G40" i="1" s="1"/>
  <c r="G43" i="1" s="1"/>
  <c r="F38" i="1"/>
  <c r="F40" i="1" s="1"/>
  <c r="J42" i="1"/>
  <c r="J45" i="1" s="1"/>
  <c r="D48" i="1"/>
  <c r="D51" i="1" s="1"/>
  <c r="K41" i="1"/>
  <c r="K42" i="1" s="1"/>
  <c r="K45" i="1" s="1"/>
  <c r="J43" i="1"/>
  <c r="I41" i="1"/>
  <c r="I42" i="1" s="1"/>
  <c r="I45" i="1" s="1"/>
  <c r="O40" i="1" l="1"/>
  <c r="U10" i="1" s="1"/>
  <c r="H42" i="1"/>
  <c r="H45" i="1" s="1"/>
  <c r="H44" i="1"/>
  <c r="H46" i="1" s="1"/>
  <c r="G42" i="1"/>
  <c r="G45" i="1" s="1"/>
  <c r="K47" i="1"/>
  <c r="F43" i="1"/>
  <c r="L47" i="1"/>
  <c r="L48" i="1" s="1"/>
  <c r="L51" i="1" s="1"/>
  <c r="I47" i="1"/>
  <c r="J47" i="1"/>
  <c r="L49" i="1"/>
  <c r="I44" i="1"/>
  <c r="I46" i="1" s="1"/>
  <c r="I49" i="1" s="1"/>
  <c r="K44" i="1"/>
  <c r="K46" i="1" s="1"/>
  <c r="K49" i="1" s="1"/>
  <c r="J44" i="1"/>
  <c r="J46" i="1" s="1"/>
  <c r="J49" i="1" s="1"/>
  <c r="F42" i="1"/>
  <c r="F45" i="1" s="1"/>
  <c r="H49" i="1" l="1"/>
  <c r="H47" i="1"/>
  <c r="L50" i="1"/>
  <c r="L52" i="1" s="1"/>
  <c r="I48" i="1"/>
  <c r="I51" i="1" s="1"/>
  <c r="H48" i="1"/>
  <c r="H51" i="1" s="1"/>
  <c r="P45" i="1"/>
  <c r="K48" i="1"/>
  <c r="K51" i="1" s="1"/>
  <c r="L53" i="1" s="1"/>
  <c r="L54" i="1" s="1"/>
  <c r="L57" i="1" s="1"/>
  <c r="J48" i="1"/>
  <c r="J51" i="1" s="1"/>
  <c r="I53" i="1" s="1"/>
  <c r="J50" i="1"/>
  <c r="J52" i="1" s="1"/>
  <c r="J55" i="1" s="1"/>
  <c r="K50" i="1"/>
  <c r="K52" i="1" s="1"/>
  <c r="K55" i="1" s="1"/>
  <c r="L55" i="1"/>
  <c r="G44" i="1"/>
  <c r="G46" i="1" s="1"/>
  <c r="G49" i="1" s="1"/>
  <c r="H50" i="1" s="1"/>
  <c r="H52" i="1" s="1"/>
  <c r="F44" i="1"/>
  <c r="F46" i="1" s="1"/>
  <c r="F49" i="1" s="1"/>
  <c r="E44" i="1"/>
  <c r="E46" i="1" s="1"/>
  <c r="G47" i="1"/>
  <c r="E47" i="1"/>
  <c r="F47" i="1"/>
  <c r="I50" i="1"/>
  <c r="I52" i="1" s="1"/>
  <c r="I55" i="1" l="1"/>
  <c r="O46" i="1"/>
  <c r="L56" i="1"/>
  <c r="L58" i="1" s="1"/>
  <c r="H55" i="1"/>
  <c r="K53" i="1"/>
  <c r="J53" i="1"/>
  <c r="J54" i="1" s="1"/>
  <c r="J57" i="1" s="1"/>
  <c r="L61" i="1"/>
  <c r="K56" i="1"/>
  <c r="K58" i="1" s="1"/>
  <c r="K54" i="1"/>
  <c r="K57" i="1" s="1"/>
  <c r="L59" i="1" s="1"/>
  <c r="L60" i="1" s="1"/>
  <c r="L63" i="1" s="1"/>
  <c r="G48" i="1"/>
  <c r="G51" i="1" s="1"/>
  <c r="H53" i="1" s="1"/>
  <c r="H54" i="1" s="1"/>
  <c r="H57" i="1" s="1"/>
  <c r="U11" i="1"/>
  <c r="I56" i="1"/>
  <c r="I58" i="1" s="1"/>
  <c r="G50" i="1"/>
  <c r="G52" i="1" s="1"/>
  <c r="E48" i="1"/>
  <c r="E51" i="1" s="1"/>
  <c r="E49" i="1"/>
  <c r="J56" i="1"/>
  <c r="J58" i="1" s="1"/>
  <c r="F48" i="1"/>
  <c r="F51" i="1" s="1"/>
  <c r="I54" i="1"/>
  <c r="I57" i="1" s="1"/>
  <c r="J61" i="1" l="1"/>
  <c r="G55" i="1"/>
  <c r="H56" i="1" s="1"/>
  <c r="H58" i="1" s="1"/>
  <c r="H61" i="1" s="1"/>
  <c r="G53" i="1"/>
  <c r="G54" i="1" s="1"/>
  <c r="G57" i="1" s="1"/>
  <c r="H59" i="1" s="1"/>
  <c r="H60" i="1" s="1"/>
  <c r="H63" i="1" s="1"/>
  <c r="I59" i="1"/>
  <c r="I60" i="1" s="1"/>
  <c r="I63" i="1" s="1"/>
  <c r="K59" i="1"/>
  <c r="K60" i="1" s="1"/>
  <c r="K63" i="1" s="1"/>
  <c r="L65" i="1" s="1"/>
  <c r="K61" i="1"/>
  <c r="L62" i="1" s="1"/>
  <c r="L64" i="1" s="1"/>
  <c r="L67" i="1" s="1"/>
  <c r="P51" i="1"/>
  <c r="E53" i="1"/>
  <c r="F53" i="1"/>
  <c r="D53" i="1"/>
  <c r="I61" i="1"/>
  <c r="J59" i="1"/>
  <c r="J60" i="1" s="1"/>
  <c r="J63" i="1" s="1"/>
  <c r="F50" i="1"/>
  <c r="F52" i="1" s="1"/>
  <c r="F55" i="1" s="1"/>
  <c r="G56" i="1" s="1"/>
  <c r="G58" i="1" s="1"/>
  <c r="E50" i="1"/>
  <c r="E52" i="1" s="1"/>
  <c r="D50" i="1"/>
  <c r="D52" i="1" s="1"/>
  <c r="J62" i="1" l="1"/>
  <c r="J64" i="1" s="1"/>
  <c r="J67" i="1" s="1"/>
  <c r="O52" i="1"/>
  <c r="L66" i="1"/>
  <c r="L69" i="1" s="1"/>
  <c r="K62" i="1"/>
  <c r="K64" i="1" s="1"/>
  <c r="G61" i="1"/>
  <c r="H62" i="1" s="1"/>
  <c r="H64" i="1" s="1"/>
  <c r="H67" i="1" s="1"/>
  <c r="E54" i="1"/>
  <c r="E57" i="1" s="1"/>
  <c r="K67" i="1"/>
  <c r="L68" i="1" s="1"/>
  <c r="L70" i="1" s="1"/>
  <c r="L73" i="1" s="1"/>
  <c r="K65" i="1"/>
  <c r="I65" i="1"/>
  <c r="E55" i="1"/>
  <c r="F56" i="1" s="1"/>
  <c r="F58" i="1" s="1"/>
  <c r="D55" i="1"/>
  <c r="D54" i="1"/>
  <c r="D57" i="1" s="1"/>
  <c r="I62" i="1"/>
  <c r="I64" i="1" s="1"/>
  <c r="I67" i="1" s="1"/>
  <c r="F54" i="1"/>
  <c r="F57" i="1" s="1"/>
  <c r="J65" i="1"/>
  <c r="J66" i="1" l="1"/>
  <c r="J69" i="1" s="1"/>
  <c r="I68" i="1"/>
  <c r="I70" i="1" s="1"/>
  <c r="K66" i="1"/>
  <c r="K69" i="1" s="1"/>
  <c r="L71" i="1" s="1"/>
  <c r="L72" i="1" s="1"/>
  <c r="L75" i="1" s="1"/>
  <c r="U12" i="1"/>
  <c r="I66" i="1"/>
  <c r="I69" i="1" s="1"/>
  <c r="K68" i="1"/>
  <c r="K70" i="1" s="1"/>
  <c r="K73" i="1" s="1"/>
  <c r="L74" i="1" s="1"/>
  <c r="L76" i="1" s="1"/>
  <c r="J68" i="1"/>
  <c r="J70" i="1" s="1"/>
  <c r="P57" i="1"/>
  <c r="G59" i="1"/>
  <c r="G60" i="1" s="1"/>
  <c r="G63" i="1" s="1"/>
  <c r="F61" i="1"/>
  <c r="G62" i="1" s="1"/>
  <c r="G64" i="1" s="1"/>
  <c r="F59" i="1"/>
  <c r="F60" i="1" s="1"/>
  <c r="F63" i="1" s="1"/>
  <c r="D56" i="1"/>
  <c r="D58" i="1" s="1"/>
  <c r="E56" i="1"/>
  <c r="E58" i="1" s="1"/>
  <c r="E59" i="1"/>
  <c r="D59" i="1"/>
  <c r="J73" i="1" l="1"/>
  <c r="K74" i="1" s="1"/>
  <c r="K76" i="1" s="1"/>
  <c r="J71" i="1"/>
  <c r="O58" i="1"/>
  <c r="U13" i="1" s="1"/>
  <c r="D60" i="1"/>
  <c r="D63" i="1" s="1"/>
  <c r="I73" i="1"/>
  <c r="K71" i="1"/>
  <c r="K72" i="1" s="1"/>
  <c r="K75" i="1" s="1"/>
  <c r="L77" i="1" s="1"/>
  <c r="L78" i="1" s="1"/>
  <c r="L81" i="1" s="1"/>
  <c r="J72" i="1"/>
  <c r="J75" i="1" s="1"/>
  <c r="L79" i="1"/>
  <c r="E61" i="1"/>
  <c r="F62" i="1" s="1"/>
  <c r="F64" i="1" s="1"/>
  <c r="F67" i="1" s="1"/>
  <c r="E60" i="1"/>
  <c r="E63" i="1" s="1"/>
  <c r="D61" i="1"/>
  <c r="H65" i="1"/>
  <c r="H66" i="1" s="1"/>
  <c r="H69" i="1" s="1"/>
  <c r="G67" i="1"/>
  <c r="H68" i="1" s="1"/>
  <c r="H70" i="1" s="1"/>
  <c r="G65" i="1"/>
  <c r="G66" i="1" s="1"/>
  <c r="G69" i="1" s="1"/>
  <c r="P63" i="1" l="1"/>
  <c r="J74" i="1"/>
  <c r="J76" i="1" s="1"/>
  <c r="J79" i="1" s="1"/>
  <c r="G68" i="1"/>
  <c r="G70" i="1" s="1"/>
  <c r="E65" i="1"/>
  <c r="K79" i="1"/>
  <c r="L80" i="1" s="1"/>
  <c r="L82" i="1" s="1"/>
  <c r="K77" i="1"/>
  <c r="K78" i="1" s="1"/>
  <c r="K81" i="1" s="1"/>
  <c r="H71" i="1"/>
  <c r="H72" i="1" s="1"/>
  <c r="H75" i="1" s="1"/>
  <c r="G73" i="1"/>
  <c r="D62" i="1"/>
  <c r="D64" i="1" s="1"/>
  <c r="E62" i="1"/>
  <c r="E64" i="1" s="1"/>
  <c r="E67" i="1" s="1"/>
  <c r="F68" i="1" s="1"/>
  <c r="F70" i="1" s="1"/>
  <c r="H73" i="1"/>
  <c r="I74" i="1" s="1"/>
  <c r="I76" i="1" s="1"/>
  <c r="I71" i="1"/>
  <c r="I72" i="1" s="1"/>
  <c r="I75" i="1" s="1"/>
  <c r="D65" i="1"/>
  <c r="F65" i="1"/>
  <c r="F66" i="1" s="1"/>
  <c r="F69" i="1" s="1"/>
  <c r="G71" i="1" s="1"/>
  <c r="G72" i="1" s="1"/>
  <c r="G75" i="1" s="1"/>
  <c r="I77" i="1" l="1"/>
  <c r="K80" i="1"/>
  <c r="K82" i="1" s="1"/>
  <c r="O64" i="1"/>
  <c r="U14" i="1" s="1"/>
  <c r="F73" i="1"/>
  <c r="G74" i="1" s="1"/>
  <c r="G76" i="1" s="1"/>
  <c r="G79" i="1" s="1"/>
  <c r="E66" i="1"/>
  <c r="E69" i="1" s="1"/>
  <c r="F71" i="1" s="1"/>
  <c r="F72" i="1" s="1"/>
  <c r="F75" i="1" s="1"/>
  <c r="I78" i="1"/>
  <c r="I81" i="1" s="1"/>
  <c r="I79" i="1"/>
  <c r="J80" i="1" s="1"/>
  <c r="J82" i="1" s="1"/>
  <c r="J77" i="1"/>
  <c r="J78" i="1" s="1"/>
  <c r="J81" i="1" s="1"/>
  <c r="D66" i="1"/>
  <c r="D69" i="1" s="1"/>
  <c r="D67" i="1"/>
  <c r="H77" i="1"/>
  <c r="H74" i="1"/>
  <c r="H76" i="1" s="1"/>
  <c r="E68" i="1" l="1"/>
  <c r="E70" i="1" s="1"/>
  <c r="E73" i="1" s="1"/>
  <c r="F74" i="1" s="1"/>
  <c r="F76" i="1" s="1"/>
  <c r="F79" i="1" s="1"/>
  <c r="D68" i="1"/>
  <c r="D70" i="1" s="1"/>
  <c r="G77" i="1"/>
  <c r="G78" i="1" s="1"/>
  <c r="G81" i="1" s="1"/>
  <c r="P69" i="1"/>
  <c r="D73" i="1"/>
  <c r="D71" i="1"/>
  <c r="D72" i="1" s="1"/>
  <c r="D75" i="1" s="1"/>
  <c r="E71" i="1"/>
  <c r="H79" i="1"/>
  <c r="H78" i="1"/>
  <c r="H81" i="1" s="1"/>
  <c r="O70" i="1" l="1"/>
  <c r="G80" i="1"/>
  <c r="G82" i="1" s="1"/>
  <c r="E72" i="1"/>
  <c r="E75" i="1" s="1"/>
  <c r="F77" i="1" s="1"/>
  <c r="F78" i="1" s="1"/>
  <c r="F81" i="1" s="1"/>
  <c r="U15" i="1"/>
  <c r="E74" i="1"/>
  <c r="E76" i="1" s="1"/>
  <c r="D74" i="1"/>
  <c r="D76" i="1" s="1"/>
  <c r="I80" i="1"/>
  <c r="I82" i="1" s="1"/>
  <c r="H80" i="1"/>
  <c r="H82" i="1" s="1"/>
  <c r="E77" i="1" l="1"/>
  <c r="D77" i="1"/>
  <c r="P75" i="1"/>
  <c r="O76" i="1"/>
  <c r="D78" i="1"/>
  <c r="D81" i="1" s="1"/>
  <c r="D79" i="1"/>
  <c r="E79" i="1"/>
  <c r="F80" i="1" s="1"/>
  <c r="F82" i="1" s="1"/>
  <c r="E78" i="1"/>
  <c r="E81" i="1" s="1"/>
  <c r="U16" i="1" l="1"/>
  <c r="E80" i="1"/>
  <c r="E82" i="1" s="1"/>
  <c r="D80" i="1"/>
  <c r="D82" i="1" s="1"/>
  <c r="P81" i="1"/>
  <c r="O82" i="1" l="1"/>
  <c r="U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<sst xmlns="http://schemas.openxmlformats.org/spreadsheetml/2006/main" count="89" uniqueCount="87">
  <si>
    <t>L</t>
  </si>
  <si>
    <t>mi</t>
  </si>
  <si>
    <t>dx</t>
  </si>
  <si>
    <t>dt</t>
  </si>
  <si>
    <t>sq</t>
  </si>
  <si>
    <t>i</t>
  </si>
  <si>
    <t>xi</t>
  </si>
  <si>
    <t>Ep</t>
  </si>
  <si>
    <t>t</t>
  </si>
  <si>
    <t>Ek</t>
  </si>
  <si>
    <t>Et</t>
  </si>
  <si>
    <t>y(xi,t0)</t>
  </si>
  <si>
    <t>v(xi,t0)</t>
  </si>
  <si>
    <t>a(xi,t0)</t>
  </si>
  <si>
    <t>v(xi,t0+dt/2)</t>
  </si>
  <si>
    <t>y(xi,t0+dt/2)</t>
  </si>
  <si>
    <t>a(xi,t0+dt/2)</t>
  </si>
  <si>
    <t>y(xi, t1)</t>
  </si>
  <si>
    <t>v(xi, t1)</t>
  </si>
  <si>
    <t>a(xi,t1)</t>
  </si>
  <si>
    <t>v(xi,t1+dt/2)</t>
  </si>
  <si>
    <t>`</t>
  </si>
  <si>
    <t>y(xi,t1+dt/2)</t>
  </si>
  <si>
    <t>a(xi,t1+dt/2)</t>
  </si>
  <si>
    <t>y(xi, t2)</t>
  </si>
  <si>
    <t>v(xi, t2)</t>
  </si>
  <si>
    <t>a(xi,t2)</t>
  </si>
  <si>
    <t>v(xi,t2+dt/2)</t>
  </si>
  <si>
    <t>y(xi,t2+dt/2)</t>
  </si>
  <si>
    <t>a(xi,t2+dt/2)</t>
  </si>
  <si>
    <t>y(xi, t3)</t>
  </si>
  <si>
    <t>v(xi, t3)</t>
  </si>
  <si>
    <t>a(xi,t3)</t>
  </si>
  <si>
    <t>v(xi,t3+dt/2)</t>
  </si>
  <si>
    <t>y(xi,t3+dt/2)</t>
  </si>
  <si>
    <t>a(xi,t3+dt/2)</t>
  </si>
  <si>
    <t>y(xi, t4)</t>
  </si>
  <si>
    <t>v(xi, t4)</t>
  </si>
  <si>
    <t>a(xi,t4)</t>
  </si>
  <si>
    <t>v(xi,t4+dt/2)</t>
  </si>
  <si>
    <t>y(xi,t4+dt/2)</t>
  </si>
  <si>
    <t>a(xi,t4+dt/2)</t>
  </si>
  <si>
    <t>y(xi, t5)</t>
  </si>
  <si>
    <t>v(xi, t5)</t>
  </si>
  <si>
    <t>a(xi,t5)</t>
  </si>
  <si>
    <t>v(xi,t5+dt/2)</t>
  </si>
  <si>
    <t>y(xi,t5+dt/2)</t>
  </si>
  <si>
    <t>a(xi,t5+dt/2)</t>
  </si>
  <si>
    <t>y(xi, t6)</t>
  </si>
  <si>
    <t>v(xi, t6)</t>
  </si>
  <si>
    <t>a(xi,t6)</t>
  </si>
  <si>
    <t>v(xi,t6+dt/2)</t>
  </si>
  <si>
    <t>y(xi,t6+dt/2)</t>
  </si>
  <si>
    <t>a(xi,t6+dt/2)</t>
  </si>
  <si>
    <t>y(xi, t7)</t>
  </si>
  <si>
    <t>v(xi, t7)</t>
  </si>
  <si>
    <t>a(xi,t7)</t>
  </si>
  <si>
    <t>v(xi,t7+dt/2)</t>
  </si>
  <si>
    <t>y(xi,t7+dt/2)</t>
  </si>
  <si>
    <t>a(xi,t7+dt/2)</t>
  </si>
  <si>
    <t>y(xi, t8)</t>
  </si>
  <si>
    <t>v(xi, t8)</t>
  </si>
  <si>
    <t>a(xi,t8)</t>
  </si>
  <si>
    <t>v(xi,t8+dt/2)</t>
  </si>
  <si>
    <t>y(xi,t8+dt/2)</t>
  </si>
  <si>
    <t>a(xi,t8+dt/2)</t>
  </si>
  <si>
    <t>y(xi, t9)</t>
  </si>
  <si>
    <t>v(xi, t9)</t>
  </si>
  <si>
    <t>a(xi,t9)</t>
  </si>
  <si>
    <t>v(xi,t9+dt/2)</t>
  </si>
  <si>
    <t>y(xi,t9+dt/2)</t>
  </si>
  <si>
    <t>a(xi,t9+dt/2)</t>
  </si>
  <si>
    <t>y(xi, t10)</t>
  </si>
  <si>
    <t>v(xi, t10)</t>
  </si>
  <si>
    <t>a(xi,t10)</t>
  </si>
  <si>
    <t>v(xi,t10+dt/2)</t>
  </si>
  <si>
    <t>y(xi,t10+dt/2)</t>
  </si>
  <si>
    <t>a(xi,t10+dt/2)</t>
  </si>
  <si>
    <t>y(xi, t11)</t>
  </si>
  <si>
    <t>v(xi, t11)</t>
  </si>
  <si>
    <t>a(xi,t11)</t>
  </si>
  <si>
    <t>v(xi,t11+dt/2)</t>
  </si>
  <si>
    <t>y(xi,t11+dt/2)</t>
  </si>
  <si>
    <t>a(xi,t11+dt/2)</t>
  </si>
  <si>
    <t>y(xi, t12)</t>
  </si>
  <si>
    <t>v(xi, t12)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</si>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</sst>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2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2" borderId="1" xfId="0" applyFill="1" applyBorder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String</a:t>
            </a:r>
            <a:r>
              <a:rPr lang="en-GB" baseline="0"/>
              <a:t> Oscillation</a:t>
            </a:r>
            <a:endParaRPr lang="pl-PL" baseline="0"/>
          </a:p>
          <a:p>
            <a:pPr>
              <a:defRPr/>
            </a:pPr>
            <a:endParaRPr lang="en-US" baseline="0"/>
          </a:p>
        </c:rich>
      </c:tx>
      <c:layout>
        <c:manualLayout>
          <c:xMode val="edge"/>
          <c:yMode val="edge"/>
          <c:x val="0.36774383788729431"/>
          <c:y val="1.71216117071918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171801340366432E-2"/>
          <c:y val="0.1216017316017316"/>
          <c:w val="0.91026832810947178"/>
          <c:h val="0.7390118280669462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Sheet1!$C$9:$M$9</c:f>
              <c:numCache>
                <c:formatCode>General</c:formatCode>
                <c:ptCount val="11"/>
                <c:pt idx="0">
                  <c:v>0</c:v>
                </c:pt>
                <c:pt idx="1">
                  <c:v>3.0901699437494741E-4</c:v>
                </c:pt>
                <c:pt idx="2">
                  <c:v>5.8778525229247311E-4</c:v>
                </c:pt>
                <c:pt idx="3">
                  <c:v>8.0901699437494748E-4</c:v>
                </c:pt>
                <c:pt idx="4">
                  <c:v>9.5105651629515358E-4</c:v>
                </c:pt>
                <c:pt idx="5">
                  <c:v>1E-3</c:v>
                </c:pt>
                <c:pt idx="6">
                  <c:v>9.5105651629515369E-4</c:v>
                </c:pt>
                <c:pt idx="7">
                  <c:v>8.0901699437494748E-4</c:v>
                </c:pt>
                <c:pt idx="8">
                  <c:v>5.8778525229247322E-4</c:v>
                </c:pt>
                <c:pt idx="9">
                  <c:v>3.0901699437494752E-4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FA-4FE5-9CBC-430090C922A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Sheet1!$C$15:$M$15</c:f>
              <c:numCache>
                <c:formatCode>General</c:formatCode>
                <c:ptCount val="11"/>
                <c:pt idx="0">
                  <c:v>0</c:v>
                </c:pt>
                <c:pt idx="1">
                  <c:v>3.028873188118452E-4</c:v>
                </c:pt>
                <c:pt idx="2">
                  <c:v>5.7612591651834606E-4</c:v>
                </c:pt>
                <c:pt idx="3">
                  <c:v>7.9296929541073627E-4</c:v>
                </c:pt>
                <c:pt idx="4">
                  <c:v>9.3219131472636852E-4</c:v>
                </c:pt>
                <c:pt idx="5">
                  <c:v>9.8016395319778203E-4</c:v>
                </c:pt>
                <c:pt idx="6">
                  <c:v>9.3219131472636852E-4</c:v>
                </c:pt>
                <c:pt idx="7">
                  <c:v>7.9296929541073627E-4</c:v>
                </c:pt>
                <c:pt idx="8">
                  <c:v>5.7612591651834617E-4</c:v>
                </c:pt>
                <c:pt idx="9">
                  <c:v>3.0288731881184531E-4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FA-4FE5-9CBC-430090C922A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Sheet1!$C$21:$M$21</c:f>
              <c:numCache>
                <c:formatCode>General</c:formatCode>
                <c:ptCount val="11"/>
                <c:pt idx="0">
                  <c:v>0</c:v>
                </c:pt>
                <c:pt idx="1">
                  <c:v>2.8461988065389069E-4</c:v>
                </c:pt>
                <c:pt idx="2">
                  <c:v>5.4137918432606335E-4</c:v>
                </c:pt>
                <c:pt idx="3">
                  <c:v>7.4514452142582449E-4</c:v>
                </c:pt>
                <c:pt idx="4">
                  <c:v>8.7596992104126484E-4</c:v>
                </c:pt>
                <c:pt idx="5">
                  <c:v>9.2104928154386771E-4</c:v>
                </c:pt>
                <c:pt idx="6">
                  <c:v>8.7596992104126484E-4</c:v>
                </c:pt>
                <c:pt idx="7">
                  <c:v>7.451445214258246E-4</c:v>
                </c:pt>
                <c:pt idx="8">
                  <c:v>5.4137918432606335E-4</c:v>
                </c:pt>
                <c:pt idx="9">
                  <c:v>2.8461988065389075E-4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FA-4FE5-9CBC-430090C922A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Sheet1!$C$27:$M$27</c:f>
              <c:numCache>
                <c:formatCode>General</c:formatCode>
                <c:ptCount val="11"/>
                <c:pt idx="0">
                  <c:v>0</c:v>
                </c:pt>
                <c:pt idx="1">
                  <c:v>2.5494179925339801E-4</c:v>
                </c:pt>
                <c:pt idx="2">
                  <c:v>4.849281189119103E-4</c:v>
                </c:pt>
                <c:pt idx="3">
                  <c:v>6.6744629559844842E-4</c:v>
                </c:pt>
                <c:pt idx="4">
                  <c:v>7.8463017850002143E-4</c:v>
                </c:pt>
                <c:pt idx="5">
                  <c:v>8.2500899269010114E-4</c:v>
                </c:pt>
                <c:pt idx="6">
                  <c:v>7.8463017850002143E-4</c:v>
                </c:pt>
                <c:pt idx="7">
                  <c:v>6.6744629559844864E-4</c:v>
                </c:pt>
                <c:pt idx="8">
                  <c:v>4.8492811891191024E-4</c:v>
                </c:pt>
                <c:pt idx="9">
                  <c:v>2.5494179925339796E-4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FA-4FE5-9CBC-430090C922AF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Sheet1!$C$33:$M$33</c:f>
              <c:numCache>
                <c:formatCode>General</c:formatCode>
                <c:ptCount val="11"/>
                <c:pt idx="0">
                  <c:v>0</c:v>
                </c:pt>
                <c:pt idx="1">
                  <c:v>2.1503765389979538E-4</c:v>
                </c:pt>
                <c:pt idx="2">
                  <c:v>4.0902592398044471E-4</c:v>
                </c:pt>
                <c:pt idx="3">
                  <c:v>5.6297588677070045E-4</c:v>
                </c:pt>
                <c:pt idx="4">
                  <c:v>6.6181784728019E-4</c:v>
                </c:pt>
                <c:pt idx="5">
                  <c:v>6.9587646574181046E-4</c:v>
                </c:pt>
                <c:pt idx="6">
                  <c:v>6.6181784728019011E-4</c:v>
                </c:pt>
                <c:pt idx="7">
                  <c:v>5.6297588677070055E-4</c:v>
                </c:pt>
                <c:pt idx="8">
                  <c:v>4.090259239804446E-4</c:v>
                </c:pt>
                <c:pt idx="9">
                  <c:v>2.1503765389979527E-4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FA-4FE5-9CBC-430090C922AF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Sheet1!$C$39:$M$39</c:f>
              <c:numCache>
                <c:formatCode>General</c:formatCode>
                <c:ptCount val="11"/>
                <c:pt idx="0">
                  <c:v>0</c:v>
                </c:pt>
                <c:pt idx="1">
                  <c:v>1.6650220298042827E-4</c:v>
                </c:pt>
                <c:pt idx="2">
                  <c:v>3.1670601024406909E-4</c:v>
                </c:pt>
                <c:pt idx="3">
                  <c:v>4.3590842660449504E-4</c:v>
                </c:pt>
                <c:pt idx="4">
                  <c:v>5.1244108901627599E-4</c:v>
                </c:pt>
                <c:pt idx="5">
                  <c:v>5.3881244724813355E-4</c:v>
                </c:pt>
                <c:pt idx="6">
                  <c:v>5.1244108901627621E-4</c:v>
                </c:pt>
                <c:pt idx="7">
                  <c:v>4.3590842660449494E-4</c:v>
                </c:pt>
                <c:pt idx="8">
                  <c:v>3.1670601024406903E-4</c:v>
                </c:pt>
                <c:pt idx="9">
                  <c:v>1.6650220298042816E-4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FA-4FE5-9CBC-430090C922AF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Sheet1!$C$45:$M$45</c:f>
              <c:numCache>
                <c:formatCode>General</c:formatCode>
                <c:ptCount val="11"/>
                <c:pt idx="0">
                  <c:v>0</c:v>
                </c:pt>
                <c:pt idx="1">
                  <c:v>1.1127665048160469E-4</c:v>
                </c:pt>
                <c:pt idx="2">
                  <c:v>2.1166076710405645E-4</c:v>
                </c:pt>
                <c:pt idx="3">
                  <c:v>2.9132605311508336E-4</c:v>
                </c:pt>
                <c:pt idx="4">
                  <c:v>3.4247431525923907E-4</c:v>
                </c:pt>
                <c:pt idx="5">
                  <c:v>3.60098805266957E-4</c:v>
                </c:pt>
                <c:pt idx="6">
                  <c:v>3.4247431525923913E-4</c:v>
                </c:pt>
                <c:pt idx="7">
                  <c:v>2.9132605311508314E-4</c:v>
                </c:pt>
                <c:pt idx="8">
                  <c:v>2.1166076710405645E-4</c:v>
                </c:pt>
                <c:pt idx="9">
                  <c:v>1.1127665048160461E-4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FA-4FE5-9CBC-430090C922AF}"/>
            </c:ext>
          </c:extLst>
        </c:ser>
        <c:ser>
          <c:idx val="8"/>
          <c:order val="7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Sheet1!$C$57:$M$57</c:f>
              <c:numCache>
                <c:formatCode>General</c:formatCode>
                <c:ptCount val="11"/>
                <c:pt idx="0">
                  <c:v>0</c:v>
                </c:pt>
                <c:pt idx="1">
                  <c:v>-1.0224350428985914E-5</c:v>
                </c:pt>
                <c:pt idx="2">
                  <c:v>-1.9447870200743839E-5</c:v>
                </c:pt>
                <c:pt idx="3">
                  <c:v>-2.6767696935974395E-5</c:v>
                </c:pt>
                <c:pt idx="4">
                  <c:v>-3.1467314993599891E-5</c:v>
                </c:pt>
                <c:pt idx="5">
                  <c:v>-3.3086693013977084E-5</c:v>
                </c:pt>
                <c:pt idx="6">
                  <c:v>-3.1467314993600406E-5</c:v>
                </c:pt>
                <c:pt idx="7">
                  <c:v>-2.6767696935974395E-5</c:v>
                </c:pt>
                <c:pt idx="8">
                  <c:v>-1.9447870200744056E-5</c:v>
                </c:pt>
                <c:pt idx="9">
                  <c:v>-1.0224350428985813E-5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4FA-4FE5-9CBC-430090C922AF}"/>
            </c:ext>
          </c:extLst>
        </c:ser>
        <c:ser>
          <c:idx val="9"/>
          <c:order val="8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Sheet1!$C$63:$M$63</c:f>
              <c:numCache>
                <c:formatCode>General</c:formatCode>
                <c:ptCount val="11"/>
                <c:pt idx="0">
                  <c:v>0</c:v>
                </c:pt>
                <c:pt idx="1">
                  <c:v>-7.1634377925212337E-5</c:v>
                </c:pt>
                <c:pt idx="2">
                  <c:v>-1.362566838330456E-4</c:v>
                </c:pt>
                <c:pt idx="3">
                  <c:v>-1.8754123617116089E-4</c:v>
                </c:pt>
                <c:pt idx="4">
                  <c:v>-2.2046794563621618E-4</c:v>
                </c:pt>
                <c:pt idx="5">
                  <c:v>-2.3181371649189716E-4</c:v>
                </c:pt>
                <c:pt idx="6">
                  <c:v>-2.2046794563621648E-4</c:v>
                </c:pt>
                <c:pt idx="7">
                  <c:v>-1.8754123617116116E-4</c:v>
                </c:pt>
                <c:pt idx="8">
                  <c:v>-1.3625668383304565E-4</c:v>
                </c:pt>
                <c:pt idx="9">
                  <c:v>-7.1634377925212364E-5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FA-4FE5-9CBC-430090C922AF}"/>
            </c:ext>
          </c:extLst>
        </c:ser>
        <c:ser>
          <c:idx val="10"/>
          <c:order val="9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Sheet1!$C$69:$M$69</c:f>
              <c:numCache>
                <c:formatCode>General</c:formatCode>
                <c:ptCount val="11"/>
                <c:pt idx="0">
                  <c:v>0</c:v>
                </c:pt>
                <c:pt idx="1">
                  <c:v>-1.3019849671268315E-4</c:v>
                </c:pt>
                <c:pt idx="2">
                  <c:v>-2.476522574208616E-4</c:v>
                </c:pt>
                <c:pt idx="3">
                  <c:v>-3.4086408967794613E-4</c:v>
                </c:pt>
                <c:pt idx="4">
                  <c:v>-4.0070976989759225E-4</c:v>
                </c:pt>
                <c:pt idx="5">
                  <c:v>-4.2133118593052612E-4</c:v>
                </c:pt>
                <c:pt idx="6">
                  <c:v>-4.0070976989759204E-4</c:v>
                </c:pt>
                <c:pt idx="7">
                  <c:v>-3.4086408967794673E-4</c:v>
                </c:pt>
                <c:pt idx="8">
                  <c:v>-2.4765225742086143E-4</c:v>
                </c:pt>
                <c:pt idx="9">
                  <c:v>-1.3019849671268337E-4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4FA-4FE5-9CBC-430090C922AF}"/>
            </c:ext>
          </c:extLst>
        </c:ser>
        <c:ser>
          <c:idx val="11"/>
          <c:order val="10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Sheet1!$C$75:$M$75</c:f>
              <c:numCache>
                <c:formatCode>General</c:formatCode>
                <c:ptCount val="11"/>
                <c:pt idx="0">
                  <c:v>0</c:v>
                </c:pt>
                <c:pt idx="1">
                  <c:v>-1.8356918266207629E-4</c:v>
                </c:pt>
                <c:pt idx="2">
                  <c:v>-3.4916933472348659E-4</c:v>
                </c:pt>
                <c:pt idx="3">
                  <c:v>-4.80590359496354E-4</c:v>
                </c:pt>
                <c:pt idx="4">
                  <c:v>-5.6496785141178991E-4</c:v>
                </c:pt>
                <c:pt idx="5">
                  <c:v>-5.9404235366855552E-4</c:v>
                </c:pt>
                <c:pt idx="6">
                  <c:v>-5.6496785141178958E-4</c:v>
                </c:pt>
                <c:pt idx="7">
                  <c:v>-4.8059035949635427E-4</c:v>
                </c:pt>
                <c:pt idx="8">
                  <c:v>-3.4916933472348664E-4</c:v>
                </c:pt>
                <c:pt idx="9">
                  <c:v>-1.8356918266207645E-4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4FA-4FE5-9CBC-430090C922AF}"/>
            </c:ext>
          </c:extLst>
        </c:ser>
        <c:ser>
          <c:idx val="7"/>
          <c:order val="11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Sheet1!$C$51:$M$51</c:f>
              <c:numCache>
                <c:formatCode>General</c:formatCode>
                <c:ptCount val="11"/>
                <c:pt idx="0">
                  <c:v>0</c:v>
                </c:pt>
                <c:pt idx="1">
                  <c:v>5.1571006874751505E-5</c:v>
                </c:pt>
                <c:pt idx="2">
                  <c:v>9.8093884280269273E-5</c:v>
                </c:pt>
                <c:pt idx="3">
                  <c:v>1.3501464883215403E-4</c:v>
                </c:pt>
                <c:pt idx="4">
                  <c:v>1.5871923885397475E-4</c:v>
                </c:pt>
                <c:pt idx="5">
                  <c:v>1.6688728391480476E-4</c:v>
                </c:pt>
                <c:pt idx="6">
                  <c:v>1.5871923885397445E-4</c:v>
                </c:pt>
                <c:pt idx="7">
                  <c:v>1.3501464883215394E-4</c:v>
                </c:pt>
                <c:pt idx="8">
                  <c:v>9.8093884280269137E-5</c:v>
                </c:pt>
                <c:pt idx="9">
                  <c:v>5.1571006874751539E-5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4FA-4FE5-9CBC-430090C922AF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Sheet1!$C$81:$M$81</c:f>
              <c:numCache>
                <c:formatCode>General</c:formatCode>
                <c:ptCount val="11"/>
                <c:pt idx="0">
                  <c:v>0</c:v>
                </c:pt>
                <c:pt idx="1">
                  <c:v>-2.2960606577389993E-4</c:v>
                </c:pt>
                <c:pt idx="2">
                  <c:v>-4.3673669007032159E-4</c:v>
                </c:pt>
                <c:pt idx="3">
                  <c:v>-6.0111648421921405E-4</c:v>
                </c:pt>
                <c:pt idx="4">
                  <c:v>-7.0665480866790936E-4</c:v>
                </c:pt>
                <c:pt idx="5">
                  <c:v>-7.4302083689062792E-4</c:v>
                </c:pt>
                <c:pt idx="6">
                  <c:v>-7.0665480866790946E-4</c:v>
                </c:pt>
                <c:pt idx="7">
                  <c:v>-6.011164842192134E-4</c:v>
                </c:pt>
                <c:pt idx="8">
                  <c:v>-4.3673669007032224E-4</c:v>
                </c:pt>
                <c:pt idx="9">
                  <c:v>-2.2960606577389985E-4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34FA-4FE5-9CBC-430090C92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135231"/>
        <c:axId val="1394850831"/>
      </c:scatterChart>
      <c:valAx>
        <c:axId val="131313523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850831"/>
        <c:crosses val="autoZero"/>
        <c:crossBetween val="midCat"/>
      </c:valAx>
      <c:valAx>
        <c:axId val="139485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13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</a:t>
            </a:r>
            <a:r>
              <a:rPr lang="en-GB"/>
              <a:t>nergy</a:t>
            </a:r>
            <a:r>
              <a:rPr lang="en-GB" baseline="0"/>
              <a:t> distribution graph</a:t>
            </a:r>
            <a:endParaRPr lang="en-US"/>
          </a:p>
        </c:rich>
      </c:tx>
      <c:layout>
        <c:manualLayout>
          <c:xMode val="edge"/>
          <c:yMode val="edge"/>
          <c:x val="0.36888794621011356"/>
          <c:y val="3.35037381690925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Sheet1!$R$5:$R$17</c:f>
              <c:numCache>
                <c:formatCode>General</c:formatCode>
                <c:ptCount val="1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</c:numCache>
            </c:numRef>
          </c:xVal>
          <c:yVal>
            <c:numRef>
              <c:f>Sheet1!$S$5:$S$17</c:f>
              <c:numCache>
                <c:formatCode>General</c:formatCode>
                <c:ptCount val="13"/>
                <c:pt idx="0">
                  <c:v>0</c:v>
                </c:pt>
                <c:pt idx="1">
                  <c:v>3.0902963575611172E-8</c:v>
                </c:pt>
                <c:pt idx="2">
                  <c:v>1.1875655065007644E-7</c:v>
                </c:pt>
                <c:pt idx="3">
                  <c:v>2.496885583707654E-7</c:v>
                </c:pt>
                <c:pt idx="4">
                  <c:v>4.0297982353895808E-7</c:v>
                </c:pt>
                <c:pt idx="5">
                  <c:v>5.5434672695867911E-7</c:v>
                </c:pt>
                <c:pt idx="6">
                  <c:v>6.7979191969923623E-7</c:v>
                </c:pt>
                <c:pt idx="7">
                  <c:v>7.5941265242747776E-7</c:v>
                </c:pt>
                <c:pt idx="8">
                  <c:v>7.8056233625889228E-7</c:v>
                </c:pt>
                <c:pt idx="9">
                  <c:v>7.398631226194937E-7</c:v>
                </c:pt>
                <c:pt idx="10">
                  <c:v>6.4374922442612324E-7</c:v>
                </c:pt>
                <c:pt idx="11">
                  <c:v>5.0745360330393898E-7</c:v>
                </c:pt>
                <c:pt idx="12">
                  <c:v>3.5259759874155748E-7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D7-46F7-8538-7CAF7F30F89F}"/>
            </c:ext>
          </c:extLst>
        </c:ser>
        <c:ser>
          <c:idx val="1"/>
          <c:order val="1"/>
          <c:tx>
            <c:v>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Sheet1!$R$5:$R$17</c:f>
              <c:numCache>
                <c:formatCode>General</c:formatCode>
                <c:ptCount val="1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</c:numCache>
            </c:numRef>
          </c:xVal>
          <c:yVal>
            <c:numRef>
              <c:f>Sheet1!$T$5:$T$17</c:f>
              <c:numCache>
                <c:formatCode>General</c:formatCode>
                <c:ptCount val="13"/>
                <c:pt idx="0">
                  <c:v>7.7895973637639416E-7</c:v>
                </c:pt>
                <c:pt idx="1">
                  <c:v>7.4836326911668944E-7</c:v>
                </c:pt>
                <c:pt idx="2">
                  <c:v>6.6081629895485392E-7</c:v>
                </c:pt>
                <c:pt idx="3">
                  <c:v>5.3019102879096877E-7</c:v>
                </c:pt>
                <c:pt idx="4">
                  <c:v>3.7720662187122394E-7</c:v>
                </c:pt>
                <c:pt idx="5">
                  <c:v>2.2614669743908285E-7</c:v>
                </c:pt>
                <c:pt idx="6">
                  <c:v>1.0100860447274522E-7</c:v>
                </c:pt>
                <c:pt idx="7">
                  <c:v>2.1695092352888173E-8</c:v>
                </c:pt>
                <c:pt idx="8">
                  <c:v>8.5275001156764408E-10</c:v>
                </c:pt>
                <c:pt idx="9">
                  <c:v>4.1859426070333283E-8</c:v>
                </c:pt>
                <c:pt idx="10">
                  <c:v>1.3828090765992525E-7</c:v>
                </c:pt>
                <c:pt idx="11">
                  <c:v>2.748842332027864E-7</c:v>
                </c:pt>
                <c:pt idx="12">
                  <c:v>4.3004806325791918E-7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D7-46F7-8538-7CAF7F30F89F}"/>
            </c:ext>
          </c:extLst>
        </c:ser>
        <c:ser>
          <c:idx val="2"/>
          <c:order val="2"/>
          <c:tx>
            <c:v>Et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Sheet1!$R$5:$R$17</c:f>
              <c:numCache>
                <c:formatCode>General</c:formatCode>
                <c:ptCount val="1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</c:numCache>
            </c:numRef>
          </c:xVal>
          <c:yVal>
            <c:numRef>
              <c:f>Sheet1!$U$5:$U$17</c:f>
              <c:numCache>
                <c:formatCode>General</c:formatCode>
                <c:ptCount val="13"/>
                <c:pt idx="0">
                  <c:v>7.7895973637639416E-7</c:v>
                </c:pt>
                <c:pt idx="1">
                  <c:v>7.7926623269230057E-7</c:v>
                </c:pt>
                <c:pt idx="2">
                  <c:v>7.7957284960493039E-7</c:v>
                </c:pt>
                <c:pt idx="3">
                  <c:v>7.7987958716173417E-7</c:v>
                </c:pt>
                <c:pt idx="4">
                  <c:v>7.8018644541018208E-7</c:v>
                </c:pt>
                <c:pt idx="5">
                  <c:v>7.8049342439776196E-7</c:v>
                </c:pt>
                <c:pt idx="6">
                  <c:v>7.8080052417198146E-7</c:v>
                </c:pt>
                <c:pt idx="7">
                  <c:v>7.811077447803659E-7</c:v>
                </c:pt>
                <c:pt idx="8">
                  <c:v>7.8141508627045988E-7</c:v>
                </c:pt>
                <c:pt idx="9">
                  <c:v>7.8172254868982693E-7</c:v>
                </c:pt>
                <c:pt idx="10">
                  <c:v>7.8203013208604851E-7</c:v>
                </c:pt>
                <c:pt idx="11">
                  <c:v>7.8233783650672533E-7</c:v>
                </c:pt>
                <c:pt idx="12">
                  <c:v>7.8264566199947672E-7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D7-46F7-8538-7CAF7F30F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569999"/>
        <c:axId val="1515014127"/>
      </c:scatterChart>
      <c:valAx>
        <c:axId val="132556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014127"/>
        <c:crosses val="autoZero"/>
        <c:crossBetween val="midCat"/>
      </c:valAx>
      <c:valAx>
        <c:axId val="151501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569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String</a:t>
            </a:r>
            <a:r>
              <a:rPr lang="en-GB" baseline="0"/>
              <a:t> Oscillation</a:t>
            </a:r>
            <a:endParaRPr lang="pl-PL" baseline="0"/>
          </a:p>
          <a:p>
            <a:pPr>
              <a:defRPr/>
            </a:pPr>
            <a:endParaRPr lang="en-US" baseline="0"/>
          </a:p>
        </c:rich>
      </c:tx>
      <c:layout>
        <c:manualLayout>
          <c:xMode val="edge"/>
          <c:yMode val="edge"/>
          <c:x val="0.36774383788729431"/>
          <c:y val="1.71216117071918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171801340366432E-2"/>
          <c:y val="0.1216017316017316"/>
          <c:w val="0.91026832810947178"/>
          <c:h val="0.7390118280669462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Sheet1!$C$9:$M$9</c:f>
              <c:numCache>
                <c:formatCode>General</c:formatCode>
                <c:ptCount val="11"/>
                <c:pt idx="0">
                  <c:v>0</c:v>
                </c:pt>
                <c:pt idx="1">
                  <c:v>3.0901699437494741E-4</c:v>
                </c:pt>
                <c:pt idx="2">
                  <c:v>5.8778525229247311E-4</c:v>
                </c:pt>
                <c:pt idx="3">
                  <c:v>8.0901699437494748E-4</c:v>
                </c:pt>
                <c:pt idx="4">
                  <c:v>9.5105651629515358E-4</c:v>
                </c:pt>
                <c:pt idx="5">
                  <c:v>1E-3</c:v>
                </c:pt>
                <c:pt idx="6">
                  <c:v>9.5105651629515369E-4</c:v>
                </c:pt>
                <c:pt idx="7">
                  <c:v>8.0901699437494748E-4</c:v>
                </c:pt>
                <c:pt idx="8">
                  <c:v>5.8778525229247322E-4</c:v>
                </c:pt>
                <c:pt idx="9">
                  <c:v>3.0901699437494752E-4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46-4A2A-A855-B6E02C6DC0D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Sheet1!$C$15:$M$15</c:f>
              <c:numCache>
                <c:formatCode>General</c:formatCode>
                <c:ptCount val="11"/>
                <c:pt idx="0">
                  <c:v>0</c:v>
                </c:pt>
                <c:pt idx="1">
                  <c:v>3.028873188118452E-4</c:v>
                </c:pt>
                <c:pt idx="2">
                  <c:v>5.7612591651834606E-4</c:v>
                </c:pt>
                <c:pt idx="3">
                  <c:v>7.9296929541073627E-4</c:v>
                </c:pt>
                <c:pt idx="4">
                  <c:v>9.3219131472636852E-4</c:v>
                </c:pt>
                <c:pt idx="5">
                  <c:v>9.8016395319778203E-4</c:v>
                </c:pt>
                <c:pt idx="6">
                  <c:v>9.3219131472636852E-4</c:v>
                </c:pt>
                <c:pt idx="7">
                  <c:v>7.9296929541073627E-4</c:v>
                </c:pt>
                <c:pt idx="8">
                  <c:v>5.7612591651834617E-4</c:v>
                </c:pt>
                <c:pt idx="9">
                  <c:v>3.0288731881184531E-4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F46-4A2A-A855-B6E02C6DC0D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Sheet1!$C$21:$M$21</c:f>
              <c:numCache>
                <c:formatCode>General</c:formatCode>
                <c:ptCount val="11"/>
                <c:pt idx="0">
                  <c:v>0</c:v>
                </c:pt>
                <c:pt idx="1">
                  <c:v>2.8461988065389069E-4</c:v>
                </c:pt>
                <c:pt idx="2">
                  <c:v>5.4137918432606335E-4</c:v>
                </c:pt>
                <c:pt idx="3">
                  <c:v>7.4514452142582449E-4</c:v>
                </c:pt>
                <c:pt idx="4">
                  <c:v>8.7596992104126484E-4</c:v>
                </c:pt>
                <c:pt idx="5">
                  <c:v>9.2104928154386771E-4</c:v>
                </c:pt>
                <c:pt idx="6">
                  <c:v>8.7596992104126484E-4</c:v>
                </c:pt>
                <c:pt idx="7">
                  <c:v>7.451445214258246E-4</c:v>
                </c:pt>
                <c:pt idx="8">
                  <c:v>5.4137918432606335E-4</c:v>
                </c:pt>
                <c:pt idx="9">
                  <c:v>2.8461988065389075E-4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F46-4A2A-A855-B6E02C6DC0D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Sheet1!$C$27:$M$27</c:f>
              <c:numCache>
                <c:formatCode>General</c:formatCode>
                <c:ptCount val="11"/>
                <c:pt idx="0">
                  <c:v>0</c:v>
                </c:pt>
                <c:pt idx="1">
                  <c:v>2.5494179925339801E-4</c:v>
                </c:pt>
                <c:pt idx="2">
                  <c:v>4.849281189119103E-4</c:v>
                </c:pt>
                <c:pt idx="3">
                  <c:v>6.6744629559844842E-4</c:v>
                </c:pt>
                <c:pt idx="4">
                  <c:v>7.8463017850002143E-4</c:v>
                </c:pt>
                <c:pt idx="5">
                  <c:v>8.2500899269010114E-4</c:v>
                </c:pt>
                <c:pt idx="6">
                  <c:v>7.8463017850002143E-4</c:v>
                </c:pt>
                <c:pt idx="7">
                  <c:v>6.6744629559844864E-4</c:v>
                </c:pt>
                <c:pt idx="8">
                  <c:v>4.8492811891191024E-4</c:v>
                </c:pt>
                <c:pt idx="9">
                  <c:v>2.5494179925339796E-4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F46-4A2A-A855-B6E02C6DC0D9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Sheet1!$C$33:$M$33</c:f>
              <c:numCache>
                <c:formatCode>General</c:formatCode>
                <c:ptCount val="11"/>
                <c:pt idx="0">
                  <c:v>0</c:v>
                </c:pt>
                <c:pt idx="1">
                  <c:v>2.1503765389979538E-4</c:v>
                </c:pt>
                <c:pt idx="2">
                  <c:v>4.0902592398044471E-4</c:v>
                </c:pt>
                <c:pt idx="3">
                  <c:v>5.6297588677070045E-4</c:v>
                </c:pt>
                <c:pt idx="4">
                  <c:v>6.6181784728019E-4</c:v>
                </c:pt>
                <c:pt idx="5">
                  <c:v>6.9587646574181046E-4</c:v>
                </c:pt>
                <c:pt idx="6">
                  <c:v>6.6181784728019011E-4</c:v>
                </c:pt>
                <c:pt idx="7">
                  <c:v>5.6297588677070055E-4</c:v>
                </c:pt>
                <c:pt idx="8">
                  <c:v>4.090259239804446E-4</c:v>
                </c:pt>
                <c:pt idx="9">
                  <c:v>2.1503765389979527E-4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F46-4A2A-A855-B6E02C6DC0D9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Sheet1!$C$39:$M$39</c:f>
              <c:numCache>
                <c:formatCode>General</c:formatCode>
                <c:ptCount val="11"/>
                <c:pt idx="0">
                  <c:v>0</c:v>
                </c:pt>
                <c:pt idx="1">
                  <c:v>1.6650220298042827E-4</c:v>
                </c:pt>
                <c:pt idx="2">
                  <c:v>3.1670601024406909E-4</c:v>
                </c:pt>
                <c:pt idx="3">
                  <c:v>4.3590842660449504E-4</c:v>
                </c:pt>
                <c:pt idx="4">
                  <c:v>5.1244108901627599E-4</c:v>
                </c:pt>
                <c:pt idx="5">
                  <c:v>5.3881244724813355E-4</c:v>
                </c:pt>
                <c:pt idx="6">
                  <c:v>5.1244108901627621E-4</c:v>
                </c:pt>
                <c:pt idx="7">
                  <c:v>4.3590842660449494E-4</c:v>
                </c:pt>
                <c:pt idx="8">
                  <c:v>3.1670601024406903E-4</c:v>
                </c:pt>
                <c:pt idx="9">
                  <c:v>1.6650220298042816E-4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F46-4A2A-A855-B6E02C6DC0D9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Sheet1!$C$45:$M$45</c:f>
              <c:numCache>
                <c:formatCode>General</c:formatCode>
                <c:ptCount val="11"/>
                <c:pt idx="0">
                  <c:v>0</c:v>
                </c:pt>
                <c:pt idx="1">
                  <c:v>1.1127665048160469E-4</c:v>
                </c:pt>
                <c:pt idx="2">
                  <c:v>2.1166076710405645E-4</c:v>
                </c:pt>
                <c:pt idx="3">
                  <c:v>2.9132605311508336E-4</c:v>
                </c:pt>
                <c:pt idx="4">
                  <c:v>3.4247431525923907E-4</c:v>
                </c:pt>
                <c:pt idx="5">
                  <c:v>3.60098805266957E-4</c:v>
                </c:pt>
                <c:pt idx="6">
                  <c:v>3.4247431525923913E-4</c:v>
                </c:pt>
                <c:pt idx="7">
                  <c:v>2.9132605311508314E-4</c:v>
                </c:pt>
                <c:pt idx="8">
                  <c:v>2.1166076710405645E-4</c:v>
                </c:pt>
                <c:pt idx="9">
                  <c:v>1.1127665048160461E-4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F46-4A2A-A855-B6E02C6DC0D9}"/>
            </c:ext>
          </c:extLst>
        </c:ser>
        <c:ser>
          <c:idx val="8"/>
          <c:order val="7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Sheet1!$C$57:$M$57</c:f>
              <c:numCache>
                <c:formatCode>General</c:formatCode>
                <c:ptCount val="11"/>
                <c:pt idx="0">
                  <c:v>0</c:v>
                </c:pt>
                <c:pt idx="1">
                  <c:v>-1.0224350428985914E-5</c:v>
                </c:pt>
                <c:pt idx="2">
                  <c:v>-1.9447870200743839E-5</c:v>
                </c:pt>
                <c:pt idx="3">
                  <c:v>-2.6767696935974395E-5</c:v>
                </c:pt>
                <c:pt idx="4">
                  <c:v>-3.1467314993599891E-5</c:v>
                </c:pt>
                <c:pt idx="5">
                  <c:v>-3.3086693013977084E-5</c:v>
                </c:pt>
                <c:pt idx="6">
                  <c:v>-3.1467314993600406E-5</c:v>
                </c:pt>
                <c:pt idx="7">
                  <c:v>-2.6767696935974395E-5</c:v>
                </c:pt>
                <c:pt idx="8">
                  <c:v>-1.9447870200744056E-5</c:v>
                </c:pt>
                <c:pt idx="9">
                  <c:v>-1.0224350428985813E-5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4F46-4A2A-A855-B6E02C6DC0D9}"/>
            </c:ext>
          </c:extLst>
        </c:ser>
        <c:ser>
          <c:idx val="9"/>
          <c:order val="8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Sheet1!$C$63:$M$63</c:f>
              <c:numCache>
                <c:formatCode>General</c:formatCode>
                <c:ptCount val="11"/>
                <c:pt idx="0">
                  <c:v>0</c:v>
                </c:pt>
                <c:pt idx="1">
                  <c:v>-7.1634377925212337E-5</c:v>
                </c:pt>
                <c:pt idx="2">
                  <c:v>-1.362566838330456E-4</c:v>
                </c:pt>
                <c:pt idx="3">
                  <c:v>-1.8754123617116089E-4</c:v>
                </c:pt>
                <c:pt idx="4">
                  <c:v>-2.2046794563621618E-4</c:v>
                </c:pt>
                <c:pt idx="5">
                  <c:v>-2.3181371649189716E-4</c:v>
                </c:pt>
                <c:pt idx="6">
                  <c:v>-2.2046794563621648E-4</c:v>
                </c:pt>
                <c:pt idx="7">
                  <c:v>-1.8754123617116116E-4</c:v>
                </c:pt>
                <c:pt idx="8">
                  <c:v>-1.3625668383304565E-4</c:v>
                </c:pt>
                <c:pt idx="9">
                  <c:v>-7.1634377925212364E-5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46-4A2A-A855-B6E02C6DC0D9}"/>
            </c:ext>
          </c:extLst>
        </c:ser>
        <c:ser>
          <c:idx val="10"/>
          <c:order val="9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Sheet1!$C$69:$M$69</c:f>
              <c:numCache>
                <c:formatCode>General</c:formatCode>
                <c:ptCount val="11"/>
                <c:pt idx="0">
                  <c:v>0</c:v>
                </c:pt>
                <c:pt idx="1">
                  <c:v>-1.3019849671268315E-4</c:v>
                </c:pt>
                <c:pt idx="2">
                  <c:v>-2.476522574208616E-4</c:v>
                </c:pt>
                <c:pt idx="3">
                  <c:v>-3.4086408967794613E-4</c:v>
                </c:pt>
                <c:pt idx="4">
                  <c:v>-4.0070976989759225E-4</c:v>
                </c:pt>
                <c:pt idx="5">
                  <c:v>-4.2133118593052612E-4</c:v>
                </c:pt>
                <c:pt idx="6">
                  <c:v>-4.0070976989759204E-4</c:v>
                </c:pt>
                <c:pt idx="7">
                  <c:v>-3.4086408967794673E-4</c:v>
                </c:pt>
                <c:pt idx="8">
                  <c:v>-2.4765225742086143E-4</c:v>
                </c:pt>
                <c:pt idx="9">
                  <c:v>-1.3019849671268337E-4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4F46-4A2A-A855-B6E02C6DC0D9}"/>
            </c:ext>
          </c:extLst>
        </c:ser>
        <c:ser>
          <c:idx val="11"/>
          <c:order val="10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Sheet1!$C$75:$M$75</c:f>
              <c:numCache>
                <c:formatCode>General</c:formatCode>
                <c:ptCount val="11"/>
                <c:pt idx="0">
                  <c:v>0</c:v>
                </c:pt>
                <c:pt idx="1">
                  <c:v>-1.8356918266207629E-4</c:v>
                </c:pt>
                <c:pt idx="2">
                  <c:v>-3.4916933472348659E-4</c:v>
                </c:pt>
                <c:pt idx="3">
                  <c:v>-4.80590359496354E-4</c:v>
                </c:pt>
                <c:pt idx="4">
                  <c:v>-5.6496785141178991E-4</c:v>
                </c:pt>
                <c:pt idx="5">
                  <c:v>-5.9404235366855552E-4</c:v>
                </c:pt>
                <c:pt idx="6">
                  <c:v>-5.6496785141178958E-4</c:v>
                </c:pt>
                <c:pt idx="7">
                  <c:v>-4.8059035949635427E-4</c:v>
                </c:pt>
                <c:pt idx="8">
                  <c:v>-3.4916933472348664E-4</c:v>
                </c:pt>
                <c:pt idx="9">
                  <c:v>-1.8356918266207645E-4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4F46-4A2A-A855-B6E02C6DC0D9}"/>
            </c:ext>
          </c:extLst>
        </c:ser>
        <c:ser>
          <c:idx val="7"/>
          <c:order val="11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Sheet1!$C$51:$M$51</c:f>
              <c:numCache>
                <c:formatCode>General</c:formatCode>
                <c:ptCount val="11"/>
                <c:pt idx="0">
                  <c:v>0</c:v>
                </c:pt>
                <c:pt idx="1">
                  <c:v>5.1571006874751505E-5</c:v>
                </c:pt>
                <c:pt idx="2">
                  <c:v>9.8093884280269273E-5</c:v>
                </c:pt>
                <c:pt idx="3">
                  <c:v>1.3501464883215403E-4</c:v>
                </c:pt>
                <c:pt idx="4">
                  <c:v>1.5871923885397475E-4</c:v>
                </c:pt>
                <c:pt idx="5">
                  <c:v>1.6688728391480476E-4</c:v>
                </c:pt>
                <c:pt idx="6">
                  <c:v>1.5871923885397445E-4</c:v>
                </c:pt>
                <c:pt idx="7">
                  <c:v>1.3501464883215394E-4</c:v>
                </c:pt>
                <c:pt idx="8">
                  <c:v>9.8093884280269137E-5</c:v>
                </c:pt>
                <c:pt idx="9">
                  <c:v>5.1571006874751539E-5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4F46-4A2A-A855-B6E02C6DC0D9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Sheet1!$C$7:$M$7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Sheet1!$C$81:$M$81</c:f>
              <c:numCache>
                <c:formatCode>General</c:formatCode>
                <c:ptCount val="11"/>
                <c:pt idx="0">
                  <c:v>0</c:v>
                </c:pt>
                <c:pt idx="1">
                  <c:v>-2.2960606577389993E-4</c:v>
                </c:pt>
                <c:pt idx="2">
                  <c:v>-4.3673669007032159E-4</c:v>
                </c:pt>
                <c:pt idx="3">
                  <c:v>-6.0111648421921405E-4</c:v>
                </c:pt>
                <c:pt idx="4">
                  <c:v>-7.0665480866790936E-4</c:v>
                </c:pt>
                <c:pt idx="5">
                  <c:v>-7.4302083689062792E-4</c:v>
                </c:pt>
                <c:pt idx="6">
                  <c:v>-7.0665480866790946E-4</c:v>
                </c:pt>
                <c:pt idx="7">
                  <c:v>-6.011164842192134E-4</c:v>
                </c:pt>
                <c:pt idx="8">
                  <c:v>-4.3673669007032224E-4</c:v>
                </c:pt>
                <c:pt idx="9">
                  <c:v>-2.2960606577389985E-4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4F46-4A2A-A855-B6E02C6DC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135231"/>
        <c:axId val="1394850831"/>
      </c:scatterChart>
      <c:valAx>
        <c:axId val="1313135231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4850831"/>
        <c:crosses val="autoZero"/>
        <c:crossBetween val="midCat"/>
      </c:valAx>
      <c:valAx>
        <c:axId val="139485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13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Energy Graph</a:t>
            </a:r>
            <a:endParaRPr lang="en-US"/>
          </a:p>
        </c:rich>
      </c:tx>
      <c:layout>
        <c:manualLayout>
          <c:xMode val="edge"/>
          <c:yMode val="edge"/>
          <c:x val="0.43752416563462088"/>
          <c:y val="4.36046388646639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Sheet1!$R$5:$R$17</c:f>
              <c:numCache>
                <c:formatCode>General</c:formatCode>
                <c:ptCount val="1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</c:numCache>
            </c:numRef>
          </c:xVal>
          <c:yVal>
            <c:numRef>
              <c:f>Sheet1!$S$5:$S$17</c:f>
              <c:numCache>
                <c:formatCode>General</c:formatCode>
                <c:ptCount val="13"/>
                <c:pt idx="0">
                  <c:v>0</c:v>
                </c:pt>
                <c:pt idx="1">
                  <c:v>3.0902963575611172E-8</c:v>
                </c:pt>
                <c:pt idx="2">
                  <c:v>1.1875655065007644E-7</c:v>
                </c:pt>
                <c:pt idx="3">
                  <c:v>2.496885583707654E-7</c:v>
                </c:pt>
                <c:pt idx="4">
                  <c:v>4.0297982353895808E-7</c:v>
                </c:pt>
                <c:pt idx="5">
                  <c:v>5.5434672695867911E-7</c:v>
                </c:pt>
                <c:pt idx="6">
                  <c:v>6.7979191969923623E-7</c:v>
                </c:pt>
                <c:pt idx="7">
                  <c:v>7.5941265242747776E-7</c:v>
                </c:pt>
                <c:pt idx="8">
                  <c:v>7.8056233625889228E-7</c:v>
                </c:pt>
                <c:pt idx="9">
                  <c:v>7.398631226194937E-7</c:v>
                </c:pt>
                <c:pt idx="10">
                  <c:v>6.4374922442612324E-7</c:v>
                </c:pt>
                <c:pt idx="11">
                  <c:v>5.0745360330393898E-7</c:v>
                </c:pt>
                <c:pt idx="12">
                  <c:v>3.5259759874155748E-7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D4-4303-B20F-09C1A78AEBD1}"/>
            </c:ext>
          </c:extLst>
        </c:ser>
        <c:ser>
          <c:idx val="1"/>
          <c:order val="1"/>
          <c:tx>
            <c:v>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Sheet1!$R$5:$R$17</c:f>
              <c:numCache>
                <c:formatCode>General</c:formatCode>
                <c:ptCount val="1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</c:numCache>
            </c:numRef>
          </c:xVal>
          <c:yVal>
            <c:numRef>
              <c:f>Sheet1!$T$5:$T$17</c:f>
              <c:numCache>
                <c:formatCode>General</c:formatCode>
                <c:ptCount val="13"/>
                <c:pt idx="0">
                  <c:v>7.7895973637639416E-7</c:v>
                </c:pt>
                <c:pt idx="1">
                  <c:v>7.4836326911668944E-7</c:v>
                </c:pt>
                <c:pt idx="2">
                  <c:v>6.6081629895485392E-7</c:v>
                </c:pt>
                <c:pt idx="3">
                  <c:v>5.3019102879096877E-7</c:v>
                </c:pt>
                <c:pt idx="4">
                  <c:v>3.7720662187122394E-7</c:v>
                </c:pt>
                <c:pt idx="5">
                  <c:v>2.2614669743908285E-7</c:v>
                </c:pt>
                <c:pt idx="6">
                  <c:v>1.0100860447274522E-7</c:v>
                </c:pt>
                <c:pt idx="7">
                  <c:v>2.1695092352888173E-8</c:v>
                </c:pt>
                <c:pt idx="8">
                  <c:v>8.5275001156764408E-10</c:v>
                </c:pt>
                <c:pt idx="9">
                  <c:v>4.1859426070333283E-8</c:v>
                </c:pt>
                <c:pt idx="10">
                  <c:v>1.3828090765992525E-7</c:v>
                </c:pt>
                <c:pt idx="11">
                  <c:v>2.748842332027864E-7</c:v>
                </c:pt>
                <c:pt idx="12">
                  <c:v>4.3004806325791918E-7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D4-4303-B20F-09C1A78AEBD1}"/>
            </c:ext>
          </c:extLst>
        </c:ser>
        <c:ser>
          <c:idx val="2"/>
          <c:order val="2"/>
          <c:tx>
            <c:v>Et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Sheet1!$R$5:$R$17</c:f>
              <c:numCache>
                <c:formatCode>General</c:formatCode>
                <c:ptCount val="1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</c:numCache>
            </c:numRef>
          </c:xVal>
          <c:yVal>
            <c:numRef>
              <c:f>Sheet1!$U$5:$U$17</c:f>
              <c:numCache>
                <c:formatCode>General</c:formatCode>
                <c:ptCount val="13"/>
                <c:pt idx="0">
                  <c:v>7.7895973637639416E-7</c:v>
                </c:pt>
                <c:pt idx="1">
                  <c:v>7.7926623269230057E-7</c:v>
                </c:pt>
                <c:pt idx="2">
                  <c:v>7.7957284960493039E-7</c:v>
                </c:pt>
                <c:pt idx="3">
                  <c:v>7.7987958716173417E-7</c:v>
                </c:pt>
                <c:pt idx="4">
                  <c:v>7.8018644541018208E-7</c:v>
                </c:pt>
                <c:pt idx="5">
                  <c:v>7.8049342439776196E-7</c:v>
                </c:pt>
                <c:pt idx="6">
                  <c:v>7.8080052417198146E-7</c:v>
                </c:pt>
                <c:pt idx="7">
                  <c:v>7.811077447803659E-7</c:v>
                </c:pt>
                <c:pt idx="8">
                  <c:v>7.8141508627045988E-7</c:v>
                </c:pt>
                <c:pt idx="9">
                  <c:v>7.8172254868982693E-7</c:v>
                </c:pt>
                <c:pt idx="10">
                  <c:v>7.8203013208604851E-7</c:v>
                </c:pt>
                <c:pt idx="11">
                  <c:v>7.8233783650672533E-7</c:v>
                </c:pt>
                <c:pt idx="12">
                  <c:v>7.8264566199947672E-7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D4-4303-B20F-09C1A78AE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569999"/>
        <c:axId val="1515014127"/>
      </c:scatterChart>
      <c:valAx>
        <c:axId val="132556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014127"/>
        <c:crosses val="autoZero"/>
        <c:crossBetween val="midCat"/>
      </c:valAx>
      <c:valAx>
        <c:axId val="151501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569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586740</xdr:colOff>
      <xdr:row>27</xdr:row>
      <xdr:rowOff>121920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5F033FF-981F-4430-9591-6C3CFBB5F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571500</xdr:colOff>
      <xdr:row>0</xdr:row>
      <xdr:rowOff>0</xdr:rowOff>
    </xdr:from>
    <xdr:to>
      <xdr:col>19</xdr:col>
      <xdr:colOff>160020</xdr:colOff>
      <xdr:row>27</xdr:row>
      <xdr:rowOff>91440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31F1A70-55E6-4BD2-830B-A971E199B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427956</xdr:colOff>
      <xdr:row>37</xdr:row>
      <xdr:rowOff>114078</xdr:rowOff>
    </xdr:from>
    <xdr:to>
      <xdr:col>20</xdr:col>
      <xdr:colOff>326572</xdr:colOff>
      <xdr:row>62</xdr:row>
      <xdr:rowOff>141515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D62E418-4000-4D53-ACEB-241469C65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419691</xdr:colOff>
      <xdr:row>19</xdr:row>
      <xdr:rowOff>130628</xdr:rowOff>
    </xdr:from>
    <xdr:to>
      <xdr:col>20</xdr:col>
      <xdr:colOff>315685</xdr:colOff>
      <xdr:row>37</xdr:row>
      <xdr:rowOff>108858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8031DCD-2740-498B-8772-DF8AA4DB7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F36D-58A6-40AF-80FB-925C2750477A}">
  <dimension ref="A1"/>
  <sheetViews>
    <sheetView workbookViewId="0">
      <selection activeCell="C29" sqref="C2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3"/>
  <sheetViews>
    <sheetView tabSelected="1" zoomScale="70" zoomScaleNormal="70" workbookViewId="0">
      <selection activeCell="W6" sqref="W6"/>
    </sheetView>
  </sheetViews>
  <sheetFormatPr defaultRowHeight="14.4" x14ac:dyDescent="0.3"/>
  <cols>
    <col min="3" max="3" width="9" bestFit="1" customWidth="1"/>
    <col min="4" max="5" width="13.5546875" bestFit="1" customWidth="1"/>
    <col min="6" max="6" width="10.88671875" customWidth="1"/>
    <col min="7" max="12" width="13.5546875" bestFit="1" customWidth="1"/>
    <col min="13" max="13" width="9" bestFit="1" customWidth="1"/>
    <col min="15" max="15" width="20.44140625" customWidth="1"/>
    <col min="16" max="16" width="33.44140625" customWidth="1"/>
    <col min="19" max="20" width="12" bestFit="1" customWidth="1"/>
    <col min="23" max="24" width="12" bestFit="1" customWidth="1"/>
    <col min="25" max="25" width="11" bestFit="1" customWidth="1"/>
  </cols>
  <sheetData>
    <row r="1" spans="1:37" x14ac:dyDescent="0.3">
      <c r="B1" s="18" t="s">
        <v>0</v>
      </c>
      <c r="C1" s="18">
        <f>PI()</f>
        <v>3.1415926535897931</v>
      </c>
      <c r="D1" s="4"/>
      <c r="E1" s="4">
        <f>C5</f>
        <v>1</v>
      </c>
    </row>
    <row r="2" spans="1:37" x14ac:dyDescent="0.3">
      <c r="B2" s="18" t="s">
        <v>86</v>
      </c>
      <c r="C2" s="18">
        <f xml:space="preserve"> 10</f>
        <v>10</v>
      </c>
      <c r="D2" s="4"/>
      <c r="E2" s="4"/>
    </row>
    <row r="3" spans="1:37" x14ac:dyDescent="0.3">
      <c r="B3" s="18" t="s">
        <v>2</v>
      </c>
      <c r="C3" s="18">
        <f>L/n</f>
        <v>0.31415926535897931</v>
      </c>
      <c r="D3" s="4"/>
      <c r="E3" s="4"/>
    </row>
    <row r="4" spans="1:37" x14ac:dyDescent="0.3">
      <c r="B4" s="18" t="s">
        <v>3</v>
      </c>
      <c r="C4" s="18">
        <f xml:space="preserve"> 0.2</f>
        <v>0.2</v>
      </c>
      <c r="D4" s="4"/>
      <c r="E4" s="4"/>
      <c r="R4" s="4" t="s">
        <v>8</v>
      </c>
      <c r="S4" s="4" t="s">
        <v>9</v>
      </c>
      <c r="T4" s="4" t="s">
        <v>7</v>
      </c>
      <c r="U4" s="4" t="s">
        <v>10</v>
      </c>
    </row>
    <row r="5" spans="1:37" x14ac:dyDescent="0.3">
      <c r="B5" s="18" t="s">
        <v>1</v>
      </c>
      <c r="C5" s="18">
        <v>1</v>
      </c>
      <c r="R5" s="4">
        <v>0</v>
      </c>
      <c r="S5" s="4">
        <v>0</v>
      </c>
      <c r="T5" s="4">
        <v>7.7895973637639416E-7</v>
      </c>
      <c r="U5" s="4">
        <f>S5+T5</f>
        <v>7.7895973637639416E-7</v>
      </c>
      <c r="AK5" t="s">
        <v>4</v>
      </c>
    </row>
    <row r="6" spans="1:37" x14ac:dyDescent="0.3">
      <c r="O6" s="2" t="s">
        <v>9</v>
      </c>
      <c r="R6" s="4">
        <f>R5+dt</f>
        <v>0.2</v>
      </c>
      <c r="S6" s="4">
        <v>3.0902963575611172E-8</v>
      </c>
      <c r="T6" s="4">
        <v>7.4836326911668944E-7</v>
      </c>
      <c r="U6" s="4">
        <f t="shared" ref="U6:U17" si="0">S6+T6</f>
        <v>7.7926623269230057E-7</v>
      </c>
    </row>
    <row r="7" spans="1:37" x14ac:dyDescent="0.3">
      <c r="A7" s="3"/>
      <c r="B7" t="s">
        <v>5</v>
      </c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 s="6"/>
      <c r="O7" s="5"/>
      <c r="P7" s="4" t="s">
        <v>7</v>
      </c>
      <c r="R7" s="4">
        <f t="shared" ref="R7:R17" si="1">R6+dt</f>
        <v>0.4</v>
      </c>
      <c r="S7" s="4">
        <v>1.1875655065007644E-7</v>
      </c>
      <c r="T7" s="4">
        <v>6.6081629895485392E-7</v>
      </c>
      <c r="U7" s="4">
        <f t="shared" si="0"/>
        <v>7.7957284960493039E-7</v>
      </c>
    </row>
    <row r="8" spans="1:37" x14ac:dyDescent="0.3">
      <c r="A8" s="3"/>
      <c r="B8" s="6" t="s">
        <v>6</v>
      </c>
      <c r="C8" s="1">
        <f>0</f>
        <v>0</v>
      </c>
      <c r="D8" s="1" cm="1">
        <f t="array" ref="D8">C8+dx</f>
        <v>0.31415926535897931</v>
      </c>
      <c r="E8" s="1">
        <f t="shared" ref="E8:L8" si="2">D8+dx</f>
        <v>0.62831853071795862</v>
      </c>
      <c r="F8" s="1">
        <f t="shared" si="2"/>
        <v>0.94247779607693793</v>
      </c>
      <c r="G8" s="1">
        <f t="shared" si="2"/>
        <v>1.2566370614359172</v>
      </c>
      <c r="H8" s="1">
        <f t="shared" si="2"/>
        <v>1.5707963267948966</v>
      </c>
      <c r="I8" s="1">
        <f t="shared" si="2"/>
        <v>1.8849555921538759</v>
      </c>
      <c r="J8" s="1">
        <f t="shared" si="2"/>
        <v>2.1991148575128552</v>
      </c>
      <c r="K8" s="1">
        <f t="shared" si="2"/>
        <v>2.5132741228718345</v>
      </c>
      <c r="L8" s="1">
        <f t="shared" si="2"/>
        <v>2.8274333882308138</v>
      </c>
      <c r="M8" s="1">
        <v>0</v>
      </c>
      <c r="N8" s="6"/>
      <c r="O8" s="2"/>
      <c r="P8" s="2"/>
      <c r="R8" s="4">
        <f t="shared" si="1"/>
        <v>0.60000000000000009</v>
      </c>
      <c r="S8" s="4">
        <v>2.496885583707654E-7</v>
      </c>
      <c r="T8" s="4">
        <v>5.3019102879096877E-7</v>
      </c>
      <c r="U8" s="4">
        <f t="shared" si="0"/>
        <v>7.7987958716173417E-7</v>
      </c>
    </row>
    <row r="9" spans="1:37" x14ac:dyDescent="0.3">
      <c r="A9" s="3"/>
      <c r="B9" s="7" t="s">
        <v>11</v>
      </c>
      <c r="C9" s="1">
        <v>0</v>
      </c>
      <c r="D9" s="1">
        <f>SIN(D8)/1000</f>
        <v>3.0901699437494741E-4</v>
      </c>
      <c r="E9" s="1">
        <f>SIN(E8)/1000</f>
        <v>5.8778525229247311E-4</v>
      </c>
      <c r="F9" s="1">
        <f t="shared" ref="F9:L9" si="3">SIN(F8)/1000</f>
        <v>8.0901699437494748E-4</v>
      </c>
      <c r="G9" s="1">
        <f t="shared" si="3"/>
        <v>9.5105651629515358E-4</v>
      </c>
      <c r="H9" s="1">
        <f t="shared" si="3"/>
        <v>1E-3</v>
      </c>
      <c r="I9" s="1">
        <f t="shared" si="3"/>
        <v>9.5105651629515369E-4</v>
      </c>
      <c r="J9" s="1">
        <f t="shared" si="3"/>
        <v>8.0901699437494748E-4</v>
      </c>
      <c r="K9" s="1">
        <f t="shared" si="3"/>
        <v>5.8778525229247322E-4</v>
      </c>
      <c r="L9" s="1">
        <f t="shared" si="3"/>
        <v>3.0901699437494752E-4</v>
      </c>
      <c r="M9" s="1">
        <v>0</v>
      </c>
      <c r="N9" s="6"/>
      <c r="O9" s="2"/>
      <c r="P9" s="2">
        <f>1/(2*dx)*((D9-C9)^2+(E9-D9)^2+(F9-E9)^2+(G9-F9)^2+(k_10-G9)^2+(I9-k_10)^2+(J9-I9)^2+(K9-J9)^2+(L9-K9)^2+(M9-L9)^2)</f>
        <v>7.7895973637639416E-7</v>
      </c>
      <c r="R9" s="4">
        <f t="shared" si="1"/>
        <v>0.8</v>
      </c>
      <c r="S9" s="4">
        <v>4.0297982353895808E-7</v>
      </c>
      <c r="T9" s="4">
        <v>3.7720662187122394E-7</v>
      </c>
      <c r="U9" s="4">
        <f t="shared" si="0"/>
        <v>7.8018644541018208E-7</v>
      </c>
    </row>
    <row r="10" spans="1:37" x14ac:dyDescent="0.3">
      <c r="A10" s="3"/>
      <c r="B10" s="7" t="s">
        <v>12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6"/>
      <c r="O10" s="2">
        <f>dx/2*(D10^2+E10^2+F10^2+G10^2+H10^2+I10^2+J10^2+K10^2+L10^2)</f>
        <v>0</v>
      </c>
      <c r="P10" s="2"/>
      <c r="R10" s="4">
        <f t="shared" si="1"/>
        <v>1</v>
      </c>
      <c r="S10" s="4">
        <v>5.5434672695867911E-7</v>
      </c>
      <c r="T10" s="4">
        <v>2.2614669743908285E-7</v>
      </c>
      <c r="U10" s="4">
        <f t="shared" si="0"/>
        <v>7.8049342439776196E-7</v>
      </c>
    </row>
    <row r="11" spans="1:37" x14ac:dyDescent="0.3">
      <c r="A11" s="3"/>
      <c r="B11" s="7" t="s">
        <v>13</v>
      </c>
      <c r="C11" s="1">
        <v>0</v>
      </c>
      <c r="D11" s="1">
        <f>(E9-2*D9+C9)/dx^2</f>
        <v>-3.0648377815511031E-4</v>
      </c>
      <c r="E11" s="1">
        <f t="shared" ref="E11:L11" si="4">(F9-2*E9+D9)/dx^2</f>
        <v>-5.8296678870635118E-4</v>
      </c>
      <c r="F11" s="1">
        <f>(G9-2*F9+E9)/dx^2</f>
        <v>-8.0238494821056265E-4</v>
      </c>
      <c r="G11" s="1">
        <f t="shared" si="4"/>
        <v>-9.4326007843925533E-4</v>
      </c>
      <c r="H11" s="1">
        <f t="shared" si="4"/>
        <v>-9.9180234011090034E-4</v>
      </c>
      <c r="I11" s="1">
        <f t="shared" si="4"/>
        <v>-9.432600784392576E-4</v>
      </c>
      <c r="J11" s="1">
        <f t="shared" si="4"/>
        <v>-8.0238494821055939E-4</v>
      </c>
      <c r="K11" s="1">
        <f t="shared" si="4"/>
        <v>-5.8296678870635292E-4</v>
      </c>
      <c r="L11" s="1">
        <f t="shared" si="4"/>
        <v>-3.0648377815511139E-4</v>
      </c>
      <c r="M11" s="1">
        <v>0</v>
      </c>
      <c r="N11" s="6"/>
      <c r="O11" s="2"/>
      <c r="P11" s="2"/>
      <c r="R11" s="4">
        <f t="shared" si="1"/>
        <v>1.2</v>
      </c>
      <c r="S11" s="4">
        <v>6.7979191969923623E-7</v>
      </c>
      <c r="T11" s="4">
        <v>1.0100860447274522E-7</v>
      </c>
      <c r="U11" s="4">
        <f t="shared" si="0"/>
        <v>7.8080052417198146E-7</v>
      </c>
    </row>
    <row r="12" spans="1:37" x14ac:dyDescent="0.3">
      <c r="A12" s="3"/>
      <c r="B12" s="7" t="s">
        <v>14</v>
      </c>
      <c r="C12" s="1">
        <f>C10+C11*dt/2</f>
        <v>0</v>
      </c>
      <c r="D12" s="1">
        <f>D10+D11*dt/2</f>
        <v>-3.0648377815511029E-5</v>
      </c>
      <c r="E12" s="1" cm="1">
        <f t="array" ref="E12">E10+E11*dt/2</f>
        <v>-5.8296678870635121E-5</v>
      </c>
      <c r="F12" s="1" cm="1">
        <f t="array" ref="F12">F10+F11*dt/2</f>
        <v>-8.0238494821056267E-5</v>
      </c>
      <c r="G12" s="1" cm="1">
        <f t="array" ref="G12">G10+G11*dt/2</f>
        <v>-9.4326007843925533E-5</v>
      </c>
      <c r="H12" s="1" cm="1">
        <f t="array" ref="H12">H10+H11*dt/2</f>
        <v>-9.9180234011090042E-5</v>
      </c>
      <c r="I12" s="1" cm="1">
        <f t="array" ref="I12">I10+I11*dt/2</f>
        <v>-9.4326007843925763E-5</v>
      </c>
      <c r="J12" s="1" cm="1">
        <f t="array" ref="J12">J10+J11*dt/2</f>
        <v>-8.0238494821055942E-5</v>
      </c>
      <c r="K12" s="1" cm="1">
        <f t="array" ref="K12">K10+K11*dt/2</f>
        <v>-5.8296678870635297E-5</v>
      </c>
      <c r="L12" s="1" cm="1">
        <f t="array" ref="L12">L10+L11*dt/2</f>
        <v>-3.0648377815511138E-5</v>
      </c>
      <c r="M12" s="1" cm="1">
        <f t="array" ref="M12">M10+M11*dt/2</f>
        <v>0</v>
      </c>
      <c r="N12" s="6"/>
      <c r="O12" s="2"/>
      <c r="P12" s="2"/>
      <c r="R12" s="4">
        <f t="shared" si="1"/>
        <v>1.4</v>
      </c>
      <c r="S12" s="4">
        <v>7.5941265242747776E-7</v>
      </c>
      <c r="T12" s="4">
        <v>2.1695092352888173E-8</v>
      </c>
      <c r="U12" s="4">
        <f t="shared" si="0"/>
        <v>7.811077447803659E-7</v>
      </c>
    </row>
    <row r="13" spans="1:37" x14ac:dyDescent="0.3">
      <c r="A13" s="3"/>
      <c r="B13" s="7" t="s">
        <v>15</v>
      </c>
      <c r="C13" s="1">
        <f t="shared" ref="C13:M13" si="5">C9+C10*dt/2</f>
        <v>0</v>
      </c>
      <c r="D13" s="1">
        <f t="shared" si="5"/>
        <v>3.0901699437494741E-4</v>
      </c>
      <c r="E13" s="1">
        <f t="shared" si="5"/>
        <v>5.8778525229247311E-4</v>
      </c>
      <c r="F13" s="1">
        <f t="shared" si="5"/>
        <v>8.0901699437494748E-4</v>
      </c>
      <c r="G13" s="1">
        <f t="shared" si="5"/>
        <v>9.5105651629515358E-4</v>
      </c>
      <c r="H13" s="1">
        <f t="shared" si="5"/>
        <v>1E-3</v>
      </c>
      <c r="I13" s="1">
        <f t="shared" si="5"/>
        <v>9.5105651629515369E-4</v>
      </c>
      <c r="J13" s="1">
        <f t="shared" si="5"/>
        <v>8.0901699437494748E-4</v>
      </c>
      <c r="K13" s="1">
        <f t="shared" si="5"/>
        <v>5.8778525229247322E-4</v>
      </c>
      <c r="L13" s="1">
        <f t="shared" si="5"/>
        <v>3.0901699437494752E-4</v>
      </c>
      <c r="M13" s="1">
        <f t="shared" si="5"/>
        <v>0</v>
      </c>
      <c r="N13" s="6"/>
      <c r="O13" s="2"/>
      <c r="P13" s="2"/>
      <c r="R13" s="4">
        <f t="shared" si="1"/>
        <v>1.5999999999999999</v>
      </c>
      <c r="S13" s="4">
        <v>7.8056233625889228E-7</v>
      </c>
      <c r="T13" s="4">
        <v>8.5275001156764408E-10</v>
      </c>
      <c r="U13" s="4">
        <f t="shared" si="0"/>
        <v>7.8141508627045988E-7</v>
      </c>
    </row>
    <row r="14" spans="1:37" x14ac:dyDescent="0.3">
      <c r="A14" s="3"/>
      <c r="B14" s="7" t="s">
        <v>16</v>
      </c>
      <c r="C14" s="1">
        <v>0</v>
      </c>
      <c r="D14" s="1">
        <f t="shared" ref="D14:L14" si="6">(C13-2*D13+E13)/dx^2</f>
        <v>-3.0648377815511031E-4</v>
      </c>
      <c r="E14" s="1">
        <f t="shared" si="6"/>
        <v>-5.8296678870635064E-4</v>
      </c>
      <c r="F14" s="1">
        <f t="shared" si="6"/>
        <v>-8.0238494821056265E-4</v>
      </c>
      <c r="G14" s="1">
        <f t="shared" si="6"/>
        <v>-9.4326007843925533E-4</v>
      </c>
      <c r="H14" s="1">
        <f t="shared" si="6"/>
        <v>-9.9180234011090143E-4</v>
      </c>
      <c r="I14" s="1">
        <f t="shared" si="6"/>
        <v>-9.432600784392576E-4</v>
      </c>
      <c r="J14" s="1">
        <f t="shared" si="6"/>
        <v>-8.0238494821056048E-4</v>
      </c>
      <c r="K14" s="1">
        <f t="shared" si="6"/>
        <v>-5.8296678870635237E-4</v>
      </c>
      <c r="L14" s="1">
        <f t="shared" si="6"/>
        <v>-3.0648377815511139E-4</v>
      </c>
      <c r="M14" s="1">
        <v>0</v>
      </c>
      <c r="N14" s="6"/>
      <c r="O14" s="2"/>
      <c r="P14" s="2"/>
      <c r="R14" s="4">
        <f t="shared" si="1"/>
        <v>1.7999999999999998</v>
      </c>
      <c r="S14" s="4">
        <v>7.398631226194937E-7</v>
      </c>
      <c r="T14" s="4">
        <v>4.1859426070333283E-8</v>
      </c>
      <c r="U14" s="4">
        <f t="shared" si="0"/>
        <v>7.8172254868982693E-7</v>
      </c>
    </row>
    <row r="15" spans="1:37" x14ac:dyDescent="0.3">
      <c r="A15" s="3"/>
      <c r="B15" s="8" t="s">
        <v>17</v>
      </c>
      <c r="C15" s="1">
        <f t="shared" ref="C15:M15" si="7">C9+C12*dt</f>
        <v>0</v>
      </c>
      <c r="D15" s="1">
        <f t="shared" si="7"/>
        <v>3.028873188118452E-4</v>
      </c>
      <c r="E15" s="1">
        <f t="shared" si="7"/>
        <v>5.7612591651834606E-4</v>
      </c>
      <c r="F15" s="1">
        <f t="shared" si="7"/>
        <v>7.9296929541073627E-4</v>
      </c>
      <c r="G15" s="1">
        <f t="shared" si="7"/>
        <v>9.3219131472636852E-4</v>
      </c>
      <c r="H15" s="1">
        <f t="shared" si="7"/>
        <v>9.8016395319778203E-4</v>
      </c>
      <c r="I15" s="1">
        <f t="shared" si="7"/>
        <v>9.3219131472636852E-4</v>
      </c>
      <c r="J15" s="1">
        <f t="shared" si="7"/>
        <v>7.9296929541073627E-4</v>
      </c>
      <c r="K15" s="1">
        <f t="shared" si="7"/>
        <v>5.7612591651834617E-4</v>
      </c>
      <c r="L15" s="1">
        <f t="shared" si="7"/>
        <v>3.0288731881184531E-4</v>
      </c>
      <c r="M15" s="1">
        <f t="shared" si="7"/>
        <v>0</v>
      </c>
      <c r="N15" s="6"/>
      <c r="O15" s="2"/>
      <c r="P15" s="2">
        <f>1/(2*dx)*((D15-C15)^2+(E15-D15)^2+(F15-E15)^2+(G15-F15)^2+(H15-G15)^2+(I15-H15)^2+(J15-I15)^2+(K15-J15)^2+(L15-K15)^2+(M15-L15)^2)</f>
        <v>7.4836326911668944E-7</v>
      </c>
      <c r="R15" s="4">
        <f t="shared" si="1"/>
        <v>1.9999999999999998</v>
      </c>
      <c r="S15" s="4">
        <v>6.4374922442612324E-7</v>
      </c>
      <c r="T15" s="4">
        <v>1.3828090765992525E-7</v>
      </c>
      <c r="U15" s="4">
        <f t="shared" si="0"/>
        <v>7.8203013208604851E-7</v>
      </c>
    </row>
    <row r="16" spans="1:37" x14ac:dyDescent="0.3">
      <c r="A16" s="3"/>
      <c r="B16" s="8" t="s">
        <v>18</v>
      </c>
      <c r="C16" s="1">
        <f t="shared" ref="C16:M16" si="8">C10+C14*dt</f>
        <v>0</v>
      </c>
      <c r="D16" s="1">
        <f t="shared" si="8"/>
        <v>-6.1296755631022059E-5</v>
      </c>
      <c r="E16" s="1">
        <f t="shared" si="8"/>
        <v>-1.1659335774127013E-4</v>
      </c>
      <c r="F16" s="1">
        <f t="shared" si="8"/>
        <v>-1.6047698964211253E-4</v>
      </c>
      <c r="G16" s="1">
        <f t="shared" si="8"/>
        <v>-1.8865201568785107E-4</v>
      </c>
      <c r="H16" s="1">
        <f t="shared" si="8"/>
        <v>-1.983604680221803E-4</v>
      </c>
      <c r="I16" s="1">
        <f t="shared" si="8"/>
        <v>-1.8865201568785153E-4</v>
      </c>
      <c r="J16" s="1">
        <f t="shared" si="8"/>
        <v>-1.604769896421121E-4</v>
      </c>
      <c r="K16" s="1">
        <f t="shared" si="8"/>
        <v>-1.1659335774127049E-4</v>
      </c>
      <c r="L16" s="1">
        <f t="shared" si="8"/>
        <v>-6.1296755631022276E-5</v>
      </c>
      <c r="M16" s="1">
        <f t="shared" si="8"/>
        <v>0</v>
      </c>
      <c r="N16" s="6"/>
      <c r="O16" s="2">
        <f>dx/2*(D16^2+E16^2+F16^2+G16^2+H16^2+I16^2+J16^2+K16^2+L16^2)</f>
        <v>3.0902963575611172E-8</v>
      </c>
      <c r="P16" s="2"/>
      <c r="R16" s="4">
        <f t="shared" si="1"/>
        <v>2.1999999999999997</v>
      </c>
      <c r="S16" s="4">
        <v>5.0745360330393898E-7</v>
      </c>
      <c r="T16" s="4">
        <v>2.748842332027864E-7</v>
      </c>
      <c r="U16" s="4">
        <f t="shared" si="0"/>
        <v>7.8233783650672533E-7</v>
      </c>
    </row>
    <row r="17" spans="1:36" x14ac:dyDescent="0.3">
      <c r="A17" s="3"/>
      <c r="B17" s="8" t="s">
        <v>19</v>
      </c>
      <c r="C17" s="1">
        <v>0</v>
      </c>
      <c r="D17" s="1">
        <f t="shared" ref="D17:L17" si="9">(C15-2*D15+E15)/dx^2</f>
        <v>-3.0040435158750498E-4</v>
      </c>
      <c r="E17" s="1">
        <f t="shared" si="9"/>
        <v>-5.7140303220143331E-4</v>
      </c>
      <c r="F17" s="1">
        <f t="shared" si="9"/>
        <v>-7.8646880282446274E-4</v>
      </c>
      <c r="G17" s="1">
        <f t="shared" si="9"/>
        <v>-9.2454952737667183E-4</v>
      </c>
      <c r="H17" s="1">
        <f t="shared" si="9"/>
        <v>-9.7212890247391445E-4</v>
      </c>
      <c r="I17" s="1">
        <f t="shared" si="9"/>
        <v>-9.2454952737667064E-4</v>
      </c>
      <c r="J17" s="1">
        <f t="shared" si="9"/>
        <v>-7.8646880282446166E-4</v>
      </c>
      <c r="K17" s="1">
        <f t="shared" si="9"/>
        <v>-5.7140303220143385E-4</v>
      </c>
      <c r="L17" s="1">
        <f t="shared" si="9"/>
        <v>-3.0040435158750606E-4</v>
      </c>
      <c r="M17" s="1">
        <v>0</v>
      </c>
      <c r="N17" s="6"/>
      <c r="O17" s="2"/>
      <c r="P17" s="2"/>
      <c r="R17" s="4">
        <f t="shared" si="1"/>
        <v>2.4</v>
      </c>
      <c r="S17" s="4">
        <v>3.5259759874155748E-7</v>
      </c>
      <c r="T17" s="4">
        <v>4.3004806325791918E-7</v>
      </c>
      <c r="U17" s="4">
        <f t="shared" si="0"/>
        <v>7.8264566199947672E-7</v>
      </c>
    </row>
    <row r="18" spans="1:36" x14ac:dyDescent="0.3">
      <c r="A18" s="3"/>
      <c r="B18" s="8" t="s">
        <v>20</v>
      </c>
      <c r="C18" s="1">
        <f t="shared" ref="C18:M18" si="10">C16+C17*dt/2</f>
        <v>0</v>
      </c>
      <c r="D18" s="1">
        <f t="shared" si="10"/>
        <v>-9.1337190789772554E-5</v>
      </c>
      <c r="E18" s="1">
        <f t="shared" si="10"/>
        <v>-1.7373366096141347E-4</v>
      </c>
      <c r="F18" s="1">
        <f t="shared" si="10"/>
        <v>-2.3912386992455881E-4</v>
      </c>
      <c r="G18" s="1">
        <f t="shared" si="10"/>
        <v>-2.8110696842551826E-4</v>
      </c>
      <c r="H18" s="1">
        <f t="shared" si="10"/>
        <v>-2.9557335826957176E-4</v>
      </c>
      <c r="I18" s="1">
        <f t="shared" si="10"/>
        <v>-2.8110696842551858E-4</v>
      </c>
      <c r="J18" s="1">
        <f t="shared" si="10"/>
        <v>-2.3912386992455827E-4</v>
      </c>
      <c r="K18" s="1">
        <f t="shared" si="10"/>
        <v>-1.7373366096141388E-4</v>
      </c>
      <c r="L18" s="1">
        <f t="shared" si="10"/>
        <v>-9.1337190789772879E-5</v>
      </c>
      <c r="M18" s="1">
        <f t="shared" si="10"/>
        <v>0</v>
      </c>
      <c r="N18" s="6"/>
      <c r="O18" s="2"/>
      <c r="P18" s="2"/>
      <c r="Q18" s="6"/>
      <c r="R18" s="6"/>
      <c r="S18" s="6"/>
      <c r="T18" s="6"/>
      <c r="AJ18" t="s">
        <v>21</v>
      </c>
    </row>
    <row r="19" spans="1:36" x14ac:dyDescent="0.3">
      <c r="A19" s="3"/>
      <c r="B19" s="8" t="s">
        <v>22</v>
      </c>
      <c r="C19" s="1">
        <f t="shared" ref="C19:M19" si="11">C15+C16*dt/2</f>
        <v>0</v>
      </c>
      <c r="D19" s="1">
        <f t="shared" si="11"/>
        <v>2.9675764324874299E-4</v>
      </c>
      <c r="E19" s="1">
        <f t="shared" si="11"/>
        <v>5.64466580744219E-4</v>
      </c>
      <c r="F19" s="1">
        <f t="shared" si="11"/>
        <v>7.7692159644652506E-4</v>
      </c>
      <c r="G19" s="1">
        <f t="shared" si="11"/>
        <v>9.1332611315758346E-4</v>
      </c>
      <c r="H19" s="1">
        <f t="shared" si="11"/>
        <v>9.6032790639556404E-4</v>
      </c>
      <c r="I19" s="1">
        <f t="shared" si="11"/>
        <v>9.1332611315758335E-4</v>
      </c>
      <c r="J19" s="1">
        <f t="shared" si="11"/>
        <v>7.7692159644652506E-4</v>
      </c>
      <c r="K19" s="1">
        <f t="shared" si="11"/>
        <v>5.6446658074421911E-4</v>
      </c>
      <c r="L19" s="1">
        <f t="shared" si="11"/>
        <v>2.9675764324874309E-4</v>
      </c>
      <c r="M19" s="1">
        <f t="shared" si="11"/>
        <v>0</v>
      </c>
      <c r="N19" s="6"/>
      <c r="O19" s="2"/>
      <c r="P19" s="2"/>
    </row>
    <row r="20" spans="1:36" x14ac:dyDescent="0.3">
      <c r="A20" s="3"/>
      <c r="B20" s="8" t="s">
        <v>23</v>
      </c>
      <c r="C20" s="1">
        <v>0</v>
      </c>
      <c r="D20" s="1">
        <f t="shared" ref="D20:L20" si="12">(C19-2*D19+E19)/dx^2</f>
        <v>-2.9432492501989965E-4</v>
      </c>
      <c r="E20" s="1">
        <f t="shared" si="12"/>
        <v>-5.5983927569651381E-4</v>
      </c>
      <c r="F20" s="1">
        <f t="shared" si="12"/>
        <v>-7.7055265743836284E-4</v>
      </c>
      <c r="G20" s="1">
        <f t="shared" si="12"/>
        <v>-9.0583897631408596E-4</v>
      </c>
      <c r="H20" s="1">
        <f t="shared" si="12"/>
        <v>-9.524554648369253E-4</v>
      </c>
      <c r="I20" s="1">
        <f t="shared" si="12"/>
        <v>-9.0583897631408379E-4</v>
      </c>
      <c r="J20" s="1">
        <f t="shared" si="12"/>
        <v>-7.7055265743836284E-4</v>
      </c>
      <c r="K20" s="1">
        <f t="shared" si="12"/>
        <v>-5.5983927569651544E-4</v>
      </c>
      <c r="L20" s="1">
        <f t="shared" si="12"/>
        <v>-2.9432492501990073E-4</v>
      </c>
      <c r="M20" s="1">
        <v>0</v>
      </c>
      <c r="N20" s="6"/>
      <c r="O20" s="2"/>
      <c r="P20" s="2"/>
    </row>
    <row r="21" spans="1:36" x14ac:dyDescent="0.3">
      <c r="A21" s="3"/>
      <c r="B21" s="9" t="s">
        <v>24</v>
      </c>
      <c r="C21" s="1">
        <f t="shared" ref="C21:M21" si="13">C15+C18*dt</f>
        <v>0</v>
      </c>
      <c r="D21" s="1">
        <f t="shared" si="13"/>
        <v>2.8461988065389069E-4</v>
      </c>
      <c r="E21" s="1">
        <f t="shared" si="13"/>
        <v>5.4137918432606335E-4</v>
      </c>
      <c r="F21" s="1">
        <f t="shared" si="13"/>
        <v>7.4514452142582449E-4</v>
      </c>
      <c r="G21" s="1">
        <f t="shared" si="13"/>
        <v>8.7596992104126484E-4</v>
      </c>
      <c r="H21" s="1">
        <f t="shared" si="13"/>
        <v>9.2104928154386771E-4</v>
      </c>
      <c r="I21" s="1">
        <f t="shared" si="13"/>
        <v>8.7596992104126484E-4</v>
      </c>
      <c r="J21" s="1">
        <f t="shared" si="13"/>
        <v>7.451445214258246E-4</v>
      </c>
      <c r="K21" s="1">
        <f t="shared" si="13"/>
        <v>5.4137918432606335E-4</v>
      </c>
      <c r="L21" s="1">
        <f t="shared" si="13"/>
        <v>2.8461988065389075E-4</v>
      </c>
      <c r="M21" s="1">
        <f t="shared" si="13"/>
        <v>0</v>
      </c>
      <c r="N21" s="6"/>
      <c r="O21" s="2"/>
      <c r="P21" s="2">
        <f>1/(2*dx)*((D21-C21)^2+(E21-D21)^2+(F21-E21)^2+(G21-F21)^2+(H21-G21)^2+(I21-H21)^2+(J21-I21)^2+(K21-J21)^2+(L21-K21)^2+(M21-L21)^2)</f>
        <v>6.6081629895485392E-7</v>
      </c>
    </row>
    <row r="22" spans="1:36" x14ac:dyDescent="0.3">
      <c r="A22" s="3"/>
      <c r="B22" s="9" t="s">
        <v>25</v>
      </c>
      <c r="C22" s="1">
        <f t="shared" ref="C22:M22" si="14">C16+C20*dt</f>
        <v>0</v>
      </c>
      <c r="D22" s="1">
        <f t="shared" si="14"/>
        <v>-1.2016174063500199E-4</v>
      </c>
      <c r="E22" s="1">
        <f t="shared" si="14"/>
        <v>-2.2856121288057291E-4</v>
      </c>
      <c r="F22" s="1">
        <f t="shared" si="14"/>
        <v>-3.1458752112978512E-4</v>
      </c>
      <c r="G22" s="1">
        <f t="shared" si="14"/>
        <v>-3.6981981095066823E-4</v>
      </c>
      <c r="H22" s="1">
        <f t="shared" si="14"/>
        <v>-3.8885156098956541E-4</v>
      </c>
      <c r="I22" s="1">
        <f t="shared" si="14"/>
        <v>-3.6981981095066829E-4</v>
      </c>
      <c r="J22" s="1">
        <f t="shared" si="14"/>
        <v>-3.1458752112978469E-4</v>
      </c>
      <c r="K22" s="1">
        <f t="shared" si="14"/>
        <v>-2.2856121288057358E-4</v>
      </c>
      <c r="L22" s="1">
        <f t="shared" si="14"/>
        <v>-1.2016174063500243E-4</v>
      </c>
      <c r="M22" s="1">
        <f t="shared" si="14"/>
        <v>0</v>
      </c>
      <c r="N22" s="6"/>
      <c r="O22" s="2">
        <f>dx/2*(D22^2+E22^2+F22^2+G22^2+H22^2+I22^2+J22^2+K22^2+L22^2)</f>
        <v>1.1875655065007644E-7</v>
      </c>
      <c r="P22" s="2"/>
    </row>
    <row r="23" spans="1:36" x14ac:dyDescent="0.3">
      <c r="A23" s="3"/>
      <c r="B23" s="9" t="s">
        <v>26</v>
      </c>
      <c r="C23" s="1">
        <v>0</v>
      </c>
      <c r="D23" s="1">
        <f t="shared" ref="D23:L23" si="15">(C21-2*D21+E21)/dx^2</f>
        <v>-2.8228666367461426E-4</v>
      </c>
      <c r="E23" s="1">
        <f t="shared" si="15"/>
        <v>-5.3694114190192162E-4</v>
      </c>
      <c r="F23" s="1">
        <f t="shared" si="15"/>
        <v>-7.3903608007095062E-4</v>
      </c>
      <c r="G23" s="1">
        <f t="shared" si="15"/>
        <v>-8.6878901755548833E-4</v>
      </c>
      <c r="H23" s="1">
        <f t="shared" si="15"/>
        <v>-9.1349883279267488E-4</v>
      </c>
      <c r="I23" s="1">
        <f t="shared" si="15"/>
        <v>-8.6878901755548725E-4</v>
      </c>
      <c r="J23" s="1">
        <f t="shared" si="15"/>
        <v>-7.3903608007095279E-4</v>
      </c>
      <c r="K23" s="1">
        <f t="shared" si="15"/>
        <v>-5.3694114190191988E-4</v>
      </c>
      <c r="L23" s="1">
        <f t="shared" si="15"/>
        <v>-2.8228666367461535E-4</v>
      </c>
      <c r="M23" s="1">
        <v>0</v>
      </c>
      <c r="N23" s="6"/>
      <c r="O23" s="2"/>
      <c r="P23" s="2"/>
    </row>
    <row r="24" spans="1:36" x14ac:dyDescent="0.3">
      <c r="A24" s="3"/>
      <c r="B24" s="9" t="s">
        <v>27</v>
      </c>
      <c r="C24" s="1">
        <f t="shared" ref="C24:M24" si="16">C22+C23*dt/2</f>
        <v>0</v>
      </c>
      <c r="D24" s="1">
        <f t="shared" si="16"/>
        <v>-1.4839040700246342E-4</v>
      </c>
      <c r="E24" s="1">
        <f t="shared" si="16"/>
        <v>-2.8225532707076508E-4</v>
      </c>
      <c r="F24" s="1">
        <f t="shared" si="16"/>
        <v>-3.884911291368802E-4</v>
      </c>
      <c r="G24" s="1">
        <f t="shared" si="16"/>
        <v>-4.5669871270621708E-4</v>
      </c>
      <c r="H24" s="1">
        <f t="shared" si="16"/>
        <v>-4.8020144426883291E-4</v>
      </c>
      <c r="I24" s="1">
        <f t="shared" si="16"/>
        <v>-4.5669871270621702E-4</v>
      </c>
      <c r="J24" s="1">
        <f t="shared" si="16"/>
        <v>-3.8849112913687999E-4</v>
      </c>
      <c r="K24" s="1">
        <f t="shared" si="16"/>
        <v>-2.8225532707076557E-4</v>
      </c>
      <c r="L24" s="1">
        <f t="shared" si="16"/>
        <v>-1.4839040700246397E-4</v>
      </c>
      <c r="M24" s="1">
        <f t="shared" si="16"/>
        <v>0</v>
      </c>
      <c r="N24" s="6"/>
      <c r="O24" s="2"/>
      <c r="P24" s="2"/>
    </row>
    <row r="25" spans="1:36" x14ac:dyDescent="0.3">
      <c r="A25" s="3"/>
      <c r="B25" s="9" t="s">
        <v>28</v>
      </c>
      <c r="C25" s="1">
        <f t="shared" ref="C25:M25" si="17">C21+C22*dt/2</f>
        <v>0</v>
      </c>
      <c r="D25" s="1">
        <f t="shared" si="17"/>
        <v>2.7260370659039048E-4</v>
      </c>
      <c r="E25" s="1">
        <f t="shared" si="17"/>
        <v>5.1852306303800603E-4</v>
      </c>
      <c r="F25" s="1">
        <f t="shared" si="17"/>
        <v>7.1368576931284599E-4</v>
      </c>
      <c r="G25" s="1">
        <f t="shared" si="17"/>
        <v>8.3898793994619805E-4</v>
      </c>
      <c r="H25" s="1">
        <f t="shared" si="17"/>
        <v>8.8216412544491114E-4</v>
      </c>
      <c r="I25" s="1">
        <f t="shared" si="17"/>
        <v>8.3898793994619805E-4</v>
      </c>
      <c r="J25" s="1">
        <f t="shared" si="17"/>
        <v>7.136857693128461E-4</v>
      </c>
      <c r="K25" s="1">
        <f t="shared" si="17"/>
        <v>5.1852306303800603E-4</v>
      </c>
      <c r="L25" s="1">
        <f t="shared" si="17"/>
        <v>2.7260370659039048E-4</v>
      </c>
      <c r="M25" s="1">
        <f t="shared" si="17"/>
        <v>0</v>
      </c>
      <c r="N25" s="6"/>
      <c r="O25" s="2"/>
      <c r="P25" s="2"/>
    </row>
    <row r="26" spans="1:36" x14ac:dyDescent="0.3">
      <c r="A26" s="3"/>
      <c r="B26" s="9" t="s">
        <v>29</v>
      </c>
      <c r="C26" s="1">
        <v>0</v>
      </c>
      <c r="D26" s="1">
        <f t="shared" ref="D26:L26" si="18">(C25-2*D25+E25)/dx^2</f>
        <v>-2.7036899411925409E-4</v>
      </c>
      <c r="E26" s="1">
        <f t="shared" si="18"/>
        <v>-5.1427238732256863E-4</v>
      </c>
      <c r="F26" s="1">
        <f t="shared" si="18"/>
        <v>-7.0783521610832804E-4</v>
      </c>
      <c r="G26" s="1">
        <f t="shared" si="18"/>
        <v>-8.3211020216346571E-4</v>
      </c>
      <c r="H26" s="1">
        <f t="shared" si="18"/>
        <v>-8.7493244397815017E-4</v>
      </c>
      <c r="I26" s="1">
        <f t="shared" si="18"/>
        <v>-8.3211020216346463E-4</v>
      </c>
      <c r="J26" s="1">
        <f t="shared" si="18"/>
        <v>-7.0783521610833021E-4</v>
      </c>
      <c r="K26" s="1">
        <f t="shared" si="18"/>
        <v>-5.1427238732256809E-4</v>
      </c>
      <c r="L26" s="1">
        <f t="shared" si="18"/>
        <v>-2.7036899411925409E-4</v>
      </c>
      <c r="M26" s="1">
        <v>0</v>
      </c>
      <c r="N26" s="6"/>
      <c r="O26" s="2"/>
      <c r="P26" s="2"/>
    </row>
    <row r="27" spans="1:36" x14ac:dyDescent="0.3">
      <c r="A27" s="3"/>
      <c r="B27" s="10" t="s">
        <v>30</v>
      </c>
      <c r="C27" s="1">
        <f t="shared" ref="C27:M27" si="19">C21+C24*dt</f>
        <v>0</v>
      </c>
      <c r="D27" s="1">
        <f t="shared" si="19"/>
        <v>2.5494179925339801E-4</v>
      </c>
      <c r="E27" s="1">
        <f t="shared" si="19"/>
        <v>4.849281189119103E-4</v>
      </c>
      <c r="F27" s="1">
        <f t="shared" si="19"/>
        <v>6.6744629559844842E-4</v>
      </c>
      <c r="G27" s="1">
        <f t="shared" si="19"/>
        <v>7.8463017850002143E-4</v>
      </c>
      <c r="H27" s="1">
        <f t="shared" si="19"/>
        <v>8.2500899269010114E-4</v>
      </c>
      <c r="I27" s="1">
        <f t="shared" si="19"/>
        <v>7.8463017850002143E-4</v>
      </c>
      <c r="J27" s="1">
        <f t="shared" si="19"/>
        <v>6.6744629559844864E-4</v>
      </c>
      <c r="K27" s="1">
        <f t="shared" si="19"/>
        <v>4.8492811891191024E-4</v>
      </c>
      <c r="L27" s="1">
        <f t="shared" si="19"/>
        <v>2.5494179925339796E-4</v>
      </c>
      <c r="M27" s="1">
        <f t="shared" si="19"/>
        <v>0</v>
      </c>
      <c r="N27" s="6"/>
      <c r="O27" s="2"/>
      <c r="P27" s="2">
        <f>1/(2*dx)*((D27-C27)^2+(E27-D27)^2+(F27-E27)^2+(G27-F27)^2+(H27-G27)^2+(I27-H27)^2+(J27-I27)^2+(K27-J27)^2+(L27-K27)^2+(M27-L27)^2)</f>
        <v>5.3019102879096877E-7</v>
      </c>
    </row>
    <row r="28" spans="1:36" x14ac:dyDescent="0.3">
      <c r="A28" s="3"/>
      <c r="B28" s="10" t="s">
        <v>31</v>
      </c>
      <c r="C28" s="1">
        <f t="shared" ref="C28:M28" si="20">C22+C26*dt</f>
        <v>0</v>
      </c>
      <c r="D28" s="1">
        <f t="shared" si="20"/>
        <v>-1.7423553945885282E-4</v>
      </c>
      <c r="E28" s="1">
        <f t="shared" si="20"/>
        <v>-3.3141569034508665E-4</v>
      </c>
      <c r="F28" s="1">
        <f t="shared" si="20"/>
        <v>-4.5615456435145073E-4</v>
      </c>
      <c r="G28" s="1">
        <f t="shared" si="20"/>
        <v>-5.362418513833614E-4</v>
      </c>
      <c r="H28" s="1">
        <f t="shared" si="20"/>
        <v>-5.6383804978519549E-4</v>
      </c>
      <c r="I28" s="1">
        <f t="shared" si="20"/>
        <v>-5.3624185138336118E-4</v>
      </c>
      <c r="J28" s="1">
        <f t="shared" si="20"/>
        <v>-4.5615456435145073E-4</v>
      </c>
      <c r="K28" s="1">
        <f t="shared" si="20"/>
        <v>-3.3141569034508719E-4</v>
      </c>
      <c r="L28" s="1">
        <f t="shared" si="20"/>
        <v>-1.7423553945885325E-4</v>
      </c>
      <c r="M28" s="1">
        <f t="shared" si="20"/>
        <v>0</v>
      </c>
      <c r="N28" s="6"/>
      <c r="O28" s="2">
        <f>dx/2*(D28^2+E28^2+F28^2+G28^2+H28^2+I28^2+J28^2+K28^2+L28^2)</f>
        <v>2.496885583707654E-7</v>
      </c>
      <c r="P28" s="2"/>
    </row>
    <row r="29" spans="1:36" x14ac:dyDescent="0.3">
      <c r="A29" s="3"/>
      <c r="B29" s="10" t="s">
        <v>32</v>
      </c>
      <c r="C29" s="1">
        <v>0</v>
      </c>
      <c r="D29" s="1">
        <f t="shared" ref="D29:L29" si="21">(C27-2*D27+E27)/dx^2</f>
        <v>-2.5285187309160304E-4</v>
      </c>
      <c r="E29" s="1">
        <f t="shared" si="21"/>
        <v>-4.8095284312241394E-4</v>
      </c>
      <c r="F29" s="1">
        <f t="shared" si="21"/>
        <v>-6.6197479787288979E-4</v>
      </c>
      <c r="G29" s="1">
        <f t="shared" si="21"/>
        <v>-7.7819804715795844E-4</v>
      </c>
      <c r="H29" s="1">
        <f t="shared" si="21"/>
        <v>-8.1824584956258022E-4</v>
      </c>
      <c r="I29" s="1">
        <f t="shared" si="21"/>
        <v>-7.7819804715795627E-4</v>
      </c>
      <c r="J29" s="1">
        <f t="shared" si="21"/>
        <v>-6.6197479787289478E-4</v>
      </c>
      <c r="K29" s="1">
        <f t="shared" si="21"/>
        <v>-4.8095284312241117E-4</v>
      </c>
      <c r="L29" s="1">
        <f t="shared" si="21"/>
        <v>-2.528518730916025E-4</v>
      </c>
      <c r="M29" s="1">
        <v>0</v>
      </c>
      <c r="N29" s="6"/>
      <c r="O29" s="2"/>
      <c r="P29" s="2"/>
    </row>
    <row r="30" spans="1:36" x14ac:dyDescent="0.3">
      <c r="A30" s="3"/>
      <c r="B30" s="10" t="s">
        <v>33</v>
      </c>
      <c r="C30" s="1">
        <f t="shared" ref="C30:M30" si="22">C28+C29*dt/2</f>
        <v>0</v>
      </c>
      <c r="D30" s="1">
        <f t="shared" si="22"/>
        <v>-1.9952072676801314E-4</v>
      </c>
      <c r="E30" s="1">
        <f t="shared" si="22"/>
        <v>-3.7951097465732805E-4</v>
      </c>
      <c r="F30" s="1">
        <f t="shared" si="22"/>
        <v>-5.2235204413873966E-4</v>
      </c>
      <c r="G30" s="1">
        <f t="shared" si="22"/>
        <v>-6.1406165609915726E-4</v>
      </c>
      <c r="H30" s="1">
        <f t="shared" si="22"/>
        <v>-6.4566263474145349E-4</v>
      </c>
      <c r="I30" s="1">
        <f t="shared" si="22"/>
        <v>-6.1406165609915683E-4</v>
      </c>
      <c r="J30" s="1">
        <f t="shared" si="22"/>
        <v>-5.223520441387402E-4</v>
      </c>
      <c r="K30" s="1">
        <f t="shared" si="22"/>
        <v>-3.7951097465732832E-4</v>
      </c>
      <c r="L30" s="1">
        <f t="shared" si="22"/>
        <v>-1.9952072676801351E-4</v>
      </c>
      <c r="M30" s="1">
        <f t="shared" si="22"/>
        <v>0</v>
      </c>
      <c r="N30" s="6"/>
      <c r="O30" s="2"/>
      <c r="P30" s="2"/>
    </row>
    <row r="31" spans="1:36" x14ac:dyDescent="0.3">
      <c r="A31" s="3"/>
      <c r="B31" s="10" t="s">
        <v>34</v>
      </c>
      <c r="C31" s="1">
        <f t="shared" ref="C31:M31" si="23">C27+C28*dt/2</f>
        <v>0</v>
      </c>
      <c r="D31" s="1">
        <f t="shared" si="23"/>
        <v>2.3751824530751273E-4</v>
      </c>
      <c r="E31" s="1">
        <f t="shared" si="23"/>
        <v>4.5178654987740162E-4</v>
      </c>
      <c r="F31" s="1">
        <f t="shared" si="23"/>
        <v>6.2183083916330338E-4</v>
      </c>
      <c r="G31" s="1">
        <f t="shared" si="23"/>
        <v>7.3100599336168529E-4</v>
      </c>
      <c r="H31" s="1">
        <f t="shared" si="23"/>
        <v>7.6862518771158162E-4</v>
      </c>
      <c r="I31" s="1">
        <f t="shared" si="23"/>
        <v>7.3100599336168529E-4</v>
      </c>
      <c r="J31" s="1">
        <f t="shared" si="23"/>
        <v>6.218308391633036E-4</v>
      </c>
      <c r="K31" s="1">
        <f t="shared" si="23"/>
        <v>4.5178654987740151E-4</v>
      </c>
      <c r="L31" s="1">
        <f t="shared" si="23"/>
        <v>2.3751824530751262E-4</v>
      </c>
      <c r="M31" s="1">
        <f t="shared" si="23"/>
        <v>0</v>
      </c>
      <c r="N31" s="6"/>
      <c r="O31" s="2"/>
      <c r="P31" s="2"/>
    </row>
    <row r="32" spans="1:36" x14ac:dyDescent="0.3">
      <c r="A32" s="3"/>
      <c r="B32" s="10" t="s">
        <v>35</v>
      </c>
      <c r="C32" s="1">
        <v>0</v>
      </c>
      <c r="D32" s="1">
        <f t="shared" ref="D32:L32" si="24">(C31-2*D31+E31)/dx^2</f>
        <v>-2.3557115151502564E-4</v>
      </c>
      <c r="E32" s="1">
        <f t="shared" si="24"/>
        <v>-4.4808295739904116E-4</v>
      </c>
      <c r="F32" s="1">
        <f t="shared" si="24"/>
        <v>-6.1673328143528605E-4</v>
      </c>
      <c r="G32" s="1">
        <f t="shared" si="24"/>
        <v>-7.2501345485121566E-4</v>
      </c>
      <c r="H32" s="1">
        <f t="shared" si="24"/>
        <v>-7.6232425984052842E-4</v>
      </c>
      <c r="I32" s="1">
        <f t="shared" si="24"/>
        <v>-7.2501345485121349E-4</v>
      </c>
      <c r="J32" s="1">
        <f t="shared" si="24"/>
        <v>-6.1673328143529201E-4</v>
      </c>
      <c r="K32" s="1">
        <f t="shared" si="24"/>
        <v>-4.4808295739903785E-4</v>
      </c>
      <c r="L32" s="1">
        <f t="shared" si="24"/>
        <v>-2.3557115151502452E-4</v>
      </c>
      <c r="M32" s="1">
        <v>0</v>
      </c>
      <c r="N32" s="6"/>
      <c r="O32" s="2"/>
      <c r="P32" s="2"/>
    </row>
    <row r="33" spans="1:16" x14ac:dyDescent="0.3">
      <c r="A33" s="3"/>
      <c r="B33" s="11" t="s">
        <v>36</v>
      </c>
      <c r="C33" s="1">
        <f t="shared" ref="C33:M33" si="25">C27+C30*dt</f>
        <v>0</v>
      </c>
      <c r="D33" s="1">
        <f t="shared" si="25"/>
        <v>2.1503765389979538E-4</v>
      </c>
      <c r="E33" s="1">
        <f t="shared" si="25"/>
        <v>4.0902592398044471E-4</v>
      </c>
      <c r="F33" s="1">
        <f t="shared" si="25"/>
        <v>5.6297588677070045E-4</v>
      </c>
      <c r="G33" s="1">
        <f t="shared" si="25"/>
        <v>6.6181784728019E-4</v>
      </c>
      <c r="H33" s="1">
        <f t="shared" si="25"/>
        <v>6.9587646574181046E-4</v>
      </c>
      <c r="I33" s="1">
        <f t="shared" si="25"/>
        <v>6.6181784728019011E-4</v>
      </c>
      <c r="J33" s="1">
        <f t="shared" si="25"/>
        <v>5.6297588677070055E-4</v>
      </c>
      <c r="K33" s="1">
        <f t="shared" si="25"/>
        <v>4.090259239804446E-4</v>
      </c>
      <c r="L33" s="1">
        <f t="shared" si="25"/>
        <v>2.1503765389979527E-4</v>
      </c>
      <c r="M33" s="1">
        <f t="shared" si="25"/>
        <v>0</v>
      </c>
      <c r="N33" s="6"/>
      <c r="O33" s="2"/>
      <c r="P33" s="2">
        <f>1/(2*dx)*((D33-C33)^2+(E33-D33)^2+(F33-E33)^2+(G33-F33)^2+(H33-G33)^2+(I33-H33)^2+(J33-I33)^2+(K33-J33)^2+(L33-K33)^2+(M33-L33)^2)</f>
        <v>3.7720662187122394E-7</v>
      </c>
    </row>
    <row r="34" spans="1:16" x14ac:dyDescent="0.3">
      <c r="A34" s="3"/>
      <c r="B34" s="11" t="s">
        <v>37</v>
      </c>
      <c r="C34" s="1">
        <f t="shared" ref="C34:M34" si="26">C28+C32*dt</f>
        <v>0</v>
      </c>
      <c r="D34" s="1">
        <f t="shared" si="26"/>
        <v>-2.2134976976185796E-4</v>
      </c>
      <c r="E34" s="1">
        <f t="shared" si="26"/>
        <v>-4.2103228182489491E-4</v>
      </c>
      <c r="F34" s="1">
        <f t="shared" si="26"/>
        <v>-5.7950122063850796E-4</v>
      </c>
      <c r="G34" s="1">
        <f t="shared" si="26"/>
        <v>-6.8124454235360453E-4</v>
      </c>
      <c r="H34" s="1">
        <f t="shared" si="26"/>
        <v>-7.1630290175330119E-4</v>
      </c>
      <c r="I34" s="1">
        <f t="shared" si="26"/>
        <v>-6.8124454235360388E-4</v>
      </c>
      <c r="J34" s="1">
        <f t="shared" si="26"/>
        <v>-5.7950122063850915E-4</v>
      </c>
      <c r="K34" s="1">
        <f t="shared" si="26"/>
        <v>-4.2103228182489475E-4</v>
      </c>
      <c r="L34" s="1">
        <f t="shared" si="26"/>
        <v>-2.2134976976185818E-4</v>
      </c>
      <c r="M34" s="1">
        <f t="shared" si="26"/>
        <v>0</v>
      </c>
      <c r="N34" s="6"/>
      <c r="O34" s="2">
        <f>dx/2*(D34^2+E34^2+F34^2+G34^2+H34^2+I34^2+J34^2+K34^2+L34^2)</f>
        <v>4.0297982353895808E-7</v>
      </c>
      <c r="P34" s="2"/>
    </row>
    <row r="35" spans="1:16" x14ac:dyDescent="0.3">
      <c r="A35" s="3"/>
      <c r="B35" s="11" t="s">
        <v>38</v>
      </c>
      <c r="C35" s="1">
        <v>0</v>
      </c>
      <c r="D35" s="1">
        <f t="shared" ref="D35:L35" si="27">(C33-2*D33+E33)/dx^2</f>
        <v>-2.1327484834977498E-4</v>
      </c>
      <c r="E35" s="1">
        <f t="shared" si="27"/>
        <v>-4.0567286856983215E-4</v>
      </c>
      <c r="F35" s="1">
        <f t="shared" si="27"/>
        <v>-5.5836080192518797E-4</v>
      </c>
      <c r="G35" s="1">
        <f t="shared" si="27"/>
        <v>-6.5639248965965278E-4</v>
      </c>
      <c r="H35" s="1">
        <f t="shared" si="27"/>
        <v>-6.9017190715083151E-4</v>
      </c>
      <c r="I35" s="1">
        <f t="shared" si="27"/>
        <v>-6.5639248965965386E-4</v>
      </c>
      <c r="J35" s="1">
        <f t="shared" si="27"/>
        <v>-5.5836080192519014E-4</v>
      </c>
      <c r="K35" s="1">
        <f t="shared" si="27"/>
        <v>-4.0567286856982993E-4</v>
      </c>
      <c r="L35" s="1">
        <f t="shared" si="27"/>
        <v>-2.1327484834977387E-4</v>
      </c>
      <c r="M35" s="1">
        <v>0</v>
      </c>
      <c r="N35" s="6"/>
      <c r="O35" s="2"/>
      <c r="P35" s="2"/>
    </row>
    <row r="36" spans="1:16" x14ac:dyDescent="0.3">
      <c r="A36" s="3"/>
      <c r="B36" s="11" t="s">
        <v>39</v>
      </c>
      <c r="C36" s="1">
        <f t="shared" ref="C36:M36" si="28">C34+C35*dt/2</f>
        <v>0</v>
      </c>
      <c r="D36" s="1">
        <f t="shared" si="28"/>
        <v>-2.4267725459683546E-4</v>
      </c>
      <c r="E36" s="1">
        <f t="shared" si="28"/>
        <v>-4.615995686818781E-4</v>
      </c>
      <c r="F36" s="1">
        <f t="shared" si="28"/>
        <v>-6.3533730083102679E-4</v>
      </c>
      <c r="G36" s="1">
        <f t="shared" si="28"/>
        <v>-7.4688379131956982E-4</v>
      </c>
      <c r="H36" s="1">
        <f t="shared" si="28"/>
        <v>-7.8532009246838435E-4</v>
      </c>
      <c r="I36" s="1">
        <f t="shared" si="28"/>
        <v>-7.4688379131956928E-4</v>
      </c>
      <c r="J36" s="1">
        <f t="shared" si="28"/>
        <v>-6.353373008310282E-4</v>
      </c>
      <c r="K36" s="1">
        <f t="shared" si="28"/>
        <v>-4.6159956868187778E-4</v>
      </c>
      <c r="L36" s="1">
        <f t="shared" si="28"/>
        <v>-2.4267725459683556E-4</v>
      </c>
      <c r="M36" s="1">
        <f t="shared" si="28"/>
        <v>0</v>
      </c>
      <c r="N36" s="6"/>
      <c r="O36" s="2"/>
      <c r="P36" s="2"/>
    </row>
    <row r="37" spans="1:16" x14ac:dyDescent="0.3">
      <c r="A37" s="3"/>
      <c r="B37" s="11" t="s">
        <v>40</v>
      </c>
      <c r="C37" s="1">
        <f t="shared" ref="C37:M37" si="29">C33+C34*dt/2</f>
        <v>0</v>
      </c>
      <c r="D37" s="1">
        <f t="shared" si="29"/>
        <v>1.9290267692360956E-4</v>
      </c>
      <c r="E37" s="1">
        <f t="shared" si="29"/>
        <v>3.6692269579795522E-4</v>
      </c>
      <c r="F37" s="1">
        <f t="shared" si="29"/>
        <v>5.0502576470684969E-4</v>
      </c>
      <c r="G37" s="1">
        <f t="shared" si="29"/>
        <v>5.9369339304482949E-4</v>
      </c>
      <c r="H37" s="1">
        <f t="shared" si="29"/>
        <v>6.2424617556648037E-4</v>
      </c>
      <c r="I37" s="1">
        <f t="shared" si="29"/>
        <v>5.9369339304482971E-4</v>
      </c>
      <c r="J37" s="1">
        <f t="shared" si="29"/>
        <v>5.0502576470684958E-4</v>
      </c>
      <c r="K37" s="1">
        <f t="shared" si="29"/>
        <v>3.6692269579795511E-4</v>
      </c>
      <c r="L37" s="1">
        <f t="shared" si="29"/>
        <v>1.9290267692360946E-4</v>
      </c>
      <c r="M37" s="1">
        <f t="shared" si="29"/>
        <v>0</v>
      </c>
      <c r="N37" s="6"/>
      <c r="O37" s="2"/>
      <c r="P37" s="2"/>
    </row>
    <row r="38" spans="1:16" x14ac:dyDescent="0.3">
      <c r="A38" s="3"/>
      <c r="B38" s="11" t="s">
        <v>41</v>
      </c>
      <c r="C38" s="1">
        <v>0</v>
      </c>
      <c r="D38" s="1">
        <f t="shared" ref="D38:L38" si="30">(C37-2*D37+E37)/dx^2</f>
        <v>-1.9132132638649364E-4</v>
      </c>
      <c r="E38" s="1">
        <f t="shared" si="30"/>
        <v>-3.6391478833221419E-4</v>
      </c>
      <c r="F38" s="1">
        <f t="shared" si="30"/>
        <v>-5.0088573525255162E-4</v>
      </c>
      <c r="G38" s="1">
        <f t="shared" si="30"/>
        <v>-5.8882649653024094E-4</v>
      </c>
      <c r="H38" s="1">
        <f t="shared" si="30"/>
        <v>-6.1912881773211698E-4</v>
      </c>
      <c r="I38" s="1">
        <f t="shared" si="30"/>
        <v>-5.8882649653024637E-4</v>
      </c>
      <c r="J38" s="1">
        <f t="shared" si="30"/>
        <v>-5.0088573525254891E-4</v>
      </c>
      <c r="K38" s="1">
        <f t="shared" si="30"/>
        <v>-3.6391478833221365E-4</v>
      </c>
      <c r="L38" s="1">
        <f t="shared" si="30"/>
        <v>-1.9132132638649253E-4</v>
      </c>
      <c r="M38" s="1">
        <v>0</v>
      </c>
      <c r="N38" s="6"/>
      <c r="O38" s="2"/>
      <c r="P38" s="2"/>
    </row>
    <row r="39" spans="1:16" x14ac:dyDescent="0.3">
      <c r="A39" s="3"/>
      <c r="B39" s="12" t="s">
        <v>42</v>
      </c>
      <c r="C39" s="1">
        <f t="shared" ref="C39:M39" si="31">C33+C36*dt</f>
        <v>0</v>
      </c>
      <c r="D39" s="1">
        <f t="shared" si="31"/>
        <v>1.6650220298042827E-4</v>
      </c>
      <c r="E39" s="1">
        <f t="shared" si="31"/>
        <v>3.1670601024406909E-4</v>
      </c>
      <c r="F39" s="1">
        <f t="shared" si="31"/>
        <v>4.3590842660449504E-4</v>
      </c>
      <c r="G39" s="1">
        <f t="shared" si="31"/>
        <v>5.1244108901627599E-4</v>
      </c>
      <c r="H39" s="1">
        <f t="shared" si="31"/>
        <v>5.3881244724813355E-4</v>
      </c>
      <c r="I39" s="1">
        <f t="shared" si="31"/>
        <v>5.1244108901627621E-4</v>
      </c>
      <c r="J39" s="1">
        <f t="shared" si="31"/>
        <v>4.3590842660449494E-4</v>
      </c>
      <c r="K39" s="1">
        <f t="shared" si="31"/>
        <v>3.1670601024406903E-4</v>
      </c>
      <c r="L39" s="1">
        <f t="shared" si="31"/>
        <v>1.6650220298042816E-4</v>
      </c>
      <c r="M39" s="1">
        <f t="shared" si="31"/>
        <v>0</v>
      </c>
      <c r="N39" s="6"/>
      <c r="O39" s="2"/>
      <c r="P39" s="2">
        <f>1/(2*dx)*((D39-C39)^2+(E39-D39)^2+(F39-E39)^2+(G39-F39)^2+(H39-G39)^2+(I39-H39)^2+(J39-I39)^2+(K39-J39)^2+(L39-K39)^2+(M39-L39)^2)</f>
        <v>2.2614669743908285E-7</v>
      </c>
    </row>
    <row r="40" spans="1:16" x14ac:dyDescent="0.3">
      <c r="A40" s="3"/>
      <c r="B40" s="12" t="s">
        <v>43</v>
      </c>
      <c r="C40" s="1">
        <f t="shared" ref="C40:M40" si="32">C34+C38*dt</f>
        <v>0</v>
      </c>
      <c r="D40" s="1">
        <f t="shared" si="32"/>
        <v>-2.5961403503915671E-4</v>
      </c>
      <c r="E40" s="1">
        <f t="shared" si="32"/>
        <v>-4.9381523949133777E-4</v>
      </c>
      <c r="F40" s="1">
        <f t="shared" si="32"/>
        <v>-6.796783676890183E-4</v>
      </c>
      <c r="G40" s="1">
        <f t="shared" si="32"/>
        <v>-7.9900984165965272E-4</v>
      </c>
      <c r="H40" s="1">
        <f t="shared" si="32"/>
        <v>-8.4012866529972459E-4</v>
      </c>
      <c r="I40" s="1">
        <f t="shared" si="32"/>
        <v>-7.9900984165965315E-4</v>
      </c>
      <c r="J40" s="1">
        <f t="shared" si="32"/>
        <v>-6.7967836768901896E-4</v>
      </c>
      <c r="K40" s="1">
        <f t="shared" si="32"/>
        <v>-4.9381523949133745E-4</v>
      </c>
      <c r="L40" s="1">
        <f t="shared" si="32"/>
        <v>-2.5961403503915671E-4</v>
      </c>
      <c r="M40" s="1">
        <f t="shared" si="32"/>
        <v>0</v>
      </c>
      <c r="N40" s="6"/>
      <c r="O40" s="2">
        <f>dx/2*(D40^2+E40^2+F40^2+G40^2+H40^2+I40^2+J40^2+K40^2+L40^2)</f>
        <v>5.5434672695867911E-7</v>
      </c>
      <c r="P40" s="2"/>
    </row>
    <row r="41" spans="1:16" x14ac:dyDescent="0.3">
      <c r="A41" s="3"/>
      <c r="B41" s="12" t="s">
        <v>44</v>
      </c>
      <c r="C41" s="1">
        <v>0</v>
      </c>
      <c r="D41" s="1">
        <f t="shared" ref="D41:L41" si="33">(C39-2*D39+E39)/dx^2</f>
        <v>-1.6513727454961125E-4</v>
      </c>
      <c r="E41" s="1">
        <f t="shared" si="33"/>
        <v>-3.141097620872533E-4</v>
      </c>
      <c r="F41" s="1">
        <f t="shared" si="33"/>
        <v>-4.3233499758040282E-4</v>
      </c>
      <c r="G41" s="1">
        <f t="shared" si="33"/>
        <v>-5.0824027125531842E-4</v>
      </c>
      <c r="H41" s="1">
        <f t="shared" si="33"/>
        <v>-5.3439544606158102E-4</v>
      </c>
      <c r="I41" s="1">
        <f t="shared" si="33"/>
        <v>-5.0824027125532384E-4</v>
      </c>
      <c r="J41" s="1">
        <f t="shared" si="33"/>
        <v>-4.3233499758039902E-4</v>
      </c>
      <c r="K41" s="1">
        <f t="shared" si="33"/>
        <v>-3.1410976208725444E-4</v>
      </c>
      <c r="L41" s="1">
        <f t="shared" si="33"/>
        <v>-1.6513727454960962E-4</v>
      </c>
      <c r="M41" s="1">
        <v>0</v>
      </c>
      <c r="N41" s="6"/>
      <c r="O41" s="2"/>
      <c r="P41" s="2"/>
    </row>
    <row r="42" spans="1:16" x14ac:dyDescent="0.3">
      <c r="A42" s="3"/>
      <c r="B42" s="12" t="s">
        <v>45</v>
      </c>
      <c r="C42" s="1">
        <f t="shared" ref="C42:M42" si="34">C40+C41*dt/2</f>
        <v>0</v>
      </c>
      <c r="D42" s="1">
        <f t="shared" si="34"/>
        <v>-2.7612776249411785E-4</v>
      </c>
      <c r="E42" s="1">
        <f t="shared" si="34"/>
        <v>-5.2522621570006312E-4</v>
      </c>
      <c r="F42" s="1">
        <f t="shared" si="34"/>
        <v>-7.2291186744705854E-4</v>
      </c>
      <c r="G42" s="1">
        <f t="shared" si="34"/>
        <v>-8.4983386878518456E-4</v>
      </c>
      <c r="H42" s="1">
        <f t="shared" si="34"/>
        <v>-8.9356820990588268E-4</v>
      </c>
      <c r="I42" s="1">
        <f t="shared" si="34"/>
        <v>-8.4983386878518554E-4</v>
      </c>
      <c r="J42" s="1">
        <f t="shared" si="34"/>
        <v>-7.2291186744705886E-4</v>
      </c>
      <c r="K42" s="1">
        <f t="shared" si="34"/>
        <v>-5.252262157000629E-4</v>
      </c>
      <c r="L42" s="1">
        <f t="shared" si="34"/>
        <v>-2.7612776249411768E-4</v>
      </c>
      <c r="M42" s="1">
        <f t="shared" si="34"/>
        <v>0</v>
      </c>
      <c r="N42" s="6"/>
      <c r="O42" s="2"/>
      <c r="P42" s="2"/>
    </row>
    <row r="43" spans="1:16" x14ac:dyDescent="0.3">
      <c r="A43" s="3"/>
      <c r="B43" s="12" t="s">
        <v>46</v>
      </c>
      <c r="C43" s="1">
        <f t="shared" ref="C43:M43" si="35">C39+C40*dt/2</f>
        <v>0</v>
      </c>
      <c r="D43" s="1">
        <f t="shared" si="35"/>
        <v>1.4054079947651259E-4</v>
      </c>
      <c r="E43" s="1">
        <f t="shared" si="35"/>
        <v>2.673244862949353E-4</v>
      </c>
      <c r="F43" s="1">
        <f t="shared" si="35"/>
        <v>3.6794058983559321E-4</v>
      </c>
      <c r="G43" s="1">
        <f t="shared" si="35"/>
        <v>4.325401048503107E-4</v>
      </c>
      <c r="H43" s="1">
        <f t="shared" si="35"/>
        <v>4.5479958071816109E-4</v>
      </c>
      <c r="I43" s="1">
        <f t="shared" si="35"/>
        <v>4.3254010485031086E-4</v>
      </c>
      <c r="J43" s="1">
        <f t="shared" si="35"/>
        <v>3.6794058983559305E-4</v>
      </c>
      <c r="K43" s="1">
        <f t="shared" si="35"/>
        <v>2.673244862949353E-4</v>
      </c>
      <c r="L43" s="1">
        <f t="shared" si="35"/>
        <v>1.4054079947651248E-4</v>
      </c>
      <c r="M43" s="1">
        <f t="shared" si="35"/>
        <v>0</v>
      </c>
      <c r="N43" s="6"/>
      <c r="O43" s="2"/>
      <c r="P43" s="2"/>
    </row>
    <row r="44" spans="1:16" x14ac:dyDescent="0.3">
      <c r="A44" s="3"/>
      <c r="B44" s="12" t="s">
        <v>47</v>
      </c>
      <c r="C44" s="1">
        <v>0</v>
      </c>
      <c r="D44" s="1">
        <f t="shared" ref="D44:L44" si="36">(C43-2*D43+E43)/dx^2</f>
        <v>-1.3938869380186535E-4</v>
      </c>
      <c r="E44" s="1">
        <f t="shared" si="36"/>
        <v>-2.6513305107625745E-4</v>
      </c>
      <c r="F44" s="1">
        <f t="shared" si="36"/>
        <v>-3.6492433802073258E-4</v>
      </c>
      <c r="G44" s="1">
        <f t="shared" si="36"/>
        <v>-4.2899428818234917E-4</v>
      </c>
      <c r="H44" s="1">
        <f t="shared" si="36"/>
        <v>-4.5107128843772953E-4</v>
      </c>
      <c r="I44" s="1">
        <f t="shared" si="36"/>
        <v>-4.289942881823541E-4</v>
      </c>
      <c r="J44" s="1">
        <f t="shared" si="36"/>
        <v>-3.6492433802072765E-4</v>
      </c>
      <c r="K44" s="1">
        <f t="shared" si="36"/>
        <v>-2.6513305107626022E-4</v>
      </c>
      <c r="L44" s="1">
        <f t="shared" si="36"/>
        <v>-1.3938869380186316E-4</v>
      </c>
      <c r="M44" s="1">
        <v>0</v>
      </c>
      <c r="N44" s="6"/>
      <c r="O44" s="2"/>
      <c r="P44" s="2"/>
    </row>
    <row r="45" spans="1:16" x14ac:dyDescent="0.3">
      <c r="A45" s="3"/>
      <c r="B45" s="13" t="s">
        <v>48</v>
      </c>
      <c r="C45" s="1">
        <f t="shared" ref="C45:M45" si="37">C39+C42*dt</f>
        <v>0</v>
      </c>
      <c r="D45" s="1">
        <f t="shared" si="37"/>
        <v>1.1127665048160469E-4</v>
      </c>
      <c r="E45" s="1">
        <f t="shared" si="37"/>
        <v>2.1166076710405645E-4</v>
      </c>
      <c r="F45" s="1">
        <f t="shared" si="37"/>
        <v>2.9132605311508336E-4</v>
      </c>
      <c r="G45" s="1">
        <f t="shared" si="37"/>
        <v>3.4247431525923907E-4</v>
      </c>
      <c r="H45" s="1">
        <f t="shared" si="37"/>
        <v>3.60098805266957E-4</v>
      </c>
      <c r="I45" s="1">
        <f t="shared" si="37"/>
        <v>3.4247431525923913E-4</v>
      </c>
      <c r="J45" s="1">
        <f t="shared" si="37"/>
        <v>2.9132605311508314E-4</v>
      </c>
      <c r="K45" s="1">
        <f t="shared" si="37"/>
        <v>2.1166076710405645E-4</v>
      </c>
      <c r="L45" s="1">
        <f t="shared" si="37"/>
        <v>1.1127665048160461E-4</v>
      </c>
      <c r="M45" s="1">
        <f t="shared" si="37"/>
        <v>0</v>
      </c>
      <c r="N45" s="6"/>
      <c r="O45" s="2"/>
      <c r="P45" s="2">
        <f>1/(2*dx)*((D45-C45)^2+(E45-D45)^2+(F45-E45)^2+(G45-F45)^2+(H45-G45)^2+(I45-H45)^2+(J45-I45)^2+(K45-J45)^2+(L45-K45)^2+(M45-L45)^2)</f>
        <v>1.0100860447274522E-7</v>
      </c>
    </row>
    <row r="46" spans="1:16" x14ac:dyDescent="0.3">
      <c r="A46" s="3"/>
      <c r="B46" s="13" t="s">
        <v>49</v>
      </c>
      <c r="C46" s="1">
        <f t="shared" ref="C46:M46" si="38">C40+C44*dt</f>
        <v>0</v>
      </c>
      <c r="D46" s="1">
        <f t="shared" si="38"/>
        <v>-2.8749177379952978E-4</v>
      </c>
      <c r="E46" s="1">
        <f t="shared" si="38"/>
        <v>-5.4684184970658922E-4</v>
      </c>
      <c r="F46" s="1">
        <f t="shared" si="38"/>
        <v>-7.5266323529316482E-4</v>
      </c>
      <c r="G46" s="1">
        <f t="shared" si="38"/>
        <v>-8.8480869929612258E-4</v>
      </c>
      <c r="H46" s="1">
        <f t="shared" si="38"/>
        <v>-9.3034292298727051E-4</v>
      </c>
      <c r="I46" s="1">
        <f t="shared" si="38"/>
        <v>-8.8480869929612399E-4</v>
      </c>
      <c r="J46" s="1">
        <f t="shared" si="38"/>
        <v>-7.526632352931645E-4</v>
      </c>
      <c r="K46" s="1">
        <f t="shared" si="38"/>
        <v>-5.4684184970658955E-4</v>
      </c>
      <c r="L46" s="1">
        <f t="shared" si="38"/>
        <v>-2.8749177379952935E-4</v>
      </c>
      <c r="M46" s="1">
        <f t="shared" si="38"/>
        <v>0</v>
      </c>
      <c r="N46" s="6"/>
      <c r="O46" s="2">
        <f>dx/2*(D46^2+E46^2+F46^2+G46^2+H46^2+I46^2+J46^2+K46^2+L46^2)</f>
        <v>6.7979191969923623E-7</v>
      </c>
      <c r="P46" s="2"/>
    </row>
    <row r="47" spans="1:16" x14ac:dyDescent="0.3">
      <c r="A47" s="3"/>
      <c r="B47" s="13" t="s">
        <v>50</v>
      </c>
      <c r="C47" s="1">
        <v>0</v>
      </c>
      <c r="D47" s="1">
        <f t="shared" ref="D47:L47" si="39">(C45-2*D45+E45)/dx^2</f>
        <v>-1.1036444234736166E-4</v>
      </c>
      <c r="E47" s="1">
        <f t="shared" si="39"/>
        <v>-2.0992564412346701E-4</v>
      </c>
      <c r="F47" s="1">
        <f t="shared" si="39"/>
        <v>-2.8893786121481855E-4</v>
      </c>
      <c r="G47" s="1">
        <f t="shared" si="39"/>
        <v>-3.3966682730198985E-4</v>
      </c>
      <c r="H47" s="1">
        <f t="shared" si="39"/>
        <v>-3.5714683773490664E-4</v>
      </c>
      <c r="I47" s="1">
        <f t="shared" si="39"/>
        <v>-3.3966682730199316E-4</v>
      </c>
      <c r="J47" s="1">
        <f t="shared" si="39"/>
        <v>-2.8893786121481362E-4</v>
      </c>
      <c r="K47" s="1">
        <f t="shared" si="39"/>
        <v>-2.0992564412346975E-4</v>
      </c>
      <c r="L47" s="1">
        <f t="shared" si="39"/>
        <v>-1.1036444234736001E-4</v>
      </c>
      <c r="M47" s="1">
        <v>0</v>
      </c>
      <c r="N47" s="6"/>
      <c r="O47" s="2"/>
      <c r="P47" s="2"/>
    </row>
    <row r="48" spans="1:16" x14ac:dyDescent="0.3">
      <c r="A48" s="3"/>
      <c r="B48" s="13" t="s">
        <v>51</v>
      </c>
      <c r="C48" s="1">
        <f t="shared" ref="C48:M48" si="40">C46+C47*dt/2</f>
        <v>0</v>
      </c>
      <c r="D48" s="1">
        <f t="shared" si="40"/>
        <v>-2.9852821803426593E-4</v>
      </c>
      <c r="E48" s="1">
        <f t="shared" si="40"/>
        <v>-5.6783441411893589E-4</v>
      </c>
      <c r="F48" s="1">
        <f t="shared" si="40"/>
        <v>-7.8155702141464664E-4</v>
      </c>
      <c r="G48" s="1">
        <f t="shared" si="40"/>
        <v>-9.1877538202632153E-4</v>
      </c>
      <c r="H48" s="1">
        <f t="shared" si="40"/>
        <v>-9.6605760676076119E-4</v>
      </c>
      <c r="I48" s="1">
        <f t="shared" si="40"/>
        <v>-9.1877538202632327E-4</v>
      </c>
      <c r="J48" s="1">
        <f t="shared" si="40"/>
        <v>-7.8155702141464588E-4</v>
      </c>
      <c r="K48" s="1">
        <f t="shared" si="40"/>
        <v>-5.6783441411893654E-4</v>
      </c>
      <c r="L48" s="1">
        <f t="shared" si="40"/>
        <v>-2.9852821803426534E-4</v>
      </c>
      <c r="M48" s="1">
        <f t="shared" si="40"/>
        <v>0</v>
      </c>
      <c r="N48" s="6"/>
      <c r="O48" s="2"/>
      <c r="P48" s="2"/>
    </row>
    <row r="49" spans="1:16" x14ac:dyDescent="0.3">
      <c r="A49" s="3"/>
      <c r="B49" s="13" t="s">
        <v>52</v>
      </c>
      <c r="C49" s="1">
        <f t="shared" ref="C49:M49" si="41">C45+C46*dt/2</f>
        <v>0</v>
      </c>
      <c r="D49" s="1">
        <f t="shared" si="41"/>
        <v>8.2527473101651718E-5</v>
      </c>
      <c r="E49" s="1">
        <f t="shared" si="41"/>
        <v>1.5697658213339753E-4</v>
      </c>
      <c r="F49" s="1">
        <f t="shared" si="41"/>
        <v>2.1605972958576685E-4</v>
      </c>
      <c r="G49" s="1">
        <f t="shared" si="41"/>
        <v>2.5399344532962679E-4</v>
      </c>
      <c r="H49" s="1">
        <f t="shared" si="41"/>
        <v>2.6706451296822998E-4</v>
      </c>
      <c r="I49" s="1">
        <f t="shared" si="41"/>
        <v>2.5399344532962674E-4</v>
      </c>
      <c r="J49" s="1">
        <f t="shared" si="41"/>
        <v>2.1605972958576669E-4</v>
      </c>
      <c r="K49" s="1">
        <f t="shared" si="41"/>
        <v>1.569765821333975E-4</v>
      </c>
      <c r="L49" s="1">
        <f t="shared" si="41"/>
        <v>8.2527473101651677E-5</v>
      </c>
      <c r="M49" s="1">
        <f t="shared" si="41"/>
        <v>0</v>
      </c>
      <c r="N49" s="6"/>
      <c r="O49" s="2"/>
      <c r="P49" s="2"/>
    </row>
    <row r="50" spans="1:16" x14ac:dyDescent="0.3">
      <c r="A50" s="3"/>
      <c r="B50" s="13" t="s">
        <v>53</v>
      </c>
      <c r="C50" s="1">
        <v>0</v>
      </c>
      <c r="D50" s="1">
        <f t="shared" ref="D50:L50" si="42">(C49-2*D49+E49)/dx^2</f>
        <v>-8.1850940945659982E-5</v>
      </c>
      <c r="E50" s="1">
        <f t="shared" si="42"/>
        <v>-1.5568974150251125E-4</v>
      </c>
      <c r="F50" s="1">
        <f t="shared" si="42"/>
        <v>-2.1428854540689592E-4</v>
      </c>
      <c r="G50" s="1">
        <f t="shared" si="42"/>
        <v>-2.519112934507541E-4</v>
      </c>
      <c r="H50" s="1">
        <f t="shared" si="42"/>
        <v>-2.6487520892246692E-4</v>
      </c>
      <c r="I50" s="1">
        <f t="shared" si="42"/>
        <v>-2.5191129345075464E-4</v>
      </c>
      <c r="J50" s="1">
        <f t="shared" si="42"/>
        <v>-2.142885454068937E-4</v>
      </c>
      <c r="K50" s="1">
        <f t="shared" si="42"/>
        <v>-1.5568974150251261E-4</v>
      </c>
      <c r="L50" s="1">
        <f t="shared" si="42"/>
        <v>-8.185094094565944E-5</v>
      </c>
      <c r="M50" s="1">
        <v>0</v>
      </c>
      <c r="N50" s="6"/>
      <c r="O50" s="2"/>
      <c r="P50" s="2"/>
    </row>
    <row r="51" spans="1:16" x14ac:dyDescent="0.3">
      <c r="A51" s="3"/>
      <c r="B51" s="3" t="s">
        <v>54</v>
      </c>
      <c r="C51" s="1">
        <f t="shared" ref="C51:M51" si="43">C45+C48*dt</f>
        <v>0</v>
      </c>
      <c r="D51" s="1">
        <f t="shared" si="43"/>
        <v>5.1571006874751505E-5</v>
      </c>
      <c r="E51" s="1">
        <f t="shared" si="43"/>
        <v>9.8093884280269273E-5</v>
      </c>
      <c r="F51" s="1">
        <f t="shared" si="43"/>
        <v>1.3501464883215403E-4</v>
      </c>
      <c r="G51" s="1">
        <f t="shared" si="43"/>
        <v>1.5871923885397475E-4</v>
      </c>
      <c r="H51" s="1">
        <f t="shared" si="43"/>
        <v>1.6688728391480476E-4</v>
      </c>
      <c r="I51" s="1">
        <f t="shared" si="43"/>
        <v>1.5871923885397445E-4</v>
      </c>
      <c r="J51" s="1">
        <f t="shared" si="43"/>
        <v>1.3501464883215394E-4</v>
      </c>
      <c r="K51" s="1">
        <f t="shared" si="43"/>
        <v>9.8093884280269137E-5</v>
      </c>
      <c r="L51" s="1">
        <f t="shared" si="43"/>
        <v>5.1571006874751539E-5</v>
      </c>
      <c r="M51" s="1">
        <f t="shared" si="43"/>
        <v>0</v>
      </c>
      <c r="N51" s="6"/>
      <c r="O51" s="2"/>
      <c r="P51" s="2">
        <f>1/(2*dx)*((D51-C51)^2+(E51-D51)^2+(F51-E51)^2+(G51-F51)^2+(H51-G51)^2+(I51-H51)^2+(J51-I51)^2+(K51-J51)^2+(L51-K51)^2+(M51-L51)^2)</f>
        <v>2.1695092352888173E-8</v>
      </c>
    </row>
    <row r="52" spans="1:16" x14ac:dyDescent="0.3">
      <c r="A52" s="3"/>
      <c r="B52" s="3" t="s">
        <v>55</v>
      </c>
      <c r="C52" s="1">
        <f t="shared" ref="C52:M52" si="44">C46+C50*dt</f>
        <v>0</v>
      </c>
      <c r="D52" s="1">
        <f t="shared" si="44"/>
        <v>-3.0386196198866179E-4</v>
      </c>
      <c r="E52" s="1">
        <f t="shared" si="44"/>
        <v>-5.7797979800709145E-4</v>
      </c>
      <c r="F52" s="1">
        <f t="shared" si="44"/>
        <v>-7.9552094437454403E-4</v>
      </c>
      <c r="G52" s="1">
        <f t="shared" si="44"/>
        <v>-9.3519095798627345E-4</v>
      </c>
      <c r="H52" s="1">
        <f t="shared" si="44"/>
        <v>-9.8331796477176383E-4</v>
      </c>
      <c r="I52" s="1">
        <f t="shared" si="44"/>
        <v>-9.3519095798627497E-4</v>
      </c>
      <c r="J52" s="1">
        <f t="shared" si="44"/>
        <v>-7.9552094437454327E-4</v>
      </c>
      <c r="K52" s="1">
        <f t="shared" si="44"/>
        <v>-5.7797979800709211E-4</v>
      </c>
      <c r="L52" s="1">
        <f t="shared" si="44"/>
        <v>-3.0386196198866125E-4</v>
      </c>
      <c r="M52" s="1">
        <f t="shared" si="44"/>
        <v>0</v>
      </c>
      <c r="N52" s="6"/>
      <c r="O52" s="2">
        <f>dx/2*(D52^2+E52^2+F52^2+G52^2+H52^2+I52^2+J52^2+K52^2+L52^2)</f>
        <v>7.5941265242747776E-7</v>
      </c>
      <c r="P52" s="2"/>
    </row>
    <row r="53" spans="1:16" x14ac:dyDescent="0.3">
      <c r="A53" s="3"/>
      <c r="B53" s="3" t="s">
        <v>56</v>
      </c>
      <c r="C53" s="1">
        <v>0</v>
      </c>
      <c r="D53" s="1">
        <f t="shared" ref="D53:L53" si="45">(C51-2*D51+E51)/dx^2</f>
        <v>-5.1148245300252874E-5</v>
      </c>
      <c r="E53" s="1">
        <f t="shared" si="45"/>
        <v>-9.728974397974021E-5</v>
      </c>
      <c r="F53" s="1">
        <f t="shared" si="45"/>
        <v>-1.3390784466098035E-4</v>
      </c>
      <c r="G53" s="1">
        <f t="shared" si="45"/>
        <v>-1.5741811251599781E-4</v>
      </c>
      <c r="H53" s="1">
        <f t="shared" si="45"/>
        <v>-1.6551919872145247E-4</v>
      </c>
      <c r="I53" s="1">
        <f t="shared" si="45"/>
        <v>-1.5741811251599261E-4</v>
      </c>
      <c r="J53" s="1">
        <f t="shared" si="45"/>
        <v>-1.3390784466098322E-4</v>
      </c>
      <c r="K53" s="1">
        <f t="shared" si="45"/>
        <v>-9.7289743979738015E-5</v>
      </c>
      <c r="L53" s="1">
        <f t="shared" si="45"/>
        <v>-5.1148245300254934E-5</v>
      </c>
      <c r="M53" s="1">
        <v>0</v>
      </c>
      <c r="N53" s="6"/>
      <c r="O53" s="2"/>
      <c r="P53" s="2"/>
    </row>
    <row r="54" spans="1:16" x14ac:dyDescent="0.3">
      <c r="A54" s="3"/>
      <c r="B54" s="3" t="s">
        <v>57</v>
      </c>
      <c r="C54" s="1">
        <f t="shared" ref="C54:M54" si="46">C52+C53*dt/2</f>
        <v>0</v>
      </c>
      <c r="D54" s="1">
        <f t="shared" si="46"/>
        <v>-3.0897678651868707E-4</v>
      </c>
      <c r="E54" s="1">
        <f t="shared" si="46"/>
        <v>-5.8770877240506552E-4</v>
      </c>
      <c r="F54" s="1">
        <f t="shared" si="46"/>
        <v>-8.0891172884064208E-4</v>
      </c>
      <c r="G54" s="1">
        <f t="shared" si="46"/>
        <v>-9.509327692378732E-4</v>
      </c>
      <c r="H54" s="1">
        <f t="shared" si="46"/>
        <v>-9.9986988464390914E-4</v>
      </c>
      <c r="I54" s="1">
        <f t="shared" si="46"/>
        <v>-9.5093276923787417E-4</v>
      </c>
      <c r="J54" s="1">
        <f t="shared" si="46"/>
        <v>-8.0891172884064164E-4</v>
      </c>
      <c r="K54" s="1">
        <f t="shared" si="46"/>
        <v>-5.8770877240506595E-4</v>
      </c>
      <c r="L54" s="1">
        <f t="shared" si="46"/>
        <v>-3.0897678651868675E-4</v>
      </c>
      <c r="M54" s="1">
        <f t="shared" si="46"/>
        <v>0</v>
      </c>
      <c r="N54" s="6"/>
      <c r="O54" s="2"/>
      <c r="P54" s="2"/>
    </row>
    <row r="55" spans="1:16" x14ac:dyDescent="0.3">
      <c r="A55" s="3"/>
      <c r="B55" s="3" t="s">
        <v>58</v>
      </c>
      <c r="C55" s="1">
        <f t="shared" ref="C55:M55" si="47">C51+C52*dt/2</f>
        <v>0</v>
      </c>
      <c r="D55" s="1">
        <f t="shared" si="47"/>
        <v>2.1184810675885324E-5</v>
      </c>
      <c r="E55" s="1">
        <f t="shared" si="47"/>
        <v>4.0295904479560123E-5</v>
      </c>
      <c r="F55" s="1">
        <f t="shared" si="47"/>
        <v>5.5462554394699614E-5</v>
      </c>
      <c r="G55" s="1">
        <f t="shared" si="47"/>
        <v>6.5200143055347393E-5</v>
      </c>
      <c r="H55" s="1">
        <f t="shared" si="47"/>
        <v>6.855548743762837E-5</v>
      </c>
      <c r="I55" s="1">
        <f t="shared" si="47"/>
        <v>6.5200143055346946E-5</v>
      </c>
      <c r="J55" s="1">
        <f t="shared" si="47"/>
        <v>5.5462554394699614E-5</v>
      </c>
      <c r="K55" s="1">
        <f t="shared" si="47"/>
        <v>4.0295904479559927E-5</v>
      </c>
      <c r="L55" s="1">
        <f t="shared" si="47"/>
        <v>2.1184810675885412E-5</v>
      </c>
      <c r="M55" s="1">
        <f t="shared" si="47"/>
        <v>0</v>
      </c>
      <c r="N55" s="6"/>
      <c r="O55" s="2"/>
      <c r="P55" s="2"/>
    </row>
    <row r="56" spans="1:16" x14ac:dyDescent="0.3">
      <c r="A56" s="3"/>
      <c r="B56" s="3" t="s">
        <v>59</v>
      </c>
      <c r="C56" s="1">
        <v>0</v>
      </c>
      <c r="D56" s="1">
        <f t="shared" ref="D56:L56" si="48">(C55-2*D55+E55)/dx^2</f>
        <v>-2.1011144803145687E-5</v>
      </c>
      <c r="E56" s="1">
        <f t="shared" si="48"/>
        <v>-3.9965572359718263E-5</v>
      </c>
      <c r="F56" s="1">
        <f t="shared" si="48"/>
        <v>-5.5007891237185476E-5</v>
      </c>
      <c r="G56" s="1">
        <f t="shared" si="48"/>
        <v>-6.4665654457866229E-5</v>
      </c>
      <c r="H56" s="1">
        <f t="shared" si="48"/>
        <v>-6.7993492868079992E-5</v>
      </c>
      <c r="I56" s="1">
        <f t="shared" si="48"/>
        <v>-6.4665654457857175E-5</v>
      </c>
      <c r="J56" s="1">
        <f t="shared" si="48"/>
        <v>-5.5007891237192069E-5</v>
      </c>
      <c r="K56" s="1">
        <f t="shared" si="48"/>
        <v>-3.9965572359713418E-5</v>
      </c>
      <c r="L56" s="1">
        <f t="shared" si="48"/>
        <v>-2.1011144803149464E-5</v>
      </c>
      <c r="M56" s="1">
        <v>0</v>
      </c>
      <c r="N56" s="6"/>
      <c r="O56" s="2"/>
      <c r="P56" s="2"/>
    </row>
    <row r="57" spans="1:16" x14ac:dyDescent="0.3">
      <c r="A57" s="3"/>
      <c r="B57" s="14" t="s">
        <v>60</v>
      </c>
      <c r="C57" s="1">
        <f t="shared" ref="C57:M57" si="49">C51+C54*dt</f>
        <v>0</v>
      </c>
      <c r="D57" s="1">
        <f t="shared" si="49"/>
        <v>-1.0224350428985914E-5</v>
      </c>
      <c r="E57" s="1">
        <f t="shared" si="49"/>
        <v>-1.9447870200743839E-5</v>
      </c>
      <c r="F57" s="1">
        <f t="shared" si="49"/>
        <v>-2.6767696935974395E-5</v>
      </c>
      <c r="G57" s="1">
        <f t="shared" si="49"/>
        <v>-3.1467314993599891E-5</v>
      </c>
      <c r="H57" s="1">
        <f t="shared" si="49"/>
        <v>-3.3086693013977084E-5</v>
      </c>
      <c r="I57" s="1">
        <f t="shared" si="49"/>
        <v>-3.1467314993600406E-5</v>
      </c>
      <c r="J57" s="1">
        <f t="shared" si="49"/>
        <v>-2.6767696935974395E-5</v>
      </c>
      <c r="K57" s="1">
        <f t="shared" si="49"/>
        <v>-1.9447870200744056E-5</v>
      </c>
      <c r="L57" s="1">
        <f t="shared" si="49"/>
        <v>-1.0224350428985813E-5</v>
      </c>
      <c r="M57" s="1">
        <f t="shared" si="49"/>
        <v>0</v>
      </c>
      <c r="N57" s="6"/>
      <c r="O57" s="2"/>
      <c r="P57" s="2">
        <f>1/(2*dx)*((D57-C57)^2+(E57-D57)^2+(F57-E57)^2+(G57-F57)^2+(H57-G57)^2+(I57-H57)^2+(J57-I57)^2+(K57-J57)^2+(L57-K57)^2+(M57-L57)^2)</f>
        <v>8.5275001156764408E-10</v>
      </c>
    </row>
    <row r="58" spans="1:16" x14ac:dyDescent="0.3">
      <c r="A58" s="3"/>
      <c r="B58" s="14" t="s">
        <v>61</v>
      </c>
      <c r="C58" s="1">
        <f t="shared" ref="C58:M58" si="50">C52+C56*dt</f>
        <v>0</v>
      </c>
      <c r="D58" s="1">
        <f t="shared" si="50"/>
        <v>-3.0806419094929092E-4</v>
      </c>
      <c r="E58" s="1">
        <f t="shared" si="50"/>
        <v>-5.8597291247903507E-4</v>
      </c>
      <c r="F58" s="1">
        <f t="shared" si="50"/>
        <v>-8.0652252262198112E-4</v>
      </c>
      <c r="G58" s="1">
        <f t="shared" si="50"/>
        <v>-9.4812408887784666E-4</v>
      </c>
      <c r="H58" s="1">
        <f t="shared" si="50"/>
        <v>-9.9691666334537975E-4</v>
      </c>
      <c r="I58" s="1">
        <f t="shared" si="50"/>
        <v>-9.4812408887784644E-4</v>
      </c>
      <c r="J58" s="1">
        <f t="shared" si="50"/>
        <v>-8.0652252262198166E-4</v>
      </c>
      <c r="K58" s="1">
        <f t="shared" si="50"/>
        <v>-5.8597291247903475E-4</v>
      </c>
      <c r="L58" s="1">
        <f t="shared" si="50"/>
        <v>-3.0806419094929114E-4</v>
      </c>
      <c r="M58" s="1">
        <f t="shared" si="50"/>
        <v>0</v>
      </c>
      <c r="N58" s="6"/>
      <c r="O58" s="2">
        <f>dx/2*(D58^2+E58^2+F58^2+G58^2+H58^2+I58^2+J58^2+K58^2+L58^2)</f>
        <v>7.8056233625889228E-7</v>
      </c>
      <c r="P58" s="2"/>
    </row>
    <row r="59" spans="1:16" x14ac:dyDescent="0.3">
      <c r="A59" s="3"/>
      <c r="B59" s="14" t="s">
        <v>62</v>
      </c>
      <c r="C59" s="1">
        <v>0</v>
      </c>
      <c r="D59" s="1">
        <f t="shared" ref="D59:L59" si="51">(C57-2*D57+E57)/dx^2</f>
        <v>1.0140534681587874E-5</v>
      </c>
      <c r="E59" s="1">
        <f t="shared" si="51"/>
        <v>1.9288443175262915E-5</v>
      </c>
      <c r="F59" s="1">
        <f t="shared" si="51"/>
        <v>2.654826446048694E-5</v>
      </c>
      <c r="G59" s="1">
        <f t="shared" si="51"/>
        <v>3.1209356647651657E-5</v>
      </c>
      <c r="H59" s="1">
        <f t="shared" si="51"/>
        <v>3.2815459557795393E-5</v>
      </c>
      <c r="I59" s="1">
        <f t="shared" si="51"/>
        <v>3.1209356647662092E-5</v>
      </c>
      <c r="J59" s="1">
        <f t="shared" si="51"/>
        <v>2.6548264460479527E-5</v>
      </c>
      <c r="K59" s="1">
        <f t="shared" si="51"/>
        <v>1.9288443175268339E-5</v>
      </c>
      <c r="L59" s="1">
        <f t="shared" si="51"/>
        <v>1.0140534681583616E-5</v>
      </c>
      <c r="M59" s="1">
        <v>0</v>
      </c>
      <c r="N59" s="6"/>
      <c r="O59" s="2"/>
      <c r="P59" s="2"/>
    </row>
    <row r="60" spans="1:16" x14ac:dyDescent="0.3">
      <c r="A60" s="3"/>
      <c r="B60" s="14" t="s">
        <v>63</v>
      </c>
      <c r="C60" s="1">
        <f t="shared" ref="C60:M60" si="52">C58+C59*dt/2</f>
        <v>0</v>
      </c>
      <c r="D60" s="1">
        <f t="shared" si="52"/>
        <v>-3.0705013748113212E-4</v>
      </c>
      <c r="E60" s="1">
        <f t="shared" si="52"/>
        <v>-5.8404406816150881E-4</v>
      </c>
      <c r="F60" s="1">
        <f t="shared" si="52"/>
        <v>-8.0386769617593243E-4</v>
      </c>
      <c r="G60" s="1">
        <f t="shared" si="52"/>
        <v>-9.4500315321308147E-4</v>
      </c>
      <c r="H60" s="1">
        <f t="shared" si="52"/>
        <v>-9.936351173896003E-4</v>
      </c>
      <c r="I60" s="1">
        <f t="shared" si="52"/>
        <v>-9.4500315321308028E-4</v>
      </c>
      <c r="J60" s="1">
        <f t="shared" si="52"/>
        <v>-8.0386769617593373E-4</v>
      </c>
      <c r="K60" s="1">
        <f t="shared" si="52"/>
        <v>-5.8404406816150794E-4</v>
      </c>
      <c r="L60" s="1">
        <f t="shared" si="52"/>
        <v>-3.0705013748113277E-4</v>
      </c>
      <c r="M60" s="1">
        <f t="shared" si="52"/>
        <v>0</v>
      </c>
      <c r="N60" s="6"/>
      <c r="O60" s="2"/>
      <c r="P60" s="2"/>
    </row>
    <row r="61" spans="1:16" x14ac:dyDescent="0.3">
      <c r="A61" s="3"/>
      <c r="B61" s="14" t="s">
        <v>64</v>
      </c>
      <c r="C61" s="1">
        <f t="shared" ref="C61:M61" si="53">C57+C58*dt/2</f>
        <v>0</v>
      </c>
      <c r="D61" s="1">
        <f t="shared" si="53"/>
        <v>-4.1030769523915006E-5</v>
      </c>
      <c r="E61" s="1">
        <f t="shared" si="53"/>
        <v>-7.8045161448647341E-5</v>
      </c>
      <c r="F61" s="1">
        <f t="shared" si="53"/>
        <v>-1.0741994919817252E-4</v>
      </c>
      <c r="G61" s="1">
        <f t="shared" si="53"/>
        <v>-1.2627972388138455E-4</v>
      </c>
      <c r="H61" s="1">
        <f t="shared" si="53"/>
        <v>-1.3277835934851506E-4</v>
      </c>
      <c r="I61" s="1">
        <f t="shared" si="53"/>
        <v>-1.2627972388138504E-4</v>
      </c>
      <c r="J61" s="1">
        <f t="shared" si="53"/>
        <v>-1.0741994919817257E-4</v>
      </c>
      <c r="K61" s="1">
        <f t="shared" si="53"/>
        <v>-7.8045161448647531E-5</v>
      </c>
      <c r="L61" s="1">
        <f t="shared" si="53"/>
        <v>-4.1030769523914925E-5</v>
      </c>
      <c r="M61" s="1">
        <f t="shared" si="53"/>
        <v>0</v>
      </c>
      <c r="N61" s="6"/>
      <c r="O61" s="2"/>
      <c r="P61" s="2"/>
    </row>
    <row r="62" spans="1:16" x14ac:dyDescent="0.3">
      <c r="A62" s="3"/>
      <c r="B62" s="14" t="s">
        <v>65</v>
      </c>
      <c r="C62" s="1">
        <v>0</v>
      </c>
      <c r="D62" s="1">
        <f t="shared" ref="D62:L62" si="54">(C61-2*D61+E61)/dx^2</f>
        <v>4.0694413230375923E-5</v>
      </c>
      <c r="E62" s="1">
        <f t="shared" si="54"/>
        <v>7.7405373759093548E-5</v>
      </c>
      <c r="F62" s="1">
        <f t="shared" si="54"/>
        <v>1.0653935698934954E-4</v>
      </c>
      <c r="G62" s="1">
        <f t="shared" si="54"/>
        <v>1.2524452565410989E-4</v>
      </c>
      <c r="H62" s="1">
        <f t="shared" si="54"/>
        <v>1.3168988751794311E-4</v>
      </c>
      <c r="I62" s="1">
        <f t="shared" si="54"/>
        <v>1.2524452565411924E-4</v>
      </c>
      <c r="J62" s="1">
        <f t="shared" si="54"/>
        <v>1.0653935698934377E-4</v>
      </c>
      <c r="K62" s="1">
        <f t="shared" si="54"/>
        <v>7.7405373759097601E-5</v>
      </c>
      <c r="L62" s="1">
        <f t="shared" si="54"/>
        <v>4.0694413230372352E-5</v>
      </c>
      <c r="M62" s="1">
        <v>0</v>
      </c>
      <c r="N62" s="6"/>
      <c r="O62" s="2"/>
      <c r="P62" s="2"/>
    </row>
    <row r="63" spans="1:16" x14ac:dyDescent="0.3">
      <c r="A63" s="3"/>
      <c r="B63" s="15" t="s">
        <v>66</v>
      </c>
      <c r="C63" s="1">
        <f t="shared" ref="C63:M63" si="55">C57+C60*dt</f>
        <v>0</v>
      </c>
      <c r="D63" s="1">
        <f t="shared" si="55"/>
        <v>-7.1634377925212337E-5</v>
      </c>
      <c r="E63" s="1">
        <f t="shared" si="55"/>
        <v>-1.362566838330456E-4</v>
      </c>
      <c r="F63" s="1">
        <f t="shared" si="55"/>
        <v>-1.8754123617116089E-4</v>
      </c>
      <c r="G63" s="1">
        <f t="shared" si="55"/>
        <v>-2.2046794563621618E-4</v>
      </c>
      <c r="H63" s="1">
        <f t="shared" si="55"/>
        <v>-2.3181371649189716E-4</v>
      </c>
      <c r="I63" s="1">
        <f t="shared" si="55"/>
        <v>-2.2046794563621648E-4</v>
      </c>
      <c r="J63" s="1">
        <f t="shared" si="55"/>
        <v>-1.8754123617116116E-4</v>
      </c>
      <c r="K63" s="1">
        <f t="shared" si="55"/>
        <v>-1.3625668383304565E-4</v>
      </c>
      <c r="L63" s="1">
        <f t="shared" si="55"/>
        <v>-7.1634377925212364E-5</v>
      </c>
      <c r="M63" s="1">
        <f t="shared" si="55"/>
        <v>0</v>
      </c>
      <c r="N63" s="6"/>
      <c r="O63" s="2"/>
      <c r="P63" s="2">
        <f>1/(2*dx)*((D63-C63)^2+(E63-D63)^2+(F63-E63)^2+(G63-F63)^2+(H63-G63)^2+(I63-H63)^2+(J63-I63)^2+(K63-J63)^2+(L63-K63)^2+(M63-L63)^2)</f>
        <v>4.1859426070333283E-8</v>
      </c>
    </row>
    <row r="64" spans="1:16" x14ac:dyDescent="0.3">
      <c r="A64" s="3"/>
      <c r="B64" s="15" t="s">
        <v>67</v>
      </c>
      <c r="C64" s="1">
        <f t="shared" ref="C64:M64" si="56">C58+C62*dt</f>
        <v>0</v>
      </c>
      <c r="D64" s="1">
        <f t="shared" si="56"/>
        <v>-2.9992530830321573E-4</v>
      </c>
      <c r="E64" s="1">
        <f t="shared" si="56"/>
        <v>-5.7049183772721638E-4</v>
      </c>
      <c r="F64" s="1">
        <f t="shared" si="56"/>
        <v>-7.8521465122411121E-4</v>
      </c>
      <c r="G64" s="1">
        <f t="shared" si="56"/>
        <v>-9.2307518374702463E-4</v>
      </c>
      <c r="H64" s="1">
        <f t="shared" si="56"/>
        <v>-9.7057868584179117E-4</v>
      </c>
      <c r="I64" s="1">
        <f t="shared" si="56"/>
        <v>-9.2307518374702257E-4</v>
      </c>
      <c r="J64" s="1">
        <f t="shared" si="56"/>
        <v>-7.8521465122411295E-4</v>
      </c>
      <c r="K64" s="1">
        <f t="shared" si="56"/>
        <v>-5.7049183772721519E-4</v>
      </c>
      <c r="L64" s="1">
        <f t="shared" si="56"/>
        <v>-2.9992530830321665E-4</v>
      </c>
      <c r="M64" s="1">
        <f t="shared" si="56"/>
        <v>0</v>
      </c>
      <c r="N64" s="6"/>
      <c r="O64" s="2">
        <f>dx/2*(D64^2+E64^2+F64^2+G64^2+H64^2+I64^2+J64^2+K64^2+L64^2)</f>
        <v>7.398631226194937E-7</v>
      </c>
      <c r="P64" s="2"/>
    </row>
    <row r="65" spans="1:16" x14ac:dyDescent="0.3">
      <c r="A65" s="3"/>
      <c r="B65" s="15" t="s">
        <v>68</v>
      </c>
      <c r="C65" s="1">
        <v>0</v>
      </c>
      <c r="D65" s="1">
        <f t="shared" ref="D65:L65" si="57">(C63-2*D63+E63)/dx^2</f>
        <v>7.1047143658616306E-5</v>
      </c>
      <c r="E65" s="1">
        <f t="shared" si="57"/>
        <v>1.3513969788136413E-4</v>
      </c>
      <c r="F65" s="1">
        <f t="shared" si="57"/>
        <v>1.8600383690184932E-4</v>
      </c>
      <c r="G65" s="1">
        <f t="shared" si="57"/>
        <v>2.1866062440144366E-4</v>
      </c>
      <c r="H65" s="1">
        <f t="shared" si="57"/>
        <v>2.2991338648646408E-4</v>
      </c>
      <c r="I65" s="1">
        <f t="shared" si="57"/>
        <v>2.186606244014467E-4</v>
      </c>
      <c r="J65" s="1">
        <f t="shared" si="57"/>
        <v>1.8600383690185125E-4</v>
      </c>
      <c r="K65" s="1">
        <f t="shared" si="57"/>
        <v>1.3513969788136223E-4</v>
      </c>
      <c r="L65" s="1">
        <f t="shared" si="57"/>
        <v>7.1047143658616306E-5</v>
      </c>
      <c r="M65" s="1">
        <v>0</v>
      </c>
      <c r="N65" s="6"/>
      <c r="O65" s="2"/>
      <c r="P65" s="2"/>
    </row>
    <row r="66" spans="1:16" x14ac:dyDescent="0.3">
      <c r="A66" s="3"/>
      <c r="B66" s="15" t="s">
        <v>69</v>
      </c>
      <c r="C66" s="1">
        <f t="shared" ref="C66:M66" si="58">C64+C65*dt/2</f>
        <v>0</v>
      </c>
      <c r="D66" s="1">
        <f t="shared" si="58"/>
        <v>-2.9282059393735411E-4</v>
      </c>
      <c r="E66" s="1">
        <f t="shared" si="58"/>
        <v>-5.5697786793907993E-4</v>
      </c>
      <c r="F66" s="1">
        <f t="shared" si="58"/>
        <v>-7.6661426753392632E-4</v>
      </c>
      <c r="G66" s="1">
        <f t="shared" si="58"/>
        <v>-9.0120912130688027E-4</v>
      </c>
      <c r="H66" s="1">
        <f t="shared" si="58"/>
        <v>-9.4758734719314474E-4</v>
      </c>
      <c r="I66" s="1">
        <f t="shared" si="58"/>
        <v>-9.0120912130687788E-4</v>
      </c>
      <c r="J66" s="1">
        <f t="shared" si="58"/>
        <v>-7.6661426753392783E-4</v>
      </c>
      <c r="K66" s="1">
        <f t="shared" si="58"/>
        <v>-5.5697786793907896E-4</v>
      </c>
      <c r="L66" s="1">
        <f t="shared" si="58"/>
        <v>-2.9282059393735503E-4</v>
      </c>
      <c r="M66" s="1">
        <f t="shared" si="58"/>
        <v>0</v>
      </c>
      <c r="N66" s="6"/>
      <c r="O66" s="2"/>
      <c r="P66" s="2"/>
    </row>
    <row r="67" spans="1:16" x14ac:dyDescent="0.3">
      <c r="A67" s="3"/>
      <c r="B67" s="15" t="s">
        <v>70</v>
      </c>
      <c r="C67" s="1">
        <f t="shared" ref="C67:M67" si="59">C63+C64*dt/2</f>
        <v>0</v>
      </c>
      <c r="D67" s="1">
        <f t="shared" si="59"/>
        <v>-1.0162690875553391E-4</v>
      </c>
      <c r="E67" s="1">
        <f t="shared" si="59"/>
        <v>-1.9330586760576724E-4</v>
      </c>
      <c r="F67" s="1">
        <f t="shared" si="59"/>
        <v>-2.66062701293572E-4</v>
      </c>
      <c r="G67" s="1">
        <f t="shared" si="59"/>
        <v>-3.1277546401091866E-4</v>
      </c>
      <c r="H67" s="1">
        <f t="shared" si="59"/>
        <v>-3.2887158507607629E-4</v>
      </c>
      <c r="I67" s="1">
        <f t="shared" si="59"/>
        <v>-3.1277546401091872E-4</v>
      </c>
      <c r="J67" s="1">
        <f t="shared" si="59"/>
        <v>-2.6606270129357244E-4</v>
      </c>
      <c r="K67" s="1">
        <f t="shared" si="59"/>
        <v>-1.9330586760576718E-4</v>
      </c>
      <c r="L67" s="1">
        <f t="shared" si="59"/>
        <v>-1.0162690875553403E-4</v>
      </c>
      <c r="M67" s="1">
        <f t="shared" si="59"/>
        <v>0</v>
      </c>
      <c r="N67" s="6"/>
      <c r="O67" s="2"/>
      <c r="P67" s="2"/>
    </row>
    <row r="68" spans="1:16" x14ac:dyDescent="0.3">
      <c r="A68" s="3"/>
      <c r="B68" s="15" t="s">
        <v>71</v>
      </c>
      <c r="C68" s="1">
        <v>0</v>
      </c>
      <c r="D68" s="1">
        <f t="shared" ref="D68:L68" si="60">(C67-2*D67+E67)/dx^2</f>
        <v>1.007938059219737E-4</v>
      </c>
      <c r="E68" s="1">
        <f t="shared" si="60"/>
        <v>1.9172121184857279E-4</v>
      </c>
      <c r="F68" s="1">
        <f t="shared" si="60"/>
        <v>2.6388160975918638E-4</v>
      </c>
      <c r="G68" s="1">
        <f t="shared" si="60"/>
        <v>3.102114371353093E-4</v>
      </c>
      <c r="H68" s="1">
        <f t="shared" si="60"/>
        <v>3.2617560767442705E-4</v>
      </c>
      <c r="I68" s="1">
        <f t="shared" si="60"/>
        <v>3.10211437135306E-4</v>
      </c>
      <c r="J68" s="1">
        <f t="shared" si="60"/>
        <v>2.6388160975919517E-4</v>
      </c>
      <c r="K68" s="1">
        <f t="shared" si="60"/>
        <v>1.9172121184856579E-4</v>
      </c>
      <c r="L68" s="1">
        <f t="shared" si="60"/>
        <v>1.0079380592197672E-4</v>
      </c>
      <c r="M68" s="1">
        <v>0</v>
      </c>
      <c r="N68" s="6"/>
      <c r="O68" s="2"/>
      <c r="P68" s="2"/>
    </row>
    <row r="69" spans="1:16" x14ac:dyDescent="0.3">
      <c r="A69" s="3"/>
      <c r="B69" s="16" t="s">
        <v>72</v>
      </c>
      <c r="C69" s="1">
        <f t="shared" ref="C69:M69" si="61">C63+C66*dt</f>
        <v>0</v>
      </c>
      <c r="D69" s="1">
        <f t="shared" si="61"/>
        <v>-1.3019849671268315E-4</v>
      </c>
      <c r="E69" s="1">
        <f t="shared" si="61"/>
        <v>-2.476522574208616E-4</v>
      </c>
      <c r="F69" s="1">
        <f t="shared" si="61"/>
        <v>-3.4086408967794613E-4</v>
      </c>
      <c r="G69" s="1">
        <f t="shared" si="61"/>
        <v>-4.0070976989759225E-4</v>
      </c>
      <c r="H69" s="1">
        <f t="shared" si="61"/>
        <v>-4.2133118593052612E-4</v>
      </c>
      <c r="I69" s="1">
        <f t="shared" si="61"/>
        <v>-4.0070976989759204E-4</v>
      </c>
      <c r="J69" s="1">
        <f t="shared" si="61"/>
        <v>-3.4086408967794673E-4</v>
      </c>
      <c r="K69" s="1">
        <f t="shared" si="61"/>
        <v>-2.4765225742086143E-4</v>
      </c>
      <c r="L69" s="1">
        <f t="shared" si="61"/>
        <v>-1.3019849671268337E-4</v>
      </c>
      <c r="M69" s="1">
        <f t="shared" si="61"/>
        <v>0</v>
      </c>
      <c r="N69" s="6"/>
      <c r="O69" s="2"/>
      <c r="P69" s="2">
        <f>1/(2*dx)*((D69-C69)^2+(E69-D69)^2+(F69-E69)^2+(G69-F69)^2+(H69-G69)^2+(I69-H69)^2+(J69-I69)^2+(K69-J69)^2+(L69-K69)^2+(M69-L69)^2)</f>
        <v>1.3828090765992525E-7</v>
      </c>
    </row>
    <row r="70" spans="1:16" x14ac:dyDescent="0.3">
      <c r="A70" s="3"/>
      <c r="B70" s="16" t="s">
        <v>73</v>
      </c>
      <c r="C70" s="1">
        <f t="shared" ref="C70:M70" si="62">C64+C68*dt</f>
        <v>0</v>
      </c>
      <c r="D70" s="1">
        <f t="shared" si="62"/>
        <v>-2.7976654711882098E-4</v>
      </c>
      <c r="E70" s="1">
        <f t="shared" si="62"/>
        <v>-5.3214759535750186E-4</v>
      </c>
      <c r="F70" s="1">
        <f t="shared" si="62"/>
        <v>-7.3243832927227391E-4</v>
      </c>
      <c r="G70" s="1">
        <f t="shared" si="62"/>
        <v>-8.6103289631996277E-4</v>
      </c>
      <c r="H70" s="1">
        <f t="shared" si="62"/>
        <v>-9.0534356430690575E-4</v>
      </c>
      <c r="I70" s="1">
        <f t="shared" si="62"/>
        <v>-8.6103289631996136E-4</v>
      </c>
      <c r="J70" s="1">
        <f t="shared" si="62"/>
        <v>-7.3243832927227391E-4</v>
      </c>
      <c r="K70" s="1">
        <f t="shared" si="62"/>
        <v>-5.3214759535750197E-4</v>
      </c>
      <c r="L70" s="1">
        <f t="shared" si="62"/>
        <v>-2.7976654711882131E-4</v>
      </c>
      <c r="M70" s="1">
        <f t="shared" si="62"/>
        <v>0</v>
      </c>
      <c r="N70" s="6"/>
      <c r="O70" s="2">
        <f>dx/2*(D70^2+E70^2+F70^2+G70^2+H70^2+I70^2+J70^2+K70^2+L70^2)</f>
        <v>6.4374922442612324E-7</v>
      </c>
      <c r="P70" s="2"/>
    </row>
    <row r="71" spans="1:16" x14ac:dyDescent="0.3">
      <c r="A71" s="3"/>
      <c r="B71" s="16" t="s">
        <v>74</v>
      </c>
      <c r="C71" s="1">
        <v>0</v>
      </c>
      <c r="D71" s="1">
        <f t="shared" ref="D71:L71" si="63">(C69-2*D69+E69)/dx^2</f>
        <v>1.2913117371855359E-4</v>
      </c>
      <c r="E71" s="1">
        <f t="shared" si="63"/>
        <v>2.4562208844377018E-4</v>
      </c>
      <c r="F71" s="1">
        <f t="shared" si="63"/>
        <v>3.3806980180234607E-4</v>
      </c>
      <c r="G71" s="1">
        <f t="shared" si="63"/>
        <v>3.9742488748974452E-4</v>
      </c>
      <c r="H71" s="1">
        <f t="shared" si="63"/>
        <v>4.1787725616759049E-4</v>
      </c>
      <c r="I71" s="1">
        <f t="shared" si="63"/>
        <v>3.9742488748973406E-4</v>
      </c>
      <c r="J71" s="1">
        <f t="shared" si="63"/>
        <v>3.38069801802362E-4</v>
      </c>
      <c r="K71" s="1">
        <f t="shared" si="63"/>
        <v>2.4562208844375837E-4</v>
      </c>
      <c r="L71" s="1">
        <f t="shared" si="63"/>
        <v>1.2913117371855963E-4</v>
      </c>
      <c r="M71" s="1">
        <v>0</v>
      </c>
      <c r="N71" s="6"/>
      <c r="O71" s="2"/>
      <c r="P71" s="2"/>
    </row>
    <row r="72" spans="1:16" x14ac:dyDescent="0.3">
      <c r="A72" s="3"/>
      <c r="B72" s="16" t="s">
        <v>75</v>
      </c>
      <c r="C72" s="1">
        <f t="shared" ref="C72:M72" si="64">C70+C71*dt/2</f>
        <v>0</v>
      </c>
      <c r="D72" s="1">
        <f t="shared" si="64"/>
        <v>-2.6685342974696561E-4</v>
      </c>
      <c r="E72" s="1">
        <f t="shared" si="64"/>
        <v>-5.0758538651312485E-4</v>
      </c>
      <c r="F72" s="1">
        <f t="shared" si="64"/>
        <v>-6.9863134909203925E-4</v>
      </c>
      <c r="G72" s="1">
        <f t="shared" si="64"/>
        <v>-8.2129040757098837E-4</v>
      </c>
      <c r="H72" s="1">
        <f t="shared" si="64"/>
        <v>-8.6355583869014675E-4</v>
      </c>
      <c r="I72" s="1">
        <f t="shared" si="64"/>
        <v>-8.2129040757098794E-4</v>
      </c>
      <c r="J72" s="1">
        <f t="shared" si="64"/>
        <v>-6.9863134909203773E-4</v>
      </c>
      <c r="K72" s="1">
        <f t="shared" si="64"/>
        <v>-5.0758538651312615E-4</v>
      </c>
      <c r="L72" s="1">
        <f t="shared" si="64"/>
        <v>-2.6685342974696534E-4</v>
      </c>
      <c r="M72" s="1">
        <f t="shared" si="64"/>
        <v>0</v>
      </c>
      <c r="N72" s="6"/>
      <c r="O72" s="2"/>
      <c r="P72" s="2"/>
    </row>
    <row r="73" spans="1:16" x14ac:dyDescent="0.3">
      <c r="A73" s="3"/>
      <c r="B73" s="16" t="s">
        <v>76</v>
      </c>
      <c r="C73" s="1">
        <f t="shared" ref="C73:M73" si="65">C69+C70*dt/2</f>
        <v>0</v>
      </c>
      <c r="D73" s="1">
        <f t="shared" si="65"/>
        <v>-1.5817515142456525E-4</v>
      </c>
      <c r="E73" s="1">
        <f t="shared" si="65"/>
        <v>-3.0086701695661181E-4</v>
      </c>
      <c r="F73" s="1">
        <f t="shared" si="65"/>
        <v>-4.141079226051735E-4</v>
      </c>
      <c r="G73" s="1">
        <f t="shared" si="65"/>
        <v>-4.8681305952958851E-4</v>
      </c>
      <c r="H73" s="1">
        <f t="shared" si="65"/>
        <v>-5.1186554236121672E-4</v>
      </c>
      <c r="I73" s="1">
        <f t="shared" si="65"/>
        <v>-4.8681305952958818E-4</v>
      </c>
      <c r="J73" s="1">
        <f t="shared" si="65"/>
        <v>-4.1410792260517415E-4</v>
      </c>
      <c r="K73" s="1">
        <f t="shared" si="65"/>
        <v>-3.0086701695661164E-4</v>
      </c>
      <c r="L73" s="1">
        <f t="shared" si="65"/>
        <v>-1.581751514245655E-4</v>
      </c>
      <c r="M73" s="1">
        <f t="shared" si="65"/>
        <v>0</v>
      </c>
      <c r="N73" s="6"/>
      <c r="O73" s="2"/>
      <c r="P73" s="2"/>
    </row>
    <row r="74" spans="1:16" x14ac:dyDescent="0.3">
      <c r="A74" s="3"/>
      <c r="B74" s="16" t="s">
        <v>77</v>
      </c>
      <c r="C74" s="1">
        <v>0</v>
      </c>
      <c r="D74" s="1">
        <f t="shared" ref="D74:L74" si="66">(C73-2*D73+E73)/dx^2</f>
        <v>1.5687848533027049E-4</v>
      </c>
      <c r="E74" s="1">
        <f t="shared" si="66"/>
        <v>2.9840061147976921E-4</v>
      </c>
      <c r="F74" s="1">
        <f t="shared" si="66"/>
        <v>4.1071320669825996E-4</v>
      </c>
      <c r="G74" s="1">
        <f t="shared" si="66"/>
        <v>4.8282233163800497E-4</v>
      </c>
      <c r="H74" s="1">
        <f t="shared" si="66"/>
        <v>5.0766944273598663E-4</v>
      </c>
      <c r="I74" s="1">
        <f t="shared" si="66"/>
        <v>4.828223316379918E-4</v>
      </c>
      <c r="J74" s="1">
        <f t="shared" si="66"/>
        <v>4.1071320669827806E-4</v>
      </c>
      <c r="K74" s="1">
        <f t="shared" si="66"/>
        <v>2.9840061147975685E-4</v>
      </c>
      <c r="L74" s="1">
        <f t="shared" si="66"/>
        <v>1.5687848533027708E-4</v>
      </c>
      <c r="M74" s="1">
        <v>0</v>
      </c>
      <c r="N74" s="6"/>
      <c r="O74" s="2"/>
      <c r="P74" s="2"/>
    </row>
    <row r="75" spans="1:16" x14ac:dyDescent="0.3">
      <c r="A75" s="3"/>
      <c r="B75" s="17" t="s">
        <v>78</v>
      </c>
      <c r="C75" s="1">
        <f t="shared" ref="C75:M75" si="67">C69+C72*dt</f>
        <v>0</v>
      </c>
      <c r="D75" s="1">
        <f t="shared" si="67"/>
        <v>-1.8356918266207629E-4</v>
      </c>
      <c r="E75" s="1">
        <f t="shared" si="67"/>
        <v>-3.4916933472348659E-4</v>
      </c>
      <c r="F75" s="1">
        <f t="shared" si="67"/>
        <v>-4.80590359496354E-4</v>
      </c>
      <c r="G75" s="1">
        <f t="shared" si="67"/>
        <v>-5.6496785141178991E-4</v>
      </c>
      <c r="H75" s="1">
        <f t="shared" si="67"/>
        <v>-5.9404235366855552E-4</v>
      </c>
      <c r="I75" s="1">
        <f t="shared" si="67"/>
        <v>-5.6496785141178958E-4</v>
      </c>
      <c r="J75" s="1">
        <f t="shared" si="67"/>
        <v>-4.8059035949635427E-4</v>
      </c>
      <c r="K75" s="1">
        <f t="shared" si="67"/>
        <v>-3.4916933472348664E-4</v>
      </c>
      <c r="L75" s="1">
        <f t="shared" si="67"/>
        <v>-1.8356918266207645E-4</v>
      </c>
      <c r="M75" s="1">
        <f t="shared" si="67"/>
        <v>0</v>
      </c>
      <c r="N75" s="6"/>
      <c r="O75" s="2"/>
      <c r="P75" s="2">
        <f>1/(2*dx)*((D75-C75)^2+(E75-D75)^2+(F75-E75)^2+(G75-F75)^2+(H75-G75)^2+(I75-H75)^2+(J75-I75)^2+(K75-J75)^2+(L75-K75)^2+(M75-L75)^2)</f>
        <v>2.748842332027864E-7</v>
      </c>
    </row>
    <row r="76" spans="1:16" x14ac:dyDescent="0.3">
      <c r="A76" s="3"/>
      <c r="B76" s="17" t="s">
        <v>79</v>
      </c>
      <c r="C76" s="1">
        <f t="shared" ref="C76:M76" si="68">C70+C74*dt</f>
        <v>0</v>
      </c>
      <c r="D76" s="1">
        <f t="shared" si="68"/>
        <v>-2.4839085005276686E-4</v>
      </c>
      <c r="E76" s="1">
        <f t="shared" si="68"/>
        <v>-4.7246747306154801E-4</v>
      </c>
      <c r="F76" s="1">
        <f t="shared" si="68"/>
        <v>-6.5029568793262195E-4</v>
      </c>
      <c r="G76" s="1">
        <f t="shared" si="68"/>
        <v>-7.6446842999236173E-4</v>
      </c>
      <c r="H76" s="1">
        <f t="shared" si="68"/>
        <v>-8.0380967575970845E-4</v>
      </c>
      <c r="I76" s="1">
        <f t="shared" si="68"/>
        <v>-7.6446842999236303E-4</v>
      </c>
      <c r="J76" s="1">
        <f t="shared" si="68"/>
        <v>-6.5029568793261827E-4</v>
      </c>
      <c r="K76" s="1">
        <f t="shared" si="68"/>
        <v>-4.7246747306155061E-4</v>
      </c>
      <c r="L76" s="1">
        <f t="shared" si="68"/>
        <v>-2.4839085005276589E-4</v>
      </c>
      <c r="M76" s="1">
        <f t="shared" si="68"/>
        <v>0</v>
      </c>
      <c r="N76" s="6"/>
      <c r="O76" s="2">
        <f>dx/2*(D76^2+E76^2+F76^2+G76^2+H76^2+I76^2+J76^2+K76^2+L76^2)</f>
        <v>5.0745360330393898E-7</v>
      </c>
      <c r="P76" s="2"/>
    </row>
    <row r="77" spans="1:16" x14ac:dyDescent="0.3">
      <c r="A77" s="3"/>
      <c r="B77" s="17" t="s">
        <v>80</v>
      </c>
      <c r="C77" s="1">
        <v>0</v>
      </c>
      <c r="D77" s="1">
        <f t="shared" ref="D77:L77" si="69">(C75-2*D75+E75)/dx^2</f>
        <v>1.8206434493648664E-4</v>
      </c>
      <c r="E77" s="1">
        <f t="shared" si="69"/>
        <v>3.4630696327372928E-4</v>
      </c>
      <c r="F77" s="1">
        <f t="shared" si="69"/>
        <v>4.7665064318321736E-4</v>
      </c>
      <c r="G77" s="1">
        <f t="shared" si="69"/>
        <v>5.6033643711764355E-4</v>
      </c>
      <c r="H77" s="1">
        <f t="shared" si="69"/>
        <v>5.8917259649346584E-4</v>
      </c>
      <c r="I77" s="1">
        <f t="shared" si="69"/>
        <v>5.6033643711763477E-4</v>
      </c>
      <c r="J77" s="1">
        <f t="shared" si="69"/>
        <v>4.7665064318322506E-4</v>
      </c>
      <c r="K77" s="1">
        <f t="shared" si="69"/>
        <v>3.4630696327372598E-4</v>
      </c>
      <c r="L77" s="1">
        <f t="shared" si="69"/>
        <v>1.8206434493648938E-4</v>
      </c>
      <c r="M77" s="1">
        <v>0</v>
      </c>
      <c r="N77" s="6"/>
      <c r="O77" s="2"/>
      <c r="P77" s="2"/>
    </row>
    <row r="78" spans="1:16" x14ac:dyDescent="0.3">
      <c r="A78" s="3"/>
      <c r="B78" s="17" t="s">
        <v>81</v>
      </c>
      <c r="C78" s="1">
        <f t="shared" ref="C78:M78" si="70">C76+C77*dt/2</f>
        <v>0</v>
      </c>
      <c r="D78" s="1">
        <f t="shared" si="70"/>
        <v>-2.3018441555911821E-4</v>
      </c>
      <c r="E78" s="1">
        <f t="shared" si="70"/>
        <v>-4.3783677673417507E-4</v>
      </c>
      <c r="F78" s="1">
        <f t="shared" si="70"/>
        <v>-6.0263062361430022E-4</v>
      </c>
      <c r="G78" s="1">
        <f t="shared" si="70"/>
        <v>-7.0843478628059735E-4</v>
      </c>
      <c r="H78" s="1">
        <f t="shared" si="70"/>
        <v>-7.4489241611036192E-4</v>
      </c>
      <c r="I78" s="1">
        <f t="shared" si="70"/>
        <v>-7.0843478628059952E-4</v>
      </c>
      <c r="J78" s="1">
        <f t="shared" si="70"/>
        <v>-6.0263062361429578E-4</v>
      </c>
      <c r="K78" s="1">
        <f t="shared" si="70"/>
        <v>-4.3783677673417799E-4</v>
      </c>
      <c r="L78" s="1">
        <f t="shared" si="70"/>
        <v>-2.3018441555911696E-4</v>
      </c>
      <c r="M78" s="1">
        <f t="shared" si="70"/>
        <v>0</v>
      </c>
      <c r="N78" s="6"/>
      <c r="O78" s="2"/>
      <c r="P78" s="2"/>
    </row>
    <row r="79" spans="1:16" x14ac:dyDescent="0.3">
      <c r="A79" s="3"/>
      <c r="B79" s="17" t="s">
        <v>82</v>
      </c>
      <c r="C79" s="1">
        <f t="shared" ref="C79:M79" si="71">C75+C76*dt/2</f>
        <v>0</v>
      </c>
      <c r="D79" s="1">
        <f t="shared" si="71"/>
        <v>-2.0840826766735298E-4</v>
      </c>
      <c r="E79" s="1">
        <f t="shared" si="71"/>
        <v>-3.964160820296414E-4</v>
      </c>
      <c r="F79" s="1">
        <f t="shared" si="71"/>
        <v>-5.4561992828961619E-4</v>
      </c>
      <c r="G79" s="1">
        <f t="shared" si="71"/>
        <v>-6.4141469441102606E-4</v>
      </c>
      <c r="H79" s="1">
        <f t="shared" si="71"/>
        <v>-6.7442332124452637E-4</v>
      </c>
      <c r="I79" s="1">
        <f t="shared" si="71"/>
        <v>-6.4141469441102595E-4</v>
      </c>
      <c r="J79" s="1">
        <f t="shared" si="71"/>
        <v>-5.4561992828961608E-4</v>
      </c>
      <c r="K79" s="1">
        <f t="shared" si="71"/>
        <v>-3.9641608202964173E-4</v>
      </c>
      <c r="L79" s="1">
        <f t="shared" si="71"/>
        <v>-2.0840826766735306E-4</v>
      </c>
      <c r="M79" s="1">
        <f t="shared" si="71"/>
        <v>0</v>
      </c>
      <c r="N79" s="6"/>
      <c r="O79" s="2"/>
      <c r="P79" s="2"/>
    </row>
    <row r="80" spans="1:16" x14ac:dyDescent="0.3">
      <c r="A80" s="3"/>
      <c r="B80" s="17" t="s">
        <v>83</v>
      </c>
      <c r="C80" s="1">
        <v>0</v>
      </c>
      <c r="D80" s="1">
        <f t="shared" ref="D80:L80" si="72">(C79-2*D79+E79)/dx^2</f>
        <v>2.0669980757093826E-4</v>
      </c>
      <c r="E80" s="1">
        <f t="shared" si="72"/>
        <v>3.9316639781459346E-4</v>
      </c>
      <c r="F80" s="1">
        <f t="shared" si="72"/>
        <v>5.4114712168878661E-4</v>
      </c>
      <c r="G80" s="1">
        <f t="shared" si="72"/>
        <v>6.3615659489836833E-4</v>
      </c>
      <c r="H80" s="1">
        <f t="shared" si="72"/>
        <v>6.688946282356979E-4</v>
      </c>
      <c r="I80" s="1">
        <f t="shared" si="72"/>
        <v>6.3615659489836725E-4</v>
      </c>
      <c r="J80" s="1">
        <f t="shared" si="72"/>
        <v>5.4114712168878282E-4</v>
      </c>
      <c r="K80" s="1">
        <f t="shared" si="72"/>
        <v>3.9316639781460062E-4</v>
      </c>
      <c r="L80" s="1">
        <f t="shared" si="72"/>
        <v>2.066998075709366E-4</v>
      </c>
      <c r="M80" s="1">
        <v>0</v>
      </c>
      <c r="N80" s="6"/>
      <c r="O80" s="2"/>
      <c r="P80" s="2"/>
    </row>
    <row r="81" spans="1:16" x14ac:dyDescent="0.3">
      <c r="A81" s="3"/>
      <c r="B81" s="19" t="s">
        <v>84</v>
      </c>
      <c r="C81" s="1">
        <f t="shared" ref="C81:M81" si="73">C75+C78*dt</f>
        <v>0</v>
      </c>
      <c r="D81" s="1">
        <f t="shared" si="73"/>
        <v>-2.2960606577389993E-4</v>
      </c>
      <c r="E81" s="1">
        <f t="shared" si="73"/>
        <v>-4.3673669007032159E-4</v>
      </c>
      <c r="F81" s="1">
        <f t="shared" si="73"/>
        <v>-6.0111648421921405E-4</v>
      </c>
      <c r="G81" s="1">
        <f t="shared" si="73"/>
        <v>-7.0665480866790936E-4</v>
      </c>
      <c r="H81" s="1">
        <f t="shared" si="73"/>
        <v>-7.4302083689062792E-4</v>
      </c>
      <c r="I81" s="1">
        <f t="shared" si="73"/>
        <v>-7.0665480866790946E-4</v>
      </c>
      <c r="J81" s="1">
        <f t="shared" si="73"/>
        <v>-6.011164842192134E-4</v>
      </c>
      <c r="K81" s="1">
        <f t="shared" si="73"/>
        <v>-4.3673669007032224E-4</v>
      </c>
      <c r="L81" s="1">
        <f t="shared" si="73"/>
        <v>-2.2960606577389985E-4</v>
      </c>
      <c r="M81" s="1">
        <f t="shared" si="73"/>
        <v>0</v>
      </c>
      <c r="N81" s="6"/>
      <c r="O81" s="2"/>
      <c r="P81" s="2">
        <f>1/(2*dx)*((D81-C81)^2+(E81-D81)^2+(F81-E81)^2+(G81-F81)^2+(H81-G81)^2+(I81-H81)^2+(J81-I81)^2+(K81-J81)^2+(L81-K81)^2+(M81-L81)^2)</f>
        <v>4.3004806325791918E-7</v>
      </c>
    </row>
    <row r="82" spans="1:16" x14ac:dyDescent="0.3">
      <c r="A82" s="3"/>
      <c r="B82" s="19" t="s">
        <v>85</v>
      </c>
      <c r="C82" s="1">
        <f t="shared" ref="C82:M82" si="74">C76+C80*dt</f>
        <v>0</v>
      </c>
      <c r="D82" s="1">
        <f t="shared" si="74"/>
        <v>-2.0705088853857921E-4</v>
      </c>
      <c r="E82" s="1">
        <f t="shared" si="74"/>
        <v>-3.9383419349862931E-4</v>
      </c>
      <c r="F82" s="1">
        <f t="shared" si="74"/>
        <v>-5.4206626359486459E-4</v>
      </c>
      <c r="G82" s="1">
        <f t="shared" si="74"/>
        <v>-6.3723711101268811E-4</v>
      </c>
      <c r="H82" s="1">
        <f t="shared" si="74"/>
        <v>-6.7003075011256891E-4</v>
      </c>
      <c r="I82" s="1">
        <f t="shared" si="74"/>
        <v>-6.3723711101268963E-4</v>
      </c>
      <c r="J82" s="1">
        <f t="shared" si="74"/>
        <v>-5.4206626359486166E-4</v>
      </c>
      <c r="K82" s="1">
        <f t="shared" si="74"/>
        <v>-3.938341934986305E-4</v>
      </c>
      <c r="L82" s="1">
        <f t="shared" si="74"/>
        <v>-2.0705088853857856E-4</v>
      </c>
      <c r="M82" s="1">
        <f t="shared" si="74"/>
        <v>0</v>
      </c>
      <c r="N82" s="6"/>
      <c r="O82" s="2">
        <f>dx/2*(D82^2+E82^2+F82^2+G82^2+H82^2+I82^2+J82^2+K82^2+L82^2)</f>
        <v>3.5259759874155748E-7</v>
      </c>
      <c r="P82" s="2"/>
    </row>
    <row r="83" spans="1:16" x14ac:dyDescent="0.3">
      <c r="O83" s="2"/>
      <c r="P83" s="2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03E5F324F0743A93B7E851EBCD518" ma:contentTypeVersion="9" ma:contentTypeDescription="Create a new document." ma:contentTypeScope="" ma:versionID="3e81bfeb37f0a6e9c121231752c3d175">
  <xsd:schema xmlns:xsd="http://www.w3.org/2001/XMLSchema" xmlns:xs="http://www.w3.org/2001/XMLSchema" xmlns:p="http://schemas.microsoft.com/office/2006/metadata/properties" xmlns:ns2="7f5c218b-d6ba-429d-9890-22ed5e7a9d43" xmlns:ns3="e672fdff-4dc8-493c-8e79-ab5b65892557" targetNamespace="http://schemas.microsoft.com/office/2006/metadata/properties" ma:root="true" ma:fieldsID="0a9bcc1d30779b714eb59b0bb531e799" ns2:_="" ns3:_="">
    <xsd:import namespace="7f5c218b-d6ba-429d-9890-22ed5e7a9d43"/>
    <xsd:import namespace="e672fdff-4dc8-493c-8e79-ab5b6589255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c218b-d6ba-429d-9890-22ed5e7a9d4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acc8a4f-7760-4777-b4cb-e58fd8606a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2fdff-4dc8-493c-8e79-ab5b6589255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7fd40b4-755a-4d4e-a0f3-fa9aef0db347}" ma:internalName="TaxCatchAll" ma:showField="CatchAllData" ma:web="e672fdff-4dc8-493c-8e79-ab5b658925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5c218b-d6ba-429d-9890-22ed5e7a9d43">
      <Terms xmlns="http://schemas.microsoft.com/office/infopath/2007/PartnerControls"/>
    </lcf76f155ced4ddcb4097134ff3c332f>
    <TaxCatchAll xmlns="e672fdff-4dc8-493c-8e79-ab5b65892557" xsi:nil="true"/>
    <ReferenceId xmlns="7f5c218b-d6ba-429d-9890-22ed5e7a9d43" xsi:nil="true"/>
  </documentManagement>
</p:properties>
</file>

<file path=customXml/itemProps1.xml><?xml version="1.0" encoding="utf-8"?>
<ds:datastoreItem xmlns:ds="http://schemas.openxmlformats.org/officeDocument/2006/customXml" ds:itemID="{B8B0BA6D-C2B7-4B74-A6E3-9FB594A762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0EDE3E-2C6B-426C-A441-5E4023CACA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c218b-d6ba-429d-9890-22ed5e7a9d43"/>
    <ds:schemaRef ds:uri="e672fdff-4dc8-493c-8e79-ab5b658925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E2B583-6D37-49BE-8B46-9D054B5D7CFA}">
  <ds:schemaRefs>
    <ds:schemaRef ds:uri="http://schemas.microsoft.com/office/2006/metadata/properties"/>
    <ds:schemaRef ds:uri="http://schemas.microsoft.com/office/infopath/2007/PartnerControls"/>
    <ds:schemaRef ds:uri="7f5c218b-d6ba-429d-9890-22ed5e7a9d43"/>
    <ds:schemaRef ds:uri="e672fdff-4dc8-493c-8e79-ab5b658925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Summary</vt:lpstr>
      <vt:lpstr>Sheet1</vt:lpstr>
      <vt:lpstr>_r</vt:lpstr>
      <vt:lpstr>dt</vt:lpstr>
      <vt:lpstr>dx</vt:lpstr>
      <vt:lpstr>k</vt:lpstr>
      <vt:lpstr>k_10</vt:lpstr>
      <vt:lpstr>L</vt:lpstr>
      <vt:lpstr>L_</vt:lpstr>
      <vt:lpstr>mi</vt:lpstr>
      <vt:lpstr>n</vt:lpstr>
      <vt:lpstr>n_</vt:lpstr>
      <vt:lpstr>r_</vt:lpstr>
      <vt:lpstr>rho</vt:lpstr>
      <vt:lpstr>rho_</vt:lpstr>
      <vt:lpstr>V</vt:lpstr>
      <vt:lpstr>V_</vt:lpstr>
      <vt:lpstr>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Daria Selivanova</dc:creator>
  <cp:keywords/>
  <dc:description/>
  <cp:lastModifiedBy>Jan Malicki</cp:lastModifiedBy>
  <cp:revision/>
  <dcterms:created xsi:type="dcterms:W3CDTF">2015-06-05T18:17:20Z</dcterms:created>
  <dcterms:modified xsi:type="dcterms:W3CDTF">2022-04-21T13:36:45Z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0x01010039B03E5F324F0743A93B7E851EBCD518</vt:lpwstr>
  </property>
  <property fmtid="{D5CDD505-2E9C-101B-9397-08002B2CF9AE}" pid="3" name="MediaServiceImageTags">
    <vt:lpwstr/>
  </property>
</Properties>
</file>