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HerrTom_equipment\"/>
    </mc:Choice>
  </mc:AlternateContent>
  <bookViews>
    <workbookView xWindow="0" yWindow="0" windowWidth="14370" windowHeight="8520"/>
  </bookViews>
  <sheets>
    <sheet name="Comparison" sheetId="3" r:id="rId1"/>
    <sheet name="Statistics" sheetId="6" r:id="rId2"/>
    <sheet name="Soviet 1939" sheetId="4" r:id="rId3"/>
    <sheet name="Finnish 1939" sheetId="5" r:id="rId4"/>
    <sheet name="US 1944" sheetId="2" r:id="rId5"/>
    <sheet name="German 194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4" i="6"/>
  <c r="G10" i="6"/>
  <c r="H10" i="6"/>
  <c r="K10" i="6"/>
  <c r="L10" i="6"/>
  <c r="M10" i="6"/>
  <c r="N10" i="6"/>
  <c r="C10" i="6"/>
  <c r="D10" i="6" l="1"/>
  <c r="D29" i="2"/>
  <c r="C36" i="2"/>
  <c r="C34" i="2"/>
  <c r="C33" i="2"/>
  <c r="C32" i="2"/>
  <c r="C31" i="2"/>
  <c r="C30" i="2"/>
  <c r="I6" i="3"/>
  <c r="I7" i="3"/>
  <c r="I8" i="3"/>
  <c r="I9" i="3"/>
  <c r="I10" i="3"/>
  <c r="I11" i="3"/>
  <c r="I12" i="3"/>
  <c r="I13" i="3"/>
  <c r="I5" i="3"/>
  <c r="H6" i="3"/>
  <c r="H7" i="3"/>
  <c r="H8" i="3"/>
  <c r="H9" i="3"/>
  <c r="H10" i="3"/>
  <c r="H11" i="3"/>
  <c r="H12" i="3"/>
  <c r="H13" i="3"/>
  <c r="H5" i="3"/>
  <c r="D23" i="4"/>
  <c r="K23" i="4"/>
  <c r="K24" i="4"/>
  <c r="H23" i="4"/>
  <c r="E22" i="4"/>
  <c r="F22" i="4"/>
  <c r="G22" i="4"/>
  <c r="H22" i="4"/>
  <c r="I22" i="4"/>
  <c r="J22" i="4"/>
  <c r="K22" i="4"/>
  <c r="C30" i="4"/>
  <c r="C29" i="4"/>
  <c r="C28" i="4"/>
  <c r="C27" i="4"/>
  <c r="C26" i="4"/>
  <c r="C25" i="4"/>
  <c r="C24" i="4"/>
  <c r="C23" i="4"/>
  <c r="D22" i="4"/>
  <c r="C10" i="5"/>
  <c r="C9" i="5"/>
  <c r="C8" i="5"/>
  <c r="C7" i="5"/>
  <c r="C6" i="5"/>
  <c r="C5" i="5"/>
  <c r="C4" i="5"/>
  <c r="C3" i="5"/>
  <c r="D2" i="5"/>
  <c r="C2" i="5" s="1"/>
  <c r="C10" i="4"/>
  <c r="C9" i="4"/>
  <c r="C8" i="4"/>
  <c r="C7" i="4"/>
  <c r="C6" i="4"/>
  <c r="C5" i="4"/>
  <c r="C4" i="4"/>
  <c r="C3" i="4"/>
  <c r="D2" i="4"/>
  <c r="J4" i="2"/>
  <c r="J3" i="2"/>
  <c r="H4" i="2"/>
  <c r="G17" i="2"/>
  <c r="G16" i="2"/>
  <c r="G15" i="2"/>
  <c r="F17" i="2"/>
  <c r="F16" i="2"/>
  <c r="F15" i="2"/>
  <c r="C19" i="2"/>
  <c r="F14" i="2"/>
  <c r="E17" i="2"/>
  <c r="E16" i="2"/>
  <c r="E15" i="2"/>
  <c r="H14" i="2"/>
  <c r="C22" i="2"/>
  <c r="C21" i="2"/>
  <c r="C20" i="2"/>
  <c r="C18" i="2"/>
  <c r="C16" i="2"/>
  <c r="C15" i="2"/>
  <c r="G14" i="2"/>
  <c r="E14" i="2"/>
  <c r="D14" i="2"/>
  <c r="C10" i="2"/>
  <c r="C9" i="2"/>
  <c r="C8" i="2"/>
  <c r="C7" i="2"/>
  <c r="C6" i="2"/>
  <c r="C5" i="2"/>
  <c r="C4" i="2"/>
  <c r="C3" i="2"/>
  <c r="I2" i="2"/>
  <c r="H2" i="2"/>
  <c r="G2" i="2"/>
  <c r="F2" i="2"/>
  <c r="E2" i="2"/>
  <c r="D2" i="2"/>
  <c r="D14" i="1"/>
  <c r="E14" i="1"/>
  <c r="F14" i="1"/>
  <c r="G14" i="1"/>
  <c r="H14" i="1"/>
  <c r="I14" i="1"/>
  <c r="J14" i="1"/>
  <c r="K14" i="1"/>
  <c r="C15" i="1"/>
  <c r="C16" i="1"/>
  <c r="C17" i="1"/>
  <c r="C18" i="1"/>
  <c r="C19" i="1"/>
  <c r="C20" i="1"/>
  <c r="D25" i="1"/>
  <c r="E25" i="1"/>
  <c r="F25" i="1"/>
  <c r="G25" i="1"/>
  <c r="H25" i="1"/>
  <c r="I25" i="1"/>
  <c r="J25" i="1"/>
  <c r="K25" i="1"/>
  <c r="C26" i="1"/>
  <c r="C27" i="1"/>
  <c r="C28" i="1"/>
  <c r="C29" i="1"/>
  <c r="E2" i="1"/>
  <c r="F2" i="1"/>
  <c r="G2" i="1"/>
  <c r="H2" i="1"/>
  <c r="I2" i="1"/>
  <c r="D2" i="1"/>
  <c r="C6" i="1"/>
  <c r="C10" i="1"/>
  <c r="C9" i="1"/>
  <c r="C8" i="1"/>
  <c r="C7" i="1"/>
  <c r="C5" i="1"/>
  <c r="C4" i="1"/>
  <c r="C3" i="1"/>
  <c r="C29" i="2" l="1"/>
  <c r="C22" i="4"/>
  <c r="C2" i="4"/>
  <c r="C17" i="2"/>
  <c r="C14" i="2"/>
  <c r="C2" i="2"/>
  <c r="C25" i="1"/>
  <c r="C14" i="1"/>
  <c r="C2" i="1"/>
</calcChain>
</file>

<file path=xl/sharedStrings.xml><?xml version="1.0" encoding="utf-8"?>
<sst xmlns="http://schemas.openxmlformats.org/spreadsheetml/2006/main" count="210" uniqueCount="100">
  <si>
    <t>Personnel ea</t>
  </si>
  <si>
    <t>TOTAL</t>
  </si>
  <si>
    <t>HQ</t>
  </si>
  <si>
    <t>PERSONNEL</t>
  </si>
  <si>
    <t>Truck</t>
  </si>
  <si>
    <t>1 Company</t>
  </si>
  <si>
    <t>2 Company</t>
  </si>
  <si>
    <t>3 Company</t>
  </si>
  <si>
    <t>4 Company Heavy</t>
  </si>
  <si>
    <t>Antitank company</t>
  </si>
  <si>
    <t>Infantry gun company</t>
  </si>
  <si>
    <t>German Infantry Battalion</t>
  </si>
  <si>
    <t>Rifle squad</t>
  </si>
  <si>
    <t>Infantry company</t>
  </si>
  <si>
    <t>Rifle</t>
  </si>
  <si>
    <t>SMG</t>
  </si>
  <si>
    <t>HQ section</t>
  </si>
  <si>
    <t>Rifle Platoon</t>
  </si>
  <si>
    <t>Platoon</t>
  </si>
  <si>
    <t>LMG</t>
  </si>
  <si>
    <t>ATR</t>
  </si>
  <si>
    <t>HMG</t>
  </si>
  <si>
    <t>ATR section</t>
  </si>
  <si>
    <t>MG section</t>
  </si>
  <si>
    <t>MG</t>
  </si>
  <si>
    <t>Heavy weapons plt</t>
  </si>
  <si>
    <t>Mortar</t>
  </si>
  <si>
    <t>Light mortar</t>
  </si>
  <si>
    <t>AT Gun</t>
  </si>
  <si>
    <t>Howitzer</t>
  </si>
  <si>
    <t>US infantry btn</t>
  </si>
  <si>
    <t>ATR/Bazooka</t>
  </si>
  <si>
    <t>HQ Company</t>
  </si>
  <si>
    <t>Rifle company</t>
  </si>
  <si>
    <t>Weapons company</t>
  </si>
  <si>
    <t>Rifle plt</t>
  </si>
  <si>
    <t>HQ plt</t>
  </si>
  <si>
    <t>Weapons plt</t>
  </si>
  <si>
    <t>Antitank plt</t>
  </si>
  <si>
    <t>Ammo &amp; pioneer</t>
  </si>
  <si>
    <t>Comparison</t>
  </si>
  <si>
    <t>GERMAN</t>
  </si>
  <si>
    <t>US</t>
  </si>
  <si>
    <t>ATR/ATRL</t>
  </si>
  <si>
    <t>Average</t>
  </si>
  <si>
    <t>src</t>
  </si>
  <si>
    <t>http://www.winterwar.com/forces/SUvsFIN/SuDiv-FinDiv.htm</t>
  </si>
  <si>
    <t>Finnish campaign</t>
  </si>
  <si>
    <t>Finnish infantry btn</t>
  </si>
  <si>
    <t>FINNISH</t>
  </si>
  <si>
    <t>SOVIET 39</t>
  </si>
  <si>
    <t>Soviet infantry btn 39</t>
  </si>
  <si>
    <t>Soviet infantry btn 44</t>
  </si>
  <si>
    <t>Rifle co</t>
  </si>
  <si>
    <t>MG co</t>
  </si>
  <si>
    <t>AT Plt</t>
  </si>
  <si>
    <t>AT plt</t>
  </si>
  <si>
    <t>Mortar co</t>
  </si>
  <si>
    <t>SOVIET 44</t>
  </si>
  <si>
    <t>infantry_equipment</t>
  </si>
  <si>
    <t>infantry_equipment_smg</t>
  </si>
  <si>
    <t>infantry_equipment_lmg</t>
  </si>
  <si>
    <t>infantry_equipment_hmg</t>
  </si>
  <si>
    <t>infantry_equipment_at</t>
  </si>
  <si>
    <t>infantry_equipment_mortar</t>
  </si>
  <si>
    <t>vanilla infantry_equipment</t>
  </si>
  <si>
    <t>build_cost_ic</t>
  </si>
  <si>
    <t>lend_lease_cost</t>
  </si>
  <si>
    <t>reliability</t>
  </si>
  <si>
    <t>maximum_speed</t>
  </si>
  <si>
    <t>defense</t>
  </si>
  <si>
    <t>breakthrough</t>
  </si>
  <si>
    <t>hardness</t>
  </si>
  <si>
    <t>armor_value</t>
  </si>
  <si>
    <t>soft_attack</t>
  </si>
  <si>
    <t>hard_attack</t>
  </si>
  <si>
    <t>ap_attack</t>
  </si>
  <si>
    <t>air_attack</t>
  </si>
  <si>
    <t>Median</t>
  </si>
  <si>
    <t>Medium tank battalion (1944)</t>
  </si>
  <si>
    <t>Medium tank</t>
  </si>
  <si>
    <t>Light tank</t>
  </si>
  <si>
    <t>Halftrack</t>
  </si>
  <si>
    <t>per GHQ</t>
  </si>
  <si>
    <t>http://www.ghqmodels.com/pdf/toe2-usmediumtankbattalion44.pdf</t>
  </si>
  <si>
    <t>Jeep</t>
  </si>
  <si>
    <t>Rifles</t>
  </si>
  <si>
    <t>SMGs</t>
  </si>
  <si>
    <t>Militia</t>
  </si>
  <si>
    <t>Notes</t>
  </si>
  <si>
    <t>basic</t>
  </si>
  <si>
    <t>SA, BT, DEF</t>
  </si>
  <si>
    <t>^BT, ^SA</t>
  </si>
  <si>
    <t>^SA, ^DEF</t>
  </si>
  <si>
    <t>^DEF, ^SA, ^HA</t>
  </si>
  <si>
    <t>^BT, ^SA, ^HA</t>
  </si>
  <si>
    <t>^AP, ^HA</t>
  </si>
  <si>
    <t>Infantry</t>
  </si>
  <si>
    <t>Battalions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</si>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</sst>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 applyAlignment="1">
      <alignment textRotation="45"/>
    </xf>
    <xf numFmtId="0" fontId="0" fillId="0" borderId="2" xfId="0" applyBorder="1"/>
    <xf numFmtId="0" fontId="0" fillId="0" borderId="1" xfId="0" applyFill="1" applyBorder="1" applyAlignment="1">
      <alignment textRotation="45"/>
    </xf>
    <xf numFmtId="0" fontId="0" fillId="0" borderId="1" xfId="0" applyFill="1" applyBorder="1"/>
    <xf numFmtId="1" fontId="2" fillId="0" borderId="0" xfId="0" applyNumberFormat="1" applyFont="1"/>
    <xf numFmtId="0" fontId="4" fillId="2" borderId="2" xfId="2" applyBorder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9" sqref="E19"/>
    </sheetView>
  </sheetViews>
  <sheetFormatPr defaultRowHeight="14.25" x14ac:dyDescent="0.45"/>
  <cols>
    <col min="1" max="1" width="24.86328125" customWidth="1"/>
    <col min="2" max="2" width="12.59765625" bestFit="1" customWidth="1"/>
  </cols>
  <sheetData>
    <row r="1" spans="1:9" x14ac:dyDescent="0.45">
      <c r="B1" t="s">
        <v>40</v>
      </c>
    </row>
    <row r="4" spans="1:9" x14ac:dyDescent="0.45">
      <c r="C4" t="s">
        <v>41</v>
      </c>
      <c r="D4" t="s">
        <v>50</v>
      </c>
      <c r="E4" t="s">
        <v>58</v>
      </c>
      <c r="F4" t="s">
        <v>49</v>
      </c>
      <c r="G4" t="s">
        <v>42</v>
      </c>
      <c r="H4" s="6" t="s">
        <v>44</v>
      </c>
      <c r="I4" t="s">
        <v>78</v>
      </c>
    </row>
    <row r="5" spans="1:9" x14ac:dyDescent="0.45">
      <c r="B5" t="s">
        <v>3</v>
      </c>
      <c r="C5">
        <v>922</v>
      </c>
      <c r="D5">
        <v>722</v>
      </c>
      <c r="E5">
        <v>631</v>
      </c>
      <c r="F5">
        <v>726</v>
      </c>
      <c r="G5">
        <v>816</v>
      </c>
      <c r="H5" s="15">
        <f>MROUND(AVERAGE(C5:G5),5)</f>
        <v>765</v>
      </c>
      <c r="I5">
        <f>MROUND(MEDIAN(C5:G5),5)</f>
        <v>725</v>
      </c>
    </row>
    <row r="6" spans="1:9" x14ac:dyDescent="0.45">
      <c r="A6" t="s">
        <v>59</v>
      </c>
      <c r="B6" t="s">
        <v>14</v>
      </c>
      <c r="C6">
        <v>339</v>
      </c>
      <c r="D6">
        <v>580</v>
      </c>
      <c r="E6">
        <v>367</v>
      </c>
      <c r="F6">
        <v>654</v>
      </c>
      <c r="G6">
        <v>523</v>
      </c>
      <c r="H6" s="15">
        <f t="shared" ref="H6:H13" si="0">MROUND(AVERAGE(C6:G6),5)</f>
        <v>495</v>
      </c>
      <c r="I6">
        <f t="shared" ref="I6:I13" si="1">MROUND(MEDIAN(C6:G6),5)</f>
        <v>525</v>
      </c>
    </row>
    <row r="7" spans="1:9" x14ac:dyDescent="0.45">
      <c r="A7" t="s">
        <v>60</v>
      </c>
      <c r="B7" t="s">
        <v>15</v>
      </c>
      <c r="C7">
        <v>45</v>
      </c>
      <c r="D7">
        <v>0</v>
      </c>
      <c r="E7">
        <v>122</v>
      </c>
      <c r="F7">
        <v>24</v>
      </c>
      <c r="G7">
        <v>120</v>
      </c>
      <c r="H7" s="15">
        <f t="shared" si="0"/>
        <v>60</v>
      </c>
      <c r="I7">
        <f t="shared" si="1"/>
        <v>45</v>
      </c>
    </row>
    <row r="8" spans="1:9" x14ac:dyDescent="0.45">
      <c r="A8" t="s">
        <v>61</v>
      </c>
      <c r="B8" t="s">
        <v>19</v>
      </c>
      <c r="C8">
        <v>108</v>
      </c>
      <c r="D8">
        <v>36</v>
      </c>
      <c r="E8">
        <v>54</v>
      </c>
      <c r="F8">
        <v>24</v>
      </c>
      <c r="G8">
        <v>27</v>
      </c>
      <c r="H8" s="15">
        <f t="shared" si="0"/>
        <v>50</v>
      </c>
      <c r="I8">
        <f t="shared" si="1"/>
        <v>35</v>
      </c>
    </row>
    <row r="9" spans="1:9" x14ac:dyDescent="0.45">
      <c r="A9" t="s">
        <v>62</v>
      </c>
      <c r="B9" t="s">
        <v>21</v>
      </c>
      <c r="C9">
        <v>48</v>
      </c>
      <c r="D9">
        <v>18</v>
      </c>
      <c r="E9">
        <v>10</v>
      </c>
      <c r="F9">
        <v>12</v>
      </c>
      <c r="G9">
        <v>26</v>
      </c>
      <c r="H9" s="15">
        <f t="shared" si="0"/>
        <v>25</v>
      </c>
      <c r="I9">
        <f t="shared" si="1"/>
        <v>20</v>
      </c>
    </row>
    <row r="10" spans="1:9" x14ac:dyDescent="0.45">
      <c r="A10" t="s">
        <v>63</v>
      </c>
      <c r="B10" t="s">
        <v>43</v>
      </c>
      <c r="C10">
        <v>27</v>
      </c>
      <c r="D10">
        <v>0</v>
      </c>
      <c r="E10">
        <v>0</v>
      </c>
      <c r="F10">
        <v>0</v>
      </c>
      <c r="G10">
        <v>24</v>
      </c>
      <c r="H10" s="15">
        <f t="shared" si="0"/>
        <v>10</v>
      </c>
      <c r="I10">
        <f t="shared" si="1"/>
        <v>0</v>
      </c>
    </row>
    <row r="11" spans="1:9" x14ac:dyDescent="0.45">
      <c r="A11" t="s">
        <v>64</v>
      </c>
      <c r="B11" t="s">
        <v>26</v>
      </c>
      <c r="C11">
        <v>51</v>
      </c>
      <c r="D11">
        <v>15</v>
      </c>
      <c r="E11">
        <v>12</v>
      </c>
      <c r="F11">
        <v>0</v>
      </c>
      <c r="G11">
        <v>17</v>
      </c>
      <c r="H11" s="15">
        <f t="shared" si="0"/>
        <v>20</v>
      </c>
      <c r="I11">
        <f t="shared" si="1"/>
        <v>15</v>
      </c>
    </row>
    <row r="12" spans="1:9" x14ac:dyDescent="0.45">
      <c r="B12" t="s">
        <v>28</v>
      </c>
      <c r="C12">
        <v>11</v>
      </c>
      <c r="D12">
        <v>2</v>
      </c>
      <c r="E12">
        <v>4</v>
      </c>
      <c r="F12">
        <v>0</v>
      </c>
      <c r="G12">
        <v>6</v>
      </c>
      <c r="H12" s="15">
        <f t="shared" si="0"/>
        <v>5</v>
      </c>
      <c r="I12">
        <f t="shared" si="1"/>
        <v>5</v>
      </c>
    </row>
    <row r="13" spans="1:9" x14ac:dyDescent="0.45">
      <c r="B13" t="s">
        <v>29</v>
      </c>
      <c r="C13">
        <v>8</v>
      </c>
      <c r="D13">
        <v>0</v>
      </c>
      <c r="E13">
        <v>0</v>
      </c>
      <c r="F13">
        <v>0</v>
      </c>
      <c r="G13">
        <v>0</v>
      </c>
      <c r="H13" s="15">
        <f t="shared" si="0"/>
        <v>0</v>
      </c>
      <c r="I13">
        <f t="shared" si="1"/>
        <v>0</v>
      </c>
    </row>
    <row r="16" spans="1:9" x14ac:dyDescent="0.45">
      <c r="B16" s="6" t="s">
        <v>98</v>
      </c>
      <c r="C16" t="s">
        <v>88</v>
      </c>
      <c r="D16" t="s">
        <v>97</v>
      </c>
      <c r="E16" t="s">
        <v>99</v>
      </c>
    </row>
    <row r="17" spans="2:5" x14ac:dyDescent="0.45">
      <c r="B17" t="s">
        <v>3</v>
      </c>
      <c r="C17">
        <v>765</v>
      </c>
      <c r="D17">
        <v>765</v>
      </c>
      <c r="E17">
        <v>560</v>
      </c>
    </row>
    <row r="18" spans="2:5" x14ac:dyDescent="0.45">
      <c r="B18" t="s">
        <v>14</v>
      </c>
      <c r="C18">
        <v>654</v>
      </c>
      <c r="D18">
        <v>495</v>
      </c>
      <c r="E18">
        <v>200</v>
      </c>
    </row>
    <row r="19" spans="2:5" x14ac:dyDescent="0.45">
      <c r="B19" t="s">
        <v>15</v>
      </c>
      <c r="C19">
        <v>36</v>
      </c>
      <c r="D19">
        <v>60</v>
      </c>
    </row>
    <row r="20" spans="2:5" x14ac:dyDescent="0.45">
      <c r="B20" t="s">
        <v>19</v>
      </c>
      <c r="C20">
        <v>36</v>
      </c>
      <c r="D20">
        <v>50</v>
      </c>
    </row>
    <row r="21" spans="2:5" x14ac:dyDescent="0.45">
      <c r="B21" t="s">
        <v>21</v>
      </c>
      <c r="C21">
        <v>0</v>
      </c>
      <c r="D21">
        <v>25</v>
      </c>
    </row>
    <row r="22" spans="2:5" x14ac:dyDescent="0.45">
      <c r="B22" t="s">
        <v>43</v>
      </c>
      <c r="C22">
        <v>0</v>
      </c>
      <c r="D22">
        <v>10</v>
      </c>
    </row>
    <row r="23" spans="2:5" x14ac:dyDescent="0.45">
      <c r="B23" t="s">
        <v>26</v>
      </c>
      <c r="C23">
        <v>0</v>
      </c>
      <c r="D23">
        <v>20</v>
      </c>
    </row>
    <row r="24" spans="2:5" x14ac:dyDescent="0.45">
      <c r="B24" t="s">
        <v>28</v>
      </c>
      <c r="C24">
        <v>0</v>
      </c>
      <c r="D24">
        <v>5</v>
      </c>
    </row>
    <row r="25" spans="2:5" x14ac:dyDescent="0.45">
      <c r="B25" t="s">
        <v>29</v>
      </c>
      <c r="C25">
        <v>0</v>
      </c>
      <c r="D25">
        <v>0</v>
      </c>
    </row>
    <row r="26" spans="2:5" x14ac:dyDescent="0.45">
      <c r="B26" t="s">
        <v>99</v>
      </c>
      <c r="E26">
        <v>40</v>
      </c>
    </row>
    <row r="27" spans="2:5" x14ac:dyDescent="0.45">
      <c r="B27" t="s">
        <v>4</v>
      </c>
      <c r="E27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workbookViewId="0">
      <selection activeCell="A28" sqref="A28"/>
    </sheetView>
  </sheetViews>
  <sheetFormatPr defaultRowHeight="14.25" x14ac:dyDescent="0.45"/>
  <cols>
    <col min="1" max="1" width="24.59765625" bestFit="1" customWidth="1"/>
    <col min="2" max="2" width="26.3984375" bestFit="1" customWidth="1"/>
    <col min="3" max="15" width="5" bestFit="1" customWidth="1"/>
  </cols>
  <sheetData>
    <row r="2" spans="1:15" ht="66.400000000000006" x14ac:dyDescent="0.45">
      <c r="A2" t="s">
        <v>89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 t="s">
        <v>73</v>
      </c>
      <c r="K2" s="11" t="s">
        <v>74</v>
      </c>
      <c r="L2" s="11" t="s">
        <v>75</v>
      </c>
      <c r="M2" s="11" t="s">
        <v>76</v>
      </c>
      <c r="N2" s="11" t="s">
        <v>77</v>
      </c>
      <c r="O2" s="13"/>
    </row>
    <row r="3" spans="1:15" x14ac:dyDescent="0.45">
      <c r="A3" t="s">
        <v>90</v>
      </c>
      <c r="B3" s="16" t="s">
        <v>65</v>
      </c>
      <c r="C3" s="16">
        <v>4</v>
      </c>
      <c r="D3" s="16">
        <v>1</v>
      </c>
      <c r="E3" s="16">
        <v>0.9</v>
      </c>
      <c r="F3" s="16">
        <v>4</v>
      </c>
      <c r="G3" s="16">
        <v>20</v>
      </c>
      <c r="H3" s="16">
        <v>2</v>
      </c>
      <c r="I3" s="16">
        <v>0</v>
      </c>
      <c r="J3" s="16">
        <v>0</v>
      </c>
      <c r="K3" s="16">
        <v>3</v>
      </c>
      <c r="L3" s="16">
        <v>0.5</v>
      </c>
      <c r="M3" s="16">
        <v>1</v>
      </c>
      <c r="N3" s="16">
        <v>0</v>
      </c>
      <c r="O3" s="14"/>
    </row>
    <row r="4" spans="1:15" x14ac:dyDescent="0.45">
      <c r="A4" t="s">
        <v>91</v>
      </c>
      <c r="B4" s="12" t="s">
        <v>59</v>
      </c>
      <c r="C4" s="12">
        <v>0.5</v>
      </c>
      <c r="D4" s="12">
        <f>C4/4</f>
        <v>0.125</v>
      </c>
      <c r="E4" s="12">
        <v>0.9</v>
      </c>
      <c r="F4" s="12">
        <v>4</v>
      </c>
      <c r="G4" s="12"/>
      <c r="H4" s="12">
        <v>0.1</v>
      </c>
      <c r="I4" s="12">
        <v>0</v>
      </c>
      <c r="J4" s="12">
        <v>0</v>
      </c>
      <c r="K4" s="12">
        <v>0.8</v>
      </c>
      <c r="L4" s="12"/>
      <c r="M4" s="12"/>
      <c r="N4" s="12"/>
    </row>
    <row r="5" spans="1:15" x14ac:dyDescent="0.45">
      <c r="A5" t="s">
        <v>92</v>
      </c>
      <c r="B5" s="12" t="s">
        <v>60</v>
      </c>
      <c r="C5" s="12">
        <v>0.5</v>
      </c>
      <c r="D5" s="12">
        <f t="shared" ref="D5:D9" si="0">C5/4</f>
        <v>0.125</v>
      </c>
      <c r="E5" s="12">
        <v>0.9</v>
      </c>
      <c r="F5" s="12">
        <v>4</v>
      </c>
      <c r="G5" s="12"/>
      <c r="H5" s="12">
        <v>0.9</v>
      </c>
      <c r="I5" s="12">
        <v>0</v>
      </c>
      <c r="J5" s="12">
        <v>0</v>
      </c>
      <c r="K5" s="12">
        <v>0.2</v>
      </c>
      <c r="L5" s="12"/>
      <c r="M5" s="12"/>
      <c r="N5" s="12"/>
    </row>
    <row r="6" spans="1:15" x14ac:dyDescent="0.45">
      <c r="A6" t="s">
        <v>93</v>
      </c>
      <c r="B6" s="12" t="s">
        <v>61</v>
      </c>
      <c r="C6" s="12">
        <v>0.75</v>
      </c>
      <c r="D6" s="12">
        <f t="shared" si="0"/>
        <v>0.1875</v>
      </c>
      <c r="E6" s="12">
        <v>0.9</v>
      </c>
      <c r="F6" s="12">
        <v>4</v>
      </c>
      <c r="G6" s="12"/>
      <c r="H6" s="12">
        <v>0.2</v>
      </c>
      <c r="I6" s="12">
        <v>0</v>
      </c>
      <c r="J6" s="12">
        <v>0</v>
      </c>
      <c r="K6" s="12">
        <v>0.5</v>
      </c>
      <c r="L6" s="12"/>
      <c r="M6" s="12"/>
      <c r="N6" s="12"/>
    </row>
    <row r="7" spans="1:15" x14ac:dyDescent="0.45">
      <c r="A7" t="s">
        <v>94</v>
      </c>
      <c r="B7" s="12" t="s">
        <v>62</v>
      </c>
      <c r="C7" s="12">
        <v>1.25</v>
      </c>
      <c r="D7" s="12">
        <f t="shared" si="0"/>
        <v>0.3125</v>
      </c>
      <c r="E7" s="12">
        <v>0.9</v>
      </c>
      <c r="F7" s="12">
        <v>4</v>
      </c>
      <c r="G7" s="12"/>
      <c r="H7" s="12">
        <v>0.2</v>
      </c>
      <c r="I7" s="12">
        <v>0</v>
      </c>
      <c r="J7" s="12">
        <v>0</v>
      </c>
      <c r="K7" s="12">
        <v>0.5</v>
      </c>
      <c r="L7" s="12">
        <v>0.1</v>
      </c>
      <c r="M7" s="12"/>
      <c r="N7" s="12"/>
    </row>
    <row r="8" spans="1:15" x14ac:dyDescent="0.45">
      <c r="A8" t="s">
        <v>96</v>
      </c>
      <c r="B8" s="12" t="s">
        <v>63</v>
      </c>
      <c r="C8" s="12">
        <v>0.5</v>
      </c>
      <c r="D8" s="12">
        <f t="shared" si="0"/>
        <v>0.125</v>
      </c>
      <c r="E8" s="12">
        <v>0.9</v>
      </c>
      <c r="F8" s="12">
        <v>4</v>
      </c>
      <c r="G8" s="12"/>
      <c r="H8" s="12">
        <v>0.1</v>
      </c>
      <c r="I8" s="12">
        <v>0</v>
      </c>
      <c r="J8" s="12">
        <v>0</v>
      </c>
      <c r="K8" s="12">
        <v>0.2</v>
      </c>
      <c r="L8" s="12">
        <v>0.3</v>
      </c>
      <c r="M8" s="12">
        <v>1</v>
      </c>
      <c r="N8" s="12"/>
    </row>
    <row r="9" spans="1:15" x14ac:dyDescent="0.45">
      <c r="A9" t="s">
        <v>95</v>
      </c>
      <c r="B9" s="12" t="s">
        <v>64</v>
      </c>
      <c r="C9" s="12">
        <v>0.5</v>
      </c>
      <c r="D9" s="12">
        <f t="shared" si="0"/>
        <v>0.125</v>
      </c>
      <c r="E9" s="12">
        <v>0.9</v>
      </c>
      <c r="F9" s="12">
        <v>4</v>
      </c>
      <c r="G9" s="12"/>
      <c r="H9" s="12">
        <v>0.5</v>
      </c>
      <c r="I9" s="12">
        <v>0</v>
      </c>
      <c r="J9" s="12">
        <v>0</v>
      </c>
      <c r="K9" s="12">
        <v>0.8</v>
      </c>
      <c r="L9" s="12">
        <v>0.1</v>
      </c>
      <c r="M9" s="12"/>
      <c r="N9" s="12"/>
    </row>
    <row r="10" spans="1:15" x14ac:dyDescent="0.45">
      <c r="C10">
        <f>SUM(C4:C9)</f>
        <v>4</v>
      </c>
      <c r="D10">
        <f t="shared" ref="D10:N10" si="1">SUM(D4:D9)</f>
        <v>1</v>
      </c>
      <c r="G10">
        <f t="shared" si="1"/>
        <v>0</v>
      </c>
      <c r="H10">
        <f t="shared" si="1"/>
        <v>2</v>
      </c>
      <c r="K10">
        <f t="shared" si="1"/>
        <v>3</v>
      </c>
      <c r="L10">
        <f t="shared" si="1"/>
        <v>0.5</v>
      </c>
      <c r="M10">
        <f t="shared" si="1"/>
        <v>1</v>
      </c>
      <c r="N1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C22" sqref="C22:C30"/>
    </sheetView>
  </sheetViews>
  <sheetFormatPr defaultRowHeight="14.25" x14ac:dyDescent="0.45"/>
  <cols>
    <col min="2" max="2" width="4.59765625" bestFit="1" customWidth="1"/>
    <col min="3" max="8" width="5.3984375" bestFit="1" customWidth="1"/>
    <col min="9" max="11" width="5.1328125" bestFit="1" customWidth="1"/>
  </cols>
  <sheetData>
    <row r="1" spans="1:10" ht="128.25" customHeight="1" x14ac:dyDescent="0.45">
      <c r="A1" s="1" t="s">
        <v>51</v>
      </c>
      <c r="B1" s="2" t="s">
        <v>0</v>
      </c>
      <c r="C1" s="3" t="s">
        <v>1</v>
      </c>
      <c r="D1" s="4" t="s">
        <v>47</v>
      </c>
      <c r="E1" s="4"/>
      <c r="F1" s="4"/>
      <c r="G1" s="4"/>
      <c r="H1" s="4"/>
      <c r="I1" s="4"/>
      <c r="J1" s="5"/>
    </row>
    <row r="2" spans="1:10" x14ac:dyDescent="0.45">
      <c r="A2" s="6" t="s">
        <v>3</v>
      </c>
      <c r="B2" s="7"/>
      <c r="C2" s="8">
        <f t="shared" ref="C2:C10" si="0">SUM(D2:K2)</f>
        <v>722</v>
      </c>
      <c r="D2" s="9">
        <f>SUMPRODUCT(D3:D10,$B3:$B10)</f>
        <v>722</v>
      </c>
      <c r="E2" s="9"/>
      <c r="F2" s="9"/>
      <c r="G2" s="9"/>
      <c r="H2" s="9"/>
      <c r="I2" s="9"/>
    </row>
    <row r="3" spans="1:10" x14ac:dyDescent="0.45">
      <c r="A3" t="s">
        <v>14</v>
      </c>
      <c r="B3" s="7">
        <v>1</v>
      </c>
      <c r="C3" s="8">
        <f t="shared" si="0"/>
        <v>580</v>
      </c>
      <c r="D3" s="9">
        <v>580</v>
      </c>
      <c r="E3" s="9"/>
      <c r="F3" s="9"/>
      <c r="G3" s="9"/>
      <c r="H3" s="9"/>
      <c r="I3" s="9"/>
    </row>
    <row r="4" spans="1:10" x14ac:dyDescent="0.45">
      <c r="A4" t="s">
        <v>15</v>
      </c>
      <c r="B4" s="7">
        <v>1</v>
      </c>
      <c r="C4" s="8">
        <f t="shared" si="0"/>
        <v>0</v>
      </c>
      <c r="D4" s="9"/>
      <c r="E4" s="9"/>
      <c r="F4" s="9"/>
      <c r="G4" s="9"/>
      <c r="H4" s="9"/>
    </row>
    <row r="5" spans="1:10" x14ac:dyDescent="0.45">
      <c r="A5" t="s">
        <v>19</v>
      </c>
      <c r="B5" s="7">
        <v>1</v>
      </c>
      <c r="C5" s="8">
        <f t="shared" si="0"/>
        <v>36</v>
      </c>
      <c r="D5" s="9">
        <v>36</v>
      </c>
      <c r="E5" s="9"/>
      <c r="F5" s="9"/>
      <c r="G5" s="9"/>
      <c r="H5" s="9"/>
    </row>
    <row r="6" spans="1:10" x14ac:dyDescent="0.45">
      <c r="A6" t="s">
        <v>21</v>
      </c>
      <c r="B6" s="7">
        <v>2</v>
      </c>
      <c r="C6" s="8">
        <f t="shared" si="0"/>
        <v>18</v>
      </c>
      <c r="D6" s="9">
        <v>18</v>
      </c>
      <c r="E6" s="9"/>
      <c r="F6" s="9"/>
      <c r="G6" s="9"/>
      <c r="H6" s="9"/>
    </row>
    <row r="7" spans="1:10" x14ac:dyDescent="0.45">
      <c r="A7" t="s">
        <v>31</v>
      </c>
      <c r="B7" s="7">
        <v>1</v>
      </c>
      <c r="C7" s="8">
        <f t="shared" si="0"/>
        <v>0</v>
      </c>
      <c r="D7" s="9"/>
      <c r="E7" s="9"/>
      <c r="F7" s="9"/>
      <c r="G7" s="9"/>
      <c r="H7" s="9"/>
      <c r="I7" s="9"/>
    </row>
    <row r="8" spans="1:10" x14ac:dyDescent="0.45">
      <c r="A8" t="s">
        <v>26</v>
      </c>
      <c r="B8" s="7">
        <v>4</v>
      </c>
      <c r="C8" s="8">
        <f t="shared" si="0"/>
        <v>15</v>
      </c>
      <c r="D8" s="9">
        <v>15</v>
      </c>
      <c r="E8" s="9"/>
      <c r="F8" s="9"/>
      <c r="G8" s="9"/>
      <c r="H8" s="9"/>
    </row>
    <row r="9" spans="1:10" x14ac:dyDescent="0.45">
      <c r="A9" t="s">
        <v>28</v>
      </c>
      <c r="B9" s="7">
        <v>5</v>
      </c>
      <c r="C9" s="8">
        <f t="shared" si="0"/>
        <v>2</v>
      </c>
      <c r="D9" s="9">
        <v>2</v>
      </c>
      <c r="E9" s="10"/>
      <c r="F9" s="9"/>
      <c r="G9" s="9"/>
      <c r="H9" s="9"/>
      <c r="I9" s="9"/>
    </row>
    <row r="10" spans="1:10" x14ac:dyDescent="0.4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8" spans="1:11" x14ac:dyDescent="0.45">
      <c r="C18" t="s">
        <v>45</v>
      </c>
      <c r="D18" t="s">
        <v>46</v>
      </c>
    </row>
    <row r="21" spans="1:11" ht="84.75" customHeight="1" x14ac:dyDescent="0.45">
      <c r="A21" s="1" t="s">
        <v>52</v>
      </c>
      <c r="B21" s="2" t="s">
        <v>0</v>
      </c>
      <c r="C21" s="3" t="s">
        <v>1</v>
      </c>
      <c r="D21" s="4" t="s">
        <v>2</v>
      </c>
      <c r="E21" s="4" t="s">
        <v>53</v>
      </c>
      <c r="F21" s="4" t="s">
        <v>53</v>
      </c>
      <c r="G21" s="4" t="s">
        <v>53</v>
      </c>
      <c r="H21" s="4" t="s">
        <v>54</v>
      </c>
      <c r="I21" s="4" t="s">
        <v>55</v>
      </c>
      <c r="J21" s="5" t="s">
        <v>56</v>
      </c>
      <c r="K21" s="5" t="s">
        <v>57</v>
      </c>
    </row>
    <row r="22" spans="1:11" x14ac:dyDescent="0.45">
      <c r="A22" s="6" t="s">
        <v>3</v>
      </c>
      <c r="B22" s="7"/>
      <c r="C22" s="8">
        <f t="shared" ref="C22:C30" si="1">SUM(D22:K22)</f>
        <v>631</v>
      </c>
      <c r="D22" s="9">
        <f>SUMPRODUCT(D23:D30,$B23:$B30)</f>
        <v>36</v>
      </c>
      <c r="E22" s="9">
        <f t="shared" ref="E22:K22" si="2">SUMPRODUCT(E23:E30,$B23:$B30)</f>
        <v>143</v>
      </c>
      <c r="F22" s="9">
        <f t="shared" si="2"/>
        <v>143</v>
      </c>
      <c r="G22" s="9">
        <f t="shared" si="2"/>
        <v>143</v>
      </c>
      <c r="H22" s="9">
        <f t="shared" si="2"/>
        <v>45</v>
      </c>
      <c r="I22" s="9">
        <f t="shared" si="2"/>
        <v>25</v>
      </c>
      <c r="J22" s="9">
        <f t="shared" si="2"/>
        <v>25</v>
      </c>
      <c r="K22" s="9">
        <f t="shared" si="2"/>
        <v>71</v>
      </c>
    </row>
    <row r="23" spans="1:11" x14ac:dyDescent="0.45">
      <c r="A23" t="s">
        <v>14</v>
      </c>
      <c r="B23" s="7">
        <v>1</v>
      </c>
      <c r="C23" s="8">
        <f t="shared" si="1"/>
        <v>367</v>
      </c>
      <c r="D23" s="9">
        <f>32+2</f>
        <v>34</v>
      </c>
      <c r="E23" s="9">
        <v>75</v>
      </c>
      <c r="F23" s="9">
        <v>75</v>
      </c>
      <c r="G23" s="9">
        <v>75</v>
      </c>
      <c r="H23" s="9">
        <f>7*4+6</f>
        <v>34</v>
      </c>
      <c r="I23" s="9">
        <v>15</v>
      </c>
      <c r="J23" s="9">
        <v>15</v>
      </c>
      <c r="K23">
        <f>13*3+5</f>
        <v>44</v>
      </c>
    </row>
    <row r="24" spans="1:11" x14ac:dyDescent="0.45">
      <c r="A24" t="s">
        <v>15</v>
      </c>
      <c r="B24" s="7">
        <v>1</v>
      </c>
      <c r="C24" s="8">
        <f t="shared" si="1"/>
        <v>122</v>
      </c>
      <c r="D24" s="9">
        <v>2</v>
      </c>
      <c r="E24" s="9">
        <v>38</v>
      </c>
      <c r="F24" s="9">
        <v>38</v>
      </c>
      <c r="G24" s="9">
        <v>38</v>
      </c>
      <c r="H24" s="9">
        <v>3</v>
      </c>
      <c r="K24">
        <f>3</f>
        <v>3</v>
      </c>
    </row>
    <row r="25" spans="1:11" x14ac:dyDescent="0.45">
      <c r="A25" t="s">
        <v>19</v>
      </c>
      <c r="B25" s="7">
        <v>1</v>
      </c>
      <c r="C25" s="8">
        <f t="shared" si="1"/>
        <v>54</v>
      </c>
      <c r="D25" s="9"/>
      <c r="E25" s="9">
        <v>18</v>
      </c>
      <c r="F25" s="9">
        <v>18</v>
      </c>
      <c r="G25" s="9">
        <v>18</v>
      </c>
      <c r="H25" s="9"/>
    </row>
    <row r="26" spans="1:11" x14ac:dyDescent="0.45">
      <c r="A26" t="s">
        <v>21</v>
      </c>
      <c r="B26" s="7">
        <v>2</v>
      </c>
      <c r="C26" s="8">
        <f t="shared" si="1"/>
        <v>10</v>
      </c>
      <c r="D26" s="9"/>
      <c r="E26" s="9">
        <v>2</v>
      </c>
      <c r="F26" s="9">
        <v>2</v>
      </c>
      <c r="G26" s="9">
        <v>2</v>
      </c>
      <c r="H26" s="9">
        <v>4</v>
      </c>
    </row>
    <row r="27" spans="1:11" x14ac:dyDescent="0.45">
      <c r="A27" t="s">
        <v>31</v>
      </c>
      <c r="B27" s="7">
        <v>1</v>
      </c>
      <c r="C27" s="8">
        <f t="shared" si="1"/>
        <v>0</v>
      </c>
      <c r="D27" s="9"/>
      <c r="E27" s="9"/>
      <c r="F27" s="9"/>
      <c r="G27" s="9"/>
      <c r="H27" s="9"/>
      <c r="I27" s="9"/>
      <c r="J27" s="9"/>
    </row>
    <row r="28" spans="1:11" x14ac:dyDescent="0.45">
      <c r="A28" t="s">
        <v>26</v>
      </c>
      <c r="B28" s="7">
        <v>4</v>
      </c>
      <c r="C28" s="8">
        <f t="shared" si="1"/>
        <v>12</v>
      </c>
      <c r="D28" s="9"/>
      <c r="E28" s="9">
        <v>2</v>
      </c>
      <c r="F28" s="9">
        <v>2</v>
      </c>
      <c r="G28" s="9">
        <v>2</v>
      </c>
      <c r="H28" s="9"/>
      <c r="K28">
        <v>6</v>
      </c>
    </row>
    <row r="29" spans="1:11" x14ac:dyDescent="0.45">
      <c r="A29" t="s">
        <v>28</v>
      </c>
      <c r="B29" s="7">
        <v>5</v>
      </c>
      <c r="C29" s="8">
        <f t="shared" si="1"/>
        <v>4</v>
      </c>
      <c r="D29" s="9"/>
      <c r="E29" s="10"/>
      <c r="F29" s="9"/>
      <c r="G29" s="9"/>
      <c r="H29" s="9"/>
      <c r="I29" s="9">
        <v>2</v>
      </c>
      <c r="J29" s="9">
        <v>2</v>
      </c>
    </row>
    <row r="30" spans="1:11" x14ac:dyDescent="0.45">
      <c r="A30" t="s">
        <v>29</v>
      </c>
      <c r="B30" s="7">
        <v>6</v>
      </c>
      <c r="C30" s="8">
        <f t="shared" si="1"/>
        <v>0</v>
      </c>
      <c r="D30" s="9"/>
      <c r="E30" s="10"/>
      <c r="F30" s="9"/>
      <c r="G30" s="9"/>
      <c r="H3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2" sqref="C2:C10"/>
    </sheetView>
  </sheetViews>
  <sheetFormatPr defaultRowHeight="14.25" x14ac:dyDescent="0.45"/>
  <cols>
    <col min="1" max="1" width="12.59765625" bestFit="1" customWidth="1"/>
    <col min="2" max="2" width="4.59765625" bestFit="1" customWidth="1"/>
    <col min="3" max="3" width="5.3984375" bestFit="1" customWidth="1"/>
    <col min="4" max="4" width="5.73046875" customWidth="1"/>
  </cols>
  <sheetData>
    <row r="1" spans="1:10" ht="123" customHeight="1" x14ac:dyDescent="0.45">
      <c r="A1" s="1" t="s">
        <v>48</v>
      </c>
      <c r="B1" s="2" t="s">
        <v>0</v>
      </c>
      <c r="C1" s="3" t="s">
        <v>1</v>
      </c>
      <c r="D1" s="4" t="s">
        <v>47</v>
      </c>
      <c r="E1" s="4"/>
      <c r="F1" s="4"/>
      <c r="G1" s="4"/>
      <c r="H1" s="4"/>
      <c r="I1" s="4"/>
      <c r="J1" s="5"/>
    </row>
    <row r="2" spans="1:10" x14ac:dyDescent="0.45">
      <c r="A2" s="6" t="s">
        <v>3</v>
      </c>
      <c r="B2" s="7"/>
      <c r="C2" s="8">
        <f t="shared" ref="C2:C10" si="0">SUM(D2:K2)</f>
        <v>726</v>
      </c>
      <c r="D2" s="9">
        <f>SUMPRODUCT(D3:D10,$B3:$B10)</f>
        <v>726</v>
      </c>
      <c r="E2" s="9"/>
      <c r="F2" s="9"/>
      <c r="G2" s="9"/>
      <c r="H2" s="9"/>
      <c r="I2" s="9"/>
    </row>
    <row r="3" spans="1:10" x14ac:dyDescent="0.45">
      <c r="A3" t="s">
        <v>14</v>
      </c>
      <c r="B3" s="7">
        <v>1</v>
      </c>
      <c r="C3" s="8">
        <f t="shared" si="0"/>
        <v>654</v>
      </c>
      <c r="D3" s="9">
        <v>654</v>
      </c>
      <c r="E3" s="9"/>
      <c r="F3" s="9"/>
      <c r="G3" s="9"/>
      <c r="H3" s="9"/>
      <c r="I3" s="9"/>
    </row>
    <row r="4" spans="1:10" x14ac:dyDescent="0.45">
      <c r="A4" t="s">
        <v>15</v>
      </c>
      <c r="B4" s="7">
        <v>1</v>
      </c>
      <c r="C4" s="8">
        <f t="shared" si="0"/>
        <v>24</v>
      </c>
      <c r="D4" s="9">
        <v>24</v>
      </c>
      <c r="E4" s="9"/>
      <c r="F4" s="9"/>
      <c r="G4" s="9"/>
      <c r="H4" s="9"/>
    </row>
    <row r="5" spans="1:10" x14ac:dyDescent="0.45">
      <c r="A5" t="s">
        <v>19</v>
      </c>
      <c r="B5" s="7">
        <v>1</v>
      </c>
      <c r="C5" s="8">
        <f t="shared" si="0"/>
        <v>24</v>
      </c>
      <c r="D5" s="9">
        <v>24</v>
      </c>
      <c r="E5" s="9"/>
      <c r="F5" s="9"/>
      <c r="G5" s="9"/>
      <c r="H5" s="9"/>
    </row>
    <row r="6" spans="1:10" x14ac:dyDescent="0.45">
      <c r="A6" t="s">
        <v>21</v>
      </c>
      <c r="B6" s="7">
        <v>2</v>
      </c>
      <c r="C6" s="8">
        <f t="shared" si="0"/>
        <v>12</v>
      </c>
      <c r="D6" s="9">
        <v>12</v>
      </c>
      <c r="E6" s="9"/>
      <c r="F6" s="9"/>
      <c r="G6" s="9"/>
      <c r="H6" s="9"/>
    </row>
    <row r="7" spans="1:10" x14ac:dyDescent="0.45">
      <c r="A7" t="s">
        <v>31</v>
      </c>
      <c r="B7" s="7">
        <v>1</v>
      </c>
      <c r="C7" s="8">
        <f t="shared" si="0"/>
        <v>0</v>
      </c>
      <c r="D7" s="9"/>
      <c r="E7" s="9"/>
      <c r="F7" s="9"/>
      <c r="G7" s="9"/>
      <c r="H7" s="9"/>
      <c r="I7" s="9"/>
    </row>
    <row r="8" spans="1:10" x14ac:dyDescent="0.45">
      <c r="A8" t="s">
        <v>26</v>
      </c>
      <c r="B8" s="7">
        <v>4</v>
      </c>
      <c r="C8" s="8">
        <f t="shared" si="0"/>
        <v>0</v>
      </c>
      <c r="D8" s="9"/>
      <c r="E8" s="9"/>
      <c r="F8" s="9"/>
      <c r="G8" s="9"/>
      <c r="H8" s="9"/>
    </row>
    <row r="9" spans="1:10" x14ac:dyDescent="0.45">
      <c r="A9" t="s">
        <v>28</v>
      </c>
      <c r="B9" s="7">
        <v>5</v>
      </c>
      <c r="C9" s="8">
        <f t="shared" si="0"/>
        <v>0</v>
      </c>
      <c r="D9" s="9"/>
      <c r="E9" s="10"/>
      <c r="F9" s="9"/>
      <c r="G9" s="9"/>
      <c r="H9" s="9"/>
      <c r="I9" s="9"/>
    </row>
    <row r="10" spans="1:10" x14ac:dyDescent="0.4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8" spans="3:4" x14ac:dyDescent="0.45">
      <c r="C18" t="s">
        <v>45</v>
      </c>
      <c r="D18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8" workbookViewId="0">
      <selection activeCell="K35" sqref="K35"/>
    </sheetView>
  </sheetViews>
  <sheetFormatPr defaultRowHeight="14.25" x14ac:dyDescent="0.45"/>
  <cols>
    <col min="1" max="1" width="12.59765625" bestFit="1" customWidth="1"/>
    <col min="2" max="2" width="4.59765625" bestFit="1" customWidth="1"/>
    <col min="3" max="4" width="5.3984375" bestFit="1" customWidth="1"/>
    <col min="5" max="5" width="5.59765625" customWidth="1"/>
    <col min="6" max="8" width="5.1328125" bestFit="1" customWidth="1"/>
    <col min="9" max="9" width="6" bestFit="1" customWidth="1"/>
    <col min="10" max="11" width="5.1328125" bestFit="1" customWidth="1"/>
  </cols>
  <sheetData>
    <row r="1" spans="1:10" ht="102.75" customHeight="1" x14ac:dyDescent="0.45">
      <c r="A1" s="1" t="s">
        <v>30</v>
      </c>
      <c r="B1" s="2" t="s">
        <v>0</v>
      </c>
      <c r="C1" s="3" t="s">
        <v>1</v>
      </c>
      <c r="D1" s="4" t="s">
        <v>32</v>
      </c>
      <c r="E1" s="4" t="s">
        <v>33</v>
      </c>
      <c r="F1" s="4" t="s">
        <v>33</v>
      </c>
      <c r="G1" s="4" t="s">
        <v>33</v>
      </c>
      <c r="H1" s="4" t="s">
        <v>34</v>
      </c>
      <c r="I1" s="4" t="s">
        <v>38</v>
      </c>
      <c r="J1" s="5" t="s">
        <v>39</v>
      </c>
    </row>
    <row r="2" spans="1:10" x14ac:dyDescent="0.45">
      <c r="A2" s="6" t="s">
        <v>3</v>
      </c>
      <c r="B2" s="7"/>
      <c r="C2" s="8">
        <f t="shared" ref="C2:C10" si="0">SUM(D2:K2)</f>
        <v>816</v>
      </c>
      <c r="D2" s="9">
        <f>SUMPRODUCT(D3:D10,$B3:$B10)</f>
        <v>31</v>
      </c>
      <c r="E2" s="9">
        <f t="shared" ref="E2:I2" si="1">SUMPRODUCT(E3:E10,$B3:$B10)</f>
        <v>208</v>
      </c>
      <c r="F2" s="9">
        <f t="shared" si="1"/>
        <v>208</v>
      </c>
      <c r="G2" s="9">
        <f t="shared" si="1"/>
        <v>208</v>
      </c>
      <c r="H2" s="9">
        <f t="shared" si="1"/>
        <v>132</v>
      </c>
      <c r="I2" s="9">
        <f t="shared" si="1"/>
        <v>29</v>
      </c>
    </row>
    <row r="3" spans="1:10" x14ac:dyDescent="0.45">
      <c r="A3" t="s">
        <v>14</v>
      </c>
      <c r="B3" s="7">
        <v>1</v>
      </c>
      <c r="C3" s="8">
        <f t="shared" si="0"/>
        <v>523</v>
      </c>
      <c r="D3" s="9"/>
      <c r="E3" s="9">
        <v>146</v>
      </c>
      <c r="F3" s="9">
        <v>146</v>
      </c>
      <c r="G3" s="9">
        <v>146</v>
      </c>
      <c r="H3" s="9">
        <v>56</v>
      </c>
      <c r="I3" s="9">
        <v>7</v>
      </c>
      <c r="J3">
        <f>7*3+1</f>
        <v>22</v>
      </c>
    </row>
    <row r="4" spans="1:10" x14ac:dyDescent="0.45">
      <c r="A4" t="s">
        <v>15</v>
      </c>
      <c r="B4" s="7">
        <v>1</v>
      </c>
      <c r="C4" s="8">
        <f t="shared" si="0"/>
        <v>120</v>
      </c>
      <c r="D4" s="9"/>
      <c r="E4" s="9">
        <v>30</v>
      </c>
      <c r="F4" s="9">
        <v>30</v>
      </c>
      <c r="G4" s="9">
        <v>30</v>
      </c>
      <c r="H4" s="9">
        <f>8+6*2</f>
        <v>20</v>
      </c>
      <c r="I4">
        <v>4</v>
      </c>
      <c r="J4">
        <f>3+3</f>
        <v>6</v>
      </c>
    </row>
    <row r="5" spans="1:10" x14ac:dyDescent="0.45">
      <c r="A5" t="s">
        <v>19</v>
      </c>
      <c r="B5" s="7">
        <v>1</v>
      </c>
      <c r="C5" s="8">
        <f t="shared" si="0"/>
        <v>27</v>
      </c>
      <c r="D5" s="9"/>
      <c r="E5" s="9">
        <v>9</v>
      </c>
      <c r="F5" s="9">
        <v>9</v>
      </c>
      <c r="G5" s="9">
        <v>9</v>
      </c>
      <c r="H5" s="9"/>
    </row>
    <row r="6" spans="1:10" x14ac:dyDescent="0.45">
      <c r="A6" t="s">
        <v>21</v>
      </c>
      <c r="B6" s="7">
        <v>2</v>
      </c>
      <c r="C6" s="8">
        <f t="shared" si="0"/>
        <v>26</v>
      </c>
      <c r="D6" s="9">
        <v>8</v>
      </c>
      <c r="E6" s="9">
        <v>3</v>
      </c>
      <c r="F6" s="9">
        <v>3</v>
      </c>
      <c r="G6" s="9">
        <v>3</v>
      </c>
      <c r="H6" s="9">
        <v>9</v>
      </c>
    </row>
    <row r="7" spans="1:10" x14ac:dyDescent="0.45">
      <c r="A7" t="s">
        <v>31</v>
      </c>
      <c r="B7" s="7">
        <v>1</v>
      </c>
      <c r="C7" s="8">
        <f t="shared" si="0"/>
        <v>24</v>
      </c>
      <c r="D7" s="9"/>
      <c r="E7" s="9">
        <v>5</v>
      </c>
      <c r="F7" s="9">
        <v>5</v>
      </c>
      <c r="G7" s="9">
        <v>5</v>
      </c>
      <c r="H7" s="9">
        <v>6</v>
      </c>
      <c r="I7" s="9">
        <v>3</v>
      </c>
    </row>
    <row r="8" spans="1:10" x14ac:dyDescent="0.45">
      <c r="A8" t="s">
        <v>26</v>
      </c>
      <c r="B8" s="7">
        <v>4</v>
      </c>
      <c r="C8" s="8">
        <f t="shared" si="0"/>
        <v>17</v>
      </c>
      <c r="D8" s="9"/>
      <c r="E8" s="9">
        <v>3</v>
      </c>
      <c r="F8" s="9">
        <v>3</v>
      </c>
      <c r="G8" s="9">
        <v>3</v>
      </c>
      <c r="H8" s="9">
        <v>8</v>
      </c>
    </row>
    <row r="9" spans="1:10" x14ac:dyDescent="0.45">
      <c r="A9" t="s">
        <v>28</v>
      </c>
      <c r="B9" s="7">
        <v>5</v>
      </c>
      <c r="C9" s="8">
        <f t="shared" si="0"/>
        <v>6</v>
      </c>
      <c r="D9" s="9">
        <v>3</v>
      </c>
      <c r="E9" s="10"/>
      <c r="F9" s="9"/>
      <c r="G9" s="9"/>
      <c r="H9" s="9"/>
      <c r="I9" s="9">
        <v>3</v>
      </c>
    </row>
    <row r="10" spans="1:10" x14ac:dyDescent="0.45">
      <c r="A10" t="s">
        <v>29</v>
      </c>
      <c r="B10" s="7">
        <v>6</v>
      </c>
      <c r="C10" s="8">
        <f t="shared" si="0"/>
        <v>0</v>
      </c>
      <c r="D10" s="9"/>
      <c r="E10" s="10"/>
      <c r="F10" s="9"/>
      <c r="G10" s="9"/>
      <c r="H10" s="9"/>
    </row>
    <row r="13" spans="1:10" ht="103.5" customHeight="1" x14ac:dyDescent="0.45">
      <c r="A13" s="1" t="s">
        <v>13</v>
      </c>
      <c r="B13" s="2" t="s">
        <v>0</v>
      </c>
      <c r="C13" s="3" t="s">
        <v>1</v>
      </c>
      <c r="D13" s="4" t="s">
        <v>36</v>
      </c>
      <c r="E13" s="4" t="s">
        <v>35</v>
      </c>
      <c r="F13" s="4" t="s">
        <v>35</v>
      </c>
      <c r="G13" s="4" t="s">
        <v>35</v>
      </c>
      <c r="H13" s="4" t="s">
        <v>37</v>
      </c>
    </row>
    <row r="14" spans="1:10" x14ac:dyDescent="0.45">
      <c r="A14" s="6" t="s">
        <v>3</v>
      </c>
      <c r="B14" s="7"/>
      <c r="C14" s="8">
        <f t="shared" ref="C14:C22" si="2">SUM(D14:K14)</f>
        <v>208</v>
      </c>
      <c r="D14" s="9">
        <f>SUMPRODUCT(D15:D22,$B15:$B22)</f>
        <v>42</v>
      </c>
      <c r="E14" s="9">
        <f t="shared" ref="E14" si="3">SUMPRODUCT(E15:E22,$B15:$B22)</f>
        <v>45</v>
      </c>
      <c r="F14" s="9">
        <f t="shared" ref="F14" si="4">SUMPRODUCT(F15:F22,$B15:$B22)</f>
        <v>45</v>
      </c>
      <c r="G14" s="9">
        <f t="shared" ref="G14:H14" si="5">SUMPRODUCT(G15:G22,$B15:$B22)</f>
        <v>45</v>
      </c>
      <c r="H14" s="9">
        <f t="shared" si="5"/>
        <v>31</v>
      </c>
    </row>
    <row r="15" spans="1:10" x14ac:dyDescent="0.45">
      <c r="A15" t="s">
        <v>14</v>
      </c>
      <c r="B15" s="7">
        <v>1</v>
      </c>
      <c r="C15" s="8">
        <f t="shared" si="2"/>
        <v>146</v>
      </c>
      <c r="D15" s="9">
        <v>31</v>
      </c>
      <c r="E15" s="9">
        <f>33+2</f>
        <v>35</v>
      </c>
      <c r="F15" s="9">
        <f>33+2</f>
        <v>35</v>
      </c>
      <c r="G15" s="9">
        <f>33+2</f>
        <v>35</v>
      </c>
      <c r="H15" s="9">
        <v>10</v>
      </c>
    </row>
    <row r="16" spans="1:10" x14ac:dyDescent="0.45">
      <c r="A16" t="s">
        <v>15</v>
      </c>
      <c r="B16" s="7">
        <v>1</v>
      </c>
      <c r="C16" s="8">
        <f t="shared" si="2"/>
        <v>30</v>
      </c>
      <c r="D16" s="9">
        <v>6</v>
      </c>
      <c r="E16" s="9">
        <f>3+4</f>
        <v>7</v>
      </c>
      <c r="F16" s="9">
        <f>3+4</f>
        <v>7</v>
      </c>
      <c r="G16" s="9">
        <f>3+4</f>
        <v>7</v>
      </c>
      <c r="H16" s="9">
        <v>3</v>
      </c>
    </row>
    <row r="17" spans="1:9" x14ac:dyDescent="0.45">
      <c r="A17" t="s">
        <v>19</v>
      </c>
      <c r="B17" s="7">
        <v>1</v>
      </c>
      <c r="C17" s="8">
        <f t="shared" si="2"/>
        <v>9</v>
      </c>
      <c r="D17" s="9"/>
      <c r="E17" s="9">
        <f>3</f>
        <v>3</v>
      </c>
      <c r="F17" s="9">
        <f>3</f>
        <v>3</v>
      </c>
      <c r="G17" s="9">
        <f>3</f>
        <v>3</v>
      </c>
      <c r="H17" s="9"/>
    </row>
    <row r="18" spans="1:9" x14ac:dyDescent="0.45">
      <c r="A18" t="s">
        <v>21</v>
      </c>
      <c r="B18" s="7">
        <v>2</v>
      </c>
      <c r="C18" s="8">
        <f t="shared" si="2"/>
        <v>3</v>
      </c>
      <c r="D18" s="9"/>
      <c r="E18" s="9"/>
      <c r="F18" s="9"/>
      <c r="G18" s="9"/>
      <c r="H18" s="9">
        <v>3</v>
      </c>
    </row>
    <row r="19" spans="1:9" x14ac:dyDescent="0.45">
      <c r="A19" t="s">
        <v>31</v>
      </c>
      <c r="B19" s="7">
        <v>1</v>
      </c>
      <c r="C19" s="8">
        <f t="shared" si="2"/>
        <v>5</v>
      </c>
      <c r="D19" s="9">
        <v>5</v>
      </c>
      <c r="E19" s="9"/>
      <c r="F19" s="9"/>
      <c r="G19" s="9"/>
      <c r="H19" s="9"/>
    </row>
    <row r="20" spans="1:9" x14ac:dyDescent="0.45">
      <c r="A20" t="s">
        <v>26</v>
      </c>
      <c r="B20" s="7">
        <v>4</v>
      </c>
      <c r="C20" s="8">
        <f t="shared" si="2"/>
        <v>3</v>
      </c>
      <c r="D20" s="9"/>
      <c r="E20" s="9"/>
      <c r="F20" s="9"/>
      <c r="G20" s="9"/>
      <c r="H20" s="9">
        <v>3</v>
      </c>
    </row>
    <row r="21" spans="1:9" x14ac:dyDescent="0.45">
      <c r="A21" t="s">
        <v>28</v>
      </c>
      <c r="B21" s="7">
        <v>5</v>
      </c>
      <c r="C21" s="8">
        <f t="shared" si="2"/>
        <v>0</v>
      </c>
      <c r="D21" s="9"/>
      <c r="E21" s="10"/>
      <c r="F21" s="9"/>
      <c r="G21" s="9"/>
      <c r="H21" s="9"/>
    </row>
    <row r="22" spans="1:9" x14ac:dyDescent="0.45">
      <c r="A22" t="s">
        <v>29</v>
      </c>
      <c r="B22" s="7">
        <v>6</v>
      </c>
      <c r="C22" s="8">
        <f t="shared" si="2"/>
        <v>0</v>
      </c>
      <c r="D22" s="9"/>
      <c r="E22" s="10"/>
      <c r="F22" s="9"/>
      <c r="G22" s="9"/>
      <c r="H22" s="9"/>
    </row>
    <row r="28" spans="1:9" ht="78.75" customHeight="1" x14ac:dyDescent="0.45">
      <c r="A28" s="1" t="s">
        <v>79</v>
      </c>
      <c r="B28" s="2" t="s">
        <v>0</v>
      </c>
      <c r="C28" s="3" t="s">
        <v>1</v>
      </c>
      <c r="D28" s="4" t="s">
        <v>83</v>
      </c>
      <c r="E28" s="4"/>
      <c r="F28" s="4"/>
      <c r="G28" s="4"/>
      <c r="H28" s="4"/>
      <c r="I28" t="s">
        <v>84</v>
      </c>
    </row>
    <row r="29" spans="1:9" x14ac:dyDescent="0.45">
      <c r="A29" s="6" t="s">
        <v>3</v>
      </c>
      <c r="B29" s="7"/>
      <c r="C29" s="8">
        <f t="shared" ref="C29:C34" si="6">SUM(D29:K29)</f>
        <v>721</v>
      </c>
      <c r="D29" s="9">
        <f>SUMPRODUCT(D30:D37,$B30:$B37)</f>
        <v>721</v>
      </c>
      <c r="E29" s="9"/>
      <c r="F29" s="9"/>
      <c r="G29" s="9"/>
      <c r="H29" s="9"/>
    </row>
    <row r="30" spans="1:9" x14ac:dyDescent="0.45">
      <c r="A30" t="s">
        <v>80</v>
      </c>
      <c r="B30" s="7">
        <v>4</v>
      </c>
      <c r="C30" s="8">
        <f t="shared" si="6"/>
        <v>59</v>
      </c>
      <c r="D30" s="9">
        <v>59</v>
      </c>
      <c r="E30" s="9"/>
      <c r="F30" s="9"/>
      <c r="G30" s="9"/>
      <c r="H30" s="9"/>
    </row>
    <row r="31" spans="1:9" x14ac:dyDescent="0.45">
      <c r="A31" t="s">
        <v>81</v>
      </c>
      <c r="B31" s="7">
        <v>4</v>
      </c>
      <c r="C31" s="8">
        <f t="shared" si="6"/>
        <v>17</v>
      </c>
      <c r="D31" s="9">
        <v>17</v>
      </c>
      <c r="E31" s="9"/>
      <c r="F31" s="9"/>
      <c r="G31" s="9"/>
      <c r="H31" s="9"/>
    </row>
    <row r="32" spans="1:9" x14ac:dyDescent="0.45">
      <c r="A32" t="s">
        <v>82</v>
      </c>
      <c r="B32" s="7">
        <v>2</v>
      </c>
      <c r="C32" s="8">
        <f t="shared" si="6"/>
        <v>16</v>
      </c>
      <c r="D32" s="9">
        <v>16</v>
      </c>
      <c r="E32" s="9"/>
      <c r="F32" s="9"/>
      <c r="G32" s="9"/>
      <c r="H32" s="9"/>
    </row>
    <row r="33" spans="1:8" x14ac:dyDescent="0.45">
      <c r="A33" t="s">
        <v>85</v>
      </c>
      <c r="B33" s="7">
        <v>1</v>
      </c>
      <c r="C33" s="8">
        <f t="shared" si="6"/>
        <v>26</v>
      </c>
      <c r="D33" s="9">
        <v>26</v>
      </c>
      <c r="E33" s="9"/>
      <c r="F33" s="9"/>
      <c r="G33" s="9"/>
      <c r="H33" s="9"/>
    </row>
    <row r="34" spans="1:8" x14ac:dyDescent="0.45">
      <c r="A34" t="s">
        <v>4</v>
      </c>
      <c r="B34" s="7">
        <v>1</v>
      </c>
      <c r="C34" s="8">
        <f t="shared" si="6"/>
        <v>39</v>
      </c>
      <c r="D34" s="9">
        <v>39</v>
      </c>
      <c r="E34" s="9"/>
      <c r="F34" s="9"/>
      <c r="G34" s="9"/>
      <c r="H34" s="9"/>
    </row>
    <row r="35" spans="1:8" x14ac:dyDescent="0.45">
      <c r="A35" t="s">
        <v>86</v>
      </c>
      <c r="B35" s="7">
        <v>1</v>
      </c>
      <c r="C35" s="8">
        <v>280</v>
      </c>
      <c r="D35" s="9">
        <v>120</v>
      </c>
      <c r="E35" s="9"/>
      <c r="F35" s="9"/>
      <c r="G35" s="9"/>
      <c r="H35" s="9"/>
    </row>
    <row r="36" spans="1:8" x14ac:dyDescent="0.45">
      <c r="A36" t="s">
        <v>87</v>
      </c>
      <c r="B36" s="7">
        <v>1</v>
      </c>
      <c r="C36" s="8">
        <f>SUM(D36:K36)</f>
        <v>200</v>
      </c>
      <c r="D36" s="9">
        <v>200</v>
      </c>
      <c r="E36" s="10"/>
      <c r="F36" s="9"/>
      <c r="G36" s="9"/>
      <c r="H36" s="9"/>
    </row>
    <row r="37" spans="1:8" x14ac:dyDescent="0.45">
      <c r="B37" s="7"/>
      <c r="C37" s="8"/>
      <c r="D37" s="9"/>
      <c r="E37" s="10"/>
      <c r="F37" s="9"/>
      <c r="G37" s="9"/>
      <c r="H3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2" sqref="A2:C10"/>
    </sheetView>
  </sheetViews>
  <sheetFormatPr defaultRowHeight="14.25" x14ac:dyDescent="0.45"/>
  <cols>
    <col min="1" max="1" width="11.3984375" bestFit="1" customWidth="1"/>
    <col min="2" max="2" width="4.59765625" bestFit="1" customWidth="1"/>
    <col min="3" max="3" width="7" bestFit="1" customWidth="1"/>
    <col min="4" max="9" width="5.3984375" bestFit="1" customWidth="1"/>
  </cols>
  <sheetData>
    <row r="1" spans="1:11" ht="102.75" customHeight="1" x14ac:dyDescent="0.45">
      <c r="A1" s="1" t="s">
        <v>11</v>
      </c>
      <c r="B1" s="2" t="s">
        <v>0</v>
      </c>
      <c r="C1" s="3" t="s">
        <v>1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11" x14ac:dyDescent="0.45">
      <c r="A2" s="6" t="s">
        <v>3</v>
      </c>
      <c r="B2" s="7"/>
      <c r="C2" s="8">
        <f t="shared" ref="C2:C10" si="0">SUM(D2:K2)</f>
        <v>922</v>
      </c>
      <c r="D2" s="9">
        <f>SUMPRODUCT(D3:D10,$B3:$B10)</f>
        <v>257</v>
      </c>
      <c r="E2" s="9">
        <f t="shared" ref="E2:I2" si="1">SUMPRODUCT(E3:E10,$B3:$B10)</f>
        <v>257</v>
      </c>
      <c r="F2" s="9">
        <f t="shared" si="1"/>
        <v>257</v>
      </c>
      <c r="G2" s="9">
        <f t="shared" si="1"/>
        <v>48</v>
      </c>
      <c r="H2" s="9">
        <f t="shared" si="1"/>
        <v>55</v>
      </c>
      <c r="I2" s="9">
        <f t="shared" si="1"/>
        <v>48</v>
      </c>
    </row>
    <row r="3" spans="1:11" x14ac:dyDescent="0.45">
      <c r="A3" t="s">
        <v>14</v>
      </c>
      <c r="B3" s="7">
        <v>1</v>
      </c>
      <c r="C3" s="8">
        <f t="shared" si="0"/>
        <v>339</v>
      </c>
      <c r="D3" s="9">
        <v>113</v>
      </c>
      <c r="E3" s="9">
        <v>113</v>
      </c>
      <c r="F3" s="9">
        <v>113</v>
      </c>
      <c r="G3" s="9"/>
      <c r="H3" s="9"/>
      <c r="I3" s="9"/>
    </row>
    <row r="4" spans="1:11" x14ac:dyDescent="0.45">
      <c r="A4" t="s">
        <v>15</v>
      </c>
      <c r="B4" s="7">
        <v>1</v>
      </c>
      <c r="C4" s="8">
        <f t="shared" si="0"/>
        <v>45</v>
      </c>
      <c r="D4" s="9">
        <v>15</v>
      </c>
      <c r="E4" s="9">
        <v>15</v>
      </c>
      <c r="F4" s="9">
        <v>15</v>
      </c>
      <c r="G4" s="9"/>
      <c r="H4" s="9"/>
    </row>
    <row r="5" spans="1:11" x14ac:dyDescent="0.45">
      <c r="A5" t="s">
        <v>19</v>
      </c>
      <c r="B5" s="7">
        <v>1</v>
      </c>
      <c r="C5" s="8">
        <f t="shared" si="0"/>
        <v>108</v>
      </c>
      <c r="D5" s="9">
        <v>36</v>
      </c>
      <c r="E5" s="9">
        <v>36</v>
      </c>
      <c r="F5" s="9">
        <v>36</v>
      </c>
      <c r="G5" s="9"/>
      <c r="H5" s="9"/>
    </row>
    <row r="6" spans="1:11" x14ac:dyDescent="0.45">
      <c r="A6" t="s">
        <v>21</v>
      </c>
      <c r="B6" s="7">
        <v>2</v>
      </c>
      <c r="C6" s="8">
        <f t="shared" si="0"/>
        <v>48</v>
      </c>
      <c r="D6" s="9">
        <v>12</v>
      </c>
      <c r="E6" s="9">
        <v>12</v>
      </c>
      <c r="F6" s="9">
        <v>12</v>
      </c>
      <c r="G6" s="9">
        <v>12</v>
      </c>
      <c r="H6" s="9"/>
    </row>
    <row r="7" spans="1:11" x14ac:dyDescent="0.45">
      <c r="A7" t="s">
        <v>20</v>
      </c>
      <c r="B7" s="7">
        <v>1</v>
      </c>
      <c r="C7" s="8">
        <f t="shared" si="0"/>
        <v>27</v>
      </c>
      <c r="D7" s="9">
        <v>9</v>
      </c>
      <c r="E7" s="9">
        <v>9</v>
      </c>
      <c r="F7" s="9">
        <v>9</v>
      </c>
      <c r="G7" s="9"/>
      <c r="H7" s="9"/>
    </row>
    <row r="8" spans="1:11" x14ac:dyDescent="0.45">
      <c r="A8" t="s">
        <v>26</v>
      </c>
      <c r="B8" s="7">
        <v>4</v>
      </c>
      <c r="C8" s="8">
        <f t="shared" si="0"/>
        <v>51</v>
      </c>
      <c r="D8" s="9">
        <v>15</v>
      </c>
      <c r="E8" s="9">
        <v>15</v>
      </c>
      <c r="F8" s="9">
        <v>15</v>
      </c>
      <c r="G8" s="9">
        <v>6</v>
      </c>
      <c r="H8" s="9"/>
    </row>
    <row r="9" spans="1:11" x14ac:dyDescent="0.45">
      <c r="A9" t="s">
        <v>28</v>
      </c>
      <c r="B9" s="7">
        <v>5</v>
      </c>
      <c r="C9" s="8">
        <f t="shared" si="0"/>
        <v>11</v>
      </c>
      <c r="D9" s="9"/>
      <c r="E9" s="10"/>
      <c r="F9" s="9"/>
      <c r="G9" s="9"/>
      <c r="H9" s="9">
        <v>11</v>
      </c>
      <c r="I9" s="9"/>
    </row>
    <row r="10" spans="1:11" x14ac:dyDescent="0.45">
      <c r="A10" t="s">
        <v>29</v>
      </c>
      <c r="B10" s="7">
        <v>6</v>
      </c>
      <c r="C10" s="8">
        <f t="shared" si="0"/>
        <v>8</v>
      </c>
      <c r="D10" s="9"/>
      <c r="E10" s="10"/>
      <c r="F10" s="9"/>
      <c r="G10" s="9"/>
      <c r="H10" s="9"/>
      <c r="I10">
        <v>8</v>
      </c>
    </row>
    <row r="11" spans="1:11" x14ac:dyDescent="0.45">
      <c r="B11" s="7"/>
      <c r="C11" s="8"/>
      <c r="D11" s="9"/>
      <c r="F11" s="9"/>
      <c r="G11" s="9"/>
      <c r="H11" s="9"/>
    </row>
    <row r="12" spans="1:11" x14ac:dyDescent="0.45">
      <c r="B12" s="7"/>
      <c r="C12" s="8"/>
      <c r="D12" s="9"/>
      <c r="E12" s="10"/>
      <c r="F12" s="9"/>
      <c r="G12" s="9"/>
      <c r="H12" s="9"/>
    </row>
    <row r="13" spans="1:11" ht="104.25" customHeight="1" x14ac:dyDescent="0.45">
      <c r="A13" s="1" t="s">
        <v>13</v>
      </c>
      <c r="B13" s="2" t="s">
        <v>0</v>
      </c>
      <c r="C13" s="3" t="s">
        <v>1</v>
      </c>
      <c r="D13" s="4" t="s">
        <v>16</v>
      </c>
      <c r="E13" s="4" t="s">
        <v>17</v>
      </c>
      <c r="F13" s="4" t="s">
        <v>17</v>
      </c>
      <c r="G13" s="4" t="s">
        <v>17</v>
      </c>
      <c r="H13" s="4" t="s">
        <v>25</v>
      </c>
      <c r="I13" s="4"/>
      <c r="J13" s="5"/>
      <c r="K13" s="5"/>
    </row>
    <row r="14" spans="1:11" x14ac:dyDescent="0.45">
      <c r="A14" s="6" t="s">
        <v>3</v>
      </c>
      <c r="B14" s="7"/>
      <c r="C14" s="8">
        <f t="shared" ref="C14:C20" si="2">SUM(D14:K14)</f>
        <v>192</v>
      </c>
      <c r="D14" s="9">
        <f t="shared" ref="D14:K14" si="3">SUMPRODUCT(D15:D20,$B15:$B20)</f>
        <v>2</v>
      </c>
      <c r="E14" s="9">
        <f t="shared" si="3"/>
        <v>50</v>
      </c>
      <c r="F14" s="9">
        <f t="shared" si="3"/>
        <v>50</v>
      </c>
      <c r="G14" s="9">
        <f t="shared" si="3"/>
        <v>50</v>
      </c>
      <c r="H14" s="9">
        <f t="shared" si="3"/>
        <v>40</v>
      </c>
      <c r="I14" s="9">
        <f t="shared" si="3"/>
        <v>0</v>
      </c>
      <c r="J14" s="9">
        <f t="shared" si="3"/>
        <v>0</v>
      </c>
      <c r="K14" s="9">
        <f t="shared" si="3"/>
        <v>0</v>
      </c>
    </row>
    <row r="15" spans="1:11" x14ac:dyDescent="0.45">
      <c r="A15" t="s">
        <v>14</v>
      </c>
      <c r="B15" s="7">
        <v>1</v>
      </c>
      <c r="C15" s="8">
        <f t="shared" si="2"/>
        <v>113</v>
      </c>
      <c r="D15" s="9"/>
      <c r="E15" s="10">
        <v>35</v>
      </c>
      <c r="F15" s="9">
        <v>35</v>
      </c>
      <c r="G15" s="9">
        <v>35</v>
      </c>
      <c r="H15" s="9">
        <v>8</v>
      </c>
      <c r="I15" s="9"/>
      <c r="J15" s="9"/>
      <c r="K15" s="9"/>
    </row>
    <row r="16" spans="1:11" x14ac:dyDescent="0.45">
      <c r="A16" t="s">
        <v>15</v>
      </c>
      <c r="B16" s="7">
        <v>1</v>
      </c>
      <c r="C16" s="8">
        <f t="shared" si="2"/>
        <v>15</v>
      </c>
      <c r="D16" s="9"/>
      <c r="E16" s="10">
        <v>5</v>
      </c>
      <c r="F16" s="9">
        <v>5</v>
      </c>
      <c r="G16" s="9">
        <v>5</v>
      </c>
      <c r="H16" s="9"/>
    </row>
    <row r="17" spans="1:11" x14ac:dyDescent="0.45">
      <c r="A17" t="s">
        <v>24</v>
      </c>
      <c r="B17" s="7">
        <v>1</v>
      </c>
      <c r="C17" s="8">
        <f t="shared" si="2"/>
        <v>31</v>
      </c>
      <c r="D17" s="9">
        <v>2</v>
      </c>
      <c r="E17" s="10">
        <v>7</v>
      </c>
      <c r="F17" s="9">
        <v>7</v>
      </c>
      <c r="G17" s="9">
        <v>7</v>
      </c>
      <c r="H17" s="9">
        <v>8</v>
      </c>
    </row>
    <row r="18" spans="1:11" x14ac:dyDescent="0.45">
      <c r="A18" t="s">
        <v>20</v>
      </c>
      <c r="B18" s="7">
        <v>1</v>
      </c>
      <c r="C18" s="8">
        <f t="shared" si="2"/>
        <v>9</v>
      </c>
      <c r="D18" s="9"/>
      <c r="E18" s="9">
        <v>3</v>
      </c>
      <c r="F18" s="9">
        <v>3</v>
      </c>
      <c r="G18" s="9">
        <v>3</v>
      </c>
      <c r="H18" s="9"/>
    </row>
    <row r="19" spans="1:11" x14ac:dyDescent="0.45">
      <c r="A19" t="s">
        <v>27</v>
      </c>
      <c r="B19" s="7">
        <v>4</v>
      </c>
      <c r="C19" s="8">
        <f t="shared" si="2"/>
        <v>6</v>
      </c>
      <c r="D19" s="9"/>
      <c r="E19" s="10"/>
      <c r="F19" s="9"/>
      <c r="G19" s="9"/>
      <c r="H19" s="9">
        <v>6</v>
      </c>
    </row>
    <row r="20" spans="1:11" x14ac:dyDescent="0.45">
      <c r="B20" s="7"/>
      <c r="C20" s="8">
        <f t="shared" si="2"/>
        <v>0</v>
      </c>
      <c r="D20" s="9"/>
      <c r="E20" s="10"/>
      <c r="F20" s="9"/>
      <c r="G20" s="9"/>
      <c r="H20" s="9"/>
      <c r="I20" s="9"/>
    </row>
    <row r="24" spans="1:11" ht="91.5" customHeight="1" x14ac:dyDescent="0.45">
      <c r="A24" s="1" t="s">
        <v>18</v>
      </c>
      <c r="B24" s="2" t="s">
        <v>0</v>
      </c>
      <c r="C24" s="3" t="s">
        <v>1</v>
      </c>
      <c r="D24" s="4" t="s">
        <v>16</v>
      </c>
      <c r="E24" s="4" t="s">
        <v>12</v>
      </c>
      <c r="F24" s="4" t="s">
        <v>12</v>
      </c>
      <c r="G24" s="4" t="s">
        <v>12</v>
      </c>
      <c r="H24" s="4" t="s">
        <v>22</v>
      </c>
      <c r="I24" s="4" t="s">
        <v>23</v>
      </c>
      <c r="J24" s="5"/>
      <c r="K24" s="5"/>
    </row>
    <row r="25" spans="1:11" x14ac:dyDescent="0.45">
      <c r="A25" s="6" t="s">
        <v>3</v>
      </c>
      <c r="B25" s="7"/>
      <c r="C25" s="8">
        <f>SUM(D25:K25)</f>
        <v>50</v>
      </c>
      <c r="D25" s="9">
        <f t="shared" ref="D25:K25" si="4">SUMPRODUCT(D26:D29,$B26:$B29)</f>
        <v>5</v>
      </c>
      <c r="E25" s="9">
        <f t="shared" si="4"/>
        <v>10</v>
      </c>
      <c r="F25" s="9">
        <f t="shared" si="4"/>
        <v>10</v>
      </c>
      <c r="G25" s="9">
        <f t="shared" si="4"/>
        <v>10</v>
      </c>
      <c r="H25" s="9">
        <f t="shared" si="4"/>
        <v>3</v>
      </c>
      <c r="I25" s="9">
        <f t="shared" si="4"/>
        <v>12</v>
      </c>
      <c r="J25" s="9">
        <f t="shared" si="4"/>
        <v>0</v>
      </c>
      <c r="K25" s="9">
        <f t="shared" si="4"/>
        <v>0</v>
      </c>
    </row>
    <row r="26" spans="1:11" x14ac:dyDescent="0.45">
      <c r="A26" t="s">
        <v>14</v>
      </c>
      <c r="B26" s="7">
        <v>1</v>
      </c>
      <c r="C26" s="8">
        <f>SUM(D26:K26)</f>
        <v>35</v>
      </c>
      <c r="D26" s="9">
        <v>3</v>
      </c>
      <c r="E26" s="10">
        <v>8</v>
      </c>
      <c r="F26" s="10">
        <v>8</v>
      </c>
      <c r="G26" s="10">
        <v>8</v>
      </c>
      <c r="H26" s="9"/>
      <c r="I26" s="9">
        <v>8</v>
      </c>
      <c r="J26" s="9"/>
      <c r="K26" s="9"/>
    </row>
    <row r="27" spans="1:11" x14ac:dyDescent="0.45">
      <c r="A27" t="s">
        <v>15</v>
      </c>
      <c r="B27" s="7">
        <v>1</v>
      </c>
      <c r="C27" s="8">
        <f>SUM(D27:K27)</f>
        <v>5</v>
      </c>
      <c r="D27" s="9">
        <v>2</v>
      </c>
      <c r="E27" s="10">
        <v>1</v>
      </c>
      <c r="F27" s="10">
        <v>1</v>
      </c>
      <c r="G27" s="10">
        <v>1</v>
      </c>
      <c r="H27" s="9"/>
    </row>
    <row r="28" spans="1:11" x14ac:dyDescent="0.45">
      <c r="A28" t="s">
        <v>24</v>
      </c>
      <c r="B28" s="7">
        <v>1</v>
      </c>
      <c r="C28" s="8">
        <f>SUM(D28:K28)</f>
        <v>7</v>
      </c>
      <c r="D28" s="9"/>
      <c r="E28" s="10">
        <v>1</v>
      </c>
      <c r="F28" s="10">
        <v>1</v>
      </c>
      <c r="G28" s="10">
        <v>1</v>
      </c>
      <c r="H28" s="9"/>
      <c r="I28" s="9">
        <v>4</v>
      </c>
    </row>
    <row r="29" spans="1:11" x14ac:dyDescent="0.45">
      <c r="A29" t="s">
        <v>20</v>
      </c>
      <c r="B29" s="7">
        <v>1</v>
      </c>
      <c r="C29" s="8">
        <f>SUM(D29:K29)</f>
        <v>3</v>
      </c>
      <c r="D29" s="9"/>
      <c r="E29" s="9"/>
      <c r="F29" s="9"/>
      <c r="G29" s="9"/>
      <c r="H29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Statistics</vt:lpstr>
      <vt:lpstr>Soviet 1939</vt:lpstr>
      <vt:lpstr>Finnish 1939</vt:lpstr>
      <vt:lpstr>US 1944</vt:lpstr>
      <vt:lpstr>German 1941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2018-06-20T16:50:13Z</dcterms:created>
  <dcterms:modified xsi:type="dcterms:W3CDTF">2018-07-20T00:16:32Z</dcterms:modified>
</cp:coreProperties>
</file>