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Surveys\Survey Lines\"/>
    </mc:Choice>
  </mc:AlternateContent>
  <xr:revisionPtr revIDLastSave="0" documentId="8_{7B9BE5C5-CAC1-42A4-AB05-BB1794EC50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Entry" sheetId="1" r:id="rId1"/>
    <sheet name="survey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R30" i="4" l="1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8" i="4"/>
  <c r="F8" i="4"/>
  <c r="AM20" i="4"/>
  <c r="AM21" i="4"/>
  <c r="AM22" i="4"/>
  <c r="AL20" i="4"/>
  <c r="AL21" i="4"/>
  <c r="AL22" i="4"/>
  <c r="AK20" i="4"/>
  <c r="AK21" i="4"/>
  <c r="AK22" i="4"/>
  <c r="AJ20" i="4"/>
  <c r="AJ21" i="4"/>
  <c r="AJ22" i="4"/>
  <c r="AM19" i="4"/>
  <c r="AK19" i="4"/>
  <c r="AL19" i="4"/>
  <c r="AJ19" i="4"/>
  <c r="AH15" i="4"/>
  <c r="AH16" i="4" s="1"/>
  <c r="AH17" i="4" s="1"/>
  <c r="AI15" i="4"/>
  <c r="AI16" i="4" s="1"/>
  <c r="AI17" i="4" s="1"/>
  <c r="AF16" i="4"/>
  <c r="AF17" i="4"/>
  <c r="AJ17" i="4"/>
  <c r="AL17" i="4"/>
  <c r="AM17" i="4"/>
  <c r="P9" i="1"/>
  <c r="Y7" i="4"/>
  <c r="AC7" i="4" s="1"/>
  <c r="AG7" i="4"/>
  <c r="AK7" i="4" s="1"/>
  <c r="AC2" i="4"/>
  <c r="AB2" i="4"/>
  <c r="AA2" i="4"/>
  <c r="Z2" i="4"/>
  <c r="AM2" i="4"/>
  <c r="AL2" i="4"/>
  <c r="AK2" i="4"/>
  <c r="AJ2" i="4"/>
  <c r="AJ11" i="4"/>
  <c r="AK11" i="4"/>
  <c r="AL11" i="4"/>
  <c r="AM11" i="4"/>
  <c r="AA25" i="4"/>
  <c r="AC25" i="4"/>
  <c r="AB25" i="4"/>
  <c r="Z25" i="4"/>
  <c r="X7" i="4"/>
  <c r="AB7" i="4" s="1"/>
  <c r="V7" i="4"/>
  <c r="Z7" i="4" s="1"/>
  <c r="AH7" i="4"/>
  <c r="AF7" i="4"/>
  <c r="AJ7" i="4" s="1"/>
  <c r="G32" i="4"/>
  <c r="F31" i="4"/>
  <c r="P30" i="4"/>
  <c r="F30" i="4"/>
  <c r="P29" i="4"/>
  <c r="F29" i="4"/>
  <c r="P28" i="4"/>
  <c r="F28" i="4"/>
  <c r="P27" i="4"/>
  <c r="F27" i="4"/>
  <c r="P26" i="4"/>
  <c r="F26" i="4"/>
  <c r="P25" i="4"/>
  <c r="F25" i="4"/>
  <c r="AA24" i="4"/>
  <c r="P24" i="4"/>
  <c r="F24" i="4"/>
  <c r="AA23" i="4"/>
  <c r="P23" i="4"/>
  <c r="F23" i="4"/>
  <c r="AA22" i="4"/>
  <c r="P22" i="4"/>
  <c r="F22" i="4"/>
  <c r="AA21" i="4"/>
  <c r="P21" i="4"/>
  <c r="F21" i="4"/>
  <c r="AA20" i="4"/>
  <c r="P20" i="4"/>
  <c r="F20" i="4"/>
  <c r="AA19" i="4"/>
  <c r="P19" i="4"/>
  <c r="F19" i="4"/>
  <c r="AA18" i="4"/>
  <c r="P18" i="4"/>
  <c r="F18" i="4"/>
  <c r="AA17" i="4"/>
  <c r="P17" i="4"/>
  <c r="F17" i="4"/>
  <c r="AA16" i="4"/>
  <c r="P16" i="4"/>
  <c r="F16" i="4"/>
  <c r="AA15" i="4"/>
  <c r="P15" i="4"/>
  <c r="F15" i="4"/>
  <c r="AA14" i="4"/>
  <c r="P14" i="4"/>
  <c r="F14" i="4"/>
  <c r="AA13" i="4"/>
  <c r="P13" i="4"/>
  <c r="F13" i="4"/>
  <c r="AA12" i="4"/>
  <c r="P12" i="4"/>
  <c r="F12" i="4"/>
  <c r="AA11" i="4"/>
  <c r="P11" i="4"/>
  <c r="F11" i="4"/>
  <c r="AM10" i="4"/>
  <c r="AA10" i="4"/>
  <c r="P10" i="4"/>
  <c r="F10" i="4"/>
  <c r="AM9" i="4"/>
  <c r="AA9" i="4"/>
  <c r="P9" i="4"/>
  <c r="F9" i="4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C8" i="4"/>
  <c r="G8" i="4" s="1"/>
  <c r="I8" i="4" s="1"/>
  <c r="AM7" i="4"/>
  <c r="AL7" i="4"/>
  <c r="AA7" i="4"/>
  <c r="P7" i="4"/>
  <c r="M7" i="4"/>
  <c r="Q7" i="4" s="1"/>
  <c r="S7" i="4" s="1"/>
  <c r="AF4" i="4"/>
  <c r="AF5" i="4" s="1"/>
  <c r="B4" i="4"/>
  <c r="B5" i="4" s="1"/>
  <c r="B6" i="4" s="1"/>
  <c r="AI3" i="4"/>
  <c r="AI4" i="4" s="1"/>
  <c r="AH3" i="4"/>
  <c r="AH4" i="4" s="1"/>
  <c r="AH5" i="4" s="1"/>
  <c r="AH8" i="4" s="1"/>
  <c r="AG3" i="4"/>
  <c r="AG4" i="4" s="1"/>
  <c r="AG5" i="4" s="1"/>
  <c r="L9" i="1"/>
  <c r="B9" i="1"/>
  <c r="O7" i="4" l="1"/>
  <c r="E8" i="4"/>
  <c r="C9" i="4"/>
  <c r="E9" i="4" s="1"/>
  <c r="AG8" i="4"/>
  <c r="AK8" i="4" s="1"/>
  <c r="AF8" i="4"/>
  <c r="V3" i="4"/>
  <c r="X3" i="4" s="1"/>
  <c r="AL8" i="4"/>
  <c r="AH9" i="4"/>
  <c r="L4" i="4"/>
  <c r="L5" i="4" s="1"/>
  <c r="M8" i="4" s="1"/>
  <c r="G9" i="4" l="1"/>
  <c r="I9" i="4" s="1"/>
  <c r="C10" i="4"/>
  <c r="C11" i="4" s="1"/>
  <c r="AG9" i="4"/>
  <c r="AG10" i="4" s="1"/>
  <c r="AK10" i="4" s="1"/>
  <c r="AF9" i="4"/>
  <c r="AJ8" i="4"/>
  <c r="V4" i="4"/>
  <c r="V5" i="4" s="1"/>
  <c r="V8" i="4" s="1"/>
  <c r="AJ9" i="4"/>
  <c r="AF10" i="4"/>
  <c r="AJ10" i="4" s="1"/>
  <c r="AK9" i="4"/>
  <c r="AL9" i="4"/>
  <c r="AH10" i="4"/>
  <c r="AL10" i="4" s="1"/>
  <c r="Q8" i="4"/>
  <c r="S8" i="4" s="1"/>
  <c r="O8" i="4"/>
  <c r="M9" i="4"/>
  <c r="E10" i="4" l="1"/>
  <c r="G10" i="4"/>
  <c r="I10" i="4" s="1"/>
  <c r="X4" i="4"/>
  <c r="Y4" i="4" s="1"/>
  <c r="Y5" i="4" s="1"/>
  <c r="Y8" i="4" s="1"/>
  <c r="G11" i="4"/>
  <c r="I11" i="4" s="1"/>
  <c r="E11" i="4"/>
  <c r="C12" i="4"/>
  <c r="Q9" i="4"/>
  <c r="S9" i="4" s="1"/>
  <c r="O9" i="4"/>
  <c r="M10" i="4"/>
  <c r="Z8" i="4"/>
  <c r="V9" i="4"/>
  <c r="X5" i="4" l="1"/>
  <c r="X8" i="4" s="1"/>
  <c r="AB8" i="4" s="1"/>
  <c r="V10" i="4"/>
  <c r="Z9" i="4"/>
  <c r="C13" i="4"/>
  <c r="G12" i="4"/>
  <c r="I12" i="4" s="1"/>
  <c r="E12" i="4"/>
  <c r="AC8" i="4"/>
  <c r="Y9" i="4"/>
  <c r="Q10" i="4"/>
  <c r="S10" i="4" s="1"/>
  <c r="O10" i="4"/>
  <c r="M11" i="4"/>
  <c r="X9" i="4" l="1"/>
  <c r="X10" i="4" s="1"/>
  <c r="M12" i="4"/>
  <c r="Q11" i="4"/>
  <c r="S11" i="4" s="1"/>
  <c r="O11" i="4"/>
  <c r="Y10" i="4"/>
  <c r="AC9" i="4"/>
  <c r="C14" i="4"/>
  <c r="G13" i="4"/>
  <c r="I13" i="4" s="1"/>
  <c r="E13" i="4"/>
  <c r="V11" i="4"/>
  <c r="Z10" i="4"/>
  <c r="AB9" i="4" l="1"/>
  <c r="E14" i="4"/>
  <c r="C15" i="4"/>
  <c r="G14" i="4"/>
  <c r="I14" i="4" s="1"/>
  <c r="Y11" i="4"/>
  <c r="AC10" i="4"/>
  <c r="Z11" i="4"/>
  <c r="V12" i="4"/>
  <c r="X11" i="4"/>
  <c r="AB10" i="4"/>
  <c r="M13" i="4"/>
  <c r="Q12" i="4"/>
  <c r="S12" i="4" s="1"/>
  <c r="O12" i="4"/>
  <c r="AB11" i="4" l="1"/>
  <c r="X12" i="4"/>
  <c r="M14" i="4"/>
  <c r="Q13" i="4"/>
  <c r="S13" i="4" s="1"/>
  <c r="O13" i="4"/>
  <c r="V13" i="4"/>
  <c r="Z12" i="4"/>
  <c r="Y12" i="4"/>
  <c r="AC11" i="4"/>
  <c r="C16" i="4"/>
  <c r="G15" i="4"/>
  <c r="I15" i="4" s="1"/>
  <c r="E15" i="4"/>
  <c r="G16" i="4" l="1"/>
  <c r="I16" i="4" s="1"/>
  <c r="E16" i="4"/>
  <c r="C17" i="4"/>
  <c r="Y13" i="4"/>
  <c r="AC12" i="4"/>
  <c r="V14" i="4"/>
  <c r="Z13" i="4"/>
  <c r="M15" i="4"/>
  <c r="Q14" i="4"/>
  <c r="S14" i="4" s="1"/>
  <c r="O14" i="4"/>
  <c r="X13" i="4"/>
  <c r="AB12" i="4"/>
  <c r="C18" i="4" l="1"/>
  <c r="G17" i="4"/>
  <c r="I17" i="4" s="1"/>
  <c r="E17" i="4"/>
  <c r="Q15" i="4"/>
  <c r="S15" i="4" s="1"/>
  <c r="O15" i="4"/>
  <c r="M16" i="4"/>
  <c r="Z14" i="4"/>
  <c r="V15" i="4"/>
  <c r="Y14" i="4"/>
  <c r="AC13" i="4"/>
  <c r="X14" i="4"/>
  <c r="AB13" i="4"/>
  <c r="V16" i="4" l="1"/>
  <c r="Z15" i="4"/>
  <c r="X15" i="4"/>
  <c r="AB14" i="4"/>
  <c r="Y15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Y16" i="4"/>
  <c r="AC15" i="4"/>
  <c r="X16" i="4"/>
  <c r="AB15" i="4"/>
  <c r="Z16" i="4"/>
  <c r="V17" i="4"/>
  <c r="V18" i="4" l="1"/>
  <c r="Z17" i="4"/>
  <c r="AB16" i="4"/>
  <c r="X17" i="4"/>
  <c r="M19" i="4"/>
  <c r="Q18" i="4"/>
  <c r="S18" i="4" s="1"/>
  <c r="O18" i="4"/>
  <c r="C21" i="4"/>
  <c r="G20" i="4"/>
  <c r="I20" i="4" s="1"/>
  <c r="E20" i="4"/>
  <c r="Y17" i="4"/>
  <c r="AC16" i="4"/>
  <c r="X18" i="4" l="1"/>
  <c r="AB17" i="4"/>
  <c r="Y18" i="4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M22" i="4" s="1"/>
  <c r="G22" i="4"/>
  <c r="I22" i="4" s="1"/>
  <c r="E22" i="4"/>
  <c r="C23" i="4"/>
  <c r="Y19" i="4"/>
  <c r="AC18" i="4"/>
  <c r="X19" i="4"/>
  <c r="AB18" i="4"/>
  <c r="AB19" i="4" l="1"/>
  <c r="X20" i="4"/>
  <c r="AC19" i="4"/>
  <c r="Y20" i="4"/>
  <c r="C24" i="4"/>
  <c r="G23" i="4"/>
  <c r="I23" i="4" s="1"/>
  <c r="E23" i="4"/>
  <c r="Q21" i="4"/>
  <c r="S21" i="4" s="1"/>
  <c r="O21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L10" i="1" s="1" a="1"/>
  <c r="O30" i="4"/>
  <c r="Q11" i="1" l="1"/>
  <c r="O18" i="1"/>
  <c r="N16" i="1"/>
  <c r="P27" i="1"/>
  <c r="N24" i="1"/>
  <c r="M25" i="1"/>
  <c r="R19" i="1"/>
  <c r="O16" i="1"/>
  <c r="M32" i="1"/>
  <c r="N12" i="1"/>
  <c r="M33" i="1"/>
  <c r="N11" i="1"/>
  <c r="Q19" i="1"/>
  <c r="O32" i="1"/>
  <c r="S14" i="1"/>
  <c r="P20" i="1"/>
  <c r="M14" i="1"/>
  <c r="P18" i="1"/>
  <c r="L13" i="1"/>
  <c r="Q28" i="1"/>
  <c r="S19" i="1"/>
  <c r="T30" i="1"/>
  <c r="T13" i="1"/>
  <c r="Q32" i="1"/>
  <c r="N17" i="1"/>
  <c r="Q10" i="1"/>
  <c r="M15" i="1"/>
  <c r="O29" i="1"/>
  <c r="M12" i="1"/>
  <c r="L34" i="1"/>
  <c r="P11" i="1"/>
  <c r="N21" i="1"/>
  <c r="P10" i="1"/>
  <c r="O30" i="1"/>
  <c r="O21" i="1"/>
  <c r="S11" i="1"/>
  <c r="N15" i="1"/>
  <c r="P16" i="1"/>
  <c r="P30" i="1"/>
  <c r="M21" i="1"/>
  <c r="M13" i="1"/>
  <c r="R11" i="1"/>
  <c r="P13" i="1"/>
  <c r="O10" i="1"/>
  <c r="P12" i="1"/>
  <c r="O15" i="1"/>
  <c r="T26" i="1"/>
  <c r="O14" i="1"/>
  <c r="Q29" i="1"/>
  <c r="Q16" i="1"/>
  <c r="S32" i="1"/>
  <c r="P31" i="1"/>
  <c r="O24" i="1"/>
  <c r="Q13" i="1"/>
  <c r="Q14" i="1"/>
  <c r="N22" i="1"/>
  <c r="N31" i="1"/>
  <c r="O33" i="1"/>
  <c r="M24" i="1"/>
  <c r="N20" i="1"/>
  <c r="R17" i="1"/>
  <c r="T21" i="1"/>
  <c r="S25" i="1"/>
  <c r="S10" i="1"/>
  <c r="Q33" i="1"/>
  <c r="T25" i="1"/>
  <c r="R14" i="1"/>
  <c r="L14" i="1"/>
  <c r="T34" i="1"/>
  <c r="Q25" i="1"/>
  <c r="O25" i="1"/>
  <c r="R13" i="1"/>
  <c r="R32" i="1"/>
  <c r="R20" i="1"/>
  <c r="S23" i="1"/>
  <c r="T27" i="1"/>
  <c r="N32" i="1"/>
  <c r="S34" i="1"/>
  <c r="N30" i="1"/>
  <c r="R33" i="1"/>
  <c r="P21" i="1"/>
  <c r="P26" i="1"/>
  <c r="T16" i="1"/>
  <c r="N23" i="1"/>
  <c r="L24" i="1"/>
  <c r="L22" i="1"/>
  <c r="Q27" i="1"/>
  <c r="L30" i="1"/>
  <c r="R26" i="1"/>
  <c r="O12" i="1"/>
  <c r="S15" i="1"/>
  <c r="Q20" i="1"/>
  <c r="N10" i="1"/>
  <c r="L25" i="1"/>
  <c r="L32" i="1"/>
  <c r="Q21" i="1"/>
  <c r="P17" i="1"/>
  <c r="L18" i="1"/>
  <c r="P34" i="1"/>
  <c r="S20" i="1"/>
  <c r="Q23" i="1"/>
  <c r="P14" i="1"/>
  <c r="N34" i="1"/>
  <c r="L33" i="1"/>
  <c r="R16" i="1"/>
  <c r="Q18" i="1"/>
  <c r="M34" i="1"/>
  <c r="L29" i="1"/>
  <c r="T14" i="1"/>
  <c r="M26" i="1"/>
  <c r="T32" i="1"/>
  <c r="O31" i="1"/>
  <c r="T31" i="1"/>
  <c r="Q15" i="1"/>
  <c r="O23" i="1"/>
  <c r="L23" i="1"/>
  <c r="P15" i="1"/>
  <c r="R18" i="1"/>
  <c r="N33" i="1"/>
  <c r="R30" i="1"/>
  <c r="S16" i="1"/>
  <c r="T17" i="1"/>
  <c r="N19" i="1"/>
  <c r="Q22" i="1"/>
  <c r="R34" i="1"/>
  <c r="L16" i="1"/>
  <c r="R23" i="1"/>
  <c r="S18" i="1"/>
  <c r="M23" i="1"/>
  <c r="O22" i="1"/>
  <c r="P24" i="1"/>
  <c r="M18" i="1"/>
  <c r="M11" i="1"/>
  <c r="Q34" i="1"/>
  <c r="P32" i="1"/>
  <c r="S12" i="1"/>
  <c r="R15" i="1"/>
  <c r="S30" i="1"/>
  <c r="R28" i="1"/>
  <c r="T12" i="1"/>
  <c r="L11" i="1"/>
  <c r="M31" i="1"/>
  <c r="N18" i="1"/>
  <c r="R21" i="1"/>
  <c r="R29" i="1"/>
  <c r="M27" i="1"/>
  <c r="L27" i="1"/>
  <c r="M28" i="1"/>
  <c r="N14" i="1"/>
  <c r="N25" i="1"/>
  <c r="M22" i="1"/>
  <c r="L19" i="1"/>
  <c r="N26" i="1"/>
  <c r="L17" i="1"/>
  <c r="O13" i="1"/>
  <c r="L26" i="1"/>
  <c r="Q12" i="1"/>
  <c r="R10" i="1"/>
  <c r="P33" i="1"/>
  <c r="M10" i="1"/>
  <c r="T19" i="1"/>
  <c r="R12" i="1"/>
  <c r="O19" i="1"/>
  <c r="M16" i="1"/>
  <c r="T29" i="1"/>
  <c r="S22" i="1"/>
  <c r="O34" i="1"/>
  <c r="T10" i="1"/>
  <c r="L10" i="1"/>
  <c r="T20" i="1"/>
  <c r="O20" i="1"/>
  <c r="N27" i="1"/>
  <c r="T22" i="1"/>
  <c r="L12" i="1"/>
  <c r="L15" i="1"/>
  <c r="P23" i="1"/>
  <c r="L31" i="1"/>
  <c r="R31" i="1"/>
  <c r="O27" i="1"/>
  <c r="T24" i="1"/>
  <c r="Q24" i="1"/>
  <c r="M17" i="1"/>
  <c r="S33" i="1"/>
  <c r="S28" i="1"/>
  <c r="Q30" i="1"/>
  <c r="M20" i="1"/>
  <c r="P25" i="1"/>
  <c r="N13" i="1"/>
  <c r="P29" i="1"/>
  <c r="S17" i="1"/>
  <c r="T33" i="1"/>
  <c r="S29" i="1"/>
  <c r="T23" i="1"/>
  <c r="M29" i="1"/>
  <c r="R24" i="1"/>
  <c r="M19" i="1"/>
  <c r="R22" i="1"/>
  <c r="N28" i="1"/>
  <c r="L28" i="1"/>
  <c r="R27" i="1"/>
  <c r="M30" i="1"/>
  <c r="S21" i="1"/>
  <c r="L20" i="1"/>
  <c r="P22" i="1"/>
  <c r="Q31" i="1"/>
  <c r="T15" i="1"/>
  <c r="O26" i="1"/>
  <c r="L21" i="1"/>
  <c r="S27" i="1"/>
  <c r="T18" i="1"/>
  <c r="P28" i="1"/>
  <c r="S24" i="1"/>
  <c r="T28" i="1"/>
  <c r="Q17" i="1"/>
  <c r="S13" i="1"/>
  <c r="S31" i="1"/>
  <c r="S26" i="1"/>
  <c r="R25" i="1"/>
  <c r="N29" i="1"/>
  <c r="T11" i="1"/>
  <c r="O17" i="1"/>
  <c r="O11" i="1"/>
  <c r="P19" i="1"/>
  <c r="O28" i="1"/>
  <c r="Q26" i="1"/>
</calcChain>
</file>

<file path=xl/sharedStrings.xml><?xml version="1.0" encoding="utf-8"?>
<sst xmlns="http://schemas.openxmlformats.org/spreadsheetml/2006/main" count="119" uniqueCount="46">
  <si>
    <t>INSTRUCTIONS:</t>
  </si>
  <si>
    <t>Ground</t>
  </si>
  <si>
    <t>Extra Boxes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</si>
  <si>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</si>
  <si>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</si>
  <si>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</si>
  <si>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</si>
  <si>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</si>
  <si>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</si>
  <si>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</si>
  <si>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</si>
  <si>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</si>
  <si>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</si>
  <si>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</si>
  <si>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</si>
  <si>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</si>
  <si>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</si>
  <si>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</si>
  <si>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</si>
  <si>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</si>
  <si>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</si>
  <si>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</si>
  <si>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</si>
  <si>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</si>
  <si>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</si>
  <si>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</si>
  <si>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</si>
  <si>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</si>
  <si>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</si>
  <si>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</si>
  <si>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</si>
  <si>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</si>
  <si>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</si>
  <si>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Main Box</t>
  </si>
  <si>
    <t>1) Use the "Main Box", "Ground", and "Extra Boxes" drop downs to select the proper configuration for the survey.</t>
  </si>
  <si>
    <t>Converted Format for "survey plan" Sheet</t>
  </si>
  <si>
    <t>for 'Table' sheet</t>
  </si>
  <si>
    <t>2) Copy standard/leftside format for "Table" sheet (BLUE), use Converted/rightside format for "survey plan" sheet (GREEN)</t>
  </si>
  <si>
    <t>SL</t>
  </si>
  <si>
    <t>C1</t>
  </si>
  <si>
    <t>TM</t>
  </si>
  <si>
    <t>BP</t>
  </si>
  <si>
    <t>LJ</t>
  </si>
  <si>
    <t>LB</t>
  </si>
  <si>
    <t>Both</t>
  </si>
  <si>
    <t>German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</si>
</sst>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1"/>
      </patternFill>
    </fill>
    <fill>
      <patternFill patternType="solid">
        <fgColor theme="9" tint="0.79998168889431442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/>
    <xf numFmtId="0" fontId="4" fillId="2" borderId="1" xfId="0" applyFont="1" applyFill="1" applyBorder="1"/>
    <xf numFmtId="0" fontId="4" fillId="0" borderId="0" xfId="0" applyFont="1"/>
    <xf numFmtId="0" fontId="6" fillId="0" borderId="0" xfId="0" applyFont="1"/>
    <xf numFmtId="0" fontId="7" fillId="2" borderId="1" xfId="0" applyFont="1" applyFill="1" applyBorder="1"/>
    <xf numFmtId="0" fontId="4" fillId="3" borderId="1" xfId="0" applyFont="1" applyFill="1" applyBorder="1"/>
    <xf numFmtId="0" fontId="2" fillId="0" borderId="0" xfId="0" applyFont="1"/>
    <xf numFmtId="0" fontId="3" fillId="4" borderId="0" xfId="0" applyFont="1" applyFill="1"/>
    <xf numFmtId="0" fontId="0" fillId="4" borderId="0" xfId="0" applyFill="1"/>
    <xf numFmtId="0" fontId="6" fillId="4" borderId="0" xfId="0" applyFont="1" applyFill="1"/>
    <xf numFmtId="0" fontId="3" fillId="5" borderId="0" xfId="0" applyFont="1" applyFill="1"/>
    <xf numFmtId="0" fontId="8" fillId="5" borderId="0" xfId="0" applyFont="1" applyFill="1"/>
    <xf numFmtId="0" fontId="0" fillId="5" borderId="0" xfId="0" applyFill="1"/>
    <xf numFmtId="0" fontId="6" fillId="5" borderId="0" xfId="0" applyFont="1" applyFill="1"/>
    <xf numFmtId="0" fontId="1" fillId="0" borderId="0" xfId="0" applyFont="1"/>
    <xf numFmtId="0" fontId="9" fillId="6" borderId="1" xfId="0" applyFont="1" applyFill="1" applyBorder="1"/>
    <xf numFmtId="0" fontId="9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D17" sqref="D17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11.42578125" bestFit="1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33</v>
      </c>
      <c r="B1" s="2">
        <v>9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45</v>
      </c>
      <c r="D2" s="7" t="s">
        <v>34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44</v>
      </c>
      <c r="D3" s="18" t="s">
        <v>37</v>
      </c>
      <c r="E3" s="18"/>
      <c r="F3" s="18"/>
      <c r="G3" s="18"/>
      <c r="H3" s="18"/>
      <c r="I3" s="19"/>
      <c r="J3" s="19"/>
      <c r="K3" s="19"/>
      <c r="L3" s="19"/>
      <c r="M3" s="19"/>
      <c r="N3" s="19"/>
      <c r="O3" s="19"/>
      <c r="P3" s="5"/>
      <c r="Q3" s="5"/>
      <c r="R3" s="5"/>
      <c r="S3" s="5"/>
      <c r="T3" s="5"/>
      <c r="U3" s="5"/>
    </row>
    <row r="4" spans="1:21" x14ac:dyDescent="0.25">
      <c r="A4" s="1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7</v>
      </c>
      <c r="B9" s="13" t="str">
        <f>IF(B2="German Bank", "German Bank Box", IF(B2="Scots Bay", "Main Survey Box",""))</f>
        <v>German Bank Box</v>
      </c>
      <c r="C9" s="14" t="s">
        <v>36</v>
      </c>
      <c r="D9" s="15"/>
      <c r="E9" s="15"/>
      <c r="F9" s="10" t="s">
        <v>35</v>
      </c>
      <c r="G9" s="11"/>
      <c r="H9" s="11"/>
      <c r="I9" s="11"/>
      <c r="L9" s="1" t="str">
        <f>IF(B2="German Bank", "Seal Island Box", IF(B3="North", "North Box", IF(B3="East", "East Box", IF(B3="Both", "East Box",""))))</f>
        <v>Seal Island Box</v>
      </c>
      <c r="M9" s="14" t="s">
        <v>36</v>
      </c>
      <c r="N9" s="15"/>
      <c r="O9" s="15"/>
      <c r="P9" s="1" t="str">
        <f>IF(B2="German Bank", "Converted Format for 'survey plan' Sheet", IF(B3&lt;&gt;"None", "Converted Format for 'survey plan' Sheet", ""))</f>
        <v>Converted Format for 'survey plan' Sheet</v>
      </c>
      <c r="Q9" s="11"/>
      <c r="R9" s="11"/>
      <c r="S9" s="11"/>
      <c r="T9" s="11"/>
    </row>
    <row r="10" spans="1:21" x14ac:dyDescent="0.25">
      <c r="B10" s="16" t="str">
        <f t="array" ref="B10:I34">IF(B2="Scots Bay",'Back End'!V6:AC24,IF(B2="German Bank",'Back End'!B7:I31,""))</f>
        <v>START POINT</v>
      </c>
      <c r="C10" s="16">
        <v>0</v>
      </c>
      <c r="D10" s="16" t="str">
        <v>TURN POINT</v>
      </c>
      <c r="E10" s="16">
        <v>0</v>
      </c>
      <c r="F10" s="12" t="str">
        <v>START POINT</v>
      </c>
      <c r="G10" s="12">
        <v>0</v>
      </c>
      <c r="H10" s="12" t="str">
        <v>TURN POINT</v>
      </c>
      <c r="I10" s="12">
        <v>0</v>
      </c>
      <c r="L10" s="6" t="str">
        <f t="array" ref="L10:T34">IF(B2="German Bank",'Back End'!L6:S30, IF(B3="North", 'Back End'!AF18:AM22, IF(B3="East", 'Back End'!AF6:AM10,IF(B3="Both", 'Back End'!AE6:AM22,""))))</f>
        <v>START POINT</v>
      </c>
      <c r="M10" s="6">
        <v>0</v>
      </c>
      <c r="N10" s="6" t="str">
        <v>TURN POINT</v>
      </c>
      <c r="O10" s="6">
        <v>0</v>
      </c>
      <c r="P10" s="6" t="str">
        <v>START POINT</v>
      </c>
      <c r="Q10" s="6">
        <v>0</v>
      </c>
      <c r="R10" s="6" t="str">
        <v>TURN POINT</v>
      </c>
      <c r="S10" s="6">
        <v>0</v>
      </c>
      <c r="T10" t="e">
        <v>#N/A</v>
      </c>
    </row>
    <row r="11" spans="1:21" x14ac:dyDescent="0.25">
      <c r="A11" s="6">
        <v>1</v>
      </c>
      <c r="B11" s="16">
        <v>4334</v>
      </c>
      <c r="C11" s="16">
        <v>6614.4</v>
      </c>
      <c r="D11" s="16">
        <v>4314</v>
      </c>
      <c r="E11" s="16">
        <v>6614.4</v>
      </c>
      <c r="F11" s="12">
        <v>43.56666666666667</v>
      </c>
      <c r="G11" s="12">
        <v>-66.239999999999995</v>
      </c>
      <c r="H11" s="12">
        <v>43.233333333333334</v>
      </c>
      <c r="I11" s="12">
        <v>-66.239999999999995</v>
      </c>
      <c r="L11" s="6">
        <v>4330.12</v>
      </c>
      <c r="M11" s="6">
        <v>6607.5</v>
      </c>
      <c r="N11" s="6">
        <v>4314.8500000000004</v>
      </c>
      <c r="O11" s="6">
        <v>6607.5</v>
      </c>
      <c r="P11" s="6">
        <v>43.502000000000002</v>
      </c>
      <c r="Q11" s="6">
        <v>-66.125</v>
      </c>
      <c r="R11" s="6">
        <v>43.247500000000002</v>
      </c>
      <c r="S11" s="6">
        <v>-66.125</v>
      </c>
      <c r="T11" t="e">
        <v>#N/A</v>
      </c>
    </row>
    <row r="12" spans="1:21" x14ac:dyDescent="0.25">
      <c r="A12" s="6">
        <v>2</v>
      </c>
      <c r="B12" s="16">
        <v>4334</v>
      </c>
      <c r="C12" s="16">
        <v>6615.2941176470586</v>
      </c>
      <c r="D12" s="16">
        <v>4314</v>
      </c>
      <c r="E12" s="16">
        <v>6615.2941176470586</v>
      </c>
      <c r="F12" s="12">
        <v>43.56666666666667</v>
      </c>
      <c r="G12" s="12">
        <v>-66.254901960784338</v>
      </c>
      <c r="H12" s="12">
        <v>43.233333333333334</v>
      </c>
      <c r="I12" s="12">
        <v>-66.254901960784338</v>
      </c>
      <c r="L12" s="6">
        <v>4330.12</v>
      </c>
      <c r="M12" s="6">
        <v>6608.2875000000004</v>
      </c>
      <c r="N12" s="6">
        <v>4314.8500000000004</v>
      </c>
      <c r="O12" s="6">
        <v>6608.2875000000004</v>
      </c>
      <c r="P12" s="6">
        <v>43.502000000000002</v>
      </c>
      <c r="Q12" s="6">
        <v>-66.138125000000002</v>
      </c>
      <c r="R12" s="6">
        <v>43.247500000000002</v>
      </c>
      <c r="S12" s="6">
        <v>-66.138125000000002</v>
      </c>
      <c r="T12" t="e">
        <v>#N/A</v>
      </c>
    </row>
    <row r="13" spans="1:21" x14ac:dyDescent="0.25">
      <c r="A13" s="6">
        <v>3</v>
      </c>
      <c r="B13" s="16">
        <v>4334</v>
      </c>
      <c r="C13" s="16">
        <v>6616.1882352941175</v>
      </c>
      <c r="D13" s="16">
        <v>4314</v>
      </c>
      <c r="E13" s="16">
        <v>6616.1882352941175</v>
      </c>
      <c r="F13" s="12">
        <v>43.56666666666667</v>
      </c>
      <c r="G13" s="12">
        <v>-66.269803921568666</v>
      </c>
      <c r="H13" s="12">
        <v>43.233333333333334</v>
      </c>
      <c r="I13" s="12">
        <v>-66.269803921568666</v>
      </c>
      <c r="L13" s="6">
        <v>4330.12</v>
      </c>
      <c r="M13" s="6">
        <v>6609.0750000000007</v>
      </c>
      <c r="N13" s="6">
        <v>4314.8500000000004</v>
      </c>
      <c r="O13" s="6">
        <v>6609.0750000000007</v>
      </c>
      <c r="P13" s="6">
        <v>43.502000000000002</v>
      </c>
      <c r="Q13" s="6">
        <v>-66.151250000000005</v>
      </c>
      <c r="R13" s="6">
        <v>43.247500000000002</v>
      </c>
      <c r="S13" s="6">
        <v>-66.151250000000005</v>
      </c>
      <c r="T13" t="e">
        <v>#N/A</v>
      </c>
    </row>
    <row r="14" spans="1:21" x14ac:dyDescent="0.25">
      <c r="A14" s="6">
        <v>4</v>
      </c>
      <c r="B14" s="16">
        <v>4334</v>
      </c>
      <c r="C14" s="16">
        <v>6617.0823529411764</v>
      </c>
      <c r="D14" s="16">
        <v>4314</v>
      </c>
      <c r="E14" s="16">
        <v>6617.0823529411764</v>
      </c>
      <c r="F14" s="12">
        <v>43.56666666666667</v>
      </c>
      <c r="G14" s="12">
        <v>-66.284705882352995</v>
      </c>
      <c r="H14" s="12">
        <v>43.233333333333334</v>
      </c>
      <c r="I14" s="12">
        <v>-66.284705882352995</v>
      </c>
      <c r="L14" s="6">
        <v>4330.12</v>
      </c>
      <c r="M14" s="6">
        <v>6609.8625000000011</v>
      </c>
      <c r="N14" s="6">
        <v>4314.8500000000004</v>
      </c>
      <c r="O14" s="6">
        <v>6609.8625000000011</v>
      </c>
      <c r="P14" s="6">
        <v>43.502000000000002</v>
      </c>
      <c r="Q14" s="6">
        <v>-66.164375000000007</v>
      </c>
      <c r="R14" s="6">
        <v>43.247500000000002</v>
      </c>
      <c r="S14" s="6">
        <v>-66.164375000000007</v>
      </c>
      <c r="T14" t="e">
        <v>#N/A</v>
      </c>
    </row>
    <row r="15" spans="1:21" x14ac:dyDescent="0.25">
      <c r="A15" s="6">
        <v>5</v>
      </c>
      <c r="B15" s="16">
        <v>4334</v>
      </c>
      <c r="C15" s="16">
        <v>6617.9764705882353</v>
      </c>
      <c r="D15" s="16">
        <v>4314</v>
      </c>
      <c r="E15" s="16">
        <v>6617.9764705882353</v>
      </c>
      <c r="F15" s="12">
        <v>43.56666666666667</v>
      </c>
      <c r="G15" s="12">
        <v>-66.299607843137338</v>
      </c>
      <c r="H15" s="12">
        <v>43.233333333333334</v>
      </c>
      <c r="I15" s="12">
        <v>-66.299607843137338</v>
      </c>
      <c r="L15" s="6">
        <v>4330.12</v>
      </c>
      <c r="M15" s="6">
        <v>6610.6500000000015</v>
      </c>
      <c r="N15" s="6">
        <v>4314.8500000000004</v>
      </c>
      <c r="O15" s="6">
        <v>6610.6500000000015</v>
      </c>
      <c r="P15" s="6">
        <v>43.502000000000002</v>
      </c>
      <c r="Q15" s="6">
        <v>-66.177499999999995</v>
      </c>
      <c r="R15" s="6">
        <v>43.247500000000002</v>
      </c>
      <c r="S15" s="6">
        <v>-66.177499999999995</v>
      </c>
      <c r="T15" t="e">
        <v>#N/A</v>
      </c>
    </row>
    <row r="16" spans="1:21" x14ac:dyDescent="0.25">
      <c r="A16" s="6">
        <v>6</v>
      </c>
      <c r="B16" s="16">
        <v>4334</v>
      </c>
      <c r="C16" s="16">
        <v>6618.8705882352942</v>
      </c>
      <c r="D16" s="16">
        <v>4314</v>
      </c>
      <c r="E16" s="16">
        <v>6618.8705882352942</v>
      </c>
      <c r="F16" s="12">
        <v>43.56666666666667</v>
      </c>
      <c r="G16" s="12">
        <v>-66.314509803921496</v>
      </c>
      <c r="H16" s="12">
        <v>43.233333333333334</v>
      </c>
      <c r="I16" s="12">
        <v>-66.314509803921496</v>
      </c>
      <c r="L16" s="6">
        <v>4330.12</v>
      </c>
      <c r="M16" s="6">
        <v>6611.4375000000018</v>
      </c>
      <c r="N16" s="6">
        <v>4314.8500000000004</v>
      </c>
      <c r="O16" s="6">
        <v>6611.4375000000018</v>
      </c>
      <c r="P16" s="6">
        <v>43.502000000000002</v>
      </c>
      <c r="Q16" s="6">
        <v>-66.190624999999997</v>
      </c>
      <c r="R16" s="6">
        <v>43.247500000000002</v>
      </c>
      <c r="S16" s="6">
        <v>-66.190624999999997</v>
      </c>
      <c r="T16" t="e">
        <v>#N/A</v>
      </c>
    </row>
    <row r="17" spans="1:20" x14ac:dyDescent="0.25">
      <c r="A17" s="6">
        <v>7</v>
      </c>
      <c r="B17" s="16">
        <v>4334</v>
      </c>
      <c r="C17" s="16">
        <v>6619.7647058823532</v>
      </c>
      <c r="D17" s="16">
        <v>4314</v>
      </c>
      <c r="E17" s="16">
        <v>6619.7647058823532</v>
      </c>
      <c r="F17" s="12">
        <v>43.56666666666667</v>
      </c>
      <c r="G17" s="12">
        <v>-66.329411764705839</v>
      </c>
      <c r="H17" s="12">
        <v>43.233333333333334</v>
      </c>
      <c r="I17" s="12">
        <v>-66.329411764705839</v>
      </c>
      <c r="K17" s="1"/>
      <c r="L17" s="6">
        <v>4330.12</v>
      </c>
      <c r="M17" s="6">
        <v>6612.2250000000022</v>
      </c>
      <c r="N17" s="6">
        <v>4314.8500000000004</v>
      </c>
      <c r="O17" s="6">
        <v>6612.2250000000022</v>
      </c>
      <c r="P17" s="6">
        <v>43.502000000000002</v>
      </c>
      <c r="Q17" s="6">
        <v>-66.203749999999999</v>
      </c>
      <c r="R17" s="6">
        <v>43.247500000000002</v>
      </c>
      <c r="S17" s="6">
        <v>-66.203749999999999</v>
      </c>
      <c r="T17" t="e">
        <v>#N/A</v>
      </c>
    </row>
    <row r="18" spans="1:20" x14ac:dyDescent="0.25">
      <c r="A18" s="6">
        <v>8</v>
      </c>
      <c r="B18" s="16">
        <v>4334</v>
      </c>
      <c r="C18" s="16">
        <v>6620.6588235294121</v>
      </c>
      <c r="D18" s="16">
        <v>4314</v>
      </c>
      <c r="E18" s="16">
        <v>6620.6588235294121</v>
      </c>
      <c r="F18" s="12">
        <v>43.56666666666667</v>
      </c>
      <c r="G18" s="12">
        <v>-66.344313725490167</v>
      </c>
      <c r="H18" s="12">
        <v>43.233333333333334</v>
      </c>
      <c r="I18" s="12">
        <v>-66.344313725490167</v>
      </c>
      <c r="K18" s="6"/>
      <c r="L18" s="6">
        <v>4330.12</v>
      </c>
      <c r="M18" s="6">
        <v>6613.0125000000025</v>
      </c>
      <c r="N18" s="6">
        <v>4314.8500000000004</v>
      </c>
      <c r="O18" s="6">
        <v>6613.0125000000025</v>
      </c>
      <c r="P18" s="6">
        <v>43.502000000000002</v>
      </c>
      <c r="Q18" s="6">
        <v>-66.216875000000002</v>
      </c>
      <c r="R18" s="6">
        <v>43.247500000000002</v>
      </c>
      <c r="S18" s="6">
        <v>-66.216875000000002</v>
      </c>
      <c r="T18" t="e">
        <v>#N/A</v>
      </c>
    </row>
    <row r="19" spans="1:20" x14ac:dyDescent="0.25">
      <c r="A19" s="6">
        <v>9</v>
      </c>
      <c r="B19" s="16">
        <v>4334</v>
      </c>
      <c r="C19" s="16">
        <v>6621.552941176471</v>
      </c>
      <c r="D19" s="16">
        <v>4314</v>
      </c>
      <c r="E19" s="16">
        <v>6621.552941176471</v>
      </c>
      <c r="F19" s="12">
        <v>43.56666666666667</v>
      </c>
      <c r="G19" s="12">
        <v>-66.359215686274496</v>
      </c>
      <c r="H19" s="12">
        <v>43.233333333333334</v>
      </c>
      <c r="I19" s="12">
        <v>-66.359215686274496</v>
      </c>
      <c r="L19" s="6">
        <v>4330.12</v>
      </c>
      <c r="M19" s="6">
        <v>6613.8000000000029</v>
      </c>
      <c r="N19" s="6">
        <v>4314.8500000000004</v>
      </c>
      <c r="O19" s="6">
        <v>6613.8000000000029</v>
      </c>
      <c r="P19" s="6">
        <v>43.502000000000002</v>
      </c>
      <c r="Q19" s="6">
        <v>-66.23</v>
      </c>
      <c r="R19" s="6">
        <v>43.247500000000002</v>
      </c>
      <c r="S19" s="6">
        <v>-66.23</v>
      </c>
      <c r="T19" t="e">
        <v>#N/A</v>
      </c>
    </row>
    <row r="20" spans="1:20" x14ac:dyDescent="0.25">
      <c r="A20" s="6">
        <v>10</v>
      </c>
      <c r="B20" s="16">
        <v>4334</v>
      </c>
      <c r="C20" s="16">
        <v>6622.4470588235299</v>
      </c>
      <c r="D20" s="16">
        <v>4314</v>
      </c>
      <c r="E20" s="16">
        <v>6622.4470588235299</v>
      </c>
      <c r="F20" s="12">
        <v>43.56666666666667</v>
      </c>
      <c r="G20" s="12">
        <v>-66.374117647058839</v>
      </c>
      <c r="H20" s="12">
        <v>43.233333333333334</v>
      </c>
      <c r="I20" s="12">
        <v>-66.374117647058839</v>
      </c>
      <c r="L20" s="6">
        <v>4330.12</v>
      </c>
      <c r="M20" s="6">
        <v>6614.5875000000033</v>
      </c>
      <c r="N20" s="6">
        <v>4314.8500000000004</v>
      </c>
      <c r="O20" s="6">
        <v>6614.5875000000033</v>
      </c>
      <c r="P20" s="6">
        <v>43.502000000000002</v>
      </c>
      <c r="Q20" s="6">
        <v>-66.243125000000006</v>
      </c>
      <c r="R20" s="6">
        <v>43.247500000000002</v>
      </c>
      <c r="S20" s="6">
        <v>-66.243125000000006</v>
      </c>
      <c r="T20" t="e">
        <v>#N/A</v>
      </c>
    </row>
    <row r="21" spans="1:20" ht="15.75" customHeight="1" x14ac:dyDescent="0.25">
      <c r="A21" s="6">
        <v>11</v>
      </c>
      <c r="B21" s="16">
        <v>4334</v>
      </c>
      <c r="C21" s="16">
        <v>6623.3411764705888</v>
      </c>
      <c r="D21" s="16">
        <v>4314</v>
      </c>
      <c r="E21" s="16">
        <v>6623.3411764705888</v>
      </c>
      <c r="F21" s="12">
        <v>43.56666666666667</v>
      </c>
      <c r="G21" s="12">
        <v>-66.389019607843167</v>
      </c>
      <c r="H21" s="12">
        <v>43.233333333333334</v>
      </c>
      <c r="I21" s="12">
        <v>-66.389019607843167</v>
      </c>
      <c r="L21" s="6">
        <v>4330.12</v>
      </c>
      <c r="M21" s="6">
        <v>6615.3750000000036</v>
      </c>
      <c r="N21" s="6">
        <v>4314.8500000000004</v>
      </c>
      <c r="O21" s="6">
        <v>6615.3750000000036</v>
      </c>
      <c r="P21" s="6">
        <v>43.502000000000002</v>
      </c>
      <c r="Q21" s="6">
        <v>-66.256249999999994</v>
      </c>
      <c r="R21" s="6">
        <v>43.247500000000002</v>
      </c>
      <c r="S21" s="6">
        <v>-66.256249999999994</v>
      </c>
      <c r="T21" t="e">
        <v>#N/A</v>
      </c>
    </row>
    <row r="22" spans="1:20" ht="15.75" customHeight="1" x14ac:dyDescent="0.25">
      <c r="A22" s="6">
        <v>12</v>
      </c>
      <c r="B22" s="16">
        <v>4334</v>
      </c>
      <c r="C22" s="16">
        <v>6624.2352941176478</v>
      </c>
      <c r="D22" s="16">
        <v>4314</v>
      </c>
      <c r="E22" s="16">
        <v>6624.2352941176478</v>
      </c>
      <c r="F22" s="12">
        <v>43.56666666666667</v>
      </c>
      <c r="G22" s="12">
        <v>-66.403921568627496</v>
      </c>
      <c r="H22" s="12">
        <v>43.233333333333334</v>
      </c>
      <c r="I22" s="12">
        <v>-66.403921568627496</v>
      </c>
      <c r="L22" s="6">
        <v>4330.12</v>
      </c>
      <c r="M22" s="6">
        <v>6616.162500000004</v>
      </c>
      <c r="N22" s="6">
        <v>4314.8500000000004</v>
      </c>
      <c r="O22" s="6">
        <v>6616.162500000004</v>
      </c>
      <c r="P22" s="6">
        <v>43.502000000000002</v>
      </c>
      <c r="Q22" s="6">
        <v>-66.269374999999997</v>
      </c>
      <c r="R22" s="6">
        <v>43.247500000000002</v>
      </c>
      <c r="S22" s="6">
        <v>-66.269374999999997</v>
      </c>
      <c r="T22" t="e">
        <v>#N/A</v>
      </c>
    </row>
    <row r="23" spans="1:20" ht="15.75" customHeight="1" x14ac:dyDescent="0.25">
      <c r="A23" s="6">
        <v>13</v>
      </c>
      <c r="B23" s="16">
        <v>4334</v>
      </c>
      <c r="C23" s="16">
        <v>6625.1294117647067</v>
      </c>
      <c r="D23" s="16">
        <v>4314</v>
      </c>
      <c r="E23" s="16">
        <v>6625.1294117647067</v>
      </c>
      <c r="F23" s="12">
        <v>43.56666666666667</v>
      </c>
      <c r="G23" s="12">
        <v>-66.418823529411839</v>
      </c>
      <c r="H23" s="12">
        <v>43.233333333333334</v>
      </c>
      <c r="I23" s="12">
        <v>-66.418823529411839</v>
      </c>
      <c r="L23" s="6">
        <v>4330.12</v>
      </c>
      <c r="M23" s="6">
        <v>6616.9500000000044</v>
      </c>
      <c r="N23" s="6">
        <v>4314.8500000000004</v>
      </c>
      <c r="O23" s="6">
        <v>6616.9500000000044</v>
      </c>
      <c r="P23" s="6">
        <v>43.502000000000002</v>
      </c>
      <c r="Q23" s="6">
        <v>-66.282499999999999</v>
      </c>
      <c r="R23" s="6">
        <v>43.247500000000002</v>
      </c>
      <c r="S23" s="6">
        <v>-66.282499999999999</v>
      </c>
      <c r="T23" t="e">
        <v>#N/A</v>
      </c>
    </row>
    <row r="24" spans="1:20" ht="15.75" customHeight="1" x14ac:dyDescent="0.25">
      <c r="A24" s="6">
        <v>14</v>
      </c>
      <c r="B24" s="16">
        <v>4334</v>
      </c>
      <c r="C24" s="16">
        <v>6626.0235294117656</v>
      </c>
      <c r="D24" s="16">
        <v>4314</v>
      </c>
      <c r="E24" s="16">
        <v>6626.0235294117656</v>
      </c>
      <c r="F24" s="12">
        <v>43.56666666666667</v>
      </c>
      <c r="G24" s="12">
        <v>-66.433725490196167</v>
      </c>
      <c r="H24" s="12">
        <v>43.233333333333334</v>
      </c>
      <c r="I24" s="12">
        <v>-66.433725490196167</v>
      </c>
      <c r="L24" s="6">
        <v>4330.12</v>
      </c>
      <c r="M24" s="6">
        <v>6617.7375000000047</v>
      </c>
      <c r="N24" s="6">
        <v>4314.8500000000004</v>
      </c>
      <c r="O24" s="6">
        <v>6617.7375000000047</v>
      </c>
      <c r="P24" s="6">
        <v>43.502000000000002</v>
      </c>
      <c r="Q24" s="6">
        <v>-66.295625000000001</v>
      </c>
      <c r="R24" s="6">
        <v>43.247500000000002</v>
      </c>
      <c r="S24" s="6">
        <v>-66.295625000000001</v>
      </c>
      <c r="T24" t="e">
        <v>#N/A</v>
      </c>
    </row>
    <row r="25" spans="1:20" ht="15.75" customHeight="1" x14ac:dyDescent="0.25">
      <c r="A25" s="6">
        <v>15</v>
      </c>
      <c r="B25" s="16">
        <v>4334</v>
      </c>
      <c r="C25" s="16">
        <v>6626.9176470588245</v>
      </c>
      <c r="D25" s="16">
        <v>4314</v>
      </c>
      <c r="E25" s="16">
        <v>6626.9176470588245</v>
      </c>
      <c r="F25" s="12">
        <v>43.56666666666667</v>
      </c>
      <c r="G25" s="12">
        <v>-66.448627450980339</v>
      </c>
      <c r="H25" s="12">
        <v>43.233333333333334</v>
      </c>
      <c r="I25" s="12">
        <v>-66.448627450980339</v>
      </c>
      <c r="L25" s="6">
        <v>4330.12</v>
      </c>
      <c r="M25" s="6">
        <v>6618.5250000000051</v>
      </c>
      <c r="N25" s="6">
        <v>4314.8500000000004</v>
      </c>
      <c r="O25" s="6">
        <v>6618.5250000000051</v>
      </c>
      <c r="P25" s="6">
        <v>43.502000000000002</v>
      </c>
      <c r="Q25" s="6">
        <v>-66.30875000000016</v>
      </c>
      <c r="R25" s="6">
        <v>43.247500000000002</v>
      </c>
      <c r="S25" s="6">
        <v>-66.30875000000016</v>
      </c>
      <c r="T25" t="e">
        <v>#N/A</v>
      </c>
    </row>
    <row r="26" spans="1:20" ht="15.75" customHeight="1" x14ac:dyDescent="0.25">
      <c r="A26" s="6">
        <v>16</v>
      </c>
      <c r="B26" s="16">
        <v>4334</v>
      </c>
      <c r="C26" s="16">
        <v>6627.8117647058834</v>
      </c>
      <c r="D26" s="16">
        <v>4314</v>
      </c>
      <c r="E26" s="16">
        <v>6627.8117647058834</v>
      </c>
      <c r="F26" s="12">
        <v>43.56666666666667</v>
      </c>
      <c r="G26" s="12">
        <v>-66.463529411764668</v>
      </c>
      <c r="H26" s="12">
        <v>43.233333333333334</v>
      </c>
      <c r="I26" s="12">
        <v>-66.463529411764668</v>
      </c>
      <c r="L26" s="6">
        <v>4330.12</v>
      </c>
      <c r="M26" s="6">
        <v>6619.3125000000055</v>
      </c>
      <c r="N26" s="6">
        <v>4314.8500000000004</v>
      </c>
      <c r="O26" s="6">
        <v>6619.3125000000055</v>
      </c>
      <c r="P26" s="6">
        <v>43.502000000000002</v>
      </c>
      <c r="Q26" s="6">
        <v>-66.321875000000162</v>
      </c>
      <c r="R26" s="6">
        <v>43.247500000000002</v>
      </c>
      <c r="S26" s="6">
        <v>-66.321875000000162</v>
      </c>
      <c r="T26" t="e">
        <v>#N/A</v>
      </c>
    </row>
    <row r="27" spans="1:20" ht="15.75" customHeight="1" x14ac:dyDescent="0.25">
      <c r="A27" s="6">
        <v>17</v>
      </c>
      <c r="B27" s="16">
        <v>4334</v>
      </c>
      <c r="C27" s="16">
        <v>6628.7058823529424</v>
      </c>
      <c r="D27" s="16">
        <v>4314</v>
      </c>
      <c r="E27" s="16">
        <v>6628.7058823529424</v>
      </c>
      <c r="F27" s="12">
        <v>43.56666666666667</v>
      </c>
      <c r="G27" s="12">
        <v>-66.478431372548997</v>
      </c>
      <c r="H27" s="12">
        <v>43.233333333333334</v>
      </c>
      <c r="I27" s="12">
        <v>-66.478431372548997</v>
      </c>
      <c r="L27" s="6">
        <v>4330.12</v>
      </c>
      <c r="M27" s="6">
        <v>6620.1000000000058</v>
      </c>
      <c r="N27" s="6">
        <v>4314.8500000000004</v>
      </c>
      <c r="O27" s="6">
        <v>6620.1000000000058</v>
      </c>
      <c r="P27" s="6">
        <v>43.502000000000002</v>
      </c>
      <c r="Q27" s="6">
        <v>-66.335000000000164</v>
      </c>
      <c r="R27" s="6">
        <v>43.247500000000002</v>
      </c>
      <c r="S27" s="6">
        <v>-66.335000000000164</v>
      </c>
      <c r="T27" t="e">
        <v>#N/A</v>
      </c>
    </row>
    <row r="28" spans="1:20" ht="15.75" customHeight="1" x14ac:dyDescent="0.25">
      <c r="A28" s="6">
        <v>18</v>
      </c>
      <c r="B28" s="16">
        <v>4334</v>
      </c>
      <c r="C28" s="16">
        <v>6629.6000000000013</v>
      </c>
      <c r="D28" s="16">
        <v>4314</v>
      </c>
      <c r="E28" s="16">
        <v>6629.6000000000013</v>
      </c>
      <c r="F28" s="12">
        <v>43.56666666666667</v>
      </c>
      <c r="G28" s="12">
        <v>-66.493333333333339</v>
      </c>
      <c r="H28" s="12">
        <v>43.233333333333334</v>
      </c>
      <c r="I28" s="12">
        <v>-66.493333333333339</v>
      </c>
      <c r="L28" s="6">
        <v>4330.12</v>
      </c>
      <c r="M28" s="6">
        <v>6620.8875000000062</v>
      </c>
      <c r="N28" s="6">
        <v>4314.8500000000004</v>
      </c>
      <c r="O28" s="6">
        <v>6620.8875000000062</v>
      </c>
      <c r="P28" s="6">
        <v>43.502000000000002</v>
      </c>
      <c r="Q28" s="6">
        <v>-66.348125000000167</v>
      </c>
      <c r="R28" s="6">
        <v>43.247500000000002</v>
      </c>
      <c r="S28" s="6">
        <v>-66.348125000000167</v>
      </c>
      <c r="T28" t="e">
        <v>#N/A</v>
      </c>
    </row>
    <row r="29" spans="1:20" ht="15.75" customHeight="1" x14ac:dyDescent="0.25">
      <c r="A29" s="6">
        <v>19</v>
      </c>
      <c r="B29" s="16">
        <v>4334</v>
      </c>
      <c r="C29" s="16">
        <v>6630.4941176470602</v>
      </c>
      <c r="D29" s="16">
        <v>4314</v>
      </c>
      <c r="E29" s="16">
        <v>6630.4941176470602</v>
      </c>
      <c r="F29" s="12">
        <v>43.56666666666667</v>
      </c>
      <c r="G29" s="12">
        <v>-66.508235294117668</v>
      </c>
      <c r="H29" s="12">
        <v>43.233333333333334</v>
      </c>
      <c r="I29" s="12">
        <v>-66.508235294117668</v>
      </c>
      <c r="L29" s="6">
        <v>4330.12</v>
      </c>
      <c r="M29" s="6">
        <v>6621.6750000000065</v>
      </c>
      <c r="N29" s="6">
        <v>4314.8500000000004</v>
      </c>
      <c r="O29" s="6">
        <v>6621.6750000000065</v>
      </c>
      <c r="P29" s="6">
        <v>43.502000000000002</v>
      </c>
      <c r="Q29" s="6">
        <v>-66.361250000000169</v>
      </c>
      <c r="R29" s="6">
        <v>43.247500000000002</v>
      </c>
      <c r="S29" s="6">
        <v>-66.361250000000169</v>
      </c>
      <c r="T29" t="e">
        <v>#N/A</v>
      </c>
    </row>
    <row r="30" spans="1:20" ht="15.75" customHeight="1" x14ac:dyDescent="0.25">
      <c r="A30" s="6">
        <v>20</v>
      </c>
      <c r="B30" s="16">
        <v>4334</v>
      </c>
      <c r="C30" s="16">
        <v>6631.3882352941191</v>
      </c>
      <c r="D30" s="16">
        <v>4314</v>
      </c>
      <c r="E30" s="16">
        <v>6631.3882352941191</v>
      </c>
      <c r="F30" s="12">
        <v>43.56666666666667</v>
      </c>
      <c r="G30" s="12">
        <v>-66.523137254901997</v>
      </c>
      <c r="H30" s="12">
        <v>43.233333333333334</v>
      </c>
      <c r="I30" s="12">
        <v>-66.523137254901997</v>
      </c>
      <c r="L30" s="6">
        <v>4330.12</v>
      </c>
      <c r="M30" s="6">
        <v>6622.4625000000069</v>
      </c>
      <c r="N30" s="6">
        <v>4314.8500000000004</v>
      </c>
      <c r="O30" s="6">
        <v>6622.4625000000069</v>
      </c>
      <c r="P30" s="6">
        <v>43.502000000000002</v>
      </c>
      <c r="Q30" s="6">
        <v>-66.374375000000171</v>
      </c>
      <c r="R30" s="6">
        <v>43.247500000000002</v>
      </c>
      <c r="S30" s="6">
        <v>-66.374375000000171</v>
      </c>
      <c r="T30" t="e">
        <v>#N/A</v>
      </c>
    </row>
    <row r="31" spans="1:20" ht="15.75" customHeight="1" x14ac:dyDescent="0.25">
      <c r="A31" s="6">
        <v>21</v>
      </c>
      <c r="B31" s="16">
        <v>4334</v>
      </c>
      <c r="C31" s="16">
        <v>6632.282352941178</v>
      </c>
      <c r="D31" s="16">
        <v>4314</v>
      </c>
      <c r="E31" s="16">
        <v>6632.282352941178</v>
      </c>
      <c r="F31" s="12">
        <v>43.56666666666667</v>
      </c>
      <c r="G31" s="12">
        <v>-66.538039215686339</v>
      </c>
      <c r="H31" s="12">
        <v>43.233333333333334</v>
      </c>
      <c r="I31" s="12">
        <v>-66.538039215686339</v>
      </c>
      <c r="L31" s="6">
        <v>4330.12</v>
      </c>
      <c r="M31" s="6">
        <v>6623.2500000000073</v>
      </c>
      <c r="N31" s="6">
        <v>4314.8500000000004</v>
      </c>
      <c r="O31" s="6">
        <v>6623.2500000000073</v>
      </c>
      <c r="P31" s="6">
        <v>43.502000000000002</v>
      </c>
      <c r="Q31" s="6">
        <v>-66.387500000000173</v>
      </c>
      <c r="R31" s="6">
        <v>43.247500000000002</v>
      </c>
      <c r="S31" s="6">
        <v>-66.387500000000173</v>
      </c>
      <c r="T31" t="e">
        <v>#N/A</v>
      </c>
    </row>
    <row r="32" spans="1:20" ht="15.75" customHeight="1" x14ac:dyDescent="0.25">
      <c r="A32" s="6">
        <v>22</v>
      </c>
      <c r="B32" s="16">
        <v>4334</v>
      </c>
      <c r="C32" s="16">
        <v>6633.176470588237</v>
      </c>
      <c r="D32" s="16">
        <v>4314</v>
      </c>
      <c r="E32" s="16">
        <v>6633.176470588237</v>
      </c>
      <c r="F32" s="12">
        <v>43.56666666666667</v>
      </c>
      <c r="G32" s="12">
        <v>-66.552941176470668</v>
      </c>
      <c r="H32" s="12">
        <v>43.233333333333334</v>
      </c>
      <c r="I32" s="12">
        <v>-66.552941176470668</v>
      </c>
      <c r="L32" s="6">
        <v>4330.12</v>
      </c>
      <c r="M32" s="6">
        <v>6624.0375000000076</v>
      </c>
      <c r="N32" s="6">
        <v>4314.8500000000004</v>
      </c>
      <c r="O32" s="6">
        <v>6624.0375000000076</v>
      </c>
      <c r="P32" s="6">
        <v>43.502000000000002</v>
      </c>
      <c r="Q32" s="6">
        <v>-66.400625000000161</v>
      </c>
      <c r="R32" s="6">
        <v>43.247500000000002</v>
      </c>
      <c r="S32" s="6">
        <v>-66.400625000000161</v>
      </c>
      <c r="T32" t="e">
        <v>#N/A</v>
      </c>
    </row>
    <row r="33" spans="1:20" ht="15.75" customHeight="1" x14ac:dyDescent="0.25">
      <c r="A33" s="6">
        <v>23</v>
      </c>
      <c r="B33" s="16">
        <v>4334</v>
      </c>
      <c r="C33" s="16">
        <v>6634.0705882352959</v>
      </c>
      <c r="D33" s="16">
        <v>4314</v>
      </c>
      <c r="E33" s="16">
        <v>6634.0705882352959</v>
      </c>
      <c r="F33" s="12">
        <v>43.56666666666667</v>
      </c>
      <c r="G33" s="12">
        <v>-66.567843137254997</v>
      </c>
      <c r="H33" s="12">
        <v>43.233333333333334</v>
      </c>
      <c r="I33" s="12">
        <v>-66.567843137254997</v>
      </c>
      <c r="L33" s="6">
        <v>4330.12</v>
      </c>
      <c r="M33" s="6">
        <v>6624.825000000008</v>
      </c>
      <c r="N33" s="6">
        <v>4314.8500000000004</v>
      </c>
      <c r="O33" s="6">
        <v>6624.825000000008</v>
      </c>
      <c r="P33" s="6">
        <v>43.502000000000002</v>
      </c>
      <c r="Q33" s="6">
        <v>-66.413750000000164</v>
      </c>
      <c r="R33" s="6">
        <v>43.247500000000002</v>
      </c>
      <c r="S33" s="6">
        <v>-66.413750000000164</v>
      </c>
      <c r="T33" t="e">
        <v>#N/A</v>
      </c>
    </row>
    <row r="34" spans="1:20" ht="15.75" customHeight="1" x14ac:dyDescent="0.25">
      <c r="A34" s="6">
        <v>24</v>
      </c>
      <c r="B34" s="16">
        <v>4334</v>
      </c>
      <c r="C34" s="16">
        <v>6634.9647058823548</v>
      </c>
      <c r="D34" s="16">
        <v>4314</v>
      </c>
      <c r="E34" s="16">
        <v>6634.9647058823548</v>
      </c>
      <c r="F34" s="12">
        <v>43.56666666666667</v>
      </c>
      <c r="G34" s="12">
        <v>-66.582745098039169</v>
      </c>
      <c r="H34" s="12">
        <v>43.233333333333334</v>
      </c>
      <c r="I34" s="12">
        <v>-66.582745098039169</v>
      </c>
      <c r="L34" s="6">
        <v>4330.12</v>
      </c>
      <c r="M34" s="6">
        <v>6625.6125000000084</v>
      </c>
      <c r="N34" s="6">
        <v>4314.8500000000004</v>
      </c>
      <c r="O34" s="6">
        <v>6625.6125000000084</v>
      </c>
      <c r="P34" s="6">
        <v>43.502000000000002</v>
      </c>
      <c r="Q34" s="6">
        <v>-66.426875000000166</v>
      </c>
      <c r="R34" s="6">
        <v>43.247500000000002</v>
      </c>
      <c r="S34" s="6">
        <v>-66.426875000000166</v>
      </c>
      <c r="T34" t="e">
        <v>#N/A</v>
      </c>
    </row>
    <row r="35" spans="1:20" ht="15.75" customHeight="1" x14ac:dyDescent="0.25"/>
    <row r="36" spans="1:20" ht="15.75" customHeight="1" x14ac:dyDescent="0.25"/>
    <row r="37" spans="1:20" ht="15.75" customHeight="1" x14ac:dyDescent="0.25"/>
    <row r="38" spans="1:20" ht="15.75" customHeight="1" x14ac:dyDescent="0.25"/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1000"/>
  <sheetViews>
    <sheetView workbookViewId="0">
      <selection activeCell="A2" sqref="A2:A17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t="s">
        <v>38</v>
      </c>
      <c r="B2">
        <v>45.224583333333335</v>
      </c>
      <c r="C2">
        <v>-64.691333333333333</v>
      </c>
      <c r="D2">
        <v>45.263750000000002</v>
      </c>
      <c r="E2">
        <v>-64.55</v>
      </c>
    </row>
    <row r="3" spans="1:5" x14ac:dyDescent="0.25">
      <c r="A3" s="6" t="s">
        <v>38</v>
      </c>
      <c r="B3">
        <v>45.239277777777836</v>
      </c>
      <c r="C3">
        <v>-64.713277777777833</v>
      </c>
      <c r="D3">
        <v>45.285277777777836</v>
      </c>
      <c r="E3">
        <v>-64.55</v>
      </c>
    </row>
    <row r="4" spans="1:5" x14ac:dyDescent="0.25">
      <c r="A4" t="s">
        <v>38</v>
      </c>
      <c r="B4">
        <v>45.253972222222167</v>
      </c>
      <c r="C4">
        <v>-64.735222222222163</v>
      </c>
      <c r="D4">
        <v>45.306805555555499</v>
      </c>
      <c r="E4">
        <v>-64.55</v>
      </c>
    </row>
    <row r="5" spans="1:5" x14ac:dyDescent="0.25">
      <c r="A5" t="s">
        <v>38</v>
      </c>
      <c r="B5">
        <v>45.268666666666668</v>
      </c>
      <c r="C5">
        <v>-64.757166666666663</v>
      </c>
      <c r="D5">
        <v>45.328333333333333</v>
      </c>
      <c r="E5">
        <v>-64.55</v>
      </c>
    </row>
    <row r="6" spans="1:5" x14ac:dyDescent="0.25">
      <c r="A6" t="s">
        <v>43</v>
      </c>
      <c r="B6">
        <v>45.25</v>
      </c>
      <c r="C6">
        <v>-65.05</v>
      </c>
      <c r="D6">
        <v>45.31666666666667</v>
      </c>
      <c r="E6">
        <v>-64.833333333333329</v>
      </c>
    </row>
    <row r="7" spans="1:5" x14ac:dyDescent="0.25">
      <c r="A7" t="s">
        <v>43</v>
      </c>
      <c r="B7">
        <v>45.26305</v>
      </c>
      <c r="C7">
        <v>-65.05</v>
      </c>
      <c r="D7">
        <v>45.324449999999999</v>
      </c>
      <c r="E7">
        <v>-64.849999999999994</v>
      </c>
    </row>
    <row r="8" spans="1:5" x14ac:dyDescent="0.25">
      <c r="A8" t="s">
        <v>43</v>
      </c>
      <c r="B8">
        <v>45.276116666666667</v>
      </c>
      <c r="C8">
        <v>-65.05</v>
      </c>
      <c r="D8">
        <v>45.332216666666667</v>
      </c>
      <c r="E8">
        <v>-64.86666666666666</v>
      </c>
    </row>
    <row r="9" spans="1:5" x14ac:dyDescent="0.25">
      <c r="A9" t="s">
        <v>43</v>
      </c>
      <c r="B9">
        <v>45.289166666666667</v>
      </c>
      <c r="C9">
        <v>-65.05</v>
      </c>
      <c r="D9">
        <v>45.34</v>
      </c>
      <c r="E9">
        <v>-64.88333333333334</v>
      </c>
    </row>
    <row r="10" spans="1:5" x14ac:dyDescent="0.25">
      <c r="A10" t="s">
        <v>40</v>
      </c>
      <c r="B10">
        <v>45.036366666666666</v>
      </c>
      <c r="C10">
        <v>-65.233333333333334</v>
      </c>
      <c r="D10">
        <v>45.216216666666668</v>
      </c>
      <c r="E10">
        <v>-64.681066666666666</v>
      </c>
    </row>
    <row r="11" spans="1:5" x14ac:dyDescent="0.25">
      <c r="A11" t="s">
        <v>41</v>
      </c>
      <c r="B11">
        <v>45.054980952381001</v>
      </c>
      <c r="C11">
        <v>-65.233333333333334</v>
      </c>
      <c r="D11">
        <v>45.22985238095233</v>
      </c>
      <c r="E11">
        <v>-64.7016285714285</v>
      </c>
    </row>
    <row r="12" spans="1:5" x14ac:dyDescent="0.25">
      <c r="A12" t="s">
        <v>42</v>
      </c>
      <c r="B12">
        <v>45.073595238095166</v>
      </c>
      <c r="C12">
        <v>-65.233333333333334</v>
      </c>
      <c r="D12">
        <v>45.243488095238</v>
      </c>
      <c r="E12">
        <v>-64.722190476190505</v>
      </c>
    </row>
    <row r="13" spans="1:5" x14ac:dyDescent="0.25">
      <c r="A13" t="s">
        <v>39</v>
      </c>
      <c r="B13">
        <v>45.092209523809501</v>
      </c>
      <c r="C13">
        <v>-65.233333333333334</v>
      </c>
      <c r="D13">
        <v>45.257123809523833</v>
      </c>
      <c r="E13">
        <v>-64.742752380952339</v>
      </c>
    </row>
    <row r="14" spans="1:5" x14ac:dyDescent="0.25">
      <c r="A14" t="s">
        <v>40</v>
      </c>
      <c r="B14" s="6">
        <v>45.110823809523836</v>
      </c>
      <c r="C14" s="6">
        <v>-65.233333333333334</v>
      </c>
      <c r="D14" s="6">
        <v>45.270759523809502</v>
      </c>
      <c r="E14" s="6">
        <v>-64.76331428571433</v>
      </c>
    </row>
    <row r="15" spans="1:5" x14ac:dyDescent="0.25">
      <c r="A15" t="s">
        <v>41</v>
      </c>
      <c r="B15" s="6">
        <v>45.129438095238164</v>
      </c>
      <c r="C15" s="6">
        <v>-65.233333333333334</v>
      </c>
      <c r="D15" s="6">
        <v>45.284395238095165</v>
      </c>
      <c r="E15" s="6">
        <v>-64.783876190476164</v>
      </c>
    </row>
    <row r="16" spans="1:5" x14ac:dyDescent="0.25">
      <c r="A16" t="s">
        <v>42</v>
      </c>
      <c r="B16" s="6">
        <v>45.148052380952336</v>
      </c>
      <c r="C16" s="6">
        <v>-65.233333333333334</v>
      </c>
      <c r="D16" s="6">
        <v>45.298030952380834</v>
      </c>
      <c r="E16" s="6">
        <v>-64.804438095237998</v>
      </c>
    </row>
    <row r="17" spans="1:5" x14ac:dyDescent="0.25">
      <c r="A17" t="s">
        <v>39</v>
      </c>
      <c r="B17" s="6">
        <v>45.166666666666664</v>
      </c>
      <c r="C17" s="6">
        <v>-65.233333333333334</v>
      </c>
      <c r="D17" s="6">
        <v>45.311666666666667</v>
      </c>
      <c r="E17" s="6">
        <v>-64.825000000000003</v>
      </c>
    </row>
    <row r="18" spans="1:5" x14ac:dyDescent="0.25"/>
    <row r="19" spans="1:5" x14ac:dyDescent="0.25"/>
    <row r="20" spans="1:5" x14ac:dyDescent="0.25">
      <c r="A20" s="6"/>
      <c r="B20" s="6"/>
      <c r="C20" s="6"/>
      <c r="D20" s="6"/>
      <c r="E20" s="6"/>
    </row>
    <row r="21" spans="1:5" ht="15.75" customHeight="1" x14ac:dyDescent="0.25">
      <c r="A21" s="6"/>
      <c r="B21" s="6"/>
      <c r="C21" s="6"/>
      <c r="D21" s="6"/>
      <c r="E21" s="6"/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997"/>
  <sheetViews>
    <sheetView workbookViewId="0">
      <selection activeCell="F25" sqref="F25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17" t="s">
        <v>38</v>
      </c>
      <c r="B2">
        <v>4513.4750000000004</v>
      </c>
      <c r="C2">
        <v>6441.48</v>
      </c>
      <c r="D2">
        <v>4515.8249999999998</v>
      </c>
      <c r="E2">
        <v>6433</v>
      </c>
    </row>
    <row r="3" spans="1:5" x14ac:dyDescent="0.25">
      <c r="A3" s="17" t="s">
        <v>38</v>
      </c>
      <c r="B3" s="6">
        <v>4514.3566666666666</v>
      </c>
      <c r="C3" s="6">
        <v>6442.7966666666662</v>
      </c>
      <c r="D3" s="6">
        <v>4517.1166666666668</v>
      </c>
      <c r="E3" s="6">
        <v>6433</v>
      </c>
    </row>
    <row r="4" spans="1:5" x14ac:dyDescent="0.25">
      <c r="A4" s="17" t="s">
        <v>38</v>
      </c>
      <c r="B4" s="6">
        <v>4515.2383333333328</v>
      </c>
      <c r="C4" s="6">
        <v>6444.1133333333328</v>
      </c>
      <c r="D4" s="6">
        <v>4518.4083333333338</v>
      </c>
      <c r="E4" s="6">
        <v>6433</v>
      </c>
    </row>
    <row r="5" spans="1:5" x14ac:dyDescent="0.25">
      <c r="A5" s="17" t="s">
        <v>38</v>
      </c>
      <c r="B5" s="6">
        <v>4516.119999999999</v>
      </c>
      <c r="C5" s="6">
        <v>6445.4299999999994</v>
      </c>
      <c r="D5" s="6">
        <v>4519.7000000000007</v>
      </c>
      <c r="E5" s="6">
        <v>6433</v>
      </c>
    </row>
    <row r="6" spans="1:5" x14ac:dyDescent="0.25">
      <c r="A6" s="17" t="s">
        <v>43</v>
      </c>
      <c r="B6" s="6">
        <v>4515</v>
      </c>
      <c r="C6" s="6">
        <v>6503</v>
      </c>
      <c r="D6" s="6">
        <v>4519</v>
      </c>
      <c r="E6" s="6">
        <v>6450</v>
      </c>
    </row>
    <row r="7" spans="1:5" x14ac:dyDescent="0.25">
      <c r="A7" s="17" t="s">
        <v>43</v>
      </c>
      <c r="B7">
        <v>4515.7830000000004</v>
      </c>
      <c r="C7">
        <v>6503</v>
      </c>
      <c r="D7">
        <v>4519.4669999999996</v>
      </c>
      <c r="E7">
        <v>6451</v>
      </c>
    </row>
    <row r="8" spans="1:5" x14ac:dyDescent="0.25">
      <c r="A8" s="17" t="s">
        <v>43</v>
      </c>
      <c r="B8">
        <v>4516.567</v>
      </c>
      <c r="C8">
        <v>6503</v>
      </c>
      <c r="D8">
        <v>4519.933</v>
      </c>
      <c r="E8">
        <v>6452</v>
      </c>
    </row>
    <row r="9" spans="1:5" x14ac:dyDescent="0.25">
      <c r="A9" s="17" t="s">
        <v>43</v>
      </c>
      <c r="B9">
        <v>4517.3500000000004</v>
      </c>
      <c r="C9">
        <v>6503</v>
      </c>
      <c r="D9">
        <v>4520.3999999999996</v>
      </c>
      <c r="E9">
        <v>6453</v>
      </c>
    </row>
    <row r="10" spans="1:5" x14ac:dyDescent="0.25">
      <c r="A10" s="17" t="s">
        <v>40</v>
      </c>
      <c r="B10">
        <v>4502.1819999999998</v>
      </c>
      <c r="C10">
        <v>6514</v>
      </c>
      <c r="D10">
        <v>4512.973</v>
      </c>
      <c r="E10">
        <v>6440.8639999999996</v>
      </c>
    </row>
    <row r="11" spans="1:5" x14ac:dyDescent="0.25">
      <c r="A11" s="17" t="s">
        <v>41</v>
      </c>
      <c r="B11">
        <v>4503.2988571428568</v>
      </c>
      <c r="C11">
        <v>6514</v>
      </c>
      <c r="D11">
        <v>4513.7911428571424</v>
      </c>
      <c r="E11">
        <v>6442.0977142857137</v>
      </c>
    </row>
    <row r="12" spans="1:5" x14ac:dyDescent="0.25">
      <c r="A12" s="17" t="s">
        <v>42</v>
      </c>
      <c r="B12">
        <v>4504.4157142857139</v>
      </c>
      <c r="C12">
        <v>6514</v>
      </c>
      <c r="D12">
        <v>4514.6092857142849</v>
      </c>
      <c r="E12">
        <v>6443.3314285714278</v>
      </c>
    </row>
    <row r="13" spans="1:5" x14ac:dyDescent="0.25">
      <c r="A13" s="17" t="s">
        <v>39</v>
      </c>
      <c r="B13" s="6">
        <v>4505.5325714285709</v>
      </c>
      <c r="C13" s="6">
        <v>6514</v>
      </c>
      <c r="D13" s="6">
        <v>4515.4274285714273</v>
      </c>
      <c r="E13" s="6">
        <v>6444.5651428571418</v>
      </c>
    </row>
    <row r="14" spans="1:5" x14ac:dyDescent="0.25">
      <c r="A14" s="17" t="s">
        <v>40</v>
      </c>
      <c r="B14" s="6">
        <v>4506.649428571428</v>
      </c>
      <c r="C14" s="6">
        <v>6514</v>
      </c>
      <c r="D14" s="6">
        <v>4516.2455714285697</v>
      </c>
      <c r="E14" s="6">
        <v>6445.7988571428559</v>
      </c>
    </row>
    <row r="15" spans="1:5" x14ac:dyDescent="0.25">
      <c r="A15" s="17" t="s">
        <v>41</v>
      </c>
      <c r="B15" s="6">
        <v>4507.766285714285</v>
      </c>
      <c r="C15" s="6">
        <v>6514</v>
      </c>
      <c r="D15" s="6">
        <v>4517.0637142857122</v>
      </c>
      <c r="E15" s="6">
        <v>6447.03257142857</v>
      </c>
    </row>
    <row r="16" spans="1:5" x14ac:dyDescent="0.25">
      <c r="A16" s="17" t="s">
        <v>42</v>
      </c>
      <c r="B16">
        <v>4508.883142857142</v>
      </c>
      <c r="C16">
        <v>6514</v>
      </c>
      <c r="D16">
        <v>4517.8818571428546</v>
      </c>
      <c r="E16">
        <v>6448.2662857142841</v>
      </c>
    </row>
    <row r="17" spans="1:5" x14ac:dyDescent="0.25">
      <c r="A17" s="17" t="s">
        <v>39</v>
      </c>
      <c r="B17">
        <v>4509.9999999999991</v>
      </c>
      <c r="C17">
        <v>6514</v>
      </c>
      <c r="D17">
        <v>4518.6999999999971</v>
      </c>
      <c r="E17">
        <v>6449.4999999999982</v>
      </c>
    </row>
    <row r="18" spans="1:5" ht="15.75" customHeight="1" x14ac:dyDescent="0.25">
      <c r="A18" s="17"/>
      <c r="B18" s="6"/>
      <c r="C18" s="6"/>
      <c r="D18" s="6"/>
      <c r="E18" s="6"/>
    </row>
    <row r="19" spans="1:5" ht="15.75" customHeight="1" x14ac:dyDescent="0.25">
      <c r="A19" s="17"/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workbookViewId="0">
      <selection activeCell="N24" sqref="N24"/>
    </sheetView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15</v>
      </c>
      <c r="K1" s="8" t="s">
        <v>16</v>
      </c>
      <c r="U1" s="8" t="s">
        <v>17</v>
      </c>
      <c r="AE1" s="8" t="s">
        <v>18</v>
      </c>
    </row>
    <row r="2" spans="1:39" x14ac:dyDescent="0.25">
      <c r="A2" s="6" t="s">
        <v>19</v>
      </c>
      <c r="B2" s="6">
        <v>4334</v>
      </c>
      <c r="K2" s="6" t="s">
        <v>20</v>
      </c>
      <c r="L2" s="6">
        <v>4314.8500000000004</v>
      </c>
      <c r="U2" s="6" t="s">
        <v>21</v>
      </c>
      <c r="V2" s="6">
        <v>4510</v>
      </c>
      <c r="W2" s="6">
        <v>6514</v>
      </c>
      <c r="X2" s="6">
        <v>4518.7</v>
      </c>
      <c r="Y2" s="6">
        <v>6449.5</v>
      </c>
      <c r="Z2" s="6">
        <f t="shared" ref="Z2" si="0">(LEFT(V2,2)+((RIGHT(V2,LEN(V2)-2))/60))</f>
        <v>45.166666666666664</v>
      </c>
      <c r="AA2" s="6">
        <f t="shared" ref="AA2" si="1">-(LEFT(W2,2)+((RIGHT(W2,LEN(W2)-2))/60))</f>
        <v>-65.233333333333334</v>
      </c>
      <c r="AB2" s="6">
        <f t="shared" ref="AB2" si="2">(LEFT(X2,2)+((RIGHT(X2,LEN(X2)-2))/60))</f>
        <v>45.311666666666667</v>
      </c>
      <c r="AC2" s="6">
        <f t="shared" ref="AC2" si="3">-(LEFT(Y2,2)+((RIGHT(Y2,LEN(Y2)-2))/60))</f>
        <v>-64.825000000000003</v>
      </c>
      <c r="AE2" s="6" t="s">
        <v>21</v>
      </c>
      <c r="AF2" s="6">
        <v>4516.12</v>
      </c>
      <c r="AG2" s="6">
        <v>6445.43</v>
      </c>
      <c r="AH2" s="6">
        <v>4519.7</v>
      </c>
      <c r="AI2" s="6">
        <v>6433</v>
      </c>
      <c r="AJ2" s="6">
        <f t="shared" ref="AJ2" si="4">(LEFT(AF2,2)+((RIGHT(AF2,LEN(AF2)-2))/60))</f>
        <v>45.268666666666668</v>
      </c>
      <c r="AK2" s="6">
        <f t="shared" ref="AK2" si="5">-(LEFT(AG2,2)+((RIGHT(AG2,LEN(AG2)-2))/60))</f>
        <v>-64.757166666666663</v>
      </c>
      <c r="AL2" s="6">
        <f t="shared" ref="AL2" si="6">(LEFT(AH2,2)+((RIGHT(AH2,LEN(AH2)-2))/60))</f>
        <v>45.328333333333333</v>
      </c>
      <c r="AM2" s="6">
        <f t="shared" ref="AM2" si="7">-(LEFT(AI2,2)+((RIGHT(AI2,LEN(AI2)-2))/60))</f>
        <v>-64.55</v>
      </c>
    </row>
    <row r="3" spans="1:39" x14ac:dyDescent="0.25">
      <c r="A3" s="6" t="s">
        <v>22</v>
      </c>
      <c r="B3" s="6">
        <v>6614.4</v>
      </c>
      <c r="K3" s="6" t="s">
        <v>22</v>
      </c>
      <c r="L3" s="6">
        <v>6607.5</v>
      </c>
      <c r="U3" s="6" t="s">
        <v>23</v>
      </c>
      <c r="V3" s="8">
        <f>B4</f>
        <v>9</v>
      </c>
      <c r="X3" s="6">
        <f t="shared" ref="X3:X4" si="8">V3</f>
        <v>9</v>
      </c>
      <c r="AE3" s="6" t="s">
        <v>23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23</v>
      </c>
      <c r="B4" s="8">
        <f>'Data Entry'!B1</f>
        <v>9</v>
      </c>
      <c r="C4" s="5"/>
      <c r="D4" s="5"/>
      <c r="E4" s="5"/>
      <c r="F4" s="5"/>
      <c r="G4" s="5"/>
      <c r="H4" s="5"/>
      <c r="I4" s="5"/>
      <c r="J4" s="5"/>
      <c r="K4" s="6" t="s">
        <v>23</v>
      </c>
      <c r="L4" s="8">
        <f>B4</f>
        <v>9</v>
      </c>
      <c r="M4" s="5"/>
      <c r="N4" s="5"/>
      <c r="O4" s="5"/>
      <c r="P4" s="5"/>
      <c r="Q4" s="5"/>
      <c r="U4" s="6" t="s">
        <v>24</v>
      </c>
      <c r="V4" s="6">
        <f>V3*2</f>
        <v>18</v>
      </c>
      <c r="X4" s="6">
        <f t="shared" si="8"/>
        <v>18</v>
      </c>
      <c r="Y4" s="6">
        <f>X4</f>
        <v>18</v>
      </c>
      <c r="AE4" s="6" t="s">
        <v>24</v>
      </c>
      <c r="AF4" s="6">
        <f t="shared" ref="AF4:AI4" si="9">AF3*4</f>
        <v>4</v>
      </c>
      <c r="AG4" s="6">
        <f t="shared" si="9"/>
        <v>4</v>
      </c>
      <c r="AH4" s="6">
        <f t="shared" si="9"/>
        <v>4</v>
      </c>
      <c r="AI4" s="6">
        <f t="shared" si="9"/>
        <v>4</v>
      </c>
    </row>
    <row r="5" spans="1:39" x14ac:dyDescent="0.25">
      <c r="A5" s="6" t="s">
        <v>24</v>
      </c>
      <c r="B5" s="6">
        <f>B4*2</f>
        <v>18</v>
      </c>
      <c r="F5" s="5"/>
      <c r="G5" s="5"/>
      <c r="H5" s="5"/>
      <c r="I5" s="5"/>
      <c r="J5" s="5"/>
      <c r="K5" s="6" t="s">
        <v>25</v>
      </c>
      <c r="L5" s="6">
        <f>(L31-L3)/(L4-1)</f>
        <v>0.78750000000002274</v>
      </c>
      <c r="P5" s="8" t="s">
        <v>26</v>
      </c>
      <c r="U5" s="6" t="s">
        <v>25</v>
      </c>
      <c r="V5" s="6">
        <f>(V2-V25)/(V4-1)</f>
        <v>0.4598823529411889</v>
      </c>
      <c r="X5" s="6">
        <f t="shared" ref="X5:Y5" si="10">(X2-X25)/(X4-1)</f>
        <v>0.33688235294116836</v>
      </c>
      <c r="Y5" s="6">
        <f t="shared" si="10"/>
        <v>0.50800000000002488</v>
      </c>
      <c r="Z5" s="8" t="s">
        <v>26</v>
      </c>
      <c r="AE5" s="6" t="s">
        <v>25</v>
      </c>
      <c r="AF5" s="6">
        <f t="shared" ref="AF5:AH5" si="11">(AF2-AF11)/(AF4-1)</f>
        <v>0.88166666666650906</v>
      </c>
      <c r="AG5" s="6">
        <f t="shared" si="11"/>
        <v>1.3166666666669091</v>
      </c>
      <c r="AH5" s="6">
        <f t="shared" si="11"/>
        <v>1.2916666666666667</v>
      </c>
      <c r="AJ5" s="8" t="s">
        <v>26</v>
      </c>
    </row>
    <row r="6" spans="1:39" x14ac:dyDescent="0.25">
      <c r="A6" s="6" t="s">
        <v>25</v>
      </c>
      <c r="B6" s="6">
        <f>(B32-B3)/(B5-1)</f>
        <v>0.89411764705886632</v>
      </c>
      <c r="F6" s="8" t="s">
        <v>26</v>
      </c>
      <c r="L6" s="6" t="s">
        <v>9</v>
      </c>
      <c r="N6" s="6" t="s">
        <v>8</v>
      </c>
      <c r="P6" s="6" t="s">
        <v>9</v>
      </c>
      <c r="R6" s="6" t="s">
        <v>8</v>
      </c>
      <c r="U6" s="6" t="s">
        <v>27</v>
      </c>
      <c r="V6" s="6" t="s">
        <v>9</v>
      </c>
      <c r="X6" s="6" t="s">
        <v>8</v>
      </c>
      <c r="Z6" s="6" t="s">
        <v>9</v>
      </c>
      <c r="AB6" s="6" t="s">
        <v>8</v>
      </c>
      <c r="AE6" s="6" t="s">
        <v>27</v>
      </c>
      <c r="AF6" s="6" t="s">
        <v>9</v>
      </c>
      <c r="AH6" s="6" t="s">
        <v>8</v>
      </c>
      <c r="AJ6" s="6" t="s">
        <v>9</v>
      </c>
      <c r="AL6" s="6" t="s">
        <v>8</v>
      </c>
    </row>
    <row r="7" spans="1:39" x14ac:dyDescent="0.25">
      <c r="B7" s="6" t="s">
        <v>9</v>
      </c>
      <c r="D7" s="6" t="s">
        <v>8</v>
      </c>
      <c r="F7" s="6" t="s">
        <v>9</v>
      </c>
      <c r="H7" s="6" t="s">
        <v>8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12">M7</f>
        <v>6607.5</v>
      </c>
      <c r="P7" s="6">
        <f t="shared" ref="P7:P30" si="13">(LEFT(L7,2)+((RIGHT(L7,LEN(L7)-2))/60))</f>
        <v>43.502000000000002</v>
      </c>
      <c r="Q7" s="6">
        <f t="shared" ref="Q7:Q30" si="14">-(LEFT(M7,2)+((RIGHT(M7,LEN(M7)-2))/60))</f>
        <v>-66.125</v>
      </c>
      <c r="R7" s="6">
        <f>(LEFT(N7,2)+((RIGHT(N7,LEN(N7)-2))/60))</f>
        <v>43.247500000000002</v>
      </c>
      <c r="S7" s="6">
        <f t="shared" ref="S7" si="15">Q7</f>
        <v>-66.125</v>
      </c>
      <c r="U7" s="6">
        <v>1</v>
      </c>
      <c r="V7" s="6">
        <f>V25</f>
        <v>4502.1819999999998</v>
      </c>
      <c r="W7" s="6">
        <v>6514</v>
      </c>
      <c r="X7" s="6">
        <f>X25</f>
        <v>4512.973</v>
      </c>
      <c r="Y7" s="6">
        <f>Y25</f>
        <v>6440.8639999999996</v>
      </c>
      <c r="Z7" s="6">
        <f t="shared" ref="Z7:Z25" si="16">(LEFT(V7,2)+((RIGHT(V7,LEN(V7)-2))/60))</f>
        <v>45.036366666666666</v>
      </c>
      <c r="AA7" s="6">
        <f t="shared" ref="AA7:AA25" si="17">-(LEFT(W7,2)+((RIGHT(W7,LEN(W7)-2))/60))</f>
        <v>-65.233333333333334</v>
      </c>
      <c r="AB7" s="6">
        <f t="shared" ref="AB7:AB25" si="18">(LEFT(X7,2)+((RIGHT(X7,LEN(X7)-2))/60))</f>
        <v>45.216216666666668</v>
      </c>
      <c r="AC7" s="6">
        <f t="shared" ref="AC7:AC25" si="19">-(LEFT(Y7,2)+((RIGHT(Y7,LEN(Y7)-2))/60))</f>
        <v>-64.681066666666666</v>
      </c>
      <c r="AE7" s="6">
        <v>1</v>
      </c>
      <c r="AF7" s="6">
        <f>AF11</f>
        <v>4513.4750000000004</v>
      </c>
      <c r="AG7" s="6">
        <f>AG11</f>
        <v>6441.48</v>
      </c>
      <c r="AH7" s="6">
        <f>AH11</f>
        <v>4515.8249999999998</v>
      </c>
      <c r="AI7" s="6">
        <v>6433</v>
      </c>
      <c r="AJ7" s="6">
        <f t="shared" ref="AJ7:AJ10" si="20">(LEFT(AF7,2)+((RIGHT(AF7,LEN(AF7)-2))/60))</f>
        <v>45.224583333333335</v>
      </c>
      <c r="AK7" s="6">
        <f t="shared" ref="AK7:AK10" si="21">-(LEFT(AG7,2)+((RIGHT(AG7,LEN(AG7)-2))/60))</f>
        <v>-64.691333333333333</v>
      </c>
      <c r="AL7" s="6">
        <f t="shared" ref="AL7:AL10" si="22">(LEFT(AH7,2)+((RIGHT(AH7,LEN(AH7)-2))/60))</f>
        <v>45.263750000000002</v>
      </c>
      <c r="AM7" s="6">
        <f t="shared" ref="AM7:AM10" si="23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24">C8</f>
        <v>6614.4</v>
      </c>
      <c r="F8" s="6">
        <f t="shared" ref="F8:F31" si="25">(LEFT(B8,2)+((RIGHT(B8,LEN(B8)-2))/60))</f>
        <v>43.56666666666667</v>
      </c>
      <c r="G8" s="6">
        <f t="shared" ref="G8:G31" si="26">-(LEFT(C8,2)+((RIGHT(C8,LEN(C8)-2))/60))</f>
        <v>-66.239999999999995</v>
      </c>
      <c r="H8" s="6">
        <f>(LEFT(D8,2)+((RIGHT(D8,LEN(D8)-2))/60))</f>
        <v>43.233333333333334</v>
      </c>
      <c r="I8" s="6">
        <f t="shared" ref="I8" si="27">G8</f>
        <v>-66.239999999999995</v>
      </c>
      <c r="K8" s="6">
        <f t="shared" ref="K8:K30" si="28">K7+1</f>
        <v>2</v>
      </c>
      <c r="L8" s="6">
        <v>4330.12</v>
      </c>
      <c r="M8" s="6">
        <f>M7+L5</f>
        <v>6608.2875000000004</v>
      </c>
      <c r="N8" s="6">
        <v>4314.8500000000004</v>
      </c>
      <c r="O8" s="6">
        <f t="shared" si="12"/>
        <v>6608.2875000000004</v>
      </c>
      <c r="P8" s="6">
        <f t="shared" si="13"/>
        <v>43.502000000000002</v>
      </c>
      <c r="Q8" s="6">
        <f t="shared" si="14"/>
        <v>-66.138125000000002</v>
      </c>
      <c r="R8" s="6">
        <f t="shared" ref="R8:R30" si="29">(LEFT(N8,2)+((RIGHT(N8,LEN(N8)-2))/60))</f>
        <v>43.247500000000002</v>
      </c>
      <c r="S8" s="6">
        <f t="shared" ref="S8" si="30">Q8</f>
        <v>-66.138125000000002</v>
      </c>
      <c r="U8" s="6">
        <f t="shared" ref="U8:U24" si="31">U7+1</f>
        <v>2</v>
      </c>
      <c r="V8" s="6">
        <f>V7+$V5</f>
        <v>4502.6418823529411</v>
      </c>
      <c r="W8" s="6">
        <v>6514</v>
      </c>
      <c r="X8" s="6">
        <f t="shared" ref="X8:Y8" si="32">X7+X5</f>
        <v>4513.3098823529408</v>
      </c>
      <c r="Y8" s="6">
        <f t="shared" si="32"/>
        <v>6441.3719999999994</v>
      </c>
      <c r="Z8" s="6">
        <f t="shared" si="16"/>
        <v>45.044031372549</v>
      </c>
      <c r="AA8" s="6">
        <f t="shared" si="17"/>
        <v>-65.233333333333334</v>
      </c>
      <c r="AB8" s="6">
        <f t="shared" si="18"/>
        <v>45.221831372548998</v>
      </c>
      <c r="AC8" s="6">
        <f t="shared" si="19"/>
        <v>-64.68953333333333</v>
      </c>
      <c r="AE8" s="6">
        <v>2</v>
      </c>
      <c r="AF8" s="6">
        <f t="shared" ref="AF8:AH8" si="33">AF7+AF5</f>
        <v>4514.3566666666666</v>
      </c>
      <c r="AG8" s="6">
        <f t="shared" si="33"/>
        <v>6442.7966666666662</v>
      </c>
      <c r="AH8" s="6">
        <f t="shared" si="33"/>
        <v>4517.1166666666668</v>
      </c>
      <c r="AI8" s="6">
        <v>6433</v>
      </c>
      <c r="AJ8" s="6">
        <f t="shared" si="20"/>
        <v>45.239277777777836</v>
      </c>
      <c r="AK8" s="6">
        <f t="shared" si="21"/>
        <v>-64.713277777777833</v>
      </c>
      <c r="AL8" s="6">
        <f t="shared" si="22"/>
        <v>45.285277777777836</v>
      </c>
      <c r="AM8" s="6">
        <f t="shared" si="23"/>
        <v>-64.55</v>
      </c>
    </row>
    <row r="9" spans="1:39" x14ac:dyDescent="0.25">
      <c r="A9" s="6">
        <f t="shared" ref="A9:A31" si="34">A8+1</f>
        <v>2</v>
      </c>
      <c r="B9" s="6">
        <v>4334</v>
      </c>
      <c r="C9" s="6">
        <f>C8+B6</f>
        <v>6615.2941176470586</v>
      </c>
      <c r="D9" s="6">
        <v>4314</v>
      </c>
      <c r="E9" s="6">
        <f t="shared" si="24"/>
        <v>6615.2941176470586</v>
      </c>
      <c r="F9" s="6">
        <f t="shared" si="25"/>
        <v>43.56666666666667</v>
      </c>
      <c r="G9" s="6">
        <f t="shared" si="26"/>
        <v>-66.254901960784338</v>
      </c>
      <c r="H9" s="6">
        <f t="shared" ref="H9:H31" si="35">(LEFT(D9,2)+((RIGHT(D9,LEN(D9)-2))/60))</f>
        <v>43.233333333333334</v>
      </c>
      <c r="I9" s="6">
        <f t="shared" ref="I9" si="36">G9</f>
        <v>-66.254901960784338</v>
      </c>
      <c r="K9" s="6">
        <f t="shared" si="28"/>
        <v>3</v>
      </c>
      <c r="L9" s="6">
        <v>4330.12</v>
      </c>
      <c r="M9" s="6">
        <f>M8+L5</f>
        <v>6609.0750000000007</v>
      </c>
      <c r="N9" s="6">
        <v>4314.8500000000004</v>
      </c>
      <c r="O9" s="6">
        <f t="shared" si="12"/>
        <v>6609.0750000000007</v>
      </c>
      <c r="P9" s="6">
        <f t="shared" si="13"/>
        <v>43.502000000000002</v>
      </c>
      <c r="Q9" s="6">
        <f t="shared" si="14"/>
        <v>-66.151250000000005</v>
      </c>
      <c r="R9" s="6">
        <f t="shared" si="29"/>
        <v>43.247500000000002</v>
      </c>
      <c r="S9" s="6">
        <f t="shared" ref="S9" si="37">Q9</f>
        <v>-66.151250000000005</v>
      </c>
      <c r="U9" s="6">
        <f t="shared" si="31"/>
        <v>3</v>
      </c>
      <c r="V9" s="6">
        <f>V8+$V5</f>
        <v>4503.1017647058825</v>
      </c>
      <c r="W9" s="6">
        <v>6514</v>
      </c>
      <c r="X9" s="6">
        <f t="shared" ref="X9:Y9" si="38">X8+X5</f>
        <v>4513.6467647058817</v>
      </c>
      <c r="Y9" s="6">
        <f t="shared" si="38"/>
        <v>6441.8799999999992</v>
      </c>
      <c r="Z9" s="6">
        <f t="shared" si="16"/>
        <v>45.051696078431334</v>
      </c>
      <c r="AA9" s="6">
        <f t="shared" si="17"/>
        <v>-65.233333333333334</v>
      </c>
      <c r="AB9" s="6">
        <f t="shared" si="18"/>
        <v>45.227446078431335</v>
      </c>
      <c r="AC9" s="6">
        <f t="shared" si="19"/>
        <v>-64.697999999999993</v>
      </c>
      <c r="AE9" s="6">
        <v>3</v>
      </c>
      <c r="AF9" s="6">
        <f t="shared" ref="AF9:AH9" si="39">AF8+AF5</f>
        <v>4515.2383333333328</v>
      </c>
      <c r="AG9" s="6">
        <f t="shared" si="39"/>
        <v>6444.1133333333328</v>
      </c>
      <c r="AH9" s="6">
        <f t="shared" si="39"/>
        <v>4518.4083333333338</v>
      </c>
      <c r="AI9" s="6">
        <v>6433</v>
      </c>
      <c r="AJ9" s="6">
        <f t="shared" si="20"/>
        <v>45.253972222222167</v>
      </c>
      <c r="AK9" s="6">
        <f t="shared" si="21"/>
        <v>-64.735222222222163</v>
      </c>
      <c r="AL9" s="6">
        <f t="shared" si="22"/>
        <v>45.306805555555499</v>
      </c>
      <c r="AM9" s="6">
        <f t="shared" si="23"/>
        <v>-64.55</v>
      </c>
    </row>
    <row r="10" spans="1:39" x14ac:dyDescent="0.25">
      <c r="A10" s="6">
        <f t="shared" si="34"/>
        <v>3</v>
      </c>
      <c r="B10" s="6">
        <v>4334</v>
      </c>
      <c r="C10" s="6">
        <f>C9+B6</f>
        <v>6616.1882352941175</v>
      </c>
      <c r="D10" s="6">
        <v>4314</v>
      </c>
      <c r="E10" s="6">
        <f t="shared" si="24"/>
        <v>6616.1882352941175</v>
      </c>
      <c r="F10" s="6">
        <f t="shared" si="25"/>
        <v>43.56666666666667</v>
      </c>
      <c r="G10" s="6">
        <f t="shared" si="26"/>
        <v>-66.269803921568666</v>
      </c>
      <c r="H10" s="6">
        <f t="shared" si="35"/>
        <v>43.233333333333334</v>
      </c>
      <c r="I10" s="6">
        <f t="shared" ref="I10" si="40">G10</f>
        <v>-66.269803921568666</v>
      </c>
      <c r="K10" s="6">
        <f t="shared" si="28"/>
        <v>4</v>
      </c>
      <c r="L10" s="6">
        <v>4330.12</v>
      </c>
      <c r="M10" s="6">
        <f>M9+L5</f>
        <v>6609.8625000000011</v>
      </c>
      <c r="N10" s="6">
        <v>4314.8500000000004</v>
      </c>
      <c r="O10" s="6">
        <f t="shared" si="12"/>
        <v>6609.8625000000011</v>
      </c>
      <c r="P10" s="6">
        <f t="shared" si="13"/>
        <v>43.502000000000002</v>
      </c>
      <c r="Q10" s="6">
        <f t="shared" si="14"/>
        <v>-66.164375000000007</v>
      </c>
      <c r="R10" s="6">
        <f t="shared" si="29"/>
        <v>43.247500000000002</v>
      </c>
      <c r="S10" s="6">
        <f t="shared" ref="S10" si="41">Q10</f>
        <v>-66.164375000000007</v>
      </c>
      <c r="U10" s="6">
        <f t="shared" si="31"/>
        <v>4</v>
      </c>
      <c r="V10" s="6">
        <f>V9+$V5</f>
        <v>4503.5616470588238</v>
      </c>
      <c r="W10" s="6">
        <v>6514</v>
      </c>
      <c r="X10" s="6">
        <f t="shared" ref="X10:Y10" si="42">X9+X5</f>
        <v>4513.9836470588225</v>
      </c>
      <c r="Y10" s="6">
        <f t="shared" si="42"/>
        <v>6442.387999999999</v>
      </c>
      <c r="Z10" s="6">
        <f t="shared" si="16"/>
        <v>45.059360784313668</v>
      </c>
      <c r="AA10" s="6">
        <f t="shared" si="17"/>
        <v>-65.233333333333334</v>
      </c>
      <c r="AB10" s="6">
        <f t="shared" si="18"/>
        <v>45.233060784313665</v>
      </c>
      <c r="AC10" s="6">
        <f t="shared" si="19"/>
        <v>-64.706466666666671</v>
      </c>
      <c r="AE10" s="6">
        <v>4</v>
      </c>
      <c r="AF10" s="6">
        <f t="shared" ref="AF10:AH10" si="43">AF9+AF5</f>
        <v>4516.119999999999</v>
      </c>
      <c r="AG10" s="6">
        <f t="shared" si="43"/>
        <v>6445.4299999999994</v>
      </c>
      <c r="AH10" s="6">
        <f t="shared" si="43"/>
        <v>4519.7000000000007</v>
      </c>
      <c r="AI10" s="6">
        <v>6433</v>
      </c>
      <c r="AJ10" s="6">
        <f t="shared" si="20"/>
        <v>45.268666666666668</v>
      </c>
      <c r="AK10" s="6">
        <f t="shared" si="21"/>
        <v>-64.757166666666663</v>
      </c>
      <c r="AL10" s="6">
        <f t="shared" si="22"/>
        <v>45.328333333333333</v>
      </c>
      <c r="AM10" s="6">
        <f t="shared" si="23"/>
        <v>-64.55</v>
      </c>
    </row>
    <row r="11" spans="1:39" x14ac:dyDescent="0.25">
      <c r="A11" s="6">
        <f t="shared" si="34"/>
        <v>4</v>
      </c>
      <c r="B11" s="6">
        <v>4334</v>
      </c>
      <c r="C11" s="6">
        <f>C10+B6</f>
        <v>6617.0823529411764</v>
      </c>
      <c r="D11" s="6">
        <v>4314</v>
      </c>
      <c r="E11" s="6">
        <f t="shared" si="24"/>
        <v>6617.0823529411764</v>
      </c>
      <c r="F11" s="6">
        <f t="shared" si="25"/>
        <v>43.56666666666667</v>
      </c>
      <c r="G11" s="6">
        <f t="shared" si="26"/>
        <v>-66.284705882352995</v>
      </c>
      <c r="H11" s="6">
        <f t="shared" si="35"/>
        <v>43.233333333333334</v>
      </c>
      <c r="I11" s="6">
        <f t="shared" ref="I11" si="44">G11</f>
        <v>-66.284705882352995</v>
      </c>
      <c r="K11" s="6">
        <f t="shared" si="28"/>
        <v>5</v>
      </c>
      <c r="L11" s="6">
        <v>4330.12</v>
      </c>
      <c r="M11" s="6">
        <f>M10+L5</f>
        <v>6610.6500000000015</v>
      </c>
      <c r="N11" s="6">
        <v>4314.8500000000004</v>
      </c>
      <c r="O11" s="6">
        <f t="shared" si="12"/>
        <v>6610.6500000000015</v>
      </c>
      <c r="P11" s="6">
        <f t="shared" si="13"/>
        <v>43.502000000000002</v>
      </c>
      <c r="Q11" s="6">
        <f t="shared" si="14"/>
        <v>-66.177499999999995</v>
      </c>
      <c r="R11" s="6">
        <f t="shared" si="29"/>
        <v>43.247500000000002</v>
      </c>
      <c r="S11" s="6">
        <f t="shared" ref="S11" si="45">Q11</f>
        <v>-66.177499999999995</v>
      </c>
      <c r="U11" s="6">
        <f t="shared" si="31"/>
        <v>5</v>
      </c>
      <c r="V11" s="6">
        <f>V10+$V5</f>
        <v>4504.0215294117652</v>
      </c>
      <c r="W11" s="6">
        <v>6514</v>
      </c>
      <c r="X11" s="6">
        <f t="shared" ref="X11:Y11" si="46">X10+X5</f>
        <v>4514.3205294117633</v>
      </c>
      <c r="Y11" s="6">
        <f t="shared" si="46"/>
        <v>6442.8959999999988</v>
      </c>
      <c r="Z11" s="6">
        <f t="shared" si="16"/>
        <v>45.067025490196166</v>
      </c>
      <c r="AA11" s="6">
        <f t="shared" si="17"/>
        <v>-65.233333333333334</v>
      </c>
      <c r="AB11" s="6">
        <f t="shared" si="18"/>
        <v>45.238675490196002</v>
      </c>
      <c r="AC11" s="6">
        <f t="shared" si="19"/>
        <v>-64.714933333333335</v>
      </c>
      <c r="AE11" s="6" t="s">
        <v>28</v>
      </c>
      <c r="AF11" s="6">
        <v>4513.4750000000004</v>
      </c>
      <c r="AG11" s="6">
        <v>6441.48</v>
      </c>
      <c r="AH11" s="6">
        <v>4515.8249999999998</v>
      </c>
      <c r="AI11" s="6">
        <v>6433</v>
      </c>
      <c r="AJ11" s="6">
        <f t="shared" ref="AJ11" si="47">(LEFT(AF11,2)+((RIGHT(AF11,LEN(AF11)-2))/60))</f>
        <v>45.224583333333335</v>
      </c>
      <c r="AK11" s="6">
        <f t="shared" ref="AK11" si="48">-(LEFT(AG11,2)+((RIGHT(AG11,LEN(AG11)-2))/60))</f>
        <v>-64.691333333333333</v>
      </c>
      <c r="AL11" s="6">
        <f t="shared" ref="AL11" si="49">(LEFT(AH11,2)+((RIGHT(AH11,LEN(AH11)-2))/60))</f>
        <v>45.263750000000002</v>
      </c>
      <c r="AM11" s="6">
        <f t="shared" ref="AM11" si="50">-(LEFT(AI11,2)+((RIGHT(AI11,LEN(AI11)-2))/60))</f>
        <v>-64.55</v>
      </c>
    </row>
    <row r="12" spans="1:39" x14ac:dyDescent="0.25">
      <c r="A12" s="6">
        <f t="shared" si="34"/>
        <v>5</v>
      </c>
      <c r="B12" s="6">
        <v>4334</v>
      </c>
      <c r="C12" s="6">
        <f>C11+B6</f>
        <v>6617.9764705882353</v>
      </c>
      <c r="D12" s="6">
        <v>4314</v>
      </c>
      <c r="E12" s="6">
        <f t="shared" si="24"/>
        <v>6617.9764705882353</v>
      </c>
      <c r="F12" s="6">
        <f t="shared" si="25"/>
        <v>43.56666666666667</v>
      </c>
      <c r="G12" s="6">
        <f t="shared" si="26"/>
        <v>-66.299607843137338</v>
      </c>
      <c r="H12" s="6">
        <f t="shared" si="35"/>
        <v>43.233333333333334</v>
      </c>
      <c r="I12" s="6">
        <f t="shared" ref="I12" si="51">G12</f>
        <v>-66.299607843137338</v>
      </c>
      <c r="K12" s="6">
        <f t="shared" si="28"/>
        <v>6</v>
      </c>
      <c r="L12" s="6">
        <v>4330.12</v>
      </c>
      <c r="M12" s="6">
        <f>M11+L5</f>
        <v>6611.4375000000018</v>
      </c>
      <c r="N12" s="6">
        <v>4314.8500000000004</v>
      </c>
      <c r="O12" s="6">
        <f t="shared" si="12"/>
        <v>6611.4375000000018</v>
      </c>
      <c r="P12" s="6">
        <f t="shared" si="13"/>
        <v>43.502000000000002</v>
      </c>
      <c r="Q12" s="6">
        <f t="shared" si="14"/>
        <v>-66.190624999999997</v>
      </c>
      <c r="R12" s="6">
        <f t="shared" si="29"/>
        <v>43.247500000000002</v>
      </c>
      <c r="S12" s="6">
        <f t="shared" ref="S12" si="52">Q12</f>
        <v>-66.190624999999997</v>
      </c>
      <c r="U12" s="6">
        <f t="shared" si="31"/>
        <v>6</v>
      </c>
      <c r="V12" s="6">
        <f>V11+$V5</f>
        <v>4504.4814117647065</v>
      </c>
      <c r="W12" s="6">
        <v>6514</v>
      </c>
      <c r="X12" s="6">
        <f t="shared" ref="X12:Y12" si="53">X11+X5</f>
        <v>4514.6574117647042</v>
      </c>
      <c r="Y12" s="6">
        <f t="shared" si="53"/>
        <v>6443.4039999999986</v>
      </c>
      <c r="Z12" s="6">
        <f t="shared" si="16"/>
        <v>45.0746901960785</v>
      </c>
      <c r="AA12" s="6">
        <f t="shared" si="17"/>
        <v>-65.233333333333334</v>
      </c>
      <c r="AB12" s="6">
        <f t="shared" si="18"/>
        <v>45.244290196078332</v>
      </c>
      <c r="AC12" s="6">
        <f t="shared" si="19"/>
        <v>-64.723399999999998</v>
      </c>
    </row>
    <row r="13" spans="1:39" x14ac:dyDescent="0.25">
      <c r="A13" s="6">
        <f t="shared" si="34"/>
        <v>6</v>
      </c>
      <c r="B13" s="6">
        <v>4334</v>
      </c>
      <c r="C13" s="6">
        <f>C12+B6</f>
        <v>6618.8705882352942</v>
      </c>
      <c r="D13" s="6">
        <v>4314</v>
      </c>
      <c r="E13" s="6">
        <f t="shared" si="24"/>
        <v>6618.8705882352942</v>
      </c>
      <c r="F13" s="6">
        <f t="shared" si="25"/>
        <v>43.56666666666667</v>
      </c>
      <c r="G13" s="6">
        <f t="shared" si="26"/>
        <v>-66.314509803921496</v>
      </c>
      <c r="H13" s="6">
        <f t="shared" si="35"/>
        <v>43.233333333333334</v>
      </c>
      <c r="I13" s="6">
        <f t="shared" ref="I13" si="54">G13</f>
        <v>-66.314509803921496</v>
      </c>
      <c r="K13" s="6">
        <f t="shared" si="28"/>
        <v>7</v>
      </c>
      <c r="L13" s="6">
        <v>4330.12</v>
      </c>
      <c r="M13" s="6">
        <f>M12+L5</f>
        <v>6612.2250000000022</v>
      </c>
      <c r="N13" s="6">
        <v>4314.8500000000004</v>
      </c>
      <c r="O13" s="6">
        <f t="shared" si="12"/>
        <v>6612.2250000000022</v>
      </c>
      <c r="P13" s="6">
        <f t="shared" si="13"/>
        <v>43.502000000000002</v>
      </c>
      <c r="Q13" s="6">
        <f t="shared" si="14"/>
        <v>-66.203749999999999</v>
      </c>
      <c r="R13" s="6">
        <f t="shared" si="29"/>
        <v>43.247500000000002</v>
      </c>
      <c r="S13" s="6">
        <f t="shared" ref="S13" si="55">Q13</f>
        <v>-66.203749999999999</v>
      </c>
      <c r="U13" s="6">
        <f t="shared" si="31"/>
        <v>7</v>
      </c>
      <c r="V13" s="6">
        <f>V12+$V5</f>
        <v>4504.9412941176479</v>
      </c>
      <c r="W13" s="6">
        <v>6514</v>
      </c>
      <c r="X13" s="6">
        <f t="shared" ref="X13:Y13" si="56">X12+X5</f>
        <v>4514.994294117645</v>
      </c>
      <c r="Y13" s="6">
        <f t="shared" si="56"/>
        <v>6443.9119999999984</v>
      </c>
      <c r="Z13" s="6">
        <f t="shared" si="16"/>
        <v>45.082354901960834</v>
      </c>
      <c r="AA13" s="6">
        <f t="shared" si="17"/>
        <v>-65.233333333333334</v>
      </c>
      <c r="AB13" s="6">
        <f t="shared" si="18"/>
        <v>45.249904901960832</v>
      </c>
      <c r="AC13" s="6">
        <f t="shared" si="19"/>
        <v>-64.731866666666662</v>
      </c>
      <c r="AE13" s="8" t="s">
        <v>29</v>
      </c>
    </row>
    <row r="14" spans="1:39" x14ac:dyDescent="0.25">
      <c r="A14" s="6">
        <f t="shared" si="34"/>
        <v>7</v>
      </c>
      <c r="B14" s="6">
        <v>4334</v>
      </c>
      <c r="C14" s="6">
        <f>C13+B6</f>
        <v>6619.7647058823532</v>
      </c>
      <c r="D14" s="6">
        <v>4314</v>
      </c>
      <c r="E14" s="6">
        <f t="shared" si="24"/>
        <v>6619.7647058823532</v>
      </c>
      <c r="F14" s="6">
        <f t="shared" si="25"/>
        <v>43.56666666666667</v>
      </c>
      <c r="G14" s="6">
        <f t="shared" si="26"/>
        <v>-66.329411764705839</v>
      </c>
      <c r="H14" s="6">
        <f t="shared" si="35"/>
        <v>43.233333333333334</v>
      </c>
      <c r="I14" s="6">
        <f t="shared" ref="I14" si="57">G14</f>
        <v>-66.329411764705839</v>
      </c>
      <c r="K14" s="6">
        <f t="shared" si="28"/>
        <v>8</v>
      </c>
      <c r="L14" s="6">
        <v>4330.12</v>
      </c>
      <c r="M14" s="6">
        <f>M13+L5</f>
        <v>6613.0125000000025</v>
      </c>
      <c r="N14" s="6">
        <v>4314.8500000000004</v>
      </c>
      <c r="O14" s="6">
        <f t="shared" si="12"/>
        <v>6613.0125000000025</v>
      </c>
      <c r="P14" s="6">
        <f t="shared" si="13"/>
        <v>43.502000000000002</v>
      </c>
      <c r="Q14" s="6">
        <f t="shared" si="14"/>
        <v>-66.216875000000002</v>
      </c>
      <c r="R14" s="6">
        <f t="shared" si="29"/>
        <v>43.247500000000002</v>
      </c>
      <c r="S14" s="6">
        <f t="shared" ref="S14" si="58">Q14</f>
        <v>-66.216875000000002</v>
      </c>
      <c r="U14" s="6">
        <f t="shared" si="31"/>
        <v>8</v>
      </c>
      <c r="V14" s="6">
        <f>V13+$V5</f>
        <v>4505.4011764705892</v>
      </c>
      <c r="W14" s="6">
        <v>6514</v>
      </c>
      <c r="X14" s="6">
        <f t="shared" ref="X14:Y14" si="59">X13+X5</f>
        <v>4515.3311764705859</v>
      </c>
      <c r="Y14" s="6">
        <f t="shared" si="59"/>
        <v>6444.4199999999983</v>
      </c>
      <c r="Z14" s="6">
        <f t="shared" si="16"/>
        <v>45.090019607843168</v>
      </c>
      <c r="AA14" s="6">
        <f t="shared" si="17"/>
        <v>-65.233333333333334</v>
      </c>
      <c r="AB14" s="6">
        <f t="shared" si="18"/>
        <v>45.255519607843169</v>
      </c>
      <c r="AC14" s="6">
        <f t="shared" si="19"/>
        <v>-64.740333333333339</v>
      </c>
      <c r="AE14" s="6" t="s">
        <v>21</v>
      </c>
      <c r="AF14" s="6">
        <v>4517.2759939999996</v>
      </c>
      <c r="AG14" s="6">
        <v>6503.107994</v>
      </c>
      <c r="AH14" s="6">
        <v>4520.348</v>
      </c>
      <c r="AI14" s="6">
        <v>6452.4799940000003</v>
      </c>
      <c r="AJ14" s="6">
        <v>45.290999999999997</v>
      </c>
      <c r="AK14" s="6">
        <v>-65.052999999999997</v>
      </c>
      <c r="AL14" s="6">
        <v>45.343000000000004</v>
      </c>
      <c r="AM14" s="6">
        <v>-64.88</v>
      </c>
    </row>
    <row r="15" spans="1:39" x14ac:dyDescent="0.25">
      <c r="A15" s="6">
        <f t="shared" si="34"/>
        <v>8</v>
      </c>
      <c r="B15" s="6">
        <v>4334</v>
      </c>
      <c r="C15" s="6">
        <f>C14+B6</f>
        <v>6620.6588235294121</v>
      </c>
      <c r="D15" s="6">
        <v>4314</v>
      </c>
      <c r="E15" s="6">
        <f t="shared" si="24"/>
        <v>6620.6588235294121</v>
      </c>
      <c r="F15" s="6">
        <f t="shared" si="25"/>
        <v>43.56666666666667</v>
      </c>
      <c r="G15" s="6">
        <f t="shared" si="26"/>
        <v>-66.344313725490167</v>
      </c>
      <c r="H15" s="6">
        <f t="shared" si="35"/>
        <v>43.233333333333334</v>
      </c>
      <c r="I15" s="6">
        <f t="shared" ref="I15" si="60">G15</f>
        <v>-66.344313725490167</v>
      </c>
      <c r="K15" s="6">
        <f t="shared" si="28"/>
        <v>9</v>
      </c>
      <c r="L15" s="6">
        <v>4330.12</v>
      </c>
      <c r="M15" s="6">
        <f>M14+L5</f>
        <v>6613.8000000000029</v>
      </c>
      <c r="N15" s="6">
        <v>4314.8500000000004</v>
      </c>
      <c r="O15" s="6">
        <f t="shared" si="12"/>
        <v>6613.8000000000029</v>
      </c>
      <c r="P15" s="6">
        <f t="shared" si="13"/>
        <v>43.502000000000002</v>
      </c>
      <c r="Q15" s="6">
        <f t="shared" si="14"/>
        <v>-66.23</v>
      </c>
      <c r="R15" s="6">
        <f t="shared" si="29"/>
        <v>43.247500000000002</v>
      </c>
      <c r="S15" s="6">
        <f t="shared" ref="S15" si="61">Q15</f>
        <v>-66.23</v>
      </c>
      <c r="U15" s="6">
        <f t="shared" si="31"/>
        <v>9</v>
      </c>
      <c r="V15" s="6">
        <f>V14+$V5</f>
        <v>4505.8610588235306</v>
      </c>
      <c r="W15" s="6">
        <v>6514</v>
      </c>
      <c r="X15" s="6">
        <f t="shared" ref="X15:Y15" si="62">X14+X5</f>
        <v>4515.6680588235267</v>
      </c>
      <c r="Y15" s="6">
        <f t="shared" si="62"/>
        <v>6444.9279999999981</v>
      </c>
      <c r="Z15" s="6">
        <f t="shared" si="16"/>
        <v>45.097684313725502</v>
      </c>
      <c r="AA15" s="6">
        <f t="shared" si="17"/>
        <v>-65.233333333333334</v>
      </c>
      <c r="AB15" s="6">
        <f t="shared" si="18"/>
        <v>45.261134313725499</v>
      </c>
      <c r="AC15" s="6">
        <f t="shared" si="19"/>
        <v>-64.748800000000003</v>
      </c>
      <c r="AE15" s="6" t="s">
        <v>23</v>
      </c>
      <c r="AF15" s="6">
        <v>1</v>
      </c>
      <c r="AH15" s="6">
        <f>AF15</f>
        <v>1</v>
      </c>
      <c r="AI15" s="6">
        <f>AF15</f>
        <v>1</v>
      </c>
      <c r="AJ15" s="8" t="s">
        <v>26</v>
      </c>
    </row>
    <row r="16" spans="1:39" x14ac:dyDescent="0.25">
      <c r="A16" s="6">
        <f t="shared" si="34"/>
        <v>9</v>
      </c>
      <c r="B16" s="6">
        <v>4334</v>
      </c>
      <c r="C16" s="6">
        <f>C15+B6</f>
        <v>6621.552941176471</v>
      </c>
      <c r="D16" s="6">
        <v>4314</v>
      </c>
      <c r="E16" s="6">
        <f t="shared" si="24"/>
        <v>6621.552941176471</v>
      </c>
      <c r="F16" s="6">
        <f t="shared" si="25"/>
        <v>43.56666666666667</v>
      </c>
      <c r="G16" s="6">
        <f t="shared" si="26"/>
        <v>-66.359215686274496</v>
      </c>
      <c r="H16" s="6">
        <f t="shared" si="35"/>
        <v>43.233333333333334</v>
      </c>
      <c r="I16" s="6">
        <f t="shared" ref="I16" si="63">G16</f>
        <v>-66.359215686274496</v>
      </c>
      <c r="K16" s="6">
        <f t="shared" si="28"/>
        <v>10</v>
      </c>
      <c r="L16" s="6">
        <v>4330.12</v>
      </c>
      <c r="M16" s="6">
        <f>M15+L5</f>
        <v>6614.5875000000033</v>
      </c>
      <c r="N16" s="6">
        <v>4314.8500000000004</v>
      </c>
      <c r="O16" s="6">
        <f t="shared" si="12"/>
        <v>6614.5875000000033</v>
      </c>
      <c r="P16" s="6">
        <f t="shared" si="13"/>
        <v>43.502000000000002</v>
      </c>
      <c r="Q16" s="6">
        <f t="shared" si="14"/>
        <v>-66.243125000000006</v>
      </c>
      <c r="R16" s="6">
        <f t="shared" si="29"/>
        <v>43.247500000000002</v>
      </c>
      <c r="S16" s="6">
        <f t="shared" ref="S16" si="64">Q16</f>
        <v>-66.243125000000006</v>
      </c>
      <c r="U16" s="6">
        <f t="shared" si="31"/>
        <v>10</v>
      </c>
      <c r="V16" s="6">
        <f>V15+$V5</f>
        <v>4506.3209411764719</v>
      </c>
      <c r="W16" s="6">
        <v>6514</v>
      </c>
      <c r="X16" s="6">
        <f t="shared" ref="X16:Y16" si="65">X15+X5</f>
        <v>4516.0049411764676</v>
      </c>
      <c r="Y16" s="6">
        <f t="shared" si="65"/>
        <v>6445.4359999999979</v>
      </c>
      <c r="Z16" s="6">
        <f t="shared" si="16"/>
        <v>45.105349019607836</v>
      </c>
      <c r="AA16" s="6">
        <f t="shared" si="17"/>
        <v>-65.233333333333334</v>
      </c>
      <c r="AB16" s="6">
        <f t="shared" si="18"/>
        <v>45.266749019607836</v>
      </c>
      <c r="AC16" s="6">
        <f t="shared" si="19"/>
        <v>-64.757266666666666</v>
      </c>
      <c r="AE16" s="6" t="s">
        <v>24</v>
      </c>
      <c r="AF16" s="6">
        <f>AF15*4</f>
        <v>4</v>
      </c>
      <c r="AH16" s="6">
        <f t="shared" ref="AH16:AI16" si="66">AH15*4</f>
        <v>4</v>
      </c>
      <c r="AI16" s="6">
        <f t="shared" si="66"/>
        <v>4</v>
      </c>
      <c r="AJ16">
        <v>4</v>
      </c>
      <c r="AL16">
        <v>4</v>
      </c>
      <c r="AM16">
        <v>4</v>
      </c>
    </row>
    <row r="17" spans="1:39" x14ac:dyDescent="0.25">
      <c r="A17" s="6">
        <f t="shared" si="34"/>
        <v>10</v>
      </c>
      <c r="B17" s="6">
        <v>4334</v>
      </c>
      <c r="C17" s="6">
        <f>C16+B6</f>
        <v>6622.4470588235299</v>
      </c>
      <c r="D17" s="6">
        <v>4314</v>
      </c>
      <c r="E17" s="6">
        <f t="shared" si="24"/>
        <v>6622.4470588235299</v>
      </c>
      <c r="F17" s="6">
        <f t="shared" si="25"/>
        <v>43.56666666666667</v>
      </c>
      <c r="G17" s="6">
        <f t="shared" si="26"/>
        <v>-66.374117647058839</v>
      </c>
      <c r="H17" s="6">
        <f t="shared" si="35"/>
        <v>43.233333333333334</v>
      </c>
      <c r="I17" s="6">
        <f t="shared" ref="I17" si="67">G17</f>
        <v>-66.374117647058839</v>
      </c>
      <c r="K17" s="6">
        <f t="shared" si="28"/>
        <v>11</v>
      </c>
      <c r="L17" s="6">
        <v>4330.12</v>
      </c>
      <c r="M17" s="6">
        <f>M16+L5</f>
        <v>6615.3750000000036</v>
      </c>
      <c r="N17" s="6">
        <v>4314.8500000000004</v>
      </c>
      <c r="O17" s="6">
        <f t="shared" si="12"/>
        <v>6615.3750000000036</v>
      </c>
      <c r="P17" s="6">
        <f t="shared" si="13"/>
        <v>43.502000000000002</v>
      </c>
      <c r="Q17" s="6">
        <f t="shared" si="14"/>
        <v>-66.256249999999994</v>
      </c>
      <c r="R17" s="6">
        <f t="shared" si="29"/>
        <v>43.247500000000002</v>
      </c>
      <c r="S17" s="6">
        <f t="shared" ref="S17" si="68">Q17</f>
        <v>-66.256249999999994</v>
      </c>
      <c r="U17" s="6">
        <f t="shared" si="31"/>
        <v>11</v>
      </c>
      <c r="V17" s="6">
        <f>V16+$V5</f>
        <v>4506.7808235294133</v>
      </c>
      <c r="W17" s="6">
        <v>6514</v>
      </c>
      <c r="X17" s="6">
        <f t="shared" ref="X17:Y17" si="69">X16+X5</f>
        <v>4516.3418235294084</v>
      </c>
      <c r="Y17" s="6">
        <f t="shared" si="69"/>
        <v>6445.9439999999977</v>
      </c>
      <c r="Z17" s="6">
        <f t="shared" si="16"/>
        <v>45.11301372549017</v>
      </c>
      <c r="AA17" s="6">
        <f t="shared" si="17"/>
        <v>-65.233333333333334</v>
      </c>
      <c r="AB17" s="6">
        <f t="shared" si="18"/>
        <v>45.272363725490166</v>
      </c>
      <c r="AC17" s="6">
        <f t="shared" si="19"/>
        <v>-64.76573333333333</v>
      </c>
      <c r="AE17" s="6" t="s">
        <v>25</v>
      </c>
      <c r="AF17" s="6">
        <f>(AF14-AF23)/(AF16-1)</f>
        <v>0.95199999999992235</v>
      </c>
      <c r="AH17" s="6">
        <f>(AH14-AH23)/(AH16-1)</f>
        <v>0.60266866666673502</v>
      </c>
      <c r="AI17" s="6">
        <f>(AI14-AI23)/(AI16-1)</f>
        <v>1.023997999999968</v>
      </c>
      <c r="AJ17" s="6">
        <f>(AJ14-AJ23)/(AJ16-1)</f>
        <v>1.5333333333333124E-2</v>
      </c>
      <c r="AL17" s="6">
        <f>(AL14-AL23)/(AL16-1)</f>
        <v>9.3333333333352666E-3</v>
      </c>
      <c r="AM17" s="6">
        <f>-(AM23-AM14)/(AM16-1)</f>
        <v>-1.7333333333330831E-2</v>
      </c>
    </row>
    <row r="18" spans="1:39" x14ac:dyDescent="0.25">
      <c r="A18" s="6">
        <f t="shared" si="34"/>
        <v>11</v>
      </c>
      <c r="B18" s="6">
        <v>4334</v>
      </c>
      <c r="C18" s="6">
        <f>C17+B6</f>
        <v>6623.3411764705888</v>
      </c>
      <c r="D18" s="6">
        <v>4314</v>
      </c>
      <c r="E18" s="6">
        <f t="shared" si="24"/>
        <v>6623.3411764705888</v>
      </c>
      <c r="F18" s="6">
        <f t="shared" si="25"/>
        <v>43.56666666666667</v>
      </c>
      <c r="G18" s="6">
        <f t="shared" si="26"/>
        <v>-66.389019607843167</v>
      </c>
      <c r="H18" s="6">
        <f t="shared" si="35"/>
        <v>43.233333333333334</v>
      </c>
      <c r="I18" s="6">
        <f t="shared" ref="I18" si="70">G18</f>
        <v>-66.389019607843167</v>
      </c>
      <c r="K18" s="6">
        <f t="shared" si="28"/>
        <v>12</v>
      </c>
      <c r="L18" s="6">
        <v>4330.12</v>
      </c>
      <c r="M18" s="6">
        <f>M17+L5</f>
        <v>6616.162500000004</v>
      </c>
      <c r="N18" s="6">
        <v>4314.8500000000004</v>
      </c>
      <c r="O18" s="6">
        <f t="shared" si="12"/>
        <v>6616.162500000004</v>
      </c>
      <c r="P18" s="6">
        <f t="shared" si="13"/>
        <v>43.502000000000002</v>
      </c>
      <c r="Q18" s="6">
        <f t="shared" si="14"/>
        <v>-66.269374999999997</v>
      </c>
      <c r="R18" s="6">
        <f t="shared" si="29"/>
        <v>43.247500000000002</v>
      </c>
      <c r="S18" s="6">
        <f t="shared" ref="S18" si="71">Q18</f>
        <v>-66.269374999999997</v>
      </c>
      <c r="U18" s="6">
        <f t="shared" si="31"/>
        <v>12</v>
      </c>
      <c r="V18" s="6">
        <f>V17+$V5</f>
        <v>4507.2407058823546</v>
      </c>
      <c r="W18" s="6">
        <v>6514</v>
      </c>
      <c r="X18" s="9">
        <f t="shared" ref="X18:Y18" si="72">X17+X5</f>
        <v>4516.6787058823493</v>
      </c>
      <c r="Y18" s="6">
        <f t="shared" si="72"/>
        <v>6446.4519999999975</v>
      </c>
      <c r="Z18" s="6">
        <f t="shared" si="16"/>
        <v>45.120678431372497</v>
      </c>
      <c r="AA18" s="6">
        <f t="shared" si="17"/>
        <v>-65.233333333333334</v>
      </c>
      <c r="AB18" s="6">
        <f t="shared" si="18"/>
        <v>45.277978431372503</v>
      </c>
      <c r="AC18" s="6">
        <f t="shared" si="19"/>
        <v>-64.774199999999993</v>
      </c>
      <c r="AE18" s="6" t="s">
        <v>27</v>
      </c>
      <c r="AF18" s="6" t="s">
        <v>9</v>
      </c>
      <c r="AH18" s="6" t="s">
        <v>8</v>
      </c>
      <c r="AJ18" s="6" t="s">
        <v>9</v>
      </c>
      <c r="AL18" s="6" t="s">
        <v>8</v>
      </c>
    </row>
    <row r="19" spans="1:39" x14ac:dyDescent="0.25">
      <c r="A19" s="6">
        <f t="shared" si="34"/>
        <v>12</v>
      </c>
      <c r="B19" s="6">
        <v>4334</v>
      </c>
      <c r="C19" s="6">
        <f>C18+B6</f>
        <v>6624.2352941176478</v>
      </c>
      <c r="D19" s="6">
        <v>4314</v>
      </c>
      <c r="E19" s="6">
        <f t="shared" si="24"/>
        <v>6624.2352941176478</v>
      </c>
      <c r="F19" s="6">
        <f t="shared" si="25"/>
        <v>43.56666666666667</v>
      </c>
      <c r="G19" s="6">
        <f t="shared" si="26"/>
        <v>-66.403921568627496</v>
      </c>
      <c r="H19" s="6">
        <f t="shared" si="35"/>
        <v>43.233333333333334</v>
      </c>
      <c r="I19" s="6">
        <f t="shared" ref="I19" si="73">G19</f>
        <v>-66.403921568627496</v>
      </c>
      <c r="K19" s="6">
        <f t="shared" si="28"/>
        <v>13</v>
      </c>
      <c r="L19" s="6">
        <v>4330.12</v>
      </c>
      <c r="M19" s="6">
        <f>M18+L5</f>
        <v>6616.9500000000044</v>
      </c>
      <c r="N19" s="6">
        <v>4314.8500000000004</v>
      </c>
      <c r="O19" s="6">
        <f t="shared" si="12"/>
        <v>6616.9500000000044</v>
      </c>
      <c r="P19" s="6">
        <f t="shared" si="13"/>
        <v>43.502000000000002</v>
      </c>
      <c r="Q19" s="6">
        <f t="shared" si="14"/>
        <v>-66.282499999999999</v>
      </c>
      <c r="R19" s="6">
        <f t="shared" si="29"/>
        <v>43.247500000000002</v>
      </c>
      <c r="S19" s="6">
        <f t="shared" ref="S19" si="74">Q19</f>
        <v>-66.282499999999999</v>
      </c>
      <c r="U19" s="6">
        <f t="shared" si="31"/>
        <v>13</v>
      </c>
      <c r="V19" s="6">
        <f>V18+$V5</f>
        <v>4507.700588235296</v>
      </c>
      <c r="W19" s="6">
        <v>6514</v>
      </c>
      <c r="X19" s="6">
        <f t="shared" ref="X19:Y19" si="75">X18+X5</f>
        <v>4517.0155882352901</v>
      </c>
      <c r="Y19" s="6">
        <f t="shared" si="75"/>
        <v>6446.9599999999973</v>
      </c>
      <c r="Z19" s="6">
        <f t="shared" si="16"/>
        <v>45.128343137255001</v>
      </c>
      <c r="AA19" s="6">
        <f t="shared" si="17"/>
        <v>-65.233333333333334</v>
      </c>
      <c r="AB19" s="6">
        <f t="shared" si="18"/>
        <v>45.283593137254833</v>
      </c>
      <c r="AC19" s="6">
        <f t="shared" si="19"/>
        <v>-64.782666666666671</v>
      </c>
      <c r="AE19" s="6">
        <v>1</v>
      </c>
      <c r="AF19" s="6">
        <v>4515</v>
      </c>
      <c r="AG19" s="6">
        <v>6503</v>
      </c>
      <c r="AH19" s="6">
        <v>4519</v>
      </c>
      <c r="AI19" s="6">
        <v>6450</v>
      </c>
      <c r="AJ19" s="6">
        <f>(LEFT(AF19,2)+((RIGHT(AF19,LEN(AF19)-2))/60))</f>
        <v>45.25</v>
      </c>
      <c r="AK19" s="6">
        <f>-(LEFT(AG19,2)+((RIGHT(AG19,LEN(AG19)-2))/60))</f>
        <v>-65.05</v>
      </c>
      <c r="AL19" s="6">
        <f t="shared" ref="AL19:AL22" si="76">(LEFT(AH19,2)+((RIGHT(AH19,LEN(AH19)-2))/60))</f>
        <v>45.31666666666667</v>
      </c>
      <c r="AM19" s="6">
        <f>-(LEFT(AI19,2)+((RIGHT(AI19,LEN(AI19)-2))/60))</f>
        <v>-64.833333333333329</v>
      </c>
    </row>
    <row r="20" spans="1:39" x14ac:dyDescent="0.25">
      <c r="A20" s="6">
        <f t="shared" si="34"/>
        <v>13</v>
      </c>
      <c r="B20" s="6">
        <v>4334</v>
      </c>
      <c r="C20" s="6">
        <f>C19+B6</f>
        <v>6625.1294117647067</v>
      </c>
      <c r="D20" s="6">
        <v>4314</v>
      </c>
      <c r="E20" s="6">
        <f t="shared" si="24"/>
        <v>6625.1294117647067</v>
      </c>
      <c r="F20" s="6">
        <f t="shared" si="25"/>
        <v>43.56666666666667</v>
      </c>
      <c r="G20" s="6">
        <f t="shared" si="26"/>
        <v>-66.418823529411839</v>
      </c>
      <c r="H20" s="6">
        <f t="shared" si="35"/>
        <v>43.233333333333334</v>
      </c>
      <c r="I20" s="6">
        <f t="shared" ref="I20" si="77">G20</f>
        <v>-66.418823529411839</v>
      </c>
      <c r="K20" s="6">
        <f t="shared" si="28"/>
        <v>14</v>
      </c>
      <c r="L20" s="6">
        <v>4330.12</v>
      </c>
      <c r="M20" s="6">
        <f>M19+L5</f>
        <v>6617.7375000000047</v>
      </c>
      <c r="N20" s="6">
        <v>4314.8500000000004</v>
      </c>
      <c r="O20" s="6">
        <f t="shared" si="12"/>
        <v>6617.7375000000047</v>
      </c>
      <c r="P20" s="6">
        <f t="shared" si="13"/>
        <v>43.502000000000002</v>
      </c>
      <c r="Q20" s="6">
        <f t="shared" si="14"/>
        <v>-66.295625000000001</v>
      </c>
      <c r="R20" s="6">
        <f t="shared" si="29"/>
        <v>43.247500000000002</v>
      </c>
      <c r="S20" s="6">
        <f t="shared" ref="S20" si="78">Q20</f>
        <v>-66.295625000000001</v>
      </c>
      <c r="U20" s="6">
        <f t="shared" si="31"/>
        <v>14</v>
      </c>
      <c r="V20" s="6">
        <f>V19+$V5</f>
        <v>4508.1604705882373</v>
      </c>
      <c r="W20" s="6">
        <v>6514</v>
      </c>
      <c r="X20" s="6">
        <f t="shared" ref="X20:Y20" si="79">X19+X5</f>
        <v>4517.352470588231</v>
      </c>
      <c r="Y20" s="6">
        <f t="shared" si="79"/>
        <v>6447.4679999999971</v>
      </c>
      <c r="Z20" s="6">
        <f t="shared" si="16"/>
        <v>45.136007843137335</v>
      </c>
      <c r="AA20" s="6">
        <f t="shared" si="17"/>
        <v>-65.233333333333334</v>
      </c>
      <c r="AB20" s="6">
        <f t="shared" si="18"/>
        <v>45.28920784313717</v>
      </c>
      <c r="AC20" s="6">
        <f t="shared" si="19"/>
        <v>-64.791133333333335</v>
      </c>
      <c r="AE20" s="6">
        <v>2</v>
      </c>
      <c r="AF20" s="6">
        <v>4515.7830000000004</v>
      </c>
      <c r="AG20" s="6">
        <v>6503</v>
      </c>
      <c r="AH20" s="6">
        <v>4519.4669999999996</v>
      </c>
      <c r="AI20" s="6">
        <v>6451</v>
      </c>
      <c r="AJ20" s="6">
        <f t="shared" ref="AJ20:AJ22" si="80">(LEFT(AF20,2)+((RIGHT(AF20,LEN(AF20)-2))/60))</f>
        <v>45.26305</v>
      </c>
      <c r="AK20" s="6">
        <f t="shared" ref="AK20:AK22" si="81">-(LEFT(AG20,2)+((RIGHT(AG20,LEN(AG20)-2))/60))</f>
        <v>-65.05</v>
      </c>
      <c r="AL20" s="6">
        <f t="shared" si="76"/>
        <v>45.324449999999999</v>
      </c>
      <c r="AM20" s="6">
        <f t="shared" ref="AM20:AM22" si="82">-(LEFT(AI20,2)+((RIGHT(AI20,LEN(AI20)-2))/60))</f>
        <v>-64.849999999999994</v>
      </c>
    </row>
    <row r="21" spans="1:39" ht="15.75" customHeight="1" x14ac:dyDescent="0.25">
      <c r="A21" s="6">
        <f t="shared" si="34"/>
        <v>14</v>
      </c>
      <c r="B21" s="6">
        <v>4334</v>
      </c>
      <c r="C21" s="6">
        <f>C20+B6</f>
        <v>6626.0235294117656</v>
      </c>
      <c r="D21" s="6">
        <v>4314</v>
      </c>
      <c r="E21" s="6">
        <f t="shared" si="24"/>
        <v>6626.0235294117656</v>
      </c>
      <c r="F21" s="6">
        <f t="shared" si="25"/>
        <v>43.56666666666667</v>
      </c>
      <c r="G21" s="6">
        <f t="shared" si="26"/>
        <v>-66.433725490196167</v>
      </c>
      <c r="H21" s="6">
        <f t="shared" si="35"/>
        <v>43.233333333333334</v>
      </c>
      <c r="I21" s="6">
        <f t="shared" ref="I21" si="83">G21</f>
        <v>-66.433725490196167</v>
      </c>
      <c r="K21" s="6">
        <f t="shared" si="28"/>
        <v>15</v>
      </c>
      <c r="L21" s="6">
        <v>4330.12</v>
      </c>
      <c r="M21" s="6">
        <f>M20+L5</f>
        <v>6618.5250000000051</v>
      </c>
      <c r="N21" s="6">
        <v>4314.8500000000004</v>
      </c>
      <c r="O21" s="6">
        <f t="shared" si="12"/>
        <v>6618.5250000000051</v>
      </c>
      <c r="P21" s="6">
        <f t="shared" si="13"/>
        <v>43.502000000000002</v>
      </c>
      <c r="Q21" s="6">
        <f t="shared" si="14"/>
        <v>-66.30875000000016</v>
      </c>
      <c r="R21" s="6">
        <f t="shared" si="29"/>
        <v>43.247500000000002</v>
      </c>
      <c r="S21" s="6">
        <f t="shared" ref="S21" si="84">Q21</f>
        <v>-66.30875000000016</v>
      </c>
      <c r="U21" s="6">
        <f t="shared" si="31"/>
        <v>15</v>
      </c>
      <c r="V21" s="6">
        <f>V20+$V5</f>
        <v>4508.6203529411787</v>
      </c>
      <c r="W21" s="6">
        <v>6514</v>
      </c>
      <c r="X21" s="6">
        <f t="shared" ref="X21:Y21" si="85">X20+X5</f>
        <v>4517.6893529411718</v>
      </c>
      <c r="Y21" s="6">
        <f t="shared" si="85"/>
        <v>6447.9759999999969</v>
      </c>
      <c r="Z21" s="6">
        <f t="shared" si="16"/>
        <v>45.143672549019669</v>
      </c>
      <c r="AA21" s="6">
        <f t="shared" si="17"/>
        <v>-65.233333333333334</v>
      </c>
      <c r="AB21" s="6">
        <f t="shared" si="18"/>
        <v>45.2948225490195</v>
      </c>
      <c r="AC21" s="6">
        <f t="shared" si="19"/>
        <v>-64.799599999999998</v>
      </c>
      <c r="AE21" s="6">
        <v>3</v>
      </c>
      <c r="AF21" s="6">
        <v>4516.567</v>
      </c>
      <c r="AG21" s="6">
        <v>6503</v>
      </c>
      <c r="AH21" s="6">
        <v>4519.933</v>
      </c>
      <c r="AI21" s="6">
        <v>6452</v>
      </c>
      <c r="AJ21" s="6">
        <f t="shared" si="80"/>
        <v>45.276116666666667</v>
      </c>
      <c r="AK21" s="6">
        <f t="shared" si="81"/>
        <v>-65.05</v>
      </c>
      <c r="AL21" s="6">
        <f t="shared" si="76"/>
        <v>45.332216666666667</v>
      </c>
      <c r="AM21" s="6">
        <f t="shared" si="82"/>
        <v>-64.86666666666666</v>
      </c>
    </row>
    <row r="22" spans="1:39" ht="15.75" customHeight="1" x14ac:dyDescent="0.25">
      <c r="A22" s="6">
        <f t="shared" si="34"/>
        <v>15</v>
      </c>
      <c r="B22" s="6">
        <v>4334</v>
      </c>
      <c r="C22" s="6">
        <f>C21+B6</f>
        <v>6626.9176470588245</v>
      </c>
      <c r="D22" s="6">
        <v>4314</v>
      </c>
      <c r="E22" s="6">
        <f t="shared" si="24"/>
        <v>6626.9176470588245</v>
      </c>
      <c r="F22" s="6">
        <f t="shared" si="25"/>
        <v>43.56666666666667</v>
      </c>
      <c r="G22" s="6">
        <f t="shared" si="26"/>
        <v>-66.448627450980339</v>
      </c>
      <c r="H22" s="6">
        <f t="shared" si="35"/>
        <v>43.233333333333334</v>
      </c>
      <c r="I22" s="6">
        <f t="shared" ref="I22" si="86">G22</f>
        <v>-66.448627450980339</v>
      </c>
      <c r="K22" s="6">
        <f t="shared" si="28"/>
        <v>16</v>
      </c>
      <c r="L22" s="6">
        <v>4330.12</v>
      </c>
      <c r="M22" s="6">
        <f>M21+L5</f>
        <v>6619.3125000000055</v>
      </c>
      <c r="N22" s="6">
        <v>4314.8500000000004</v>
      </c>
      <c r="O22" s="6">
        <f t="shared" si="12"/>
        <v>6619.3125000000055</v>
      </c>
      <c r="P22" s="6">
        <f t="shared" si="13"/>
        <v>43.502000000000002</v>
      </c>
      <c r="Q22" s="6">
        <f t="shared" si="14"/>
        <v>-66.321875000000162</v>
      </c>
      <c r="R22" s="6">
        <f t="shared" si="29"/>
        <v>43.247500000000002</v>
      </c>
      <c r="S22" s="6">
        <f t="shared" ref="S22" si="87">Q22</f>
        <v>-66.321875000000162</v>
      </c>
      <c r="U22" s="6">
        <f t="shared" si="31"/>
        <v>16</v>
      </c>
      <c r="V22" s="6">
        <f>V21+$V5</f>
        <v>4509.08023529412</v>
      </c>
      <c r="W22" s="6">
        <v>6514</v>
      </c>
      <c r="X22" s="6">
        <f t="shared" ref="X22:Y22" si="88">X21+X5</f>
        <v>4518.0262352941127</v>
      </c>
      <c r="Y22" s="6">
        <f t="shared" si="88"/>
        <v>6448.4839999999967</v>
      </c>
      <c r="Z22" s="6">
        <f t="shared" si="16"/>
        <v>45.151337254902003</v>
      </c>
      <c r="AA22" s="6">
        <f t="shared" si="17"/>
        <v>-65.233333333333334</v>
      </c>
      <c r="AB22" s="6">
        <f t="shared" si="18"/>
        <v>45.30043725490183</v>
      </c>
      <c r="AC22" s="6">
        <f t="shared" si="19"/>
        <v>-64.808066666666662</v>
      </c>
      <c r="AE22" s="6">
        <v>4</v>
      </c>
      <c r="AF22" s="6">
        <v>4517.3500000000004</v>
      </c>
      <c r="AG22" s="6">
        <v>6503</v>
      </c>
      <c r="AH22" s="6">
        <v>4520.3999999999996</v>
      </c>
      <c r="AI22" s="6">
        <v>6453</v>
      </c>
      <c r="AJ22" s="6">
        <f t="shared" si="80"/>
        <v>45.289166666666667</v>
      </c>
      <c r="AK22" s="6">
        <f t="shared" si="81"/>
        <v>-65.05</v>
      </c>
      <c r="AL22" s="6">
        <f t="shared" si="76"/>
        <v>45.34</v>
      </c>
      <c r="AM22" s="6">
        <f t="shared" si="82"/>
        <v>-64.88333333333334</v>
      </c>
    </row>
    <row r="23" spans="1:39" ht="15.75" customHeight="1" x14ac:dyDescent="0.25">
      <c r="A23" s="6">
        <f t="shared" si="34"/>
        <v>16</v>
      </c>
      <c r="B23" s="6">
        <v>4334</v>
      </c>
      <c r="C23" s="6">
        <f>C22+B6</f>
        <v>6627.8117647058834</v>
      </c>
      <c r="D23" s="6">
        <v>4314</v>
      </c>
      <c r="E23" s="6">
        <f t="shared" si="24"/>
        <v>6627.8117647058834</v>
      </c>
      <c r="F23" s="6">
        <f t="shared" si="25"/>
        <v>43.56666666666667</v>
      </c>
      <c r="G23" s="6">
        <f t="shared" si="26"/>
        <v>-66.463529411764668</v>
      </c>
      <c r="H23" s="6">
        <f t="shared" si="35"/>
        <v>43.233333333333334</v>
      </c>
      <c r="I23" s="6">
        <f t="shared" ref="I23" si="89">G23</f>
        <v>-66.463529411764668</v>
      </c>
      <c r="K23" s="6">
        <f t="shared" si="28"/>
        <v>17</v>
      </c>
      <c r="L23" s="6">
        <v>4330.12</v>
      </c>
      <c r="M23" s="6">
        <f>M22+L5</f>
        <v>6620.1000000000058</v>
      </c>
      <c r="N23" s="6">
        <v>4314.8500000000004</v>
      </c>
      <c r="O23" s="6">
        <f t="shared" si="12"/>
        <v>6620.1000000000058</v>
      </c>
      <c r="P23" s="6">
        <f t="shared" si="13"/>
        <v>43.502000000000002</v>
      </c>
      <c r="Q23" s="6">
        <f t="shared" si="14"/>
        <v>-66.335000000000164</v>
      </c>
      <c r="R23" s="6">
        <f t="shared" si="29"/>
        <v>43.247500000000002</v>
      </c>
      <c r="S23" s="6">
        <f t="shared" ref="S23" si="90">Q23</f>
        <v>-66.335000000000164</v>
      </c>
      <c r="U23" s="6">
        <f t="shared" si="31"/>
        <v>17</v>
      </c>
      <c r="V23" s="6">
        <f>V22+$V5</f>
        <v>4509.5401176470614</v>
      </c>
      <c r="W23" s="6">
        <v>6514</v>
      </c>
      <c r="X23" s="6">
        <f t="shared" ref="X23:Y23" si="91">X22+X5</f>
        <v>4518.3631176470535</v>
      </c>
      <c r="Y23" s="6">
        <f t="shared" si="91"/>
        <v>6448.9919999999966</v>
      </c>
      <c r="Z23" s="6">
        <f t="shared" si="16"/>
        <v>45.15900196078433</v>
      </c>
      <c r="AA23" s="6">
        <f t="shared" si="17"/>
        <v>-65.233333333333334</v>
      </c>
      <c r="AB23" s="6">
        <f t="shared" si="18"/>
        <v>45.306051960784167</v>
      </c>
      <c r="AC23" s="6">
        <f t="shared" si="19"/>
        <v>-64.816533333333339</v>
      </c>
      <c r="AE23" s="6" t="s">
        <v>28</v>
      </c>
      <c r="AF23" s="6">
        <v>4514.4199939999999</v>
      </c>
      <c r="AG23" s="6">
        <v>6503.107994</v>
      </c>
      <c r="AH23" s="9">
        <v>4518.5399939999998</v>
      </c>
      <c r="AI23" s="6">
        <v>6449.4080000000004</v>
      </c>
      <c r="AJ23" s="6">
        <v>45.244999999999997</v>
      </c>
      <c r="AK23" s="6">
        <v>-65.052999999999997</v>
      </c>
      <c r="AL23" s="6">
        <v>45.314999999999998</v>
      </c>
      <c r="AM23" s="6">
        <v>-64.828000000000003</v>
      </c>
    </row>
    <row r="24" spans="1:39" ht="15.75" customHeight="1" x14ac:dyDescent="0.25">
      <c r="A24" s="6">
        <f t="shared" si="34"/>
        <v>17</v>
      </c>
      <c r="B24" s="6">
        <v>4334</v>
      </c>
      <c r="C24" s="6">
        <f>C23+B6</f>
        <v>6628.7058823529424</v>
      </c>
      <c r="D24" s="6">
        <v>4314</v>
      </c>
      <c r="E24" s="6">
        <f t="shared" si="24"/>
        <v>6628.7058823529424</v>
      </c>
      <c r="F24" s="6">
        <f t="shared" si="25"/>
        <v>43.56666666666667</v>
      </c>
      <c r="G24" s="6">
        <f t="shared" si="26"/>
        <v>-66.478431372548997</v>
      </c>
      <c r="H24" s="6">
        <f t="shared" si="35"/>
        <v>43.233333333333334</v>
      </c>
      <c r="I24" s="6">
        <f t="shared" ref="I24" si="92">G24</f>
        <v>-66.478431372548997</v>
      </c>
      <c r="K24" s="6">
        <f t="shared" si="28"/>
        <v>18</v>
      </c>
      <c r="L24" s="6">
        <v>4330.12</v>
      </c>
      <c r="M24" s="6">
        <f>M23+L5</f>
        <v>6620.8875000000062</v>
      </c>
      <c r="N24" s="6">
        <v>4314.8500000000004</v>
      </c>
      <c r="O24" s="6">
        <f t="shared" si="12"/>
        <v>6620.8875000000062</v>
      </c>
      <c r="P24" s="6">
        <f t="shared" si="13"/>
        <v>43.502000000000002</v>
      </c>
      <c r="Q24" s="6">
        <f t="shared" si="14"/>
        <v>-66.348125000000167</v>
      </c>
      <c r="R24" s="6">
        <f t="shared" si="29"/>
        <v>43.247500000000002</v>
      </c>
      <c r="S24" s="6">
        <f t="shared" ref="S24" si="93">Q24</f>
        <v>-66.348125000000167</v>
      </c>
      <c r="U24" s="6">
        <f t="shared" si="31"/>
        <v>18</v>
      </c>
      <c r="V24" s="6">
        <f>V23+$V5</f>
        <v>4510.0000000000027</v>
      </c>
      <c r="W24" s="6">
        <v>6514</v>
      </c>
      <c r="X24" s="6">
        <f t="shared" ref="X24:Y24" si="94">X23+X5</f>
        <v>4518.6999999999944</v>
      </c>
      <c r="Y24" s="6">
        <f t="shared" si="94"/>
        <v>6449.4999999999964</v>
      </c>
      <c r="Z24" s="6">
        <f t="shared" si="16"/>
        <v>45.166666666666664</v>
      </c>
      <c r="AA24" s="6">
        <f t="shared" si="17"/>
        <v>-65.233333333333334</v>
      </c>
      <c r="AB24" s="6">
        <f t="shared" si="18"/>
        <v>45.311666666666497</v>
      </c>
      <c r="AC24" s="6">
        <f t="shared" si="19"/>
        <v>-64.825000000000003</v>
      </c>
    </row>
    <row r="25" spans="1:39" ht="15.75" customHeight="1" x14ac:dyDescent="0.25">
      <c r="A25" s="6">
        <f t="shared" si="34"/>
        <v>18</v>
      </c>
      <c r="B25" s="6">
        <v>4334</v>
      </c>
      <c r="C25" s="6">
        <f>C24+B6</f>
        <v>6629.6000000000013</v>
      </c>
      <c r="D25" s="6">
        <v>4314</v>
      </c>
      <c r="E25" s="6">
        <f t="shared" si="24"/>
        <v>6629.6000000000013</v>
      </c>
      <c r="F25" s="6">
        <f t="shared" si="25"/>
        <v>43.56666666666667</v>
      </c>
      <c r="G25" s="6">
        <f t="shared" si="26"/>
        <v>-66.493333333333339</v>
      </c>
      <c r="H25" s="6">
        <f t="shared" si="35"/>
        <v>43.233333333333334</v>
      </c>
      <c r="I25" s="6">
        <f t="shared" ref="I25" si="95">G25</f>
        <v>-66.493333333333339</v>
      </c>
      <c r="K25" s="6">
        <f t="shared" si="28"/>
        <v>19</v>
      </c>
      <c r="L25" s="6">
        <v>4330.12</v>
      </c>
      <c r="M25" s="6">
        <f>M24+L5</f>
        <v>6621.6750000000065</v>
      </c>
      <c r="N25" s="6">
        <v>4314.8500000000004</v>
      </c>
      <c r="O25" s="6">
        <f t="shared" si="12"/>
        <v>6621.6750000000065</v>
      </c>
      <c r="P25" s="6">
        <f t="shared" si="13"/>
        <v>43.502000000000002</v>
      </c>
      <c r="Q25" s="6">
        <f t="shared" si="14"/>
        <v>-66.361250000000169</v>
      </c>
      <c r="R25" s="6">
        <f t="shared" si="29"/>
        <v>43.247500000000002</v>
      </c>
      <c r="S25" s="6">
        <f t="shared" ref="S25" si="96">Q25</f>
        <v>-66.361250000000169</v>
      </c>
      <c r="U25" s="6" t="s">
        <v>28</v>
      </c>
      <c r="V25" s="6">
        <v>4502.1819999999998</v>
      </c>
      <c r="W25" s="6">
        <v>6514</v>
      </c>
      <c r="X25" s="6">
        <v>4512.973</v>
      </c>
      <c r="Y25" s="6">
        <v>6440.8639999999996</v>
      </c>
      <c r="Z25" s="6">
        <f t="shared" si="16"/>
        <v>45.036366666666666</v>
      </c>
      <c r="AA25" s="6">
        <f t="shared" si="17"/>
        <v>-65.233333333333334</v>
      </c>
      <c r="AB25" s="6">
        <f t="shared" si="18"/>
        <v>45.216216666666668</v>
      </c>
      <c r="AC25" s="6">
        <f t="shared" si="19"/>
        <v>-64.681066666666666</v>
      </c>
    </row>
    <row r="26" spans="1:39" ht="15.75" customHeight="1" x14ac:dyDescent="0.25">
      <c r="A26" s="6">
        <f t="shared" si="34"/>
        <v>19</v>
      </c>
      <c r="B26" s="6">
        <v>4334</v>
      </c>
      <c r="C26" s="6">
        <f>C25+B6</f>
        <v>6630.4941176470602</v>
      </c>
      <c r="D26" s="6">
        <v>4314</v>
      </c>
      <c r="E26" s="6">
        <f t="shared" si="24"/>
        <v>6630.4941176470602</v>
      </c>
      <c r="F26" s="6">
        <f t="shared" si="25"/>
        <v>43.56666666666667</v>
      </c>
      <c r="G26" s="6">
        <f t="shared" si="26"/>
        <v>-66.508235294117668</v>
      </c>
      <c r="H26" s="6">
        <f t="shared" si="35"/>
        <v>43.233333333333334</v>
      </c>
      <c r="I26" s="6">
        <f t="shared" ref="I26" si="97">G26</f>
        <v>-66.508235294117668</v>
      </c>
      <c r="K26" s="6">
        <f t="shared" si="28"/>
        <v>20</v>
      </c>
      <c r="L26" s="6">
        <v>4330.12</v>
      </c>
      <c r="M26" s="6">
        <f>M25+L5</f>
        <v>6622.4625000000069</v>
      </c>
      <c r="N26" s="6">
        <v>4314.8500000000004</v>
      </c>
      <c r="O26" s="6">
        <f t="shared" si="12"/>
        <v>6622.4625000000069</v>
      </c>
      <c r="P26" s="6">
        <f t="shared" si="13"/>
        <v>43.502000000000002</v>
      </c>
      <c r="Q26" s="6">
        <f t="shared" si="14"/>
        <v>-66.374375000000171</v>
      </c>
      <c r="R26" s="6">
        <f t="shared" si="29"/>
        <v>43.247500000000002</v>
      </c>
      <c r="S26" s="6">
        <f t="shared" ref="S26" si="98">Q26</f>
        <v>-66.374375000000171</v>
      </c>
    </row>
    <row r="27" spans="1:39" ht="15.75" customHeight="1" x14ac:dyDescent="0.25">
      <c r="A27" s="6">
        <f t="shared" si="34"/>
        <v>20</v>
      </c>
      <c r="B27" s="6">
        <v>4334</v>
      </c>
      <c r="C27" s="6">
        <f>C26+B6</f>
        <v>6631.3882352941191</v>
      </c>
      <c r="D27" s="6">
        <v>4314</v>
      </c>
      <c r="E27" s="6">
        <f t="shared" si="24"/>
        <v>6631.3882352941191</v>
      </c>
      <c r="F27" s="6">
        <f t="shared" si="25"/>
        <v>43.56666666666667</v>
      </c>
      <c r="G27" s="6">
        <f t="shared" si="26"/>
        <v>-66.523137254901997</v>
      </c>
      <c r="H27" s="6">
        <f t="shared" si="35"/>
        <v>43.233333333333334</v>
      </c>
      <c r="I27" s="6">
        <f t="shared" ref="I27" si="99">G27</f>
        <v>-66.523137254901997</v>
      </c>
      <c r="K27" s="6">
        <f t="shared" si="28"/>
        <v>21</v>
      </c>
      <c r="L27" s="6">
        <v>4330.12</v>
      </c>
      <c r="M27" s="6">
        <f>M26+L5</f>
        <v>6623.2500000000073</v>
      </c>
      <c r="N27" s="6">
        <v>4314.8500000000004</v>
      </c>
      <c r="O27" s="6">
        <f t="shared" si="12"/>
        <v>6623.2500000000073</v>
      </c>
      <c r="P27" s="6">
        <f t="shared" si="13"/>
        <v>43.502000000000002</v>
      </c>
      <c r="Q27" s="6">
        <f t="shared" si="14"/>
        <v>-66.387500000000173</v>
      </c>
      <c r="R27" s="6">
        <f t="shared" si="29"/>
        <v>43.247500000000002</v>
      </c>
      <c r="S27" s="6">
        <f t="shared" ref="S27" si="100">Q27</f>
        <v>-66.387500000000173</v>
      </c>
    </row>
    <row r="28" spans="1:39" ht="15.75" customHeight="1" x14ac:dyDescent="0.25">
      <c r="A28" s="6">
        <f t="shared" si="34"/>
        <v>21</v>
      </c>
      <c r="B28" s="6">
        <v>4334</v>
      </c>
      <c r="C28" s="6">
        <f>C27+B6</f>
        <v>6632.282352941178</v>
      </c>
      <c r="D28" s="6">
        <v>4314</v>
      </c>
      <c r="E28" s="6">
        <f t="shared" si="24"/>
        <v>6632.282352941178</v>
      </c>
      <c r="F28" s="6">
        <f t="shared" si="25"/>
        <v>43.56666666666667</v>
      </c>
      <c r="G28" s="6">
        <f t="shared" si="26"/>
        <v>-66.538039215686339</v>
      </c>
      <c r="H28" s="6">
        <f t="shared" si="35"/>
        <v>43.233333333333334</v>
      </c>
      <c r="I28" s="6">
        <f t="shared" ref="I28" si="101">G28</f>
        <v>-66.538039215686339</v>
      </c>
      <c r="K28" s="6">
        <f t="shared" si="28"/>
        <v>22</v>
      </c>
      <c r="L28" s="6">
        <v>4330.12</v>
      </c>
      <c r="M28" s="6">
        <f>M27+L5</f>
        <v>6624.0375000000076</v>
      </c>
      <c r="N28" s="6">
        <v>4314.8500000000004</v>
      </c>
      <c r="O28" s="6">
        <f t="shared" si="12"/>
        <v>6624.0375000000076</v>
      </c>
      <c r="P28" s="6">
        <f t="shared" si="13"/>
        <v>43.502000000000002</v>
      </c>
      <c r="Q28" s="6">
        <f t="shared" si="14"/>
        <v>-66.400625000000161</v>
      </c>
      <c r="R28" s="6">
        <f t="shared" si="29"/>
        <v>43.247500000000002</v>
      </c>
      <c r="S28" s="6">
        <f t="shared" ref="S28" si="102">Q28</f>
        <v>-66.400625000000161</v>
      </c>
    </row>
    <row r="29" spans="1:39" ht="15.75" customHeight="1" x14ac:dyDescent="0.25">
      <c r="A29" s="6">
        <f t="shared" si="34"/>
        <v>22</v>
      </c>
      <c r="B29" s="6">
        <v>4334</v>
      </c>
      <c r="C29" s="6">
        <f>C28+B6</f>
        <v>6633.176470588237</v>
      </c>
      <c r="D29" s="6">
        <v>4314</v>
      </c>
      <c r="E29" s="6">
        <f t="shared" si="24"/>
        <v>6633.176470588237</v>
      </c>
      <c r="F29" s="6">
        <f t="shared" si="25"/>
        <v>43.56666666666667</v>
      </c>
      <c r="G29" s="6">
        <f t="shared" si="26"/>
        <v>-66.552941176470668</v>
      </c>
      <c r="H29" s="6">
        <f t="shared" si="35"/>
        <v>43.233333333333334</v>
      </c>
      <c r="I29" s="6">
        <f t="shared" ref="I29" si="103">G29</f>
        <v>-66.552941176470668</v>
      </c>
      <c r="K29" s="6">
        <f t="shared" si="28"/>
        <v>23</v>
      </c>
      <c r="L29" s="6">
        <v>4330.12</v>
      </c>
      <c r="M29" s="6">
        <f>M28+L5</f>
        <v>6624.825000000008</v>
      </c>
      <c r="N29" s="6">
        <v>4314.8500000000004</v>
      </c>
      <c r="O29" s="6">
        <f t="shared" si="12"/>
        <v>6624.825000000008</v>
      </c>
      <c r="P29" s="6">
        <f t="shared" si="13"/>
        <v>43.502000000000002</v>
      </c>
      <c r="Q29" s="6">
        <f t="shared" si="14"/>
        <v>-66.413750000000164</v>
      </c>
      <c r="R29" s="6">
        <f t="shared" si="29"/>
        <v>43.247500000000002</v>
      </c>
      <c r="S29" s="6">
        <f t="shared" ref="S29" si="104">Q29</f>
        <v>-66.413750000000164</v>
      </c>
    </row>
    <row r="30" spans="1:39" ht="15.75" customHeight="1" x14ac:dyDescent="0.25">
      <c r="A30" s="6">
        <f t="shared" si="34"/>
        <v>23</v>
      </c>
      <c r="B30" s="6">
        <v>4334</v>
      </c>
      <c r="C30" s="6">
        <f>C29+B6</f>
        <v>6634.0705882352959</v>
      </c>
      <c r="D30" s="6">
        <v>4314</v>
      </c>
      <c r="E30" s="6">
        <f t="shared" si="24"/>
        <v>6634.0705882352959</v>
      </c>
      <c r="F30" s="6">
        <f t="shared" si="25"/>
        <v>43.56666666666667</v>
      </c>
      <c r="G30" s="6">
        <f t="shared" si="26"/>
        <v>-66.567843137254997</v>
      </c>
      <c r="H30" s="6">
        <f t="shared" si="35"/>
        <v>43.233333333333334</v>
      </c>
      <c r="I30" s="6">
        <f t="shared" ref="I30" si="105">G30</f>
        <v>-66.567843137254997</v>
      </c>
      <c r="K30" s="6">
        <f t="shared" si="28"/>
        <v>24</v>
      </c>
      <c r="L30" s="6">
        <v>4330.12</v>
      </c>
      <c r="M30" s="6">
        <f>M29+L5</f>
        <v>6625.6125000000084</v>
      </c>
      <c r="N30" s="6">
        <v>4314.8500000000004</v>
      </c>
      <c r="O30" s="6">
        <f t="shared" si="12"/>
        <v>6625.6125000000084</v>
      </c>
      <c r="P30" s="6">
        <f t="shared" si="13"/>
        <v>43.502000000000002</v>
      </c>
      <c r="Q30" s="6">
        <f t="shared" si="14"/>
        <v>-66.426875000000166</v>
      </c>
      <c r="R30" s="6">
        <f t="shared" si="29"/>
        <v>43.247500000000002</v>
      </c>
      <c r="S30" s="6">
        <f t="shared" ref="S30" si="106">Q30</f>
        <v>-66.426875000000166</v>
      </c>
    </row>
    <row r="31" spans="1:39" ht="15.75" customHeight="1" x14ac:dyDescent="0.25">
      <c r="A31" s="6">
        <f t="shared" si="34"/>
        <v>24</v>
      </c>
      <c r="B31" s="6">
        <v>4334</v>
      </c>
      <c r="C31" s="6">
        <f>C30+B6</f>
        <v>6634.9647058823548</v>
      </c>
      <c r="D31" s="6">
        <v>4314</v>
      </c>
      <c r="E31" s="6">
        <f t="shared" si="24"/>
        <v>6634.9647058823548</v>
      </c>
      <c r="F31" s="6">
        <f t="shared" si="25"/>
        <v>43.56666666666667</v>
      </c>
      <c r="G31" s="6">
        <f t="shared" si="26"/>
        <v>-66.582745098039169</v>
      </c>
      <c r="H31" s="6">
        <f t="shared" si="35"/>
        <v>43.233333333333334</v>
      </c>
      <c r="I31" s="6">
        <f t="shared" ref="I31" si="107">G31</f>
        <v>-66.582745098039169</v>
      </c>
      <c r="K31" s="6" t="s">
        <v>30</v>
      </c>
      <c r="L31" s="6">
        <v>6613.8</v>
      </c>
      <c r="Q31" s="6"/>
    </row>
    <row r="32" spans="1:39" ht="15.75" customHeight="1" x14ac:dyDescent="0.25">
      <c r="A32" s="6" t="s">
        <v>30</v>
      </c>
      <c r="B32" s="6">
        <v>6629.6</v>
      </c>
      <c r="G32" s="6">
        <f>-(LEFT(B32,2)+((RIGHT(B32,LEN(B32)-2))/60))</f>
        <v>-66.493333333333339</v>
      </c>
      <c r="K32" s="6" t="s">
        <v>31</v>
      </c>
      <c r="L32" s="6">
        <v>4330.12</v>
      </c>
    </row>
    <row r="33" spans="1:2" ht="15.75" customHeight="1" x14ac:dyDescent="0.25">
      <c r="A33" s="6" t="s">
        <v>32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survey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Darren Kelly</cp:lastModifiedBy>
  <dcterms:created xsi:type="dcterms:W3CDTF">2023-01-24T18:13:42Z</dcterms:created>
  <dcterms:modified xsi:type="dcterms:W3CDTF">2024-05-15T15:55:33Z</dcterms:modified>
</cp:coreProperties>
</file>