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"/>
    </mc:Choice>
  </mc:AlternateContent>
  <xr:revisionPtr revIDLastSave="0" documentId="13_ncr:1_{7D7389C9-991C-4F5B-9261-FC0C2B7B7D7F}" xr6:coauthVersionLast="47" xr6:coauthVersionMax="47" xr10:uidLastSave="{00000000-0000-0000-0000-000000000000}"/>
  <bookViews>
    <workbookView xWindow="2340" yWindow="2340" windowWidth="21600" windowHeight="11295" activeTab="1" xr2:uid="{00000000-000D-0000-FFFF-FFFF00000000}"/>
  </bookViews>
  <sheets>
    <sheet name="Data Entry" sheetId="1" r:id="rId1"/>
    <sheet name="R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G32" i="4" l="1"/>
  <c r="Q31" i="4"/>
  <c r="H31" i="4"/>
  <c r="F31" i="4"/>
  <c r="P30" i="4"/>
  <c r="R30" i="4" s="1"/>
  <c r="F30" i="4"/>
  <c r="H30" i="4" s="1"/>
  <c r="P29" i="4"/>
  <c r="R29" i="4" s="1"/>
  <c r="F29" i="4"/>
  <c r="H29" i="4" s="1"/>
  <c r="R28" i="4"/>
  <c r="P28" i="4"/>
  <c r="F28" i="4"/>
  <c r="H28" i="4" s="1"/>
  <c r="R27" i="4"/>
  <c r="P27" i="4"/>
  <c r="H27" i="4"/>
  <c r="F27" i="4"/>
  <c r="P26" i="4"/>
  <c r="R26" i="4" s="1"/>
  <c r="F26" i="4"/>
  <c r="H26" i="4" s="1"/>
  <c r="P25" i="4"/>
  <c r="R25" i="4" s="1"/>
  <c r="F25" i="4"/>
  <c r="H25" i="4" s="1"/>
  <c r="AA24" i="4"/>
  <c r="R24" i="4"/>
  <c r="P24" i="4"/>
  <c r="H24" i="4"/>
  <c r="F24" i="4"/>
  <c r="AA23" i="4"/>
  <c r="P23" i="4"/>
  <c r="R23" i="4" s="1"/>
  <c r="H23" i="4"/>
  <c r="F23" i="4"/>
  <c r="AK22" i="4"/>
  <c r="AA22" i="4"/>
  <c r="P22" i="4"/>
  <c r="R22" i="4" s="1"/>
  <c r="F22" i="4"/>
  <c r="H22" i="4" s="1"/>
  <c r="AK21" i="4"/>
  <c r="AA21" i="4"/>
  <c r="R21" i="4"/>
  <c r="P21" i="4"/>
  <c r="H21" i="4"/>
  <c r="F21" i="4"/>
  <c r="AK20" i="4"/>
  <c r="AA20" i="4"/>
  <c r="R20" i="4"/>
  <c r="P20" i="4"/>
  <c r="H20" i="4"/>
  <c r="F20" i="4"/>
  <c r="AK19" i="4"/>
  <c r="AJ19" i="4"/>
  <c r="AI19" i="4"/>
  <c r="AM19" i="4" s="1"/>
  <c r="AH19" i="4"/>
  <c r="AL19" i="4" s="1"/>
  <c r="AF19" i="4"/>
  <c r="AA19" i="4"/>
  <c r="P19" i="4"/>
  <c r="R19" i="4" s="1"/>
  <c r="F19" i="4"/>
  <c r="H19" i="4" s="1"/>
  <c r="AA18" i="4"/>
  <c r="R18" i="4"/>
  <c r="P18" i="4"/>
  <c r="H18" i="4"/>
  <c r="F18" i="4"/>
  <c r="AF17" i="4"/>
  <c r="AF20" i="4" s="1"/>
  <c r="AA17" i="4"/>
  <c r="P17" i="4"/>
  <c r="R17" i="4" s="1"/>
  <c r="H17" i="4"/>
  <c r="F17" i="4"/>
  <c r="AF16" i="4"/>
  <c r="AA16" i="4"/>
  <c r="R16" i="4"/>
  <c r="P16" i="4"/>
  <c r="F16" i="4"/>
  <c r="H16" i="4" s="1"/>
  <c r="AI15" i="4"/>
  <c r="AI16" i="4" s="1"/>
  <c r="AI17" i="4" s="1"/>
  <c r="AH15" i="4"/>
  <c r="AH16" i="4" s="1"/>
  <c r="AH17" i="4" s="1"/>
  <c r="AA15" i="4"/>
  <c r="P15" i="4"/>
  <c r="R15" i="4" s="1"/>
  <c r="F15" i="4"/>
  <c r="H15" i="4" s="1"/>
  <c r="AA14" i="4"/>
  <c r="R14" i="4"/>
  <c r="P14" i="4"/>
  <c r="H14" i="4"/>
  <c r="F14" i="4"/>
  <c r="AA13" i="4"/>
  <c r="P13" i="4"/>
  <c r="R13" i="4" s="1"/>
  <c r="H13" i="4"/>
  <c r="F13" i="4"/>
  <c r="AA12" i="4"/>
  <c r="P12" i="4"/>
  <c r="R12" i="4" s="1"/>
  <c r="F12" i="4"/>
  <c r="H12" i="4" s="1"/>
  <c r="AA11" i="4"/>
  <c r="R11" i="4"/>
  <c r="P11" i="4"/>
  <c r="F11" i="4"/>
  <c r="H11" i="4" s="1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10" i="4"/>
  <c r="AA10" i="4"/>
  <c r="R10" i="4"/>
  <c r="P10" i="4"/>
  <c r="F10" i="4"/>
  <c r="H10" i="4" s="1"/>
  <c r="A10" i="4"/>
  <c r="AM9" i="4"/>
  <c r="AA9" i="4"/>
  <c r="P9" i="4"/>
  <c r="R9" i="4" s="1"/>
  <c r="F9" i="4"/>
  <c r="H9" i="4" s="1"/>
  <c r="A9" i="4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R8" i="4" s="1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I8" i="4"/>
  <c r="H8" i="4"/>
  <c r="G8" i="4"/>
  <c r="F8" i="4"/>
  <c r="E8" i="4"/>
  <c r="C8" i="4"/>
  <c r="AM7" i="4"/>
  <c r="AK7" i="4"/>
  <c r="AH7" i="4"/>
  <c r="AL7" i="4" s="1"/>
  <c r="AG7" i="4"/>
  <c r="AF7" i="4"/>
  <c r="AJ7" i="4" s="1"/>
  <c r="AB7" i="4"/>
  <c r="AA7" i="4"/>
  <c r="Z7" i="4"/>
  <c r="Y7" i="4"/>
  <c r="AC7" i="4" s="1"/>
  <c r="X7" i="4"/>
  <c r="V7" i="4"/>
  <c r="R7" i="4"/>
  <c r="Q7" i="4"/>
  <c r="S7" i="4" s="1"/>
  <c r="P7" i="4"/>
  <c r="O7" i="4"/>
  <c r="M7" i="4"/>
  <c r="AH4" i="4"/>
  <c r="AH5" i="4" s="1"/>
  <c r="AH8" i="4" s="1"/>
  <c r="AF4" i="4"/>
  <c r="AF5" i="4" s="1"/>
  <c r="AF8" i="4" s="1"/>
  <c r="B4" i="4"/>
  <c r="B5" i="4" s="1"/>
  <c r="B6" i="4" s="1"/>
  <c r="C9" i="4" s="1"/>
  <c r="AI3" i="4"/>
  <c r="AI4" i="4" s="1"/>
  <c r="AH3" i="4"/>
  <c r="AG3" i="4"/>
  <c r="AG4" i="4" s="1"/>
  <c r="AG5" i="4" s="1"/>
  <c r="AG8" i="4" s="1"/>
  <c r="K18" i="1" a="1"/>
  <c r="K18" i="1" s="1"/>
  <c r="K17" i="1"/>
  <c r="P9" i="1"/>
  <c r="L9" i="1"/>
  <c r="B9" i="1"/>
  <c r="V3" i="4" l="1"/>
  <c r="X3" i="4" s="1"/>
  <c r="AJ20" i="4"/>
  <c r="AF21" i="4"/>
  <c r="AL8" i="4"/>
  <c r="AH9" i="4"/>
  <c r="AK8" i="4"/>
  <c r="AG9" i="4"/>
  <c r="C10" i="4"/>
  <c r="G9" i="4"/>
  <c r="I9" i="4" s="1"/>
  <c r="E9" i="4"/>
  <c r="AJ8" i="4"/>
  <c r="AF9" i="4"/>
  <c r="L4" i="4"/>
  <c r="L5" i="4" s="1"/>
  <c r="M8" i="4" s="1"/>
  <c r="AH20" i="4"/>
  <c r="AI20" i="4"/>
  <c r="V4" i="4" l="1"/>
  <c r="V5" i="4" s="1"/>
  <c r="V8" i="4" s="1"/>
  <c r="AJ9" i="4"/>
  <c r="AF10" i="4"/>
  <c r="AJ10" i="4" s="1"/>
  <c r="C11" i="4"/>
  <c r="G10" i="4"/>
  <c r="I10" i="4" s="1"/>
  <c r="E10" i="4"/>
  <c r="AK9" i="4"/>
  <c r="AG10" i="4"/>
  <c r="AK10" i="4" s="1"/>
  <c r="AL9" i="4"/>
  <c r="AH10" i="4"/>
  <c r="AL10" i="4" s="1"/>
  <c r="AM20" i="4"/>
  <c r="AI21" i="4"/>
  <c r="AL20" i="4"/>
  <c r="AH21" i="4"/>
  <c r="AJ21" i="4"/>
  <c r="AF22" i="4"/>
  <c r="AJ22" i="4" s="1"/>
  <c r="Q8" i="4"/>
  <c r="S8" i="4" s="1"/>
  <c r="O8" i="4"/>
  <c r="M9" i="4"/>
  <c r="X4" i="4" l="1"/>
  <c r="Y4" i="4" s="1"/>
  <c r="Y5" i="4" s="1"/>
  <c r="Y8" i="4" s="1"/>
  <c r="AM21" i="4"/>
  <c r="AI22" i="4"/>
  <c r="AM22" i="4" s="1"/>
  <c r="G11" i="4"/>
  <c r="I11" i="4" s="1"/>
  <c r="E11" i="4"/>
  <c r="C12" i="4"/>
  <c r="AL21" i="4"/>
  <c r="AH22" i="4"/>
  <c r="AL22" i="4" s="1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M22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L34" i="1" l="1"/>
  <c r="L32" i="1"/>
  <c r="L30" i="1"/>
  <c r="L28" i="1"/>
  <c r="L26" i="1"/>
  <c r="L24" i="1"/>
  <c r="L22" i="1"/>
  <c r="L20" i="1"/>
  <c r="L18" i="1"/>
  <c r="L16" i="1"/>
  <c r="L14" i="1"/>
  <c r="L12" i="1"/>
  <c r="S33" i="1"/>
  <c r="S31" i="1"/>
  <c r="S29" i="1"/>
  <c r="S27" i="1"/>
  <c r="S25" i="1"/>
  <c r="S23" i="1"/>
  <c r="S21" i="1"/>
  <c r="S19" i="1"/>
  <c r="S17" i="1"/>
  <c r="S15" i="1"/>
  <c r="S13" i="1"/>
  <c r="S11" i="1"/>
  <c r="L10" i="1"/>
  <c r="R31" i="1"/>
  <c r="R23" i="1"/>
  <c r="R19" i="1"/>
  <c r="R17" i="1"/>
  <c r="R13" i="1"/>
  <c r="S12" i="1"/>
  <c r="R33" i="1"/>
  <c r="R29" i="1"/>
  <c r="R27" i="1"/>
  <c r="R25" i="1"/>
  <c r="R21" i="1"/>
  <c r="R15" i="1"/>
  <c r="R11" i="1"/>
  <c r="Q33" i="1"/>
  <c r="Q31" i="1"/>
  <c r="Q29" i="1"/>
  <c r="Q27" i="1"/>
  <c r="Q25" i="1"/>
  <c r="Q23" i="1"/>
  <c r="Q21" i="1"/>
  <c r="Q19" i="1"/>
  <c r="Q17" i="1"/>
  <c r="Q15" i="1"/>
  <c r="Q13" i="1"/>
  <c r="Q11" i="1"/>
  <c r="N29" i="1"/>
  <c r="N27" i="1"/>
  <c r="N25" i="1"/>
  <c r="N19" i="1"/>
  <c r="N15" i="1"/>
  <c r="M31" i="1"/>
  <c r="M21" i="1"/>
  <c r="M17" i="1"/>
  <c r="M15" i="1"/>
  <c r="M11" i="1"/>
  <c r="L29" i="1"/>
  <c r="L25" i="1"/>
  <c r="L19" i="1"/>
  <c r="L13" i="1"/>
  <c r="S30" i="1"/>
  <c r="S24" i="1"/>
  <c r="S18" i="1"/>
  <c r="S10" i="1"/>
  <c r="P33" i="1"/>
  <c r="P31" i="1"/>
  <c r="P29" i="1"/>
  <c r="P27" i="1"/>
  <c r="P25" i="1"/>
  <c r="P23" i="1"/>
  <c r="P21" i="1"/>
  <c r="P19" i="1"/>
  <c r="P17" i="1"/>
  <c r="P15" i="1"/>
  <c r="P13" i="1"/>
  <c r="P11" i="1"/>
  <c r="N31" i="1"/>
  <c r="N23" i="1"/>
  <c r="N17" i="1"/>
  <c r="N11" i="1"/>
  <c r="M33" i="1"/>
  <c r="M25" i="1"/>
  <c r="L33" i="1"/>
  <c r="L27" i="1"/>
  <c r="L21" i="1"/>
  <c r="L15" i="1"/>
  <c r="S32" i="1"/>
  <c r="S26" i="1"/>
  <c r="S20" i="1"/>
  <c r="S16" i="1"/>
  <c r="O33" i="1"/>
  <c r="O31" i="1"/>
  <c r="O29" i="1"/>
  <c r="O27" i="1"/>
  <c r="O25" i="1"/>
  <c r="O23" i="1"/>
  <c r="O21" i="1"/>
  <c r="O19" i="1"/>
  <c r="O17" i="1"/>
  <c r="O15" i="1"/>
  <c r="O13" i="1"/>
  <c r="O11" i="1"/>
  <c r="N33" i="1"/>
  <c r="N21" i="1"/>
  <c r="N13" i="1"/>
  <c r="M29" i="1"/>
  <c r="M27" i="1"/>
  <c r="M23" i="1"/>
  <c r="M19" i="1"/>
  <c r="M13" i="1"/>
  <c r="L31" i="1"/>
  <c r="L23" i="1"/>
  <c r="L17" i="1"/>
  <c r="L11" i="1"/>
  <c r="S28" i="1"/>
  <c r="S22" i="1"/>
  <c r="S14" i="1"/>
  <c r="S34" i="1"/>
  <c r="R34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P34" i="1"/>
  <c r="P32" i="1"/>
  <c r="P30" i="1"/>
  <c r="P28" i="1"/>
  <c r="P26" i="1"/>
  <c r="P24" i="1"/>
  <c r="P22" i="1"/>
  <c r="P20" i="1"/>
  <c r="P18" i="1"/>
  <c r="P16" i="1"/>
  <c r="P14" i="1"/>
  <c r="P12" i="1"/>
  <c r="P10" i="1"/>
  <c r="O34" i="1"/>
  <c r="O32" i="1"/>
  <c r="O30" i="1"/>
  <c r="O28" i="1"/>
  <c r="O26" i="1"/>
  <c r="O24" i="1"/>
  <c r="O22" i="1"/>
  <c r="O20" i="1"/>
  <c r="O18" i="1"/>
  <c r="O16" i="1"/>
  <c r="O14" i="1"/>
  <c r="O12" i="1"/>
  <c r="O10" i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M32" i="1"/>
  <c r="M30" i="1"/>
  <c r="M28" i="1"/>
  <c r="M26" i="1"/>
  <c r="M24" i="1"/>
  <c r="M22" i="1"/>
  <c r="M20" i="1"/>
  <c r="M18" i="1"/>
  <c r="M16" i="1"/>
  <c r="M14" i="1"/>
  <c r="M12" i="1"/>
  <c r="M10" i="1"/>
  <c r="M34" i="1"/>
  <c r="R16" i="1"/>
  <c r="R14" i="1"/>
  <c r="R30" i="1"/>
  <c r="R12" i="1"/>
  <c r="R10" i="1"/>
  <c r="R32" i="1"/>
  <c r="R26" i="1"/>
  <c r="R20" i="1"/>
  <c r="R28" i="1"/>
  <c r="R22" i="1"/>
  <c r="R18" i="1"/>
  <c r="R24" i="1"/>
</calcChain>
</file>

<file path=xl/sharedStrings.xml><?xml version="1.0" encoding="utf-8"?>
<sst xmlns="http://schemas.openxmlformats.org/spreadsheetml/2006/main" count="105" uniqueCount="42">
  <si>
    <t>INSTRUCTIONS:</t>
  </si>
  <si>
    <t>Ground</t>
  </si>
  <si>
    <t>Extra Boxes</t>
  </si>
  <si>
    <t>2) Copy standard/leftside format for "Table" sheet, use Converted/rightside format for "R Plan" sheet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</si>
  <si>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</si>
  <si>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</si>
  <si>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</si>
  <si>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</si>
  <si>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</si>
  <si>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Converted Format for "R Plan" Sheet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</si>
  <si>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</si>
  <si>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</si>
  <si>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</si>
  <si>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</si>
  <si>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</si>
  <si>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</si>
  <si>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</si>
  <si>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</si>
  <si>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</si>
  <si>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</si>
  <si>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</si>
  <si>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</si>
  <si>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</si>
  <si>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</si>
  <si>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</si>
  <si>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</si>
  <si>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</si>
  <si>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</si>
  <si>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</si>
  <si>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</si>
  <si>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</si>
  <si>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</si>
  <si>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</si>
  <si>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</si>
  <si>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</si>
  <si>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Scots Bay</t>
  </si>
  <si>
    <t>East</t>
  </si>
  <si>
    <t>Main Box</t>
  </si>
  <si>
    <t>1) Use the "Main Box", "Ground", and "Extra Boxes" drop downs to select the proper configuration for the survey.</t>
  </si>
  <si>
    <t>Scotia</t>
  </si>
  <si>
    <t>Comeau</t>
  </si>
  <si>
    <t>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</si>
</sst>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4" fillId="0" borderId="0" xfId="0" applyFont="1"/>
    <xf numFmtId="0" fontId="5" fillId="2" borderId="1" xfId="0" applyFont="1" applyFill="1" applyBorder="1"/>
    <xf numFmtId="0" fontId="2" fillId="3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8.7109375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37</v>
      </c>
      <c r="B1" s="2">
        <v>3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35</v>
      </c>
      <c r="D2" s="7" t="s">
        <v>38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36</v>
      </c>
      <c r="D3" s="7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</row>
    <row r="4" spans="1:21" x14ac:dyDescent="0.25">
      <c r="A4" s="1"/>
      <c r="D4" s="7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8</v>
      </c>
      <c r="B9" s="1" t="str">
        <f>IF(B2="German Bank", "German Bank Box", IF(B2="Scots Bay", "Main Survey Box",""))</f>
        <v>Main Survey Box</v>
      </c>
      <c r="F9" s="1" t="s">
        <v>9</v>
      </c>
      <c r="L9" s="1" t="str">
        <f>IF(B2="German Bank", "Seal Island Box", IF(B3="North", "North Box", IF(B3="East", "East Box", IF(B3="Both", "East Box",""))))</f>
        <v>East Box</v>
      </c>
      <c r="P9" s="1" t="str">
        <f>IF(B2="German Bank", "Converted Format for 'R Plan' Sheet", IF(B3&lt;&gt;"None", "Converted Format for 'R Plan' Sheet", ""))</f>
        <v>Converted Format for 'R Plan' Sheet</v>
      </c>
    </row>
    <row r="10" spans="1:21" x14ac:dyDescent="0.25">
      <c r="B10" s="6" t="str">
        <f t="array" ref="B10:I34">IF(B2="Scots Bay",'Back End'!V6:AC24,IF(B2="German Bank",'Back End'!B7:I31,""))</f>
        <v>START POINT</v>
      </c>
      <c r="C10" s="6">
        <v>0</v>
      </c>
      <c r="D10" s="6" t="str">
        <v>TURN POINT</v>
      </c>
      <c r="E10" s="6">
        <v>0</v>
      </c>
      <c r="F10" s="6" t="str">
        <v>START POINT</v>
      </c>
      <c r="G10" s="6">
        <v>0</v>
      </c>
      <c r="H10" s="6" t="str">
        <v>TURN POINT</v>
      </c>
      <c r="I10" s="6">
        <v>0</v>
      </c>
      <c r="L10" s="6" t="str">
        <f t="array" ref="L10:S34">IF(B2="German Bank",'Back End'!L6:S30, IF(B3="North", 'Back End'!AF18:AM22, IF(B3="East", 'Back End'!AF6:AM10,IF(B3="Both", 'Back End'!AF6:AM10,""))))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</row>
    <row r="11" spans="1:21" x14ac:dyDescent="0.25">
      <c r="A11" s="6">
        <v>1</v>
      </c>
      <c r="B11" s="6">
        <v>4510</v>
      </c>
      <c r="C11" s="6">
        <v>6514</v>
      </c>
      <c r="D11" s="6">
        <v>4518.7</v>
      </c>
      <c r="E11" s="6">
        <v>6449.5</v>
      </c>
      <c r="F11" s="6">
        <v>45.166666666666664</v>
      </c>
      <c r="G11" s="6">
        <v>-65.233333333333334</v>
      </c>
      <c r="H11" s="6">
        <v>45.311666666666667</v>
      </c>
      <c r="I11" s="6">
        <v>-64.825000000000003</v>
      </c>
      <c r="L11" s="6">
        <v>4516.12</v>
      </c>
      <c r="M11" s="6">
        <v>6445.43</v>
      </c>
      <c r="N11" s="6">
        <v>4519.7</v>
      </c>
      <c r="O11" s="6">
        <v>6433</v>
      </c>
      <c r="P11" s="6">
        <v>45.268666666666668</v>
      </c>
      <c r="Q11" s="6">
        <v>-64.757166666666663</v>
      </c>
      <c r="R11" s="6">
        <v>45.328333333333333</v>
      </c>
      <c r="S11" s="6">
        <v>-64.55</v>
      </c>
    </row>
    <row r="12" spans="1:21" x14ac:dyDescent="0.25">
      <c r="A12" s="6">
        <v>2</v>
      </c>
      <c r="B12" s="6">
        <v>4511.5636000000004</v>
      </c>
      <c r="C12" s="6">
        <v>6514</v>
      </c>
      <c r="D12" s="6">
        <v>4519.8454000000002</v>
      </c>
      <c r="E12" s="6">
        <v>6451.2272000000003</v>
      </c>
      <c r="F12" s="6">
        <v>45.192726666666665</v>
      </c>
      <c r="G12" s="6">
        <v>-65.233333333333334</v>
      </c>
      <c r="H12" s="6">
        <v>45.330756666666666</v>
      </c>
      <c r="I12" s="6">
        <v>-64.853786666666664</v>
      </c>
      <c r="L12" s="6">
        <v>4517.0016666666661</v>
      </c>
      <c r="M12" s="6">
        <v>6446.7466666666669</v>
      </c>
      <c r="N12" s="6">
        <v>4520.9916666666668</v>
      </c>
      <c r="O12" s="6">
        <v>6433</v>
      </c>
      <c r="P12" s="6">
        <v>45.283361111111169</v>
      </c>
      <c r="Q12" s="6">
        <v>-64.779111111111163</v>
      </c>
      <c r="R12" s="6">
        <v>45.349861111111167</v>
      </c>
      <c r="S12" s="6">
        <v>-64.55</v>
      </c>
    </row>
    <row r="13" spans="1:21" x14ac:dyDescent="0.25">
      <c r="A13" s="6">
        <v>3</v>
      </c>
      <c r="B13" s="6">
        <v>4513.1272000000008</v>
      </c>
      <c r="C13" s="6">
        <v>6514</v>
      </c>
      <c r="D13" s="6">
        <v>4520.9908000000005</v>
      </c>
      <c r="E13" s="6">
        <v>6452.9544000000005</v>
      </c>
      <c r="F13" s="6">
        <v>45.218786666666666</v>
      </c>
      <c r="G13" s="6">
        <v>-65.233333333333334</v>
      </c>
      <c r="H13" s="6">
        <v>45.349846666666664</v>
      </c>
      <c r="I13" s="6">
        <v>-64.88257333333334</v>
      </c>
      <c r="L13" s="6">
        <v>4517.8833333333323</v>
      </c>
      <c r="M13" s="6">
        <v>6448.0633333333335</v>
      </c>
      <c r="N13" s="6">
        <v>4522.2833333333338</v>
      </c>
      <c r="O13" s="6">
        <v>6433</v>
      </c>
      <c r="P13" s="6">
        <v>45.2980555555555</v>
      </c>
      <c r="Q13" s="6">
        <v>-64.801055555555493</v>
      </c>
      <c r="R13" s="6">
        <v>45.371388888888831</v>
      </c>
      <c r="S13" s="6">
        <v>-64.55</v>
      </c>
    </row>
    <row r="14" spans="1:21" x14ac:dyDescent="0.25">
      <c r="A14" s="6">
        <v>4</v>
      </c>
      <c r="B14" s="6">
        <v>4514.6908000000012</v>
      </c>
      <c r="C14" s="6">
        <v>6514</v>
      </c>
      <c r="D14" s="6">
        <v>4522.1362000000008</v>
      </c>
      <c r="E14" s="6">
        <v>6454.6816000000008</v>
      </c>
      <c r="F14" s="6">
        <v>45.244846666666668</v>
      </c>
      <c r="G14" s="6">
        <v>-65.233333333333334</v>
      </c>
      <c r="H14" s="6">
        <v>45.36893666666667</v>
      </c>
      <c r="I14" s="6">
        <v>-64.911360000000002</v>
      </c>
      <c r="L14" s="6">
        <v>4518.7649999999985</v>
      </c>
      <c r="M14" s="6">
        <v>6449.38</v>
      </c>
      <c r="N14" s="6">
        <v>4523.5750000000007</v>
      </c>
      <c r="O14" s="6">
        <v>6433</v>
      </c>
      <c r="P14" s="6">
        <v>45.312750000000001</v>
      </c>
      <c r="Q14" s="6">
        <v>-64.822999999999993</v>
      </c>
      <c r="R14" s="6">
        <v>45.392916666666665</v>
      </c>
      <c r="S14" s="6">
        <v>-64.55</v>
      </c>
    </row>
    <row r="15" spans="1:21" x14ac:dyDescent="0.25">
      <c r="A15" s="6">
        <v>5</v>
      </c>
      <c r="B15" s="6">
        <v>4516.2544000000016</v>
      </c>
      <c r="C15" s="6">
        <v>6514</v>
      </c>
      <c r="D15" s="6">
        <v>4523.2816000000012</v>
      </c>
      <c r="E15" s="6">
        <v>6456.4088000000011</v>
      </c>
      <c r="F15" s="6">
        <v>45.270906666666669</v>
      </c>
      <c r="G15" s="6">
        <v>-65.233333333333334</v>
      </c>
      <c r="H15" s="6">
        <v>45.388026666666669</v>
      </c>
      <c r="I15" s="6">
        <v>-64.940146666666664</v>
      </c>
      <c r="L15" s="6" t="e">
        <v>#N/A</v>
      </c>
      <c r="M15" s="6" t="e">
        <v>#N/A</v>
      </c>
      <c r="N15" s="6" t="e">
        <v>#N/A</v>
      </c>
      <c r="O15" s="6" t="e">
        <v>#N/A</v>
      </c>
      <c r="P15" s="6" t="e">
        <v>#N/A</v>
      </c>
      <c r="Q15" s="6" t="e">
        <v>#N/A</v>
      </c>
      <c r="R15" s="6" t="e">
        <v>#N/A</v>
      </c>
      <c r="S15" s="6" t="e">
        <v>#N/A</v>
      </c>
    </row>
    <row r="16" spans="1:21" x14ac:dyDescent="0.25">
      <c r="A16" s="6">
        <v>6</v>
      </c>
      <c r="B16" s="6">
        <v>4517.818000000002</v>
      </c>
      <c r="C16" s="6">
        <v>6514</v>
      </c>
      <c r="D16" s="6">
        <v>4524.4270000000015</v>
      </c>
      <c r="E16" s="6">
        <v>6458.1360000000013</v>
      </c>
      <c r="F16" s="6">
        <v>45.29696666666667</v>
      </c>
      <c r="G16" s="6">
        <v>-65.233333333333334</v>
      </c>
      <c r="H16" s="6">
        <v>45.407116666666667</v>
      </c>
      <c r="I16" s="6">
        <v>-64.968933333333339</v>
      </c>
      <c r="L16" s="6" t="e">
        <v>#N/A</v>
      </c>
      <c r="M16" s="6" t="e">
        <v>#N/A</v>
      </c>
      <c r="N16" s="6" t="e">
        <v>#N/A</v>
      </c>
      <c r="O16" s="6" t="e">
        <v>#N/A</v>
      </c>
      <c r="P16" s="6" t="e">
        <v>#N/A</v>
      </c>
      <c r="Q16" s="6" t="e">
        <v>#N/A</v>
      </c>
      <c r="R16" s="6" t="e">
        <v>#N/A</v>
      </c>
      <c r="S16" s="6" t="e">
        <v>#N/A</v>
      </c>
    </row>
    <row r="17" spans="1:19" x14ac:dyDescent="0.25">
      <c r="A17" s="6">
        <v>7</v>
      </c>
      <c r="B17" s="6">
        <v>4519.3816000000024</v>
      </c>
      <c r="C17" s="6">
        <v>6514</v>
      </c>
      <c r="D17" s="6">
        <v>4525.5724000000018</v>
      </c>
      <c r="E17" s="6">
        <v>6459.8632000000016</v>
      </c>
      <c r="F17" s="6">
        <v>45.323026666666664</v>
      </c>
      <c r="G17" s="6">
        <v>-65.233333333333334</v>
      </c>
      <c r="H17" s="6">
        <v>45.426206666666666</v>
      </c>
      <c r="I17" s="6">
        <v>-64.997720000000001</v>
      </c>
      <c r="K17" s="1" t="str">
        <f>IF(B3="Both", "North Box", "")</f>
        <v/>
      </c>
      <c r="L17" s="6" t="e">
        <v>#N/A</v>
      </c>
      <c r="M17" s="6" t="e">
        <v>#N/A</v>
      </c>
      <c r="N17" s="6" t="e">
        <v>#N/A</v>
      </c>
      <c r="O17" s="6" t="e">
        <v>#N/A</v>
      </c>
      <c r="P17" s="6" t="e">
        <v>#N/A</v>
      </c>
      <c r="Q17" s="6" t="e">
        <v>#N/A</v>
      </c>
      <c r="R17" s="6" t="e">
        <v>#N/A</v>
      </c>
      <c r="S17" s="6" t="e">
        <v>#N/A</v>
      </c>
    </row>
    <row r="18" spans="1:19" x14ac:dyDescent="0.25">
      <c r="A18" s="6">
        <v>8</v>
      </c>
      <c r="B18" s="6">
        <v>4520.9452000000028</v>
      </c>
      <c r="C18" s="6">
        <v>6514</v>
      </c>
      <c r="D18" s="6">
        <v>4526.7178000000022</v>
      </c>
      <c r="E18" s="6">
        <v>6461.5904000000019</v>
      </c>
      <c r="F18" s="6">
        <v>45.349086666666665</v>
      </c>
      <c r="G18" s="6">
        <v>-65.233333333333334</v>
      </c>
      <c r="H18" s="6">
        <v>45.445296666666664</v>
      </c>
      <c r="I18" s="6">
        <v>-65.026506666666663</v>
      </c>
      <c r="K18" s="6" t="str">
        <f t="array" ref="K18">IF(B3="Both", 'Back End'!AF18:AM22, "")</f>
        <v/>
      </c>
      <c r="L18" s="6" t="e">
        <v>#N/A</v>
      </c>
      <c r="M18" s="6" t="e">
        <v>#N/A</v>
      </c>
      <c r="N18" s="6" t="e">
        <v>#N/A</v>
      </c>
      <c r="O18" s="6" t="e">
        <v>#N/A</v>
      </c>
      <c r="P18" s="6" t="e">
        <v>#N/A</v>
      </c>
      <c r="Q18" s="6" t="e">
        <v>#N/A</v>
      </c>
      <c r="R18" s="6" t="e">
        <v>#N/A</v>
      </c>
      <c r="S18" s="6" t="e">
        <v>#N/A</v>
      </c>
    </row>
    <row r="19" spans="1:19" x14ac:dyDescent="0.25">
      <c r="A19" s="6">
        <v>9</v>
      </c>
      <c r="B19" s="6">
        <v>4522.5088000000032</v>
      </c>
      <c r="C19" s="6">
        <v>6514</v>
      </c>
      <c r="D19" s="6">
        <v>4527.8632000000025</v>
      </c>
      <c r="E19" s="6">
        <v>6463.3176000000021</v>
      </c>
      <c r="F19" s="6">
        <v>45.375146666666666</v>
      </c>
      <c r="G19" s="6">
        <v>-65.233333333333334</v>
      </c>
      <c r="H19" s="6">
        <v>45.46438666666667</v>
      </c>
      <c r="I19" s="6">
        <v>-65.055293333333339</v>
      </c>
      <c r="L19" s="6" t="e">
        <v>#N/A</v>
      </c>
      <c r="M19" s="6" t="e">
        <v>#N/A</v>
      </c>
      <c r="N19" s="6" t="e">
        <v>#N/A</v>
      </c>
      <c r="O19" s="6" t="e">
        <v>#N/A</v>
      </c>
      <c r="P19" s="6" t="e">
        <v>#N/A</v>
      </c>
      <c r="Q19" s="6" t="e">
        <v>#N/A</v>
      </c>
      <c r="R19" s="6" t="e">
        <v>#N/A</v>
      </c>
      <c r="S19" s="6" t="e">
        <v>#N/A</v>
      </c>
    </row>
    <row r="20" spans="1:19" x14ac:dyDescent="0.25">
      <c r="A20" s="6">
        <v>10</v>
      </c>
      <c r="B20" s="6">
        <v>4524.0724000000037</v>
      </c>
      <c r="C20" s="6">
        <v>6514</v>
      </c>
      <c r="D20" s="6">
        <v>4529.0086000000028</v>
      </c>
      <c r="E20" s="6">
        <v>6465.0448000000024</v>
      </c>
      <c r="F20" s="6">
        <v>45.401206666666667</v>
      </c>
      <c r="G20" s="6">
        <v>-65.233333333333334</v>
      </c>
      <c r="H20" s="6">
        <v>45.483476666666668</v>
      </c>
      <c r="I20" s="6">
        <v>-65.08408</v>
      </c>
      <c r="L20" s="6" t="e">
        <v>#N/A</v>
      </c>
      <c r="M20" s="6" t="e">
        <v>#N/A</v>
      </c>
      <c r="N20" s="6" t="e">
        <v>#N/A</v>
      </c>
      <c r="O20" s="6" t="e">
        <v>#N/A</v>
      </c>
      <c r="P20" s="6" t="e">
        <v>#N/A</v>
      </c>
      <c r="Q20" s="6" t="e">
        <v>#N/A</v>
      </c>
      <c r="R20" s="6" t="e">
        <v>#N/A</v>
      </c>
      <c r="S20" s="6" t="e">
        <v>#N/A</v>
      </c>
    </row>
    <row r="21" spans="1:19" ht="15.75" customHeight="1" x14ac:dyDescent="0.25">
      <c r="A21" s="6">
        <v>11</v>
      </c>
      <c r="B21" s="6">
        <v>4525.6360000000041</v>
      </c>
      <c r="C21" s="6">
        <v>6514</v>
      </c>
      <c r="D21" s="6">
        <v>4530.1540000000032</v>
      </c>
      <c r="E21" s="6">
        <v>6466.7720000000027</v>
      </c>
      <c r="F21" s="6">
        <v>45.427266666666668</v>
      </c>
      <c r="G21" s="6">
        <v>-65.233333333333334</v>
      </c>
      <c r="H21" s="6">
        <v>45.502566666666667</v>
      </c>
      <c r="I21" s="6">
        <v>-65.112866666666662</v>
      </c>
      <c r="L21" s="6" t="e">
        <v>#N/A</v>
      </c>
      <c r="M21" s="6" t="e">
        <v>#N/A</v>
      </c>
      <c r="N21" s="6" t="e">
        <v>#N/A</v>
      </c>
      <c r="O21" s="6" t="e">
        <v>#N/A</v>
      </c>
      <c r="P21" s="6" t="e">
        <v>#N/A</v>
      </c>
      <c r="Q21" s="6" t="e">
        <v>#N/A</v>
      </c>
      <c r="R21" s="6" t="e">
        <v>#N/A</v>
      </c>
      <c r="S21" s="6" t="e">
        <v>#N/A</v>
      </c>
    </row>
    <row r="22" spans="1:19" ht="15.75" customHeight="1" x14ac:dyDescent="0.25">
      <c r="A22" s="6">
        <v>12</v>
      </c>
      <c r="B22" s="6">
        <v>4527.1996000000045</v>
      </c>
      <c r="C22" s="6">
        <v>6514</v>
      </c>
      <c r="D22" s="6">
        <v>4531.2994000000035</v>
      </c>
      <c r="E22" s="6">
        <v>6468.4992000000029</v>
      </c>
      <c r="F22" s="6">
        <v>45.453326666666669</v>
      </c>
      <c r="G22" s="6">
        <v>-65.233333333333334</v>
      </c>
      <c r="H22" s="6">
        <v>45.521656666666665</v>
      </c>
      <c r="I22" s="6">
        <v>-65.141653333333338</v>
      </c>
      <c r="L22" s="6" t="e">
        <v>#N/A</v>
      </c>
      <c r="M22" s="6" t="e">
        <v>#N/A</v>
      </c>
      <c r="N22" s="6" t="e">
        <v>#N/A</v>
      </c>
      <c r="O22" s="6" t="e">
        <v>#N/A</v>
      </c>
      <c r="P22" s="6" t="e">
        <v>#N/A</v>
      </c>
      <c r="Q22" s="6" t="e">
        <v>#N/A</v>
      </c>
      <c r="R22" s="6" t="e">
        <v>#N/A</v>
      </c>
      <c r="S22" s="6" t="e">
        <v>#N/A</v>
      </c>
    </row>
    <row r="23" spans="1:19" ht="15.75" customHeight="1" x14ac:dyDescent="0.25">
      <c r="A23" s="6">
        <v>13</v>
      </c>
      <c r="B23" s="6">
        <v>4528.7632000000049</v>
      </c>
      <c r="C23" s="6">
        <v>6514</v>
      </c>
      <c r="D23" s="6">
        <v>4532.4448000000039</v>
      </c>
      <c r="E23" s="6">
        <v>6470.2264000000032</v>
      </c>
      <c r="F23" s="6">
        <v>45.47938666666667</v>
      </c>
      <c r="G23" s="6">
        <v>-65.233333333333334</v>
      </c>
      <c r="H23" s="6">
        <v>45.540746666666664</v>
      </c>
      <c r="I23" s="6">
        <v>-65.170439999999999</v>
      </c>
      <c r="L23" s="6" t="e">
        <v>#N/A</v>
      </c>
      <c r="M23" s="6" t="e">
        <v>#N/A</v>
      </c>
      <c r="N23" s="6" t="e">
        <v>#N/A</v>
      </c>
      <c r="O23" s="6" t="e">
        <v>#N/A</v>
      </c>
      <c r="P23" s="6" t="e">
        <v>#N/A</v>
      </c>
      <c r="Q23" s="6" t="e">
        <v>#N/A</v>
      </c>
      <c r="R23" s="6" t="e">
        <v>#N/A</v>
      </c>
      <c r="S23" s="6" t="e">
        <v>#N/A</v>
      </c>
    </row>
    <row r="24" spans="1:19" ht="15.75" customHeight="1" x14ac:dyDescent="0.25">
      <c r="A24" s="6">
        <v>14</v>
      </c>
      <c r="B24" s="6">
        <v>4530.3268000000053</v>
      </c>
      <c r="C24" s="6">
        <v>6514</v>
      </c>
      <c r="D24" s="6">
        <v>4533.5902000000042</v>
      </c>
      <c r="E24" s="6">
        <v>6471.9536000000035</v>
      </c>
      <c r="F24" s="6">
        <v>45.505446666666835</v>
      </c>
      <c r="G24" s="6">
        <v>-65.233333333333334</v>
      </c>
      <c r="H24" s="6">
        <v>45.559836666666669</v>
      </c>
      <c r="I24" s="6">
        <v>-65.199226666666661</v>
      </c>
      <c r="L24" s="6" t="e">
        <v>#N/A</v>
      </c>
      <c r="M24" s="6" t="e">
        <v>#N/A</v>
      </c>
      <c r="N24" s="6" t="e">
        <v>#N/A</v>
      </c>
      <c r="O24" s="6" t="e">
        <v>#N/A</v>
      </c>
      <c r="P24" s="6" t="e">
        <v>#N/A</v>
      </c>
      <c r="Q24" s="6" t="e">
        <v>#N/A</v>
      </c>
      <c r="R24" s="6" t="e">
        <v>#N/A</v>
      </c>
      <c r="S24" s="6" t="e">
        <v>#N/A</v>
      </c>
    </row>
    <row r="25" spans="1:19" ht="15.75" customHeight="1" x14ac:dyDescent="0.25">
      <c r="A25" s="6">
        <v>15</v>
      </c>
      <c r="B25" s="6">
        <v>4531.8904000000057</v>
      </c>
      <c r="C25" s="6">
        <v>6514</v>
      </c>
      <c r="D25" s="6">
        <v>4534.7356000000045</v>
      </c>
      <c r="E25" s="6">
        <v>6473.6808000000037</v>
      </c>
      <c r="F25" s="6">
        <v>45.531506666666836</v>
      </c>
      <c r="G25" s="6">
        <v>-65.233333333333334</v>
      </c>
      <c r="H25" s="6">
        <v>45.578926666666668</v>
      </c>
      <c r="I25" s="6">
        <v>-65.228013333333337</v>
      </c>
      <c r="L25" s="6" t="e">
        <v>#N/A</v>
      </c>
      <c r="M25" s="6" t="e">
        <v>#N/A</v>
      </c>
      <c r="N25" s="6" t="e">
        <v>#N/A</v>
      </c>
      <c r="O25" s="6" t="e">
        <v>#N/A</v>
      </c>
      <c r="P25" s="6" t="e">
        <v>#N/A</v>
      </c>
      <c r="Q25" s="6" t="e">
        <v>#N/A</v>
      </c>
      <c r="R25" s="6" t="e">
        <v>#N/A</v>
      </c>
      <c r="S25" s="6" t="e">
        <v>#N/A</v>
      </c>
    </row>
    <row r="26" spans="1:19" ht="15.75" customHeight="1" x14ac:dyDescent="0.25">
      <c r="A26" s="6">
        <v>16</v>
      </c>
      <c r="B26" s="6">
        <v>4533.4540000000061</v>
      </c>
      <c r="C26" s="6">
        <v>6514</v>
      </c>
      <c r="D26" s="6">
        <v>4535.8810000000049</v>
      </c>
      <c r="E26" s="6">
        <v>6475.408000000004</v>
      </c>
      <c r="F26" s="6">
        <v>45.55756666666683</v>
      </c>
      <c r="G26" s="6">
        <v>-65.233333333333334</v>
      </c>
      <c r="H26" s="6">
        <v>45.598016666666666</v>
      </c>
      <c r="I26" s="6">
        <v>-65.256799999999998</v>
      </c>
      <c r="L26" s="6" t="e">
        <v>#N/A</v>
      </c>
      <c r="M26" s="6" t="e">
        <v>#N/A</v>
      </c>
      <c r="N26" s="6" t="e">
        <v>#N/A</v>
      </c>
      <c r="O26" s="6" t="e">
        <v>#N/A</v>
      </c>
      <c r="P26" s="6" t="e">
        <v>#N/A</v>
      </c>
      <c r="Q26" s="6" t="e">
        <v>#N/A</v>
      </c>
      <c r="R26" s="6" t="e">
        <v>#N/A</v>
      </c>
      <c r="S26" s="6" t="e">
        <v>#N/A</v>
      </c>
    </row>
    <row r="27" spans="1:19" ht="15.75" customHeight="1" x14ac:dyDescent="0.25">
      <c r="A27" s="6">
        <v>17</v>
      </c>
      <c r="B27" s="6">
        <v>4535.0176000000065</v>
      </c>
      <c r="C27" s="6">
        <v>6514</v>
      </c>
      <c r="D27" s="6">
        <v>4537.0264000000052</v>
      </c>
      <c r="E27" s="6">
        <v>6477.1352000000043</v>
      </c>
      <c r="F27" s="6">
        <v>45.583626666666831</v>
      </c>
      <c r="G27" s="6">
        <v>-65.233333333333334</v>
      </c>
      <c r="H27" s="6">
        <v>45.617106666666835</v>
      </c>
      <c r="I27" s="6">
        <v>-65.28558666666666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</row>
    <row r="28" spans="1:19" ht="15.75" customHeight="1" x14ac:dyDescent="0.25">
      <c r="A28" s="6">
        <v>18</v>
      </c>
      <c r="B28" s="6">
        <v>4536.5812000000069</v>
      </c>
      <c r="C28" s="6">
        <v>6514</v>
      </c>
      <c r="D28" s="6">
        <v>4538.1718000000055</v>
      </c>
      <c r="E28" s="6">
        <v>6478.8624000000045</v>
      </c>
      <c r="F28" s="6">
        <v>45.609686666666832</v>
      </c>
      <c r="G28" s="6">
        <v>-65.233333333333334</v>
      </c>
      <c r="H28" s="6">
        <v>45.636196666666834</v>
      </c>
      <c r="I28" s="6">
        <v>-65.314373333333336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</row>
    <row r="29" spans="1:19" ht="15.75" customHeight="1" x14ac:dyDescent="0.25">
      <c r="A29" s="6">
        <v>19</v>
      </c>
      <c r="B29" s="6" t="e">
        <v>#N/A</v>
      </c>
      <c r="C29" s="6" t="e">
        <v>#N/A</v>
      </c>
      <c r="D29" s="6" t="e">
        <v>#N/A</v>
      </c>
      <c r="E29" s="6" t="e">
        <v>#N/A</v>
      </c>
      <c r="F29" s="6" t="e">
        <v>#N/A</v>
      </c>
      <c r="G29" s="6" t="e">
        <v>#N/A</v>
      </c>
      <c r="H29" s="6" t="e">
        <v>#N/A</v>
      </c>
      <c r="I29" s="6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</row>
    <row r="30" spans="1:19" ht="15.75" customHeight="1" x14ac:dyDescent="0.25">
      <c r="A30" s="6">
        <v>20</v>
      </c>
      <c r="B30" s="6" t="e">
        <v>#N/A</v>
      </c>
      <c r="C30" s="6" t="e">
        <v>#N/A</v>
      </c>
      <c r="D30" s="6" t="e">
        <v>#N/A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</row>
    <row r="31" spans="1:19" ht="15.75" customHeight="1" x14ac:dyDescent="0.25">
      <c r="A31" s="6">
        <v>21</v>
      </c>
      <c r="B31" s="6" t="e">
        <v>#N/A</v>
      </c>
      <c r="C31" s="6" t="e">
        <v>#N/A</v>
      </c>
      <c r="D31" s="6" t="e">
        <v>#N/A</v>
      </c>
      <c r="E31" s="6" t="e">
        <v>#N/A</v>
      </c>
      <c r="F31" s="6" t="e">
        <v>#N/A</v>
      </c>
      <c r="G31" s="6" t="e">
        <v>#N/A</v>
      </c>
      <c r="H31" s="6" t="e">
        <v>#N/A</v>
      </c>
      <c r="I31" s="6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</row>
    <row r="32" spans="1:19" ht="15.75" customHeight="1" x14ac:dyDescent="0.25">
      <c r="A32" s="6">
        <v>22</v>
      </c>
      <c r="B32" s="6" t="e">
        <v>#N/A</v>
      </c>
      <c r="C32" s="6" t="e">
        <v>#N/A</v>
      </c>
      <c r="D32" s="6" t="e">
        <v>#N/A</v>
      </c>
      <c r="E32" s="6" t="e">
        <v>#N/A</v>
      </c>
      <c r="F32" s="6" t="e">
        <v>#N/A</v>
      </c>
      <c r="G32" s="6" t="e">
        <v>#N/A</v>
      </c>
      <c r="H32" s="6" t="e">
        <v>#N/A</v>
      </c>
      <c r="I32" s="6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</row>
    <row r="33" spans="1:19" ht="15.75" customHeight="1" x14ac:dyDescent="0.25">
      <c r="A33" s="6">
        <v>23</v>
      </c>
      <c r="B33" s="6" t="e">
        <v>#N/A</v>
      </c>
      <c r="C33" s="6" t="e">
        <v>#N/A</v>
      </c>
      <c r="D33" s="6" t="e">
        <v>#N/A</v>
      </c>
      <c r="E33" s="6" t="e">
        <v>#N/A</v>
      </c>
      <c r="F33" s="6" t="e">
        <v>#N/A</v>
      </c>
      <c r="G33" s="6" t="e">
        <v>#N/A</v>
      </c>
      <c r="H33" s="6" t="e">
        <v>#N/A</v>
      </c>
      <c r="I33" s="6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</row>
    <row r="34" spans="1:19" ht="15.75" customHeight="1" x14ac:dyDescent="0.25">
      <c r="A34" s="6">
        <v>24</v>
      </c>
      <c r="B34" s="6" t="e">
        <v>#N/A</v>
      </c>
      <c r="C34" s="6" t="e">
        <v>#N/A</v>
      </c>
      <c r="D34" s="6" t="e">
        <v>#N/A</v>
      </c>
      <c r="E34" s="6" t="e">
        <v>#N/A</v>
      </c>
      <c r="F34" s="6" t="e">
        <v>#N/A</v>
      </c>
      <c r="G34" s="6" t="e">
        <v>#N/A</v>
      </c>
      <c r="H34" s="6" t="e">
        <v>#N/A</v>
      </c>
      <c r="I34" s="6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</row>
    <row r="35" spans="1:19" ht="15.75" customHeight="1" x14ac:dyDescent="0.25"/>
    <row r="36" spans="1:19" ht="15.75" customHeight="1" x14ac:dyDescent="0.25"/>
    <row r="37" spans="1:19" ht="15.75" customHeight="1" x14ac:dyDescent="0.25"/>
    <row r="38" spans="1:19" ht="15.75" customHeight="1" x14ac:dyDescent="0.25"/>
    <row r="39" spans="1:19" ht="15.75" customHeight="1" x14ac:dyDescent="0.25"/>
    <row r="40" spans="1:19" ht="15.75" customHeight="1" x14ac:dyDescent="0.25"/>
    <row r="41" spans="1:19" ht="15.75" customHeight="1" x14ac:dyDescent="0.25"/>
    <row r="42" spans="1:19" ht="15.75" customHeight="1" x14ac:dyDescent="0.25"/>
    <row r="43" spans="1:19" ht="15.75" customHeight="1" x14ac:dyDescent="0.25"/>
    <row r="44" spans="1:19" ht="15.75" customHeight="1" x14ac:dyDescent="0.25"/>
    <row r="45" spans="1:19" ht="15.75" customHeight="1" x14ac:dyDescent="0.25"/>
    <row r="46" spans="1:19" ht="15.75" customHeight="1" x14ac:dyDescent="0.25"/>
    <row r="47" spans="1:19" ht="15.75" customHeight="1" x14ac:dyDescent="0.25"/>
    <row r="48" spans="1:1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C16" sqref="C16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25">
      <c r="A2" s="6" t="s">
        <v>41</v>
      </c>
      <c r="B2">
        <v>45.166666666666664</v>
      </c>
      <c r="C2">
        <v>-65.233333333333334</v>
      </c>
      <c r="D2">
        <v>45.311666666666667</v>
      </c>
      <c r="E2">
        <v>-64.825000000000003</v>
      </c>
    </row>
    <row r="3" spans="1:5" x14ac:dyDescent="0.25">
      <c r="A3" s="6" t="s">
        <v>41</v>
      </c>
      <c r="B3">
        <v>45.218786666666666</v>
      </c>
      <c r="C3">
        <v>-65.233333333333334</v>
      </c>
      <c r="D3">
        <v>45.349846666666664</v>
      </c>
      <c r="E3">
        <v>-64.88257333333334</v>
      </c>
    </row>
    <row r="4" spans="1:5" x14ac:dyDescent="0.25">
      <c r="A4" s="9" t="s">
        <v>41</v>
      </c>
      <c r="B4">
        <v>45.270906666666669</v>
      </c>
      <c r="C4">
        <v>-65.233333333333334</v>
      </c>
      <c r="D4">
        <v>45.388026666666669</v>
      </c>
      <c r="E4">
        <v>-64.940146666666664</v>
      </c>
    </row>
    <row r="5" spans="1:5" x14ac:dyDescent="0.25">
      <c r="A5" s="9" t="s">
        <v>40</v>
      </c>
      <c r="B5">
        <v>45.192726666666665</v>
      </c>
      <c r="C5">
        <v>-65.233333333333334</v>
      </c>
      <c r="D5">
        <v>45.330756666666666</v>
      </c>
      <c r="E5">
        <v>-64.853786666666664</v>
      </c>
    </row>
    <row r="6" spans="1:5" x14ac:dyDescent="0.25">
      <c r="A6" s="9" t="s">
        <v>40</v>
      </c>
      <c r="B6">
        <v>45.244846666666668</v>
      </c>
      <c r="C6">
        <v>-65.233333333333334</v>
      </c>
      <c r="D6">
        <v>45.36893666666667</v>
      </c>
      <c r="E6">
        <v>-64.911360000000002</v>
      </c>
    </row>
    <row r="7" spans="1:5" x14ac:dyDescent="0.25">
      <c r="A7" s="9" t="s">
        <v>40</v>
      </c>
      <c r="B7">
        <v>45.29696666666667</v>
      </c>
      <c r="C7">
        <v>-65.233333333333334</v>
      </c>
      <c r="D7">
        <v>45.407116666666667</v>
      </c>
      <c r="E7">
        <v>-64.968933333333339</v>
      </c>
    </row>
    <row r="8" spans="1:5" x14ac:dyDescent="0.25">
      <c r="A8" s="9" t="s">
        <v>39</v>
      </c>
      <c r="B8" s="6">
        <v>45.268666666666668</v>
      </c>
      <c r="C8" s="6">
        <v>-64.757166666666663</v>
      </c>
      <c r="D8" s="6">
        <v>45.328333333333333</v>
      </c>
      <c r="E8" s="6">
        <v>-64.55</v>
      </c>
    </row>
    <row r="9" spans="1:5" x14ac:dyDescent="0.25">
      <c r="A9" s="9" t="s">
        <v>39</v>
      </c>
      <c r="B9" s="6">
        <v>45.283361111111169</v>
      </c>
      <c r="C9" s="6">
        <v>-64.779111111111163</v>
      </c>
      <c r="D9" s="6">
        <v>45.349861111111167</v>
      </c>
      <c r="E9" s="6">
        <v>-64.55</v>
      </c>
    </row>
    <row r="10" spans="1:5" x14ac:dyDescent="0.25">
      <c r="A10" s="9" t="s">
        <v>39</v>
      </c>
      <c r="B10" s="6">
        <v>45.2980555555555</v>
      </c>
      <c r="C10" s="6">
        <v>-64.801055555555493</v>
      </c>
      <c r="D10" s="6">
        <v>45.371388888888831</v>
      </c>
      <c r="E10" s="6">
        <v>-64.55</v>
      </c>
    </row>
    <row r="11" spans="1:5" x14ac:dyDescent="0.25">
      <c r="A11" s="9" t="s">
        <v>39</v>
      </c>
      <c r="B11" s="6">
        <v>45.312750000000001</v>
      </c>
      <c r="C11" s="6">
        <v>-64.822999999999993</v>
      </c>
      <c r="D11" s="6">
        <v>45.392916666666665</v>
      </c>
      <c r="E11" s="6">
        <v>-64.55</v>
      </c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21" sqref="E21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25">
      <c r="A2" s="6" t="s">
        <v>41</v>
      </c>
      <c r="B2" s="6">
        <v>4510</v>
      </c>
      <c r="C2" s="6">
        <v>6514</v>
      </c>
      <c r="D2" s="6">
        <v>4518.7</v>
      </c>
      <c r="E2" s="6">
        <v>6449.5</v>
      </c>
    </row>
    <row r="3" spans="1:5" x14ac:dyDescent="0.25">
      <c r="A3" s="6" t="s">
        <v>41</v>
      </c>
      <c r="B3" s="6">
        <v>4513.1272000000008</v>
      </c>
      <c r="C3" s="6">
        <v>6514</v>
      </c>
      <c r="D3" s="6">
        <v>4520.9908000000005</v>
      </c>
      <c r="E3" s="6">
        <v>6452.9544000000005</v>
      </c>
    </row>
    <row r="4" spans="1:5" x14ac:dyDescent="0.25">
      <c r="A4" s="9" t="s">
        <v>41</v>
      </c>
      <c r="B4" s="6">
        <v>4516.2544000000016</v>
      </c>
      <c r="C4" s="6">
        <v>6514</v>
      </c>
      <c r="D4" s="6">
        <v>4523.2816000000012</v>
      </c>
      <c r="E4" s="6">
        <v>6456.4088000000011</v>
      </c>
    </row>
    <row r="5" spans="1:5" x14ac:dyDescent="0.25">
      <c r="A5" s="9" t="s">
        <v>40</v>
      </c>
      <c r="B5" s="6">
        <v>4511.5636000000004</v>
      </c>
      <c r="C5" s="6">
        <v>6514</v>
      </c>
      <c r="D5" s="6">
        <v>4519.8454000000002</v>
      </c>
      <c r="E5" s="6">
        <v>6451.2272000000003</v>
      </c>
    </row>
    <row r="6" spans="1:5" x14ac:dyDescent="0.25">
      <c r="A6" s="9" t="s">
        <v>40</v>
      </c>
      <c r="B6" s="6">
        <v>4514.6908000000012</v>
      </c>
      <c r="C6" s="6">
        <v>6514</v>
      </c>
      <c r="D6" s="6">
        <v>4522.1362000000008</v>
      </c>
      <c r="E6" s="6">
        <v>6454.6816000000008</v>
      </c>
    </row>
    <row r="7" spans="1:5" x14ac:dyDescent="0.25">
      <c r="A7" s="9" t="s">
        <v>40</v>
      </c>
      <c r="B7" s="6">
        <v>4517.818000000002</v>
      </c>
      <c r="C7" s="6">
        <v>6514</v>
      </c>
      <c r="D7" s="6">
        <v>4524.4270000000015</v>
      </c>
      <c r="E7" s="6">
        <v>6458.1360000000013</v>
      </c>
    </row>
    <row r="8" spans="1:5" x14ac:dyDescent="0.25">
      <c r="A8" s="9" t="s">
        <v>39</v>
      </c>
      <c r="B8" s="6">
        <v>4516.12</v>
      </c>
      <c r="C8" s="6">
        <v>6445.43</v>
      </c>
      <c r="D8" s="6">
        <v>4519.7</v>
      </c>
      <c r="E8" s="6">
        <v>6433</v>
      </c>
    </row>
    <row r="9" spans="1:5" x14ac:dyDescent="0.25">
      <c r="A9" s="9" t="s">
        <v>39</v>
      </c>
      <c r="B9" s="6">
        <v>4517.0016666666661</v>
      </c>
      <c r="C9" s="6">
        <v>6446.7466666666669</v>
      </c>
      <c r="D9" s="6">
        <v>4520.9916666666668</v>
      </c>
      <c r="E9" s="6">
        <v>6433</v>
      </c>
    </row>
    <row r="10" spans="1:5" x14ac:dyDescent="0.25">
      <c r="A10" s="9" t="s">
        <v>39</v>
      </c>
      <c r="B10" s="6">
        <v>4517.8833333333323</v>
      </c>
      <c r="C10" s="6">
        <v>6448.0633333333335</v>
      </c>
      <c r="D10" s="6">
        <v>4522.2833333333338</v>
      </c>
      <c r="E10" s="6">
        <v>6433</v>
      </c>
    </row>
    <row r="11" spans="1:5" x14ac:dyDescent="0.25">
      <c r="A11" s="9" t="s">
        <v>39</v>
      </c>
      <c r="B11" s="6">
        <v>4518.7649999999985</v>
      </c>
      <c r="C11" s="6">
        <v>6449.38</v>
      </c>
      <c r="D11" s="6">
        <v>4523.5750000000007</v>
      </c>
      <c r="E11" s="6">
        <v>6433</v>
      </c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/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17</v>
      </c>
      <c r="K1" s="8" t="s">
        <v>18</v>
      </c>
      <c r="U1" s="8" t="s">
        <v>19</v>
      </c>
      <c r="AE1" s="8" t="s">
        <v>20</v>
      </c>
    </row>
    <row r="2" spans="1:39" x14ac:dyDescent="0.25">
      <c r="A2" s="6" t="s">
        <v>21</v>
      </c>
      <c r="B2" s="6">
        <v>4334</v>
      </c>
      <c r="K2" s="6" t="s">
        <v>22</v>
      </c>
      <c r="L2" s="6">
        <v>4314.8500000000004</v>
      </c>
      <c r="U2" s="6" t="s">
        <v>23</v>
      </c>
      <c r="V2" s="6">
        <v>4510</v>
      </c>
      <c r="X2" s="6">
        <v>4518.7</v>
      </c>
      <c r="Y2" s="6">
        <v>6449.5</v>
      </c>
      <c r="AE2" s="6" t="s">
        <v>23</v>
      </c>
      <c r="AF2" s="6">
        <v>4516.12</v>
      </c>
      <c r="AG2" s="6">
        <v>6445.43</v>
      </c>
      <c r="AH2" s="6">
        <v>4519.7</v>
      </c>
    </row>
    <row r="3" spans="1:39" x14ac:dyDescent="0.25">
      <c r="A3" s="6" t="s">
        <v>24</v>
      </c>
      <c r="B3" s="6">
        <v>6614.4</v>
      </c>
      <c r="K3" s="6" t="s">
        <v>24</v>
      </c>
      <c r="L3" s="6">
        <v>6607.5</v>
      </c>
      <c r="U3" s="6" t="s">
        <v>25</v>
      </c>
      <c r="V3" s="8">
        <f>B4</f>
        <v>3</v>
      </c>
      <c r="X3" s="6">
        <f t="shared" ref="X3:X4" si="0">V3</f>
        <v>3</v>
      </c>
      <c r="AE3" s="6" t="s">
        <v>25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25</v>
      </c>
      <c r="B4" s="8">
        <f>'Data Entry'!B1</f>
        <v>3</v>
      </c>
      <c r="C4" s="5"/>
      <c r="D4" s="5"/>
      <c r="E4" s="5"/>
      <c r="F4" s="5"/>
      <c r="G4" s="5"/>
      <c r="H4" s="5"/>
      <c r="I4" s="5"/>
      <c r="J4" s="5"/>
      <c r="K4" s="6" t="s">
        <v>25</v>
      </c>
      <c r="L4" s="8">
        <f>B4</f>
        <v>3</v>
      </c>
      <c r="M4" s="5"/>
      <c r="N4" s="5"/>
      <c r="O4" s="5"/>
      <c r="P4" s="5"/>
      <c r="Q4" s="5"/>
      <c r="U4" s="6" t="s">
        <v>26</v>
      </c>
      <c r="V4" s="6">
        <f>V3*2</f>
        <v>6</v>
      </c>
      <c r="X4" s="6">
        <f t="shared" si="0"/>
        <v>6</v>
      </c>
      <c r="Y4" s="6">
        <f>X4</f>
        <v>6</v>
      </c>
      <c r="AE4" s="6" t="s">
        <v>26</v>
      </c>
      <c r="AF4" s="6">
        <f t="shared" ref="AF4:AI4" si="1">AF3*4</f>
        <v>4</v>
      </c>
      <c r="AG4" s="6">
        <f t="shared" si="1"/>
        <v>4</v>
      </c>
      <c r="AH4" s="6">
        <f t="shared" si="1"/>
        <v>4</v>
      </c>
      <c r="AI4" s="6">
        <f t="shared" si="1"/>
        <v>4</v>
      </c>
    </row>
    <row r="5" spans="1:39" x14ac:dyDescent="0.25">
      <c r="A5" s="6" t="s">
        <v>26</v>
      </c>
      <c r="B5" s="6">
        <f>B4*2</f>
        <v>6</v>
      </c>
      <c r="F5" s="5"/>
      <c r="G5" s="5"/>
      <c r="H5" s="5"/>
      <c r="I5" s="5"/>
      <c r="J5" s="5"/>
      <c r="K5" s="6" t="s">
        <v>27</v>
      </c>
      <c r="L5" s="6">
        <f>(L31-L3)/(L4-1)</f>
        <v>3.1500000000000909</v>
      </c>
      <c r="P5" s="8" t="s">
        <v>28</v>
      </c>
      <c r="U5" s="6" t="s">
        <v>27</v>
      </c>
      <c r="V5" s="6">
        <f>(V2-V25)/(V4-1)</f>
        <v>1.5636000000000423</v>
      </c>
      <c r="X5" s="6">
        <f t="shared" ref="X5:Y5" si="2">(X2-X25)/(X4-1)</f>
        <v>1.1453999999999724</v>
      </c>
      <c r="Y5" s="6">
        <f t="shared" si="2"/>
        <v>1.7272000000000844</v>
      </c>
      <c r="Z5" s="8" t="s">
        <v>28</v>
      </c>
      <c r="AE5" s="6" t="s">
        <v>27</v>
      </c>
      <c r="AF5" s="6">
        <f t="shared" ref="AF5:AH5" si="3">(AF2-AF11)/(AF4-1)</f>
        <v>0.88166666666650906</v>
      </c>
      <c r="AG5" s="6">
        <f t="shared" si="3"/>
        <v>1.3166666666669091</v>
      </c>
      <c r="AH5" s="6">
        <f t="shared" si="3"/>
        <v>1.2916666666666667</v>
      </c>
      <c r="AJ5" s="8" t="s">
        <v>28</v>
      </c>
    </row>
    <row r="6" spans="1:39" x14ac:dyDescent="0.25">
      <c r="A6" s="6" t="s">
        <v>27</v>
      </c>
      <c r="B6" s="6">
        <f>(B32-B3)/(B5-1)</f>
        <v>3.0400000000001457</v>
      </c>
      <c r="F6" s="8" t="s">
        <v>28</v>
      </c>
      <c r="L6" s="6" t="s">
        <v>11</v>
      </c>
      <c r="N6" s="6" t="s">
        <v>10</v>
      </c>
      <c r="P6" s="6" t="s">
        <v>11</v>
      </c>
      <c r="R6" s="6" t="s">
        <v>10</v>
      </c>
      <c r="U6" s="6" t="s">
        <v>29</v>
      </c>
      <c r="V6" s="6" t="s">
        <v>11</v>
      </c>
      <c r="X6" s="6" t="s">
        <v>10</v>
      </c>
      <c r="Z6" s="6" t="s">
        <v>11</v>
      </c>
      <c r="AB6" s="6" t="s">
        <v>10</v>
      </c>
      <c r="AE6" s="6" t="s">
        <v>29</v>
      </c>
      <c r="AF6" s="6" t="s">
        <v>11</v>
      </c>
      <c r="AH6" s="6" t="s">
        <v>10</v>
      </c>
      <c r="AJ6" s="6" t="s">
        <v>11</v>
      </c>
      <c r="AL6" s="6" t="s">
        <v>10</v>
      </c>
    </row>
    <row r="7" spans="1:39" x14ac:dyDescent="0.25">
      <c r="B7" s="6" t="s">
        <v>11</v>
      </c>
      <c r="D7" s="6" t="s">
        <v>10</v>
      </c>
      <c r="F7" s="6" t="s">
        <v>11</v>
      </c>
      <c r="H7" s="6" t="s">
        <v>10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4">M7</f>
        <v>6607.5</v>
      </c>
      <c r="P7" s="6">
        <f t="shared" ref="P7:P30" si="5">(LEFT(L7,2)+((RIGHT(L7,LEN(L7)-2))/60))</f>
        <v>43.502000000000002</v>
      </c>
      <c r="Q7" s="6">
        <f t="shared" ref="Q7:Q30" si="6">-(LEFT(M7,2)+((RIGHT(M7,LEN(M7)-2))/60))</f>
        <v>-66.125</v>
      </c>
      <c r="R7" s="6">
        <f t="shared" ref="R7:S7" si="7">P7</f>
        <v>43.502000000000002</v>
      </c>
      <c r="S7" s="6">
        <f t="shared" si="7"/>
        <v>-66.125</v>
      </c>
      <c r="U7" s="6">
        <v>1</v>
      </c>
      <c r="V7" s="6">
        <f>V2</f>
        <v>4510</v>
      </c>
      <c r="W7" s="6">
        <v>6514</v>
      </c>
      <c r="X7" s="6">
        <f t="shared" ref="X7:Y7" si="8">X2</f>
        <v>4518.7</v>
      </c>
      <c r="Y7" s="6">
        <f t="shared" si="8"/>
        <v>6449.5</v>
      </c>
      <c r="Z7" s="6">
        <f t="shared" ref="Z7:Z24" si="9">(LEFT(V7,2)+((RIGHT(V7,LEN(V7)-2))/60))</f>
        <v>45.166666666666664</v>
      </c>
      <c r="AA7" s="6">
        <f t="shared" ref="AA7:AA24" si="10">-(LEFT(W7,2)+((RIGHT(W7,LEN(W7)-2))/60))</f>
        <v>-65.233333333333334</v>
      </c>
      <c r="AB7" s="6">
        <f t="shared" ref="AB7:AB24" si="11">(LEFT(X7,2)+((RIGHT(X7,LEN(X7)-2))/60))</f>
        <v>45.311666666666667</v>
      </c>
      <c r="AC7" s="6">
        <f t="shared" ref="AC7:AC24" si="12">-(LEFT(Y7,2)+((RIGHT(Y7,LEN(Y7)-2))/60))</f>
        <v>-64.825000000000003</v>
      </c>
      <c r="AE7" s="6">
        <v>1</v>
      </c>
      <c r="AF7" s="6">
        <f t="shared" ref="AF7:AH7" si="13">AF2</f>
        <v>4516.12</v>
      </c>
      <c r="AG7" s="6">
        <f t="shared" si="13"/>
        <v>6445.43</v>
      </c>
      <c r="AH7" s="6">
        <f t="shared" si="13"/>
        <v>4519.7</v>
      </c>
      <c r="AI7" s="6">
        <v>6433</v>
      </c>
      <c r="AJ7" s="6">
        <f t="shared" ref="AJ7:AJ10" si="14">(LEFT(AF7,2)+((RIGHT(AF7,LEN(AF7)-2))/60))</f>
        <v>45.268666666666668</v>
      </c>
      <c r="AK7" s="6">
        <f t="shared" ref="AK7:AK10" si="15">-(LEFT(AG7,2)+((RIGHT(AG7,LEN(AG7)-2))/60))</f>
        <v>-64.757166666666663</v>
      </c>
      <c r="AL7" s="6">
        <f t="shared" ref="AL7:AL10" si="16">(LEFT(AH7,2)+((RIGHT(AH7,LEN(AH7)-2))/60))</f>
        <v>45.328333333333333</v>
      </c>
      <c r="AM7" s="6">
        <f t="shared" ref="AM7:AM10" si="17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18">C8</f>
        <v>6614.4</v>
      </c>
      <c r="F8" s="6">
        <f t="shared" ref="F8:F31" si="19">(LEFT(B8,2)+((RIGHT(B8,LEN(B8)-2))/60))</f>
        <v>43.56666666666667</v>
      </c>
      <c r="G8" s="6">
        <f t="shared" ref="G8:G31" si="20">-(LEFT(C8,2)+((RIGHT(C8,LEN(C8)-2))/60))</f>
        <v>-66.239999999999995</v>
      </c>
      <c r="H8" s="6">
        <f t="shared" ref="H8:I8" si="21">F8</f>
        <v>43.56666666666667</v>
      </c>
      <c r="I8" s="6">
        <f t="shared" si="21"/>
        <v>-66.239999999999995</v>
      </c>
      <c r="K8" s="6">
        <f t="shared" ref="K8:K30" si="22">K7+1</f>
        <v>2</v>
      </c>
      <c r="L8" s="6">
        <v>4330.12</v>
      </c>
      <c r="M8" s="6">
        <f>M7+L5</f>
        <v>6610.65</v>
      </c>
      <c r="N8" s="6">
        <v>4314.8500000000004</v>
      </c>
      <c r="O8" s="6">
        <f t="shared" si="4"/>
        <v>6610.65</v>
      </c>
      <c r="P8" s="6">
        <f t="shared" si="5"/>
        <v>43.502000000000002</v>
      </c>
      <c r="Q8" s="6">
        <f t="shared" si="6"/>
        <v>-66.177499999999995</v>
      </c>
      <c r="R8" s="6">
        <f t="shared" ref="R8:S8" si="23">P8</f>
        <v>43.502000000000002</v>
      </c>
      <c r="S8" s="6">
        <f t="shared" si="23"/>
        <v>-66.177499999999995</v>
      </c>
      <c r="U8" s="6">
        <f t="shared" ref="U8:U24" si="24">U7+1</f>
        <v>2</v>
      </c>
      <c r="V8" s="6">
        <f>V7+$V5</f>
        <v>4511.5636000000004</v>
      </c>
      <c r="W8" s="6">
        <v>6514</v>
      </c>
      <c r="X8" s="6">
        <f t="shared" ref="X8:Y8" si="25">X7+X5</f>
        <v>4519.8454000000002</v>
      </c>
      <c r="Y8" s="6">
        <f t="shared" si="25"/>
        <v>6451.2272000000003</v>
      </c>
      <c r="Z8" s="6">
        <f t="shared" si="9"/>
        <v>45.192726666666665</v>
      </c>
      <c r="AA8" s="6">
        <f t="shared" si="10"/>
        <v>-65.233333333333334</v>
      </c>
      <c r="AB8" s="6">
        <f t="shared" si="11"/>
        <v>45.330756666666666</v>
      </c>
      <c r="AC8" s="6">
        <f t="shared" si="12"/>
        <v>-64.853786666666664</v>
      </c>
      <c r="AE8" s="6">
        <v>2</v>
      </c>
      <c r="AF8" s="6">
        <f t="shared" ref="AF8:AH8" si="26">AF7+AF5</f>
        <v>4517.0016666666661</v>
      </c>
      <c r="AG8" s="6">
        <f t="shared" si="26"/>
        <v>6446.7466666666669</v>
      </c>
      <c r="AH8" s="6">
        <f t="shared" si="26"/>
        <v>4520.9916666666668</v>
      </c>
      <c r="AI8" s="6">
        <v>6433</v>
      </c>
      <c r="AJ8" s="6">
        <f t="shared" si="14"/>
        <v>45.283361111111169</v>
      </c>
      <c r="AK8" s="6">
        <f t="shared" si="15"/>
        <v>-64.779111111111163</v>
      </c>
      <c r="AL8" s="6">
        <f t="shared" si="16"/>
        <v>45.349861111111167</v>
      </c>
      <c r="AM8" s="6">
        <f t="shared" si="17"/>
        <v>-64.55</v>
      </c>
    </row>
    <row r="9" spans="1:39" x14ac:dyDescent="0.25">
      <c r="A9" s="6">
        <f t="shared" ref="A9:A31" si="27">A8+1</f>
        <v>2</v>
      </c>
      <c r="B9" s="6">
        <v>4334</v>
      </c>
      <c r="C9" s="6">
        <f>C8+B6</f>
        <v>6617.44</v>
      </c>
      <c r="D9" s="6">
        <v>4314</v>
      </c>
      <c r="E9" s="6">
        <f t="shared" si="18"/>
        <v>6617.44</v>
      </c>
      <c r="F9" s="6">
        <f t="shared" si="19"/>
        <v>43.56666666666667</v>
      </c>
      <c r="G9" s="6">
        <f t="shared" si="20"/>
        <v>-66.290666666666667</v>
      </c>
      <c r="H9" s="6">
        <f t="shared" ref="H9:I9" si="28">F9</f>
        <v>43.56666666666667</v>
      </c>
      <c r="I9" s="6">
        <f t="shared" si="28"/>
        <v>-66.290666666666667</v>
      </c>
      <c r="K9" s="6">
        <f t="shared" si="22"/>
        <v>3</v>
      </c>
      <c r="L9" s="6">
        <v>4330.12</v>
      </c>
      <c r="M9" s="6">
        <f>M8+L5</f>
        <v>6613.7999999999993</v>
      </c>
      <c r="N9" s="6">
        <v>4314.8500000000004</v>
      </c>
      <c r="O9" s="6">
        <f t="shared" si="4"/>
        <v>6613.7999999999993</v>
      </c>
      <c r="P9" s="6">
        <f t="shared" si="5"/>
        <v>43.502000000000002</v>
      </c>
      <c r="Q9" s="6">
        <f t="shared" si="6"/>
        <v>-66.23</v>
      </c>
      <c r="R9" s="6">
        <f t="shared" ref="R9:S9" si="29">P9</f>
        <v>43.502000000000002</v>
      </c>
      <c r="S9" s="6">
        <f t="shared" si="29"/>
        <v>-66.23</v>
      </c>
      <c r="U9" s="6">
        <f t="shared" si="24"/>
        <v>3</v>
      </c>
      <c r="V9" s="6">
        <f>V8+$V5</f>
        <v>4513.1272000000008</v>
      </c>
      <c r="W9" s="6">
        <v>6514</v>
      </c>
      <c r="X9" s="6">
        <f t="shared" ref="X9:Y9" si="30">X8+X5</f>
        <v>4520.9908000000005</v>
      </c>
      <c r="Y9" s="6">
        <f t="shared" si="30"/>
        <v>6452.9544000000005</v>
      </c>
      <c r="Z9" s="6">
        <f t="shared" si="9"/>
        <v>45.218786666666666</v>
      </c>
      <c r="AA9" s="6">
        <f t="shared" si="10"/>
        <v>-65.233333333333334</v>
      </c>
      <c r="AB9" s="6">
        <f t="shared" si="11"/>
        <v>45.349846666666664</v>
      </c>
      <c r="AC9" s="6">
        <f t="shared" si="12"/>
        <v>-64.88257333333334</v>
      </c>
      <c r="AE9" s="6">
        <v>3</v>
      </c>
      <c r="AF9" s="6">
        <f t="shared" ref="AF9:AH9" si="31">AF8+AF5</f>
        <v>4517.8833333333323</v>
      </c>
      <c r="AG9" s="6">
        <f t="shared" si="31"/>
        <v>6448.0633333333335</v>
      </c>
      <c r="AH9" s="6">
        <f t="shared" si="31"/>
        <v>4522.2833333333338</v>
      </c>
      <c r="AI9" s="6">
        <v>6433</v>
      </c>
      <c r="AJ9" s="6">
        <f t="shared" si="14"/>
        <v>45.2980555555555</v>
      </c>
      <c r="AK9" s="6">
        <f t="shared" si="15"/>
        <v>-64.801055555555493</v>
      </c>
      <c r="AL9" s="6">
        <f t="shared" si="16"/>
        <v>45.371388888888831</v>
      </c>
      <c r="AM9" s="6">
        <f t="shared" si="17"/>
        <v>-64.55</v>
      </c>
    </row>
    <row r="10" spans="1:39" x14ac:dyDescent="0.25">
      <c r="A10" s="6">
        <f t="shared" si="27"/>
        <v>3</v>
      </c>
      <c r="B10" s="6">
        <v>4334</v>
      </c>
      <c r="C10" s="6">
        <f>C9+B6</f>
        <v>6620.48</v>
      </c>
      <c r="D10" s="6">
        <v>4314</v>
      </c>
      <c r="E10" s="6">
        <f t="shared" si="18"/>
        <v>6620.48</v>
      </c>
      <c r="F10" s="6">
        <f t="shared" si="19"/>
        <v>43.56666666666667</v>
      </c>
      <c r="G10" s="6">
        <f t="shared" si="20"/>
        <v>-66.341333333333338</v>
      </c>
      <c r="H10" s="6">
        <f t="shared" ref="H10:I10" si="32">F10</f>
        <v>43.56666666666667</v>
      </c>
      <c r="I10" s="6">
        <f t="shared" si="32"/>
        <v>-66.341333333333338</v>
      </c>
      <c r="K10" s="6">
        <f t="shared" si="22"/>
        <v>4</v>
      </c>
      <c r="L10" s="6">
        <v>4330.12</v>
      </c>
      <c r="M10" s="6">
        <f>M9+L5</f>
        <v>6616.9499999999989</v>
      </c>
      <c r="N10" s="6">
        <v>4314.8500000000004</v>
      </c>
      <c r="O10" s="6">
        <f t="shared" si="4"/>
        <v>6616.9499999999989</v>
      </c>
      <c r="P10" s="6">
        <f t="shared" si="5"/>
        <v>43.502000000000002</v>
      </c>
      <c r="Q10" s="6">
        <f t="shared" si="6"/>
        <v>-66.282499999999999</v>
      </c>
      <c r="R10" s="6">
        <f t="shared" ref="R10:S10" si="33">P10</f>
        <v>43.502000000000002</v>
      </c>
      <c r="S10" s="6">
        <f t="shared" si="33"/>
        <v>-66.282499999999999</v>
      </c>
      <c r="U10" s="6">
        <f t="shared" si="24"/>
        <v>4</v>
      </c>
      <c r="V10" s="6">
        <f>V9+$V5</f>
        <v>4514.6908000000012</v>
      </c>
      <c r="W10" s="6">
        <v>6514</v>
      </c>
      <c r="X10" s="6">
        <f t="shared" ref="X10:Y10" si="34">X9+X5</f>
        <v>4522.1362000000008</v>
      </c>
      <c r="Y10" s="6">
        <f t="shared" si="34"/>
        <v>6454.6816000000008</v>
      </c>
      <c r="Z10" s="6">
        <f t="shared" si="9"/>
        <v>45.244846666666668</v>
      </c>
      <c r="AA10" s="6">
        <f t="shared" si="10"/>
        <v>-65.233333333333334</v>
      </c>
      <c r="AB10" s="6">
        <f t="shared" si="11"/>
        <v>45.36893666666667</v>
      </c>
      <c r="AC10" s="6">
        <f t="shared" si="12"/>
        <v>-64.911360000000002</v>
      </c>
      <c r="AE10" s="6">
        <v>4</v>
      </c>
      <c r="AF10" s="6">
        <f t="shared" ref="AF10:AH10" si="35">AF9+AF5</f>
        <v>4518.7649999999985</v>
      </c>
      <c r="AG10" s="6">
        <f t="shared" si="35"/>
        <v>6449.38</v>
      </c>
      <c r="AH10" s="6">
        <f t="shared" si="35"/>
        <v>4523.5750000000007</v>
      </c>
      <c r="AI10" s="6">
        <v>6433</v>
      </c>
      <c r="AJ10" s="6">
        <f t="shared" si="14"/>
        <v>45.312750000000001</v>
      </c>
      <c r="AK10" s="6">
        <f t="shared" si="15"/>
        <v>-64.822999999999993</v>
      </c>
      <c r="AL10" s="6">
        <f t="shared" si="16"/>
        <v>45.392916666666665</v>
      </c>
      <c r="AM10" s="6">
        <f t="shared" si="17"/>
        <v>-64.55</v>
      </c>
    </row>
    <row r="11" spans="1:39" x14ac:dyDescent="0.25">
      <c r="A11" s="6">
        <f t="shared" si="27"/>
        <v>4</v>
      </c>
      <c r="B11" s="6">
        <v>4334</v>
      </c>
      <c r="C11" s="6">
        <f>C10+B6</f>
        <v>6623.5199999999995</v>
      </c>
      <c r="D11" s="6">
        <v>4314</v>
      </c>
      <c r="E11" s="6">
        <f t="shared" si="18"/>
        <v>6623.5199999999995</v>
      </c>
      <c r="F11" s="6">
        <f t="shared" si="19"/>
        <v>43.56666666666667</v>
      </c>
      <c r="G11" s="6">
        <f t="shared" si="20"/>
        <v>-66.391999999999996</v>
      </c>
      <c r="H11" s="6">
        <f t="shared" ref="H11:I11" si="36">F11</f>
        <v>43.56666666666667</v>
      </c>
      <c r="I11" s="6">
        <f t="shared" si="36"/>
        <v>-66.391999999999996</v>
      </c>
      <c r="K11" s="6">
        <f t="shared" si="22"/>
        <v>5</v>
      </c>
      <c r="L11" s="6">
        <v>4330.12</v>
      </c>
      <c r="M11" s="6">
        <f>M10+L5</f>
        <v>6620.0999999999985</v>
      </c>
      <c r="N11" s="6">
        <v>4314.8500000000004</v>
      </c>
      <c r="O11" s="6">
        <f t="shared" si="4"/>
        <v>6620.0999999999985</v>
      </c>
      <c r="P11" s="6">
        <f t="shared" si="5"/>
        <v>43.502000000000002</v>
      </c>
      <c r="Q11" s="6">
        <f t="shared" si="6"/>
        <v>-66.334999999999994</v>
      </c>
      <c r="R11" s="6">
        <f t="shared" ref="R11:S11" si="37">P11</f>
        <v>43.502000000000002</v>
      </c>
      <c r="S11" s="6">
        <f t="shared" si="37"/>
        <v>-66.334999999999994</v>
      </c>
      <c r="U11" s="6">
        <f t="shared" si="24"/>
        <v>5</v>
      </c>
      <c r="V11" s="6">
        <f>V10+$V5</f>
        <v>4516.2544000000016</v>
      </c>
      <c r="W11" s="6">
        <v>6514</v>
      </c>
      <c r="X11" s="6">
        <f t="shared" ref="X11:Y11" si="38">X10+X5</f>
        <v>4523.2816000000012</v>
      </c>
      <c r="Y11" s="6">
        <f t="shared" si="38"/>
        <v>6456.4088000000011</v>
      </c>
      <c r="Z11" s="6">
        <f t="shared" si="9"/>
        <v>45.270906666666669</v>
      </c>
      <c r="AA11" s="6">
        <f t="shared" si="10"/>
        <v>-65.233333333333334</v>
      </c>
      <c r="AB11" s="6">
        <f t="shared" si="11"/>
        <v>45.388026666666669</v>
      </c>
      <c r="AC11" s="6">
        <f t="shared" si="12"/>
        <v>-64.940146666666664</v>
      </c>
      <c r="AE11" s="6" t="s">
        <v>30</v>
      </c>
      <c r="AF11" s="6">
        <v>4513.4750000000004</v>
      </c>
      <c r="AG11" s="6">
        <v>6441.48</v>
      </c>
      <c r="AH11" s="6">
        <v>4515.8249999999998</v>
      </c>
      <c r="AI11" s="6">
        <v>6433</v>
      </c>
    </row>
    <row r="12" spans="1:39" x14ac:dyDescent="0.25">
      <c r="A12" s="6">
        <f t="shared" si="27"/>
        <v>5</v>
      </c>
      <c r="B12" s="6">
        <v>4334</v>
      </c>
      <c r="C12" s="6">
        <f>C11+B6</f>
        <v>6626.5599999999995</v>
      </c>
      <c r="D12" s="6">
        <v>4314</v>
      </c>
      <c r="E12" s="6">
        <f t="shared" si="18"/>
        <v>6626.5599999999995</v>
      </c>
      <c r="F12" s="6">
        <f t="shared" si="19"/>
        <v>43.56666666666667</v>
      </c>
      <c r="G12" s="6">
        <f t="shared" si="20"/>
        <v>-66.442666666666668</v>
      </c>
      <c r="H12" s="6">
        <f t="shared" ref="H12:I12" si="39">F12</f>
        <v>43.56666666666667</v>
      </c>
      <c r="I12" s="6">
        <f t="shared" si="39"/>
        <v>-66.442666666666668</v>
      </c>
      <c r="K12" s="6">
        <f t="shared" si="22"/>
        <v>6</v>
      </c>
      <c r="L12" s="6">
        <v>4330.12</v>
      </c>
      <c r="M12" s="6">
        <f>M11+L5</f>
        <v>6623.2499999999982</v>
      </c>
      <c r="N12" s="6">
        <v>4314.8500000000004</v>
      </c>
      <c r="O12" s="6">
        <f t="shared" si="4"/>
        <v>6623.2499999999982</v>
      </c>
      <c r="P12" s="6">
        <f t="shared" si="5"/>
        <v>43.502000000000002</v>
      </c>
      <c r="Q12" s="6">
        <f t="shared" si="6"/>
        <v>-66.387500000000003</v>
      </c>
      <c r="R12" s="6">
        <f t="shared" ref="R12:S12" si="40">P12</f>
        <v>43.502000000000002</v>
      </c>
      <c r="S12" s="6">
        <f t="shared" si="40"/>
        <v>-66.387500000000003</v>
      </c>
      <c r="U12" s="6">
        <f t="shared" si="24"/>
        <v>6</v>
      </c>
      <c r="V12" s="6">
        <f>V11+$V5</f>
        <v>4517.818000000002</v>
      </c>
      <c r="W12" s="6">
        <v>6514</v>
      </c>
      <c r="X12" s="6">
        <f t="shared" ref="X12:Y12" si="41">X11+X5</f>
        <v>4524.4270000000015</v>
      </c>
      <c r="Y12" s="6">
        <f t="shared" si="41"/>
        <v>6458.1360000000013</v>
      </c>
      <c r="Z12" s="6">
        <f t="shared" si="9"/>
        <v>45.29696666666667</v>
      </c>
      <c r="AA12" s="6">
        <f t="shared" si="10"/>
        <v>-65.233333333333334</v>
      </c>
      <c r="AB12" s="6">
        <f t="shared" si="11"/>
        <v>45.407116666666667</v>
      </c>
      <c r="AC12" s="6">
        <f t="shared" si="12"/>
        <v>-64.968933333333339</v>
      </c>
    </row>
    <row r="13" spans="1:39" x14ac:dyDescent="0.25">
      <c r="A13" s="6">
        <f t="shared" si="27"/>
        <v>6</v>
      </c>
      <c r="B13" s="6">
        <v>4334</v>
      </c>
      <c r="C13" s="6">
        <f>C12+B6</f>
        <v>6629.5999999999995</v>
      </c>
      <c r="D13" s="6">
        <v>4314</v>
      </c>
      <c r="E13" s="6">
        <f t="shared" si="18"/>
        <v>6629.5999999999995</v>
      </c>
      <c r="F13" s="6">
        <f t="shared" si="19"/>
        <v>43.56666666666667</v>
      </c>
      <c r="G13" s="6">
        <f t="shared" si="20"/>
        <v>-66.493333333333339</v>
      </c>
      <c r="H13" s="6">
        <f t="shared" ref="H13:I13" si="42">F13</f>
        <v>43.56666666666667</v>
      </c>
      <c r="I13" s="6">
        <f t="shared" si="42"/>
        <v>-66.493333333333339</v>
      </c>
      <c r="K13" s="6">
        <f t="shared" si="22"/>
        <v>7</v>
      </c>
      <c r="L13" s="6">
        <v>4330.12</v>
      </c>
      <c r="M13" s="6">
        <f>M12+L5</f>
        <v>6626.3999999999978</v>
      </c>
      <c r="N13" s="6">
        <v>4314.8500000000004</v>
      </c>
      <c r="O13" s="6">
        <f t="shared" si="4"/>
        <v>6626.3999999999978</v>
      </c>
      <c r="P13" s="6">
        <f t="shared" si="5"/>
        <v>43.502000000000002</v>
      </c>
      <c r="Q13" s="6">
        <f t="shared" si="6"/>
        <v>-66.44</v>
      </c>
      <c r="R13" s="6">
        <f t="shared" ref="R13:S13" si="43">P13</f>
        <v>43.502000000000002</v>
      </c>
      <c r="S13" s="6">
        <f t="shared" si="43"/>
        <v>-66.44</v>
      </c>
      <c r="U13" s="6">
        <f t="shared" si="24"/>
        <v>7</v>
      </c>
      <c r="V13" s="6">
        <f>V12+$V5</f>
        <v>4519.3816000000024</v>
      </c>
      <c r="W13" s="6">
        <v>6514</v>
      </c>
      <c r="X13" s="6">
        <f t="shared" ref="X13:Y13" si="44">X12+X5</f>
        <v>4525.5724000000018</v>
      </c>
      <c r="Y13" s="6">
        <f t="shared" si="44"/>
        <v>6459.8632000000016</v>
      </c>
      <c r="Z13" s="6">
        <f t="shared" si="9"/>
        <v>45.323026666666664</v>
      </c>
      <c r="AA13" s="6">
        <f t="shared" si="10"/>
        <v>-65.233333333333334</v>
      </c>
      <c r="AB13" s="6">
        <f t="shared" si="11"/>
        <v>45.426206666666666</v>
      </c>
      <c r="AC13" s="6">
        <f t="shared" si="12"/>
        <v>-64.997720000000001</v>
      </c>
      <c r="AE13" s="8" t="s">
        <v>31</v>
      </c>
    </row>
    <row r="14" spans="1:39" x14ac:dyDescent="0.25">
      <c r="A14" s="6">
        <f t="shared" si="27"/>
        <v>7</v>
      </c>
      <c r="B14" s="6">
        <v>4334</v>
      </c>
      <c r="C14" s="6">
        <f>C13+B6</f>
        <v>6632.6399999999994</v>
      </c>
      <c r="D14" s="6">
        <v>4314</v>
      </c>
      <c r="E14" s="6">
        <f t="shared" si="18"/>
        <v>6632.6399999999994</v>
      </c>
      <c r="F14" s="6">
        <f t="shared" si="19"/>
        <v>43.56666666666667</v>
      </c>
      <c r="G14" s="6">
        <f t="shared" si="20"/>
        <v>-66.543999999999997</v>
      </c>
      <c r="H14" s="6">
        <f t="shared" ref="H14:I14" si="45">F14</f>
        <v>43.56666666666667</v>
      </c>
      <c r="I14" s="6">
        <f t="shared" si="45"/>
        <v>-66.543999999999997</v>
      </c>
      <c r="K14" s="6">
        <f t="shared" si="22"/>
        <v>8</v>
      </c>
      <c r="L14" s="6">
        <v>4330.12</v>
      </c>
      <c r="M14" s="6">
        <f>M13+L5</f>
        <v>6629.5499999999975</v>
      </c>
      <c r="N14" s="6">
        <v>4314.8500000000004</v>
      </c>
      <c r="O14" s="6">
        <f t="shared" si="4"/>
        <v>6629.5499999999975</v>
      </c>
      <c r="P14" s="6">
        <f t="shared" si="5"/>
        <v>43.502000000000002</v>
      </c>
      <c r="Q14" s="6">
        <f t="shared" si="6"/>
        <v>-66.492500000000007</v>
      </c>
      <c r="R14" s="6">
        <f t="shared" ref="R14:S14" si="46">P14</f>
        <v>43.502000000000002</v>
      </c>
      <c r="S14" s="6">
        <f t="shared" si="46"/>
        <v>-66.492500000000007</v>
      </c>
      <c r="U14" s="6">
        <f t="shared" si="24"/>
        <v>8</v>
      </c>
      <c r="V14" s="6">
        <f>V13+$V5</f>
        <v>4520.9452000000028</v>
      </c>
      <c r="W14" s="6">
        <v>6514</v>
      </c>
      <c r="X14" s="6">
        <f t="shared" ref="X14:Y14" si="47">X13+X5</f>
        <v>4526.7178000000022</v>
      </c>
      <c r="Y14" s="6">
        <f t="shared" si="47"/>
        <v>6461.5904000000019</v>
      </c>
      <c r="Z14" s="6">
        <f t="shared" si="9"/>
        <v>45.349086666666665</v>
      </c>
      <c r="AA14" s="6">
        <f t="shared" si="10"/>
        <v>-65.233333333333334</v>
      </c>
      <c r="AB14" s="6">
        <f t="shared" si="11"/>
        <v>45.445296666666664</v>
      </c>
      <c r="AC14" s="6">
        <f t="shared" si="12"/>
        <v>-65.026506666666663</v>
      </c>
      <c r="AE14" s="6" t="s">
        <v>23</v>
      </c>
      <c r="AF14" s="6">
        <v>4517.3500000000004</v>
      </c>
      <c r="AH14" s="6">
        <v>4520.3999999999996</v>
      </c>
      <c r="AI14" s="6">
        <v>6453</v>
      </c>
    </row>
    <row r="15" spans="1:39" x14ac:dyDescent="0.25">
      <c r="A15" s="6">
        <f t="shared" si="27"/>
        <v>8</v>
      </c>
      <c r="B15" s="6">
        <v>4334</v>
      </c>
      <c r="C15" s="6">
        <f>C14+B6</f>
        <v>6635.6799999999994</v>
      </c>
      <c r="D15" s="6">
        <v>4314</v>
      </c>
      <c r="E15" s="6">
        <f t="shared" si="18"/>
        <v>6635.6799999999994</v>
      </c>
      <c r="F15" s="6">
        <f t="shared" si="19"/>
        <v>43.56666666666667</v>
      </c>
      <c r="G15" s="6">
        <f t="shared" si="20"/>
        <v>-66.594666666666669</v>
      </c>
      <c r="H15" s="6">
        <f t="shared" ref="H15:I15" si="48">F15</f>
        <v>43.56666666666667</v>
      </c>
      <c r="I15" s="6">
        <f t="shared" si="48"/>
        <v>-66.594666666666669</v>
      </c>
      <c r="K15" s="6">
        <f t="shared" si="22"/>
        <v>9</v>
      </c>
      <c r="L15" s="6">
        <v>4330.12</v>
      </c>
      <c r="M15" s="6">
        <f>M14+L5</f>
        <v>6632.6999999999971</v>
      </c>
      <c r="N15" s="6">
        <v>4314.8500000000004</v>
      </c>
      <c r="O15" s="6">
        <f t="shared" si="4"/>
        <v>6632.6999999999971</v>
      </c>
      <c r="P15" s="6">
        <f t="shared" si="5"/>
        <v>43.502000000000002</v>
      </c>
      <c r="Q15" s="6">
        <f t="shared" si="6"/>
        <v>-66.545000000000002</v>
      </c>
      <c r="R15" s="6">
        <f t="shared" ref="R15:S15" si="49">P15</f>
        <v>43.502000000000002</v>
      </c>
      <c r="S15" s="6">
        <f t="shared" si="49"/>
        <v>-66.545000000000002</v>
      </c>
      <c r="U15" s="6">
        <f t="shared" si="24"/>
        <v>9</v>
      </c>
      <c r="V15" s="6">
        <f>V14+$V5</f>
        <v>4522.5088000000032</v>
      </c>
      <c r="W15" s="6">
        <v>6514</v>
      </c>
      <c r="X15" s="6">
        <f t="shared" ref="X15:Y15" si="50">X14+X5</f>
        <v>4527.8632000000025</v>
      </c>
      <c r="Y15" s="6">
        <f t="shared" si="50"/>
        <v>6463.3176000000021</v>
      </c>
      <c r="Z15" s="6">
        <f t="shared" si="9"/>
        <v>45.375146666666666</v>
      </c>
      <c r="AA15" s="6">
        <f t="shared" si="10"/>
        <v>-65.233333333333334</v>
      </c>
      <c r="AB15" s="6">
        <f t="shared" si="11"/>
        <v>45.46438666666667</v>
      </c>
      <c r="AC15" s="6">
        <f t="shared" si="12"/>
        <v>-65.055293333333339</v>
      </c>
      <c r="AE15" s="6" t="s">
        <v>25</v>
      </c>
      <c r="AF15" s="6">
        <v>1</v>
      </c>
      <c r="AH15" s="6">
        <f>AF15</f>
        <v>1</v>
      </c>
      <c r="AI15" s="6">
        <f>AF15</f>
        <v>1</v>
      </c>
    </row>
    <row r="16" spans="1:39" x14ac:dyDescent="0.25">
      <c r="A16" s="6">
        <f t="shared" si="27"/>
        <v>9</v>
      </c>
      <c r="B16" s="6">
        <v>4334</v>
      </c>
      <c r="C16" s="6">
        <f>C15+B6</f>
        <v>6638.7199999999993</v>
      </c>
      <c r="D16" s="6">
        <v>4314</v>
      </c>
      <c r="E16" s="6">
        <f t="shared" si="18"/>
        <v>6638.7199999999993</v>
      </c>
      <c r="F16" s="6">
        <f t="shared" si="19"/>
        <v>43.56666666666667</v>
      </c>
      <c r="G16" s="6">
        <f t="shared" si="20"/>
        <v>-66.645333333333326</v>
      </c>
      <c r="H16" s="6">
        <f t="shared" ref="H16:I16" si="51">F16</f>
        <v>43.56666666666667</v>
      </c>
      <c r="I16" s="6">
        <f t="shared" si="51"/>
        <v>-66.645333333333326</v>
      </c>
      <c r="K16" s="6">
        <f t="shared" si="22"/>
        <v>10</v>
      </c>
      <c r="L16" s="6">
        <v>4330.12</v>
      </c>
      <c r="M16" s="6">
        <f>M15+L5</f>
        <v>6635.8499999999967</v>
      </c>
      <c r="N16" s="6">
        <v>4314.8500000000004</v>
      </c>
      <c r="O16" s="6">
        <f t="shared" si="4"/>
        <v>6635.8499999999967</v>
      </c>
      <c r="P16" s="6">
        <f t="shared" si="5"/>
        <v>43.502000000000002</v>
      </c>
      <c r="Q16" s="6">
        <f t="shared" si="6"/>
        <v>-66.597499999999997</v>
      </c>
      <c r="R16" s="6">
        <f t="shared" ref="R16:S16" si="52">P16</f>
        <v>43.502000000000002</v>
      </c>
      <c r="S16" s="6">
        <f t="shared" si="52"/>
        <v>-66.597499999999997</v>
      </c>
      <c r="U16" s="6">
        <f t="shared" si="24"/>
        <v>10</v>
      </c>
      <c r="V16" s="6">
        <f>V15+$V5</f>
        <v>4524.0724000000037</v>
      </c>
      <c r="W16" s="6">
        <v>6514</v>
      </c>
      <c r="X16" s="6">
        <f t="shared" ref="X16:Y16" si="53">X15+X5</f>
        <v>4529.0086000000028</v>
      </c>
      <c r="Y16" s="6">
        <f t="shared" si="53"/>
        <v>6465.0448000000024</v>
      </c>
      <c r="Z16" s="6">
        <f t="shared" si="9"/>
        <v>45.401206666666667</v>
      </c>
      <c r="AA16" s="6">
        <f t="shared" si="10"/>
        <v>-65.233333333333334</v>
      </c>
      <c r="AB16" s="6">
        <f t="shared" si="11"/>
        <v>45.483476666666668</v>
      </c>
      <c r="AC16" s="6">
        <f t="shared" si="12"/>
        <v>-65.08408</v>
      </c>
      <c r="AE16" s="6" t="s">
        <v>26</v>
      </c>
      <c r="AF16" s="6">
        <f>AF15*4</f>
        <v>4</v>
      </c>
      <c r="AH16" s="6">
        <f t="shared" ref="AH16:AI16" si="54">AH15*4</f>
        <v>4</v>
      </c>
      <c r="AI16" s="6">
        <f t="shared" si="54"/>
        <v>4</v>
      </c>
    </row>
    <row r="17" spans="1:39" x14ac:dyDescent="0.25">
      <c r="A17" s="6">
        <f t="shared" si="27"/>
        <v>10</v>
      </c>
      <c r="B17" s="6">
        <v>4334</v>
      </c>
      <c r="C17" s="6">
        <f>C16+B6</f>
        <v>6641.7599999999993</v>
      </c>
      <c r="D17" s="6">
        <v>4314</v>
      </c>
      <c r="E17" s="6">
        <f t="shared" si="18"/>
        <v>6641.7599999999993</v>
      </c>
      <c r="F17" s="6">
        <f t="shared" si="19"/>
        <v>43.56666666666667</v>
      </c>
      <c r="G17" s="6">
        <f t="shared" si="20"/>
        <v>-66.695999999999998</v>
      </c>
      <c r="H17" s="6">
        <f t="shared" ref="H17:I17" si="55">F17</f>
        <v>43.56666666666667</v>
      </c>
      <c r="I17" s="6">
        <f t="shared" si="55"/>
        <v>-66.695999999999998</v>
      </c>
      <c r="K17" s="6">
        <f t="shared" si="22"/>
        <v>11</v>
      </c>
      <c r="L17" s="6">
        <v>4330.12</v>
      </c>
      <c r="M17" s="6">
        <f>M16+L5</f>
        <v>6638.9999999999964</v>
      </c>
      <c r="N17" s="6">
        <v>4314.8500000000004</v>
      </c>
      <c r="O17" s="6">
        <f t="shared" si="4"/>
        <v>6638.9999999999964</v>
      </c>
      <c r="P17" s="6">
        <f t="shared" si="5"/>
        <v>43.502000000000002</v>
      </c>
      <c r="Q17" s="6">
        <f t="shared" si="6"/>
        <v>-66.650000000000006</v>
      </c>
      <c r="R17" s="6">
        <f t="shared" ref="R17:S17" si="56">P17</f>
        <v>43.502000000000002</v>
      </c>
      <c r="S17" s="6">
        <f t="shared" si="56"/>
        <v>-66.650000000000006</v>
      </c>
      <c r="U17" s="6">
        <f t="shared" si="24"/>
        <v>11</v>
      </c>
      <c r="V17" s="6">
        <f>V16+$V5</f>
        <v>4525.6360000000041</v>
      </c>
      <c r="W17" s="6">
        <v>6514</v>
      </c>
      <c r="X17" s="6">
        <f t="shared" ref="X17:Y17" si="57">X16+X5</f>
        <v>4530.1540000000032</v>
      </c>
      <c r="Y17" s="6">
        <f t="shared" si="57"/>
        <v>6466.7720000000027</v>
      </c>
      <c r="Z17" s="6">
        <f t="shared" si="9"/>
        <v>45.427266666666668</v>
      </c>
      <c r="AA17" s="6">
        <f t="shared" si="10"/>
        <v>-65.233333333333334</v>
      </c>
      <c r="AB17" s="6">
        <f t="shared" si="11"/>
        <v>45.502566666666667</v>
      </c>
      <c r="AC17" s="6">
        <f t="shared" si="12"/>
        <v>-65.112866666666662</v>
      </c>
      <c r="AE17" s="6" t="s">
        <v>27</v>
      </c>
      <c r="AF17" s="6">
        <f>(AF14-AF23)/(AF16-1)</f>
        <v>0.78333333333345456</v>
      </c>
      <c r="AH17" s="6">
        <f>(AH14-AH23)/(AH16-1)</f>
        <v>0.46666666666654538</v>
      </c>
      <c r="AI17" s="6">
        <f>(AI23-AI14)/(AI16-1)</f>
        <v>-1</v>
      </c>
      <c r="AJ17" s="8" t="s">
        <v>28</v>
      </c>
    </row>
    <row r="18" spans="1:39" x14ac:dyDescent="0.25">
      <c r="A18" s="6">
        <f t="shared" si="27"/>
        <v>11</v>
      </c>
      <c r="B18" s="6">
        <v>4334</v>
      </c>
      <c r="C18" s="6">
        <f>C17+B6</f>
        <v>6644.7999999999993</v>
      </c>
      <c r="D18" s="6">
        <v>4314</v>
      </c>
      <c r="E18" s="6">
        <f t="shared" si="18"/>
        <v>6644.7999999999993</v>
      </c>
      <c r="F18" s="6">
        <f t="shared" si="19"/>
        <v>43.56666666666667</v>
      </c>
      <c r="G18" s="6">
        <f t="shared" si="20"/>
        <v>-66.74666666666667</v>
      </c>
      <c r="H18" s="6">
        <f t="shared" ref="H18:I18" si="58">F18</f>
        <v>43.56666666666667</v>
      </c>
      <c r="I18" s="6">
        <f t="shared" si="58"/>
        <v>-66.74666666666667</v>
      </c>
      <c r="K18" s="6">
        <f t="shared" si="22"/>
        <v>12</v>
      </c>
      <c r="L18" s="6">
        <v>4330.12</v>
      </c>
      <c r="M18" s="6">
        <f>M17+L5</f>
        <v>6642.149999999996</v>
      </c>
      <c r="N18" s="6">
        <v>4314.8500000000004</v>
      </c>
      <c r="O18" s="6">
        <f t="shared" si="4"/>
        <v>6642.149999999996</v>
      </c>
      <c r="P18" s="6">
        <f t="shared" si="5"/>
        <v>43.502000000000002</v>
      </c>
      <c r="Q18" s="6">
        <f t="shared" si="6"/>
        <v>-66.702500000000001</v>
      </c>
      <c r="R18" s="6">
        <f t="shared" ref="R18:S18" si="59">P18</f>
        <v>43.502000000000002</v>
      </c>
      <c r="S18" s="6">
        <f t="shared" si="59"/>
        <v>-66.702500000000001</v>
      </c>
      <c r="U18" s="6">
        <f t="shared" si="24"/>
        <v>12</v>
      </c>
      <c r="V18" s="6">
        <f>V17+$V5</f>
        <v>4527.1996000000045</v>
      </c>
      <c r="W18" s="6">
        <v>6514</v>
      </c>
      <c r="X18" s="6">
        <f t="shared" ref="X18:Y18" si="60">X17+X5</f>
        <v>4531.2994000000035</v>
      </c>
      <c r="Y18" s="6">
        <f t="shared" si="60"/>
        <v>6468.4992000000029</v>
      </c>
      <c r="Z18" s="6">
        <f t="shared" si="9"/>
        <v>45.453326666666669</v>
      </c>
      <c r="AA18" s="6">
        <f t="shared" si="10"/>
        <v>-65.233333333333334</v>
      </c>
      <c r="AB18" s="6">
        <f t="shared" si="11"/>
        <v>45.521656666666665</v>
      </c>
      <c r="AC18" s="6">
        <f t="shared" si="12"/>
        <v>-65.141653333333338</v>
      </c>
      <c r="AE18" s="6" t="s">
        <v>29</v>
      </c>
      <c r="AF18" s="6" t="s">
        <v>11</v>
      </c>
      <c r="AH18" s="6" t="s">
        <v>10</v>
      </c>
      <c r="AJ18" s="6" t="s">
        <v>11</v>
      </c>
      <c r="AL18" s="6" t="s">
        <v>10</v>
      </c>
    </row>
    <row r="19" spans="1:39" x14ac:dyDescent="0.25">
      <c r="A19" s="6">
        <f t="shared" si="27"/>
        <v>12</v>
      </c>
      <c r="B19" s="6">
        <v>4334</v>
      </c>
      <c r="C19" s="6">
        <f>C18+B6</f>
        <v>6647.8399999999992</v>
      </c>
      <c r="D19" s="6">
        <v>4314</v>
      </c>
      <c r="E19" s="6">
        <f t="shared" si="18"/>
        <v>6647.8399999999992</v>
      </c>
      <c r="F19" s="6">
        <f t="shared" si="19"/>
        <v>43.56666666666667</v>
      </c>
      <c r="G19" s="6">
        <f t="shared" si="20"/>
        <v>-66.797333333333327</v>
      </c>
      <c r="H19" s="6">
        <f t="shared" ref="H19:I19" si="61">F19</f>
        <v>43.56666666666667</v>
      </c>
      <c r="I19" s="6">
        <f t="shared" si="61"/>
        <v>-66.797333333333327</v>
      </c>
      <c r="K19" s="6">
        <f t="shared" si="22"/>
        <v>13</v>
      </c>
      <c r="L19" s="6">
        <v>4330.12</v>
      </c>
      <c r="M19" s="6">
        <f>M18+L5</f>
        <v>6645.2999999999956</v>
      </c>
      <c r="N19" s="6">
        <v>4314.8500000000004</v>
      </c>
      <c r="O19" s="6">
        <f t="shared" si="4"/>
        <v>6645.2999999999956</v>
      </c>
      <c r="P19" s="6">
        <f t="shared" si="5"/>
        <v>43.502000000000002</v>
      </c>
      <c r="Q19" s="6">
        <f t="shared" si="6"/>
        <v>-66.754999999999995</v>
      </c>
      <c r="R19" s="6">
        <f t="shared" ref="R19:S19" si="62">P19</f>
        <v>43.502000000000002</v>
      </c>
      <c r="S19" s="6">
        <f t="shared" si="62"/>
        <v>-66.754999999999995</v>
      </c>
      <c r="U19" s="6">
        <f t="shared" si="24"/>
        <v>13</v>
      </c>
      <c r="V19" s="6">
        <f>V18+$V5</f>
        <v>4528.7632000000049</v>
      </c>
      <c r="W19" s="6">
        <v>6514</v>
      </c>
      <c r="X19" s="6">
        <f t="shared" ref="X19:Y19" si="63">X18+X5</f>
        <v>4532.4448000000039</v>
      </c>
      <c r="Y19" s="6">
        <f t="shared" si="63"/>
        <v>6470.2264000000032</v>
      </c>
      <c r="Z19" s="6">
        <f t="shared" si="9"/>
        <v>45.47938666666667</v>
      </c>
      <c r="AA19" s="6">
        <f t="shared" si="10"/>
        <v>-65.233333333333334</v>
      </c>
      <c r="AB19" s="6">
        <f t="shared" si="11"/>
        <v>45.540746666666664</v>
      </c>
      <c r="AC19" s="6">
        <f t="shared" si="12"/>
        <v>-65.170439999999999</v>
      </c>
      <c r="AE19" s="6">
        <v>1</v>
      </c>
      <c r="AF19" s="6">
        <f>AF14</f>
        <v>4517.3500000000004</v>
      </c>
      <c r="AG19" s="6">
        <v>6503</v>
      </c>
      <c r="AH19" s="6">
        <f t="shared" ref="AH19:AI19" si="64">AH14</f>
        <v>4520.3999999999996</v>
      </c>
      <c r="AI19" s="6">
        <f t="shared" si="64"/>
        <v>6453</v>
      </c>
      <c r="AJ19" s="6">
        <f t="shared" ref="AJ19:AJ22" si="65">(LEFT(AF19,2)+((RIGHT(AF19,LEN(AF19)-2))/60))</f>
        <v>45.289166666666667</v>
      </c>
      <c r="AK19" s="6">
        <f t="shared" ref="AK19:AK22" si="66">-(LEFT(AG19,2)+((RIGHT(AG19,LEN(AG19)-2))/60))</f>
        <v>-65.05</v>
      </c>
      <c r="AL19" s="6">
        <f t="shared" ref="AL19:AL22" si="67">(LEFT(AH19,2)+((RIGHT(AH19,LEN(AH19)-2))/60))</f>
        <v>45.34</v>
      </c>
      <c r="AM19" s="6">
        <f t="shared" ref="AM19:AM22" si="68">-(LEFT(AI19,2)+((RIGHT(AI19,LEN(AI19)-2))/60))</f>
        <v>-64.88333333333334</v>
      </c>
    </row>
    <row r="20" spans="1:39" x14ac:dyDescent="0.25">
      <c r="A20" s="6">
        <f t="shared" si="27"/>
        <v>13</v>
      </c>
      <c r="B20" s="6">
        <v>4334</v>
      </c>
      <c r="C20" s="6">
        <f>C19+B6</f>
        <v>6650.8799999999992</v>
      </c>
      <c r="D20" s="6">
        <v>4314</v>
      </c>
      <c r="E20" s="6">
        <f t="shared" si="18"/>
        <v>6650.8799999999992</v>
      </c>
      <c r="F20" s="6">
        <f t="shared" si="19"/>
        <v>43.56666666666667</v>
      </c>
      <c r="G20" s="6">
        <f t="shared" si="20"/>
        <v>-66.847999999999999</v>
      </c>
      <c r="H20" s="6">
        <f t="shared" ref="H20:I20" si="69">F20</f>
        <v>43.56666666666667</v>
      </c>
      <c r="I20" s="6">
        <f t="shared" si="69"/>
        <v>-66.847999999999999</v>
      </c>
      <c r="K20" s="6">
        <f t="shared" si="22"/>
        <v>14</v>
      </c>
      <c r="L20" s="6">
        <v>4330.12</v>
      </c>
      <c r="M20" s="6">
        <f>M19+L5</f>
        <v>6648.4499999999953</v>
      </c>
      <c r="N20" s="6">
        <v>4314.8500000000004</v>
      </c>
      <c r="O20" s="6">
        <f t="shared" si="4"/>
        <v>6648.4499999999953</v>
      </c>
      <c r="P20" s="6">
        <f t="shared" si="5"/>
        <v>43.502000000000002</v>
      </c>
      <c r="Q20" s="6">
        <f t="shared" si="6"/>
        <v>-66.807500000000005</v>
      </c>
      <c r="R20" s="6">
        <f t="shared" ref="R20:S20" si="70">P20</f>
        <v>43.502000000000002</v>
      </c>
      <c r="S20" s="6">
        <f t="shared" si="70"/>
        <v>-66.807500000000005</v>
      </c>
      <c r="U20" s="6">
        <f t="shared" si="24"/>
        <v>14</v>
      </c>
      <c r="V20" s="6">
        <f>V19+$V5</f>
        <v>4530.3268000000053</v>
      </c>
      <c r="W20" s="6">
        <v>6514</v>
      </c>
      <c r="X20" s="6">
        <f t="shared" ref="X20:Y20" si="71">X19+X5</f>
        <v>4533.5902000000042</v>
      </c>
      <c r="Y20" s="6">
        <f t="shared" si="71"/>
        <v>6471.9536000000035</v>
      </c>
      <c r="Z20" s="6">
        <f t="shared" si="9"/>
        <v>45.505446666666835</v>
      </c>
      <c r="AA20" s="6">
        <f t="shared" si="10"/>
        <v>-65.233333333333334</v>
      </c>
      <c r="AB20" s="6">
        <f t="shared" si="11"/>
        <v>45.559836666666669</v>
      </c>
      <c r="AC20" s="6">
        <f t="shared" si="12"/>
        <v>-65.199226666666661</v>
      </c>
      <c r="AE20" s="6">
        <v>2</v>
      </c>
      <c r="AF20" s="6">
        <f>AF14+AF17</f>
        <v>4518.1333333333341</v>
      </c>
      <c r="AG20" s="6">
        <v>6503</v>
      </c>
      <c r="AH20" s="6">
        <f t="shared" ref="AH20:AI20" si="72">AH19+AH17</f>
        <v>4520.8666666666659</v>
      </c>
      <c r="AI20" s="6">
        <f t="shared" si="72"/>
        <v>6452</v>
      </c>
      <c r="AJ20" s="6">
        <f t="shared" si="65"/>
        <v>45.30222222222217</v>
      </c>
      <c r="AK20" s="6">
        <f t="shared" si="66"/>
        <v>-65.05</v>
      </c>
      <c r="AL20" s="6">
        <f t="shared" si="67"/>
        <v>45.347777777777836</v>
      </c>
      <c r="AM20" s="6">
        <f t="shared" si="68"/>
        <v>-64.86666666666666</v>
      </c>
    </row>
    <row r="21" spans="1:39" ht="15.75" customHeight="1" x14ac:dyDescent="0.25">
      <c r="A21" s="6">
        <f t="shared" si="27"/>
        <v>14</v>
      </c>
      <c r="B21" s="6">
        <v>4334</v>
      </c>
      <c r="C21" s="6">
        <f>C20+B6</f>
        <v>6653.9199999999992</v>
      </c>
      <c r="D21" s="6">
        <v>4314</v>
      </c>
      <c r="E21" s="6">
        <f t="shared" si="18"/>
        <v>6653.9199999999992</v>
      </c>
      <c r="F21" s="6">
        <f t="shared" si="19"/>
        <v>43.56666666666667</v>
      </c>
      <c r="G21" s="6">
        <f t="shared" si="20"/>
        <v>-66.898666666666671</v>
      </c>
      <c r="H21" s="6">
        <f t="shared" ref="H21:I21" si="73">F21</f>
        <v>43.56666666666667</v>
      </c>
      <c r="I21" s="6">
        <f t="shared" si="73"/>
        <v>-66.898666666666671</v>
      </c>
      <c r="K21" s="6">
        <f t="shared" si="22"/>
        <v>15</v>
      </c>
      <c r="L21" s="6">
        <v>4330.12</v>
      </c>
      <c r="M21" s="6">
        <f>M20+L5</f>
        <v>6651.5999999999949</v>
      </c>
      <c r="N21" s="6">
        <v>4314.8500000000004</v>
      </c>
      <c r="O21" s="6">
        <f t="shared" si="4"/>
        <v>6651.5999999999949</v>
      </c>
      <c r="P21" s="6">
        <f t="shared" si="5"/>
        <v>43.502000000000002</v>
      </c>
      <c r="Q21" s="6">
        <f t="shared" si="6"/>
        <v>-66.859999999999829</v>
      </c>
      <c r="R21" s="6">
        <f t="shared" ref="R21:S21" si="74">P21</f>
        <v>43.502000000000002</v>
      </c>
      <c r="S21" s="6">
        <f t="shared" si="74"/>
        <v>-66.859999999999829</v>
      </c>
      <c r="U21" s="6">
        <f t="shared" si="24"/>
        <v>15</v>
      </c>
      <c r="V21" s="6">
        <f>V20+$V5</f>
        <v>4531.8904000000057</v>
      </c>
      <c r="W21" s="6">
        <v>6514</v>
      </c>
      <c r="X21" s="6">
        <f t="shared" ref="X21:Y21" si="75">X20+X5</f>
        <v>4534.7356000000045</v>
      </c>
      <c r="Y21" s="6">
        <f t="shared" si="75"/>
        <v>6473.6808000000037</v>
      </c>
      <c r="Z21" s="6">
        <f t="shared" si="9"/>
        <v>45.531506666666836</v>
      </c>
      <c r="AA21" s="6">
        <f t="shared" si="10"/>
        <v>-65.233333333333334</v>
      </c>
      <c r="AB21" s="6">
        <f t="shared" si="11"/>
        <v>45.578926666666668</v>
      </c>
      <c r="AC21" s="6">
        <f t="shared" si="12"/>
        <v>-65.228013333333337</v>
      </c>
      <c r="AE21" s="6">
        <v>3</v>
      </c>
      <c r="AF21" s="6">
        <f>AF20+AF17</f>
        <v>4518.9166666666679</v>
      </c>
      <c r="AG21" s="6">
        <v>6503</v>
      </c>
      <c r="AH21" s="6">
        <f>AH20+AH17</f>
        <v>4521.3333333333321</v>
      </c>
      <c r="AI21" s="6">
        <f t="shared" ref="AI21:AI22" si="76">AI20+1</f>
        <v>6453</v>
      </c>
      <c r="AJ21" s="6">
        <f t="shared" si="65"/>
        <v>45.315277777777837</v>
      </c>
      <c r="AK21" s="6">
        <f t="shared" si="66"/>
        <v>-65.05</v>
      </c>
      <c r="AL21" s="6">
        <f t="shared" si="67"/>
        <v>45.355555555555497</v>
      </c>
      <c r="AM21" s="6">
        <f t="shared" si="68"/>
        <v>-64.88333333333334</v>
      </c>
    </row>
    <row r="22" spans="1:39" ht="15.75" customHeight="1" x14ac:dyDescent="0.25">
      <c r="A22" s="6">
        <f t="shared" si="27"/>
        <v>15</v>
      </c>
      <c r="B22" s="6">
        <v>4334</v>
      </c>
      <c r="C22" s="6">
        <f>C21+B6</f>
        <v>6656.9599999999991</v>
      </c>
      <c r="D22" s="6">
        <v>4314</v>
      </c>
      <c r="E22" s="6">
        <f t="shared" si="18"/>
        <v>6656.9599999999991</v>
      </c>
      <c r="F22" s="6">
        <f t="shared" si="19"/>
        <v>43.56666666666667</v>
      </c>
      <c r="G22" s="6">
        <f t="shared" si="20"/>
        <v>-66.949333333333328</v>
      </c>
      <c r="H22" s="6">
        <f t="shared" ref="H22:I22" si="77">F22</f>
        <v>43.56666666666667</v>
      </c>
      <c r="I22" s="6">
        <f t="shared" si="77"/>
        <v>-66.949333333333328</v>
      </c>
      <c r="K22" s="6">
        <f t="shared" si="22"/>
        <v>16</v>
      </c>
      <c r="L22" s="6">
        <v>4330.12</v>
      </c>
      <c r="M22" s="6">
        <f>M21+EW5</f>
        <v>6651.5999999999949</v>
      </c>
      <c r="N22" s="6">
        <v>4314.8500000000004</v>
      </c>
      <c r="O22" s="6">
        <f t="shared" si="4"/>
        <v>6651.5999999999949</v>
      </c>
      <c r="P22" s="6">
        <f t="shared" si="5"/>
        <v>43.502000000000002</v>
      </c>
      <c r="Q22" s="6">
        <f t="shared" si="6"/>
        <v>-66.859999999999829</v>
      </c>
      <c r="R22" s="6">
        <f t="shared" ref="R22:S22" si="78">P22</f>
        <v>43.502000000000002</v>
      </c>
      <c r="S22" s="6">
        <f t="shared" si="78"/>
        <v>-66.859999999999829</v>
      </c>
      <c r="U22" s="6">
        <f t="shared" si="24"/>
        <v>16</v>
      </c>
      <c r="V22" s="6">
        <f>V21+$V5</f>
        <v>4533.4540000000061</v>
      </c>
      <c r="W22" s="6">
        <v>6514</v>
      </c>
      <c r="X22" s="6">
        <f t="shared" ref="X22:Y22" si="79">X21+X5</f>
        <v>4535.8810000000049</v>
      </c>
      <c r="Y22" s="6">
        <f t="shared" si="79"/>
        <v>6475.408000000004</v>
      </c>
      <c r="Z22" s="6">
        <f t="shared" si="9"/>
        <v>45.55756666666683</v>
      </c>
      <c r="AA22" s="6">
        <f t="shared" si="10"/>
        <v>-65.233333333333334</v>
      </c>
      <c r="AB22" s="6">
        <f t="shared" si="11"/>
        <v>45.598016666666666</v>
      </c>
      <c r="AC22" s="6">
        <f t="shared" si="12"/>
        <v>-65.256799999999998</v>
      </c>
      <c r="AE22" s="6">
        <v>4</v>
      </c>
      <c r="AF22" s="6">
        <f>AF21+AF17</f>
        <v>4519.7000000000016</v>
      </c>
      <c r="AG22" s="6">
        <v>6503</v>
      </c>
      <c r="AH22" s="6">
        <f>AH21+AH17</f>
        <v>4521.7999999999984</v>
      </c>
      <c r="AI22" s="6">
        <f t="shared" si="76"/>
        <v>6454</v>
      </c>
      <c r="AJ22" s="6">
        <f t="shared" si="65"/>
        <v>45.328333333333333</v>
      </c>
      <c r="AK22" s="6">
        <f t="shared" si="66"/>
        <v>-65.05</v>
      </c>
      <c r="AL22" s="6">
        <f t="shared" si="67"/>
        <v>45.363333333333337</v>
      </c>
      <c r="AM22" s="6">
        <f t="shared" si="68"/>
        <v>-64.900000000000006</v>
      </c>
    </row>
    <row r="23" spans="1:39" ht="15.75" customHeight="1" x14ac:dyDescent="0.25">
      <c r="A23" s="6">
        <f t="shared" si="27"/>
        <v>16</v>
      </c>
      <c r="B23" s="6">
        <v>4334</v>
      </c>
      <c r="C23" s="6">
        <f>C22+B6</f>
        <v>6659.9999999999991</v>
      </c>
      <c r="D23" s="6">
        <v>4314</v>
      </c>
      <c r="E23" s="6">
        <f t="shared" si="18"/>
        <v>6659.9999999999991</v>
      </c>
      <c r="F23" s="6">
        <f t="shared" si="19"/>
        <v>43.56666666666667</v>
      </c>
      <c r="G23" s="6">
        <f t="shared" si="20"/>
        <v>-67</v>
      </c>
      <c r="H23" s="6">
        <f t="shared" ref="H23:I23" si="80">F23</f>
        <v>43.56666666666667</v>
      </c>
      <c r="I23" s="6">
        <f t="shared" si="80"/>
        <v>-67</v>
      </c>
      <c r="K23" s="6">
        <f t="shared" si="22"/>
        <v>17</v>
      </c>
      <c r="L23" s="6">
        <v>4330.12</v>
      </c>
      <c r="M23" s="6">
        <f>M22+L5</f>
        <v>6654.7499999999945</v>
      </c>
      <c r="N23" s="6">
        <v>4314.8500000000004</v>
      </c>
      <c r="O23" s="6">
        <f t="shared" si="4"/>
        <v>6654.7499999999945</v>
      </c>
      <c r="P23" s="6">
        <f t="shared" si="5"/>
        <v>43.502000000000002</v>
      </c>
      <c r="Q23" s="6">
        <f t="shared" si="6"/>
        <v>-66.912499999999838</v>
      </c>
      <c r="R23" s="6">
        <f t="shared" ref="R23:S23" si="81">P23</f>
        <v>43.502000000000002</v>
      </c>
      <c r="S23" s="6">
        <f t="shared" si="81"/>
        <v>-66.912499999999838</v>
      </c>
      <c r="U23" s="6">
        <f t="shared" si="24"/>
        <v>17</v>
      </c>
      <c r="V23" s="6">
        <f>V22+$V5</f>
        <v>4535.0176000000065</v>
      </c>
      <c r="W23" s="6">
        <v>6514</v>
      </c>
      <c r="X23" s="6">
        <f t="shared" ref="X23:Y23" si="82">X22+X5</f>
        <v>4537.0264000000052</v>
      </c>
      <c r="Y23" s="6">
        <f t="shared" si="82"/>
        <v>6477.1352000000043</v>
      </c>
      <c r="Z23" s="6">
        <f t="shared" si="9"/>
        <v>45.583626666666831</v>
      </c>
      <c r="AA23" s="6">
        <f t="shared" si="10"/>
        <v>-65.233333333333334</v>
      </c>
      <c r="AB23" s="6">
        <f t="shared" si="11"/>
        <v>45.617106666666835</v>
      </c>
      <c r="AC23" s="6">
        <f t="shared" si="12"/>
        <v>-65.28558666666666</v>
      </c>
      <c r="AE23" s="6" t="s">
        <v>30</v>
      </c>
      <c r="AF23" s="6">
        <v>4515</v>
      </c>
      <c r="AH23" s="6">
        <v>4519</v>
      </c>
      <c r="AI23" s="6">
        <v>6450</v>
      </c>
    </row>
    <row r="24" spans="1:39" ht="15.75" customHeight="1" x14ac:dyDescent="0.25">
      <c r="A24" s="6">
        <f t="shared" si="27"/>
        <v>17</v>
      </c>
      <c r="B24" s="6">
        <v>4334</v>
      </c>
      <c r="C24" s="6">
        <f>C23+B6</f>
        <v>6663.0399999999991</v>
      </c>
      <c r="D24" s="6">
        <v>4314</v>
      </c>
      <c r="E24" s="6">
        <f t="shared" si="18"/>
        <v>6663.0399999999991</v>
      </c>
      <c r="F24" s="6">
        <f t="shared" si="19"/>
        <v>43.56666666666667</v>
      </c>
      <c r="G24" s="6">
        <f t="shared" si="20"/>
        <v>-67.050666666666672</v>
      </c>
      <c r="H24" s="6">
        <f t="shared" ref="H24:I24" si="83">F24</f>
        <v>43.56666666666667</v>
      </c>
      <c r="I24" s="6">
        <f t="shared" si="83"/>
        <v>-67.050666666666672</v>
      </c>
      <c r="K24" s="6">
        <f t="shared" si="22"/>
        <v>18</v>
      </c>
      <c r="L24" s="6">
        <v>4330.12</v>
      </c>
      <c r="M24" s="6">
        <f>M23+L5</f>
        <v>6657.8999999999942</v>
      </c>
      <c r="N24" s="6">
        <v>4314.8500000000004</v>
      </c>
      <c r="O24" s="6">
        <f t="shared" si="4"/>
        <v>6657.8999999999942</v>
      </c>
      <c r="P24" s="6">
        <f t="shared" si="5"/>
        <v>43.502000000000002</v>
      </c>
      <c r="Q24" s="6">
        <f t="shared" si="6"/>
        <v>-66.964999999999833</v>
      </c>
      <c r="R24" s="6">
        <f t="shared" ref="R24:S24" si="84">P24</f>
        <v>43.502000000000002</v>
      </c>
      <c r="S24" s="6">
        <f t="shared" si="84"/>
        <v>-66.964999999999833</v>
      </c>
      <c r="U24" s="6">
        <f t="shared" si="24"/>
        <v>18</v>
      </c>
      <c r="V24" s="6">
        <f>V23+$V5</f>
        <v>4536.5812000000069</v>
      </c>
      <c r="W24" s="6">
        <v>6514</v>
      </c>
      <c r="X24" s="6">
        <f t="shared" ref="X24:Y24" si="85">X23+X5</f>
        <v>4538.1718000000055</v>
      </c>
      <c r="Y24" s="6">
        <f t="shared" si="85"/>
        <v>6478.8624000000045</v>
      </c>
      <c r="Z24" s="6">
        <f t="shared" si="9"/>
        <v>45.609686666666832</v>
      </c>
      <c r="AA24" s="6">
        <f t="shared" si="10"/>
        <v>-65.233333333333334</v>
      </c>
      <c r="AB24" s="6">
        <f t="shared" si="11"/>
        <v>45.636196666666834</v>
      </c>
      <c r="AC24" s="6">
        <f t="shared" si="12"/>
        <v>-65.314373333333336</v>
      </c>
    </row>
    <row r="25" spans="1:39" ht="15.75" customHeight="1" x14ac:dyDescent="0.25">
      <c r="A25" s="6">
        <f t="shared" si="27"/>
        <v>18</v>
      </c>
      <c r="B25" s="6">
        <v>4334</v>
      </c>
      <c r="C25" s="6">
        <f>C24+B6</f>
        <v>6666.079999999999</v>
      </c>
      <c r="D25" s="6">
        <v>4314</v>
      </c>
      <c r="E25" s="6">
        <f t="shared" si="18"/>
        <v>6666.079999999999</v>
      </c>
      <c r="F25" s="6">
        <f t="shared" si="19"/>
        <v>43.56666666666667</v>
      </c>
      <c r="G25" s="6">
        <f t="shared" si="20"/>
        <v>-67.101333333333329</v>
      </c>
      <c r="H25" s="6">
        <f t="shared" ref="H25:I25" si="86">F25</f>
        <v>43.56666666666667</v>
      </c>
      <c r="I25" s="6">
        <f t="shared" si="86"/>
        <v>-67.101333333333329</v>
      </c>
      <c r="K25" s="6">
        <f t="shared" si="22"/>
        <v>19</v>
      </c>
      <c r="L25" s="6">
        <v>4330.12</v>
      </c>
      <c r="M25" s="6">
        <f>M24+L5</f>
        <v>6661.0499999999938</v>
      </c>
      <c r="N25" s="6">
        <v>4314.8500000000004</v>
      </c>
      <c r="O25" s="6">
        <f t="shared" si="4"/>
        <v>6661.0499999999938</v>
      </c>
      <c r="P25" s="6">
        <f t="shared" si="5"/>
        <v>43.502000000000002</v>
      </c>
      <c r="Q25" s="6">
        <f t="shared" si="6"/>
        <v>-67.017499999999828</v>
      </c>
      <c r="R25" s="6">
        <f t="shared" ref="R25:S25" si="87">P25</f>
        <v>43.502000000000002</v>
      </c>
      <c r="S25" s="6">
        <f t="shared" si="87"/>
        <v>-67.017499999999828</v>
      </c>
      <c r="U25" s="6" t="s">
        <v>30</v>
      </c>
      <c r="V25" s="6">
        <v>4502.1819999999998</v>
      </c>
      <c r="X25" s="6">
        <v>4512.973</v>
      </c>
      <c r="Y25" s="6">
        <v>6440.8639999999996</v>
      </c>
    </row>
    <row r="26" spans="1:39" ht="15.75" customHeight="1" x14ac:dyDescent="0.25">
      <c r="A26" s="6">
        <f t="shared" si="27"/>
        <v>19</v>
      </c>
      <c r="B26" s="6">
        <v>4334</v>
      </c>
      <c r="C26" s="6">
        <f>C25+B6</f>
        <v>6669.119999999999</v>
      </c>
      <c r="D26" s="6">
        <v>4314</v>
      </c>
      <c r="E26" s="6">
        <f t="shared" si="18"/>
        <v>6669.119999999999</v>
      </c>
      <c r="F26" s="6">
        <f t="shared" si="19"/>
        <v>43.56666666666667</v>
      </c>
      <c r="G26" s="6">
        <f t="shared" si="20"/>
        <v>-67.152000000000001</v>
      </c>
      <c r="H26" s="6">
        <f t="shared" ref="H26:I26" si="88">F26</f>
        <v>43.56666666666667</v>
      </c>
      <c r="I26" s="6">
        <f t="shared" si="88"/>
        <v>-67.152000000000001</v>
      </c>
      <c r="K26" s="6">
        <f t="shared" si="22"/>
        <v>20</v>
      </c>
      <c r="L26" s="6">
        <v>4330.12</v>
      </c>
      <c r="M26" s="6">
        <f>M25+L5</f>
        <v>6664.1999999999935</v>
      </c>
      <c r="N26" s="6">
        <v>4314.8500000000004</v>
      </c>
      <c r="O26" s="6">
        <f t="shared" si="4"/>
        <v>6664.1999999999935</v>
      </c>
      <c r="P26" s="6">
        <f t="shared" si="5"/>
        <v>43.502000000000002</v>
      </c>
      <c r="Q26" s="6">
        <f t="shared" si="6"/>
        <v>-67.069999999999837</v>
      </c>
      <c r="R26" s="6">
        <f t="shared" ref="R26:S26" si="89">P26</f>
        <v>43.502000000000002</v>
      </c>
      <c r="S26" s="6">
        <f t="shared" si="89"/>
        <v>-67.069999999999837</v>
      </c>
    </row>
    <row r="27" spans="1:39" ht="15.75" customHeight="1" x14ac:dyDescent="0.25">
      <c r="A27" s="6">
        <f t="shared" si="27"/>
        <v>20</v>
      </c>
      <c r="B27" s="6">
        <v>4334</v>
      </c>
      <c r="C27" s="6">
        <f>C26+B6</f>
        <v>6672.1599999999989</v>
      </c>
      <c r="D27" s="6">
        <v>4314</v>
      </c>
      <c r="E27" s="6">
        <f t="shared" si="18"/>
        <v>6672.1599999999989</v>
      </c>
      <c r="F27" s="6">
        <f t="shared" si="19"/>
        <v>43.56666666666667</v>
      </c>
      <c r="G27" s="6">
        <f t="shared" si="20"/>
        <v>-67.202666666666673</v>
      </c>
      <c r="H27" s="6">
        <f t="shared" ref="H27:I27" si="90">F27</f>
        <v>43.56666666666667</v>
      </c>
      <c r="I27" s="6">
        <f t="shared" si="90"/>
        <v>-67.202666666666673</v>
      </c>
      <c r="K27" s="6">
        <f t="shared" si="22"/>
        <v>21</v>
      </c>
      <c r="L27" s="6">
        <v>4330.12</v>
      </c>
      <c r="M27" s="6">
        <f>M26+L5</f>
        <v>6667.3499999999931</v>
      </c>
      <c r="N27" s="6">
        <v>4314.8500000000004</v>
      </c>
      <c r="O27" s="6">
        <f t="shared" si="4"/>
        <v>6667.3499999999931</v>
      </c>
      <c r="P27" s="6">
        <f t="shared" si="5"/>
        <v>43.502000000000002</v>
      </c>
      <c r="Q27" s="6">
        <f t="shared" si="6"/>
        <v>-67.122499999999832</v>
      </c>
      <c r="R27" s="6">
        <f t="shared" ref="R27:S27" si="91">P27</f>
        <v>43.502000000000002</v>
      </c>
      <c r="S27" s="6">
        <f t="shared" si="91"/>
        <v>-67.122499999999832</v>
      </c>
    </row>
    <row r="28" spans="1:39" ht="15.75" customHeight="1" x14ac:dyDescent="0.25">
      <c r="A28" s="6">
        <f t="shared" si="27"/>
        <v>21</v>
      </c>
      <c r="B28" s="6">
        <v>4334</v>
      </c>
      <c r="C28" s="6">
        <f>C27+B6</f>
        <v>6675.1999999999989</v>
      </c>
      <c r="D28" s="6">
        <v>4314</v>
      </c>
      <c r="E28" s="6">
        <f t="shared" si="18"/>
        <v>6675.1999999999989</v>
      </c>
      <c r="F28" s="6">
        <f t="shared" si="19"/>
        <v>43.56666666666667</v>
      </c>
      <c r="G28" s="6">
        <f t="shared" si="20"/>
        <v>-67.25333333333333</v>
      </c>
      <c r="H28" s="6">
        <f t="shared" ref="H28:I28" si="92">F28</f>
        <v>43.56666666666667</v>
      </c>
      <c r="I28" s="6">
        <f t="shared" si="92"/>
        <v>-67.25333333333333</v>
      </c>
      <c r="K28" s="6">
        <f t="shared" si="22"/>
        <v>22</v>
      </c>
      <c r="L28" s="6">
        <v>4330.12</v>
      </c>
      <c r="M28" s="6">
        <f>M27+L5</f>
        <v>6670.4999999999927</v>
      </c>
      <c r="N28" s="6">
        <v>4314.8500000000004</v>
      </c>
      <c r="O28" s="6">
        <f t="shared" si="4"/>
        <v>6670.4999999999927</v>
      </c>
      <c r="P28" s="6">
        <f t="shared" si="5"/>
        <v>43.502000000000002</v>
      </c>
      <c r="Q28" s="6">
        <f t="shared" si="6"/>
        <v>-67.174999999999827</v>
      </c>
      <c r="R28" s="6">
        <f t="shared" ref="R28:S28" si="93">P28</f>
        <v>43.502000000000002</v>
      </c>
      <c r="S28" s="6">
        <f t="shared" si="93"/>
        <v>-67.174999999999827</v>
      </c>
    </row>
    <row r="29" spans="1:39" ht="15.75" customHeight="1" x14ac:dyDescent="0.25">
      <c r="A29" s="6">
        <f t="shared" si="27"/>
        <v>22</v>
      </c>
      <c r="B29" s="6">
        <v>4334</v>
      </c>
      <c r="C29" s="6">
        <f>C28+B6</f>
        <v>6678.2399999999989</v>
      </c>
      <c r="D29" s="6">
        <v>4314</v>
      </c>
      <c r="E29" s="6">
        <f t="shared" si="18"/>
        <v>6678.2399999999989</v>
      </c>
      <c r="F29" s="6">
        <f t="shared" si="19"/>
        <v>43.56666666666667</v>
      </c>
      <c r="G29" s="6">
        <f t="shared" si="20"/>
        <v>-67.304000000000002</v>
      </c>
      <c r="H29" s="6">
        <f t="shared" ref="H29:I29" si="94">F29</f>
        <v>43.56666666666667</v>
      </c>
      <c r="I29" s="6">
        <f t="shared" si="94"/>
        <v>-67.304000000000002</v>
      </c>
      <c r="K29" s="6">
        <f t="shared" si="22"/>
        <v>23</v>
      </c>
      <c r="L29" s="6">
        <v>4330.12</v>
      </c>
      <c r="M29" s="6">
        <f>M28+L5</f>
        <v>6673.6499999999924</v>
      </c>
      <c r="N29" s="6">
        <v>4314.8500000000004</v>
      </c>
      <c r="O29" s="6">
        <f t="shared" si="4"/>
        <v>6673.6499999999924</v>
      </c>
      <c r="P29" s="6">
        <f t="shared" si="5"/>
        <v>43.502000000000002</v>
      </c>
      <c r="Q29" s="6">
        <f t="shared" si="6"/>
        <v>-67.227499999999836</v>
      </c>
      <c r="R29" s="6">
        <f t="shared" ref="R29:S29" si="95">P29</f>
        <v>43.502000000000002</v>
      </c>
      <c r="S29" s="6">
        <f t="shared" si="95"/>
        <v>-67.227499999999836</v>
      </c>
    </row>
    <row r="30" spans="1:39" ht="15.75" customHeight="1" x14ac:dyDescent="0.25">
      <c r="A30" s="6">
        <f t="shared" si="27"/>
        <v>23</v>
      </c>
      <c r="B30" s="6">
        <v>4334</v>
      </c>
      <c r="C30" s="6">
        <f>C29+B6</f>
        <v>6681.2799999999988</v>
      </c>
      <c r="D30" s="6">
        <v>4314</v>
      </c>
      <c r="E30" s="6">
        <f t="shared" si="18"/>
        <v>6681.2799999999988</v>
      </c>
      <c r="F30" s="6">
        <f t="shared" si="19"/>
        <v>43.56666666666667</v>
      </c>
      <c r="G30" s="6">
        <f t="shared" si="20"/>
        <v>-67.354666666666674</v>
      </c>
      <c r="H30" s="6">
        <f t="shared" ref="H30:I30" si="96">F30</f>
        <v>43.56666666666667</v>
      </c>
      <c r="I30" s="6">
        <f t="shared" si="96"/>
        <v>-67.354666666666674</v>
      </c>
      <c r="K30" s="6">
        <f t="shared" si="22"/>
        <v>24</v>
      </c>
      <c r="L30" s="6">
        <v>4330.12</v>
      </c>
      <c r="M30" s="6">
        <f>M29+L5</f>
        <v>6676.799999999992</v>
      </c>
      <c r="N30" s="6">
        <v>4314.8500000000004</v>
      </c>
      <c r="O30" s="6">
        <f t="shared" si="4"/>
        <v>6676.799999999992</v>
      </c>
      <c r="P30" s="6">
        <f t="shared" si="5"/>
        <v>43.502000000000002</v>
      </c>
      <c r="Q30" s="6">
        <f t="shared" si="6"/>
        <v>-67.279999999999831</v>
      </c>
      <c r="R30" s="6">
        <f t="shared" ref="R30:S30" si="97">P30</f>
        <v>43.502000000000002</v>
      </c>
      <c r="S30" s="6">
        <f t="shared" si="97"/>
        <v>-67.279999999999831</v>
      </c>
    </row>
    <row r="31" spans="1:39" ht="15.75" customHeight="1" x14ac:dyDescent="0.25">
      <c r="A31" s="6">
        <f t="shared" si="27"/>
        <v>24</v>
      </c>
      <c r="B31" s="6">
        <v>4334</v>
      </c>
      <c r="C31" s="6">
        <f>C30+B6</f>
        <v>6684.3199999999988</v>
      </c>
      <c r="D31" s="6">
        <v>4314</v>
      </c>
      <c r="E31" s="6">
        <f t="shared" si="18"/>
        <v>6684.3199999999988</v>
      </c>
      <c r="F31" s="6">
        <f t="shared" si="19"/>
        <v>43.56666666666667</v>
      </c>
      <c r="G31" s="6">
        <f t="shared" si="20"/>
        <v>-67.405333333333331</v>
      </c>
      <c r="H31" s="6">
        <f t="shared" ref="H31:I31" si="98">F31</f>
        <v>43.56666666666667</v>
      </c>
      <c r="I31" s="6">
        <f t="shared" si="98"/>
        <v>-67.405333333333331</v>
      </c>
      <c r="K31" s="6" t="s">
        <v>32</v>
      </c>
      <c r="L31" s="6">
        <v>6613.8</v>
      </c>
      <c r="Q31" s="6">
        <f>-(LEFT(L31,2)+((RIGHT(L31,LEN(L31)-2))/60))</f>
        <v>-66.23</v>
      </c>
    </row>
    <row r="32" spans="1:39" ht="15.75" customHeight="1" x14ac:dyDescent="0.25">
      <c r="A32" s="6" t="s">
        <v>32</v>
      </c>
      <c r="B32" s="6">
        <v>6629.6</v>
      </c>
      <c r="G32" s="6">
        <f>-(LEFT(B32,2)+((RIGHT(B32,LEN(B32)-2))/60))</f>
        <v>-66.493333333333339</v>
      </c>
      <c r="K32" s="6" t="s">
        <v>33</v>
      </c>
      <c r="L32" s="6">
        <v>4330.12</v>
      </c>
    </row>
    <row r="33" spans="1:2" ht="15.75" customHeight="1" x14ac:dyDescent="0.25">
      <c r="A33" s="6" t="s">
        <v>34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R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2023-05-10T12:41:26Z</dcterms:modified>
</cp:coreProperties>
</file>