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"/>
    </mc:Choice>
  </mc:AlternateContent>
  <xr:revisionPtr revIDLastSave="0" documentId="13_ncr:1_{0178FE35-18D9-4B40-8746-07F1E0EB3697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AM20" i="4" l="1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Q31" i="4"/>
  <c r="F31" i="4"/>
  <c r="H31" i="4" s="1"/>
  <c r="P30" i="4"/>
  <c r="R30" i="4" s="1"/>
  <c r="F30" i="4"/>
  <c r="H30" i="4" s="1"/>
  <c r="P29" i="4"/>
  <c r="R29" i="4" s="1"/>
  <c r="F29" i="4"/>
  <c r="H29" i="4" s="1"/>
  <c r="P28" i="4"/>
  <c r="R28" i="4" s="1"/>
  <c r="F28" i="4"/>
  <c r="H28" i="4" s="1"/>
  <c r="P27" i="4"/>
  <c r="R27" i="4" s="1"/>
  <c r="F27" i="4"/>
  <c r="H27" i="4" s="1"/>
  <c r="P26" i="4"/>
  <c r="R26" i="4" s="1"/>
  <c r="F26" i="4"/>
  <c r="H26" i="4" s="1"/>
  <c r="P25" i="4"/>
  <c r="R25" i="4" s="1"/>
  <c r="F25" i="4"/>
  <c r="H25" i="4" s="1"/>
  <c r="AA24" i="4"/>
  <c r="P24" i="4"/>
  <c r="R24" i="4" s="1"/>
  <c r="F24" i="4"/>
  <c r="H24" i="4" s="1"/>
  <c r="AA23" i="4"/>
  <c r="P23" i="4"/>
  <c r="R23" i="4" s="1"/>
  <c r="F23" i="4"/>
  <c r="H23" i="4" s="1"/>
  <c r="AA22" i="4"/>
  <c r="P22" i="4"/>
  <c r="R22" i="4" s="1"/>
  <c r="F22" i="4"/>
  <c r="H22" i="4" s="1"/>
  <c r="AA21" i="4"/>
  <c r="P21" i="4"/>
  <c r="R21" i="4" s="1"/>
  <c r="F21" i="4"/>
  <c r="H21" i="4" s="1"/>
  <c r="AA20" i="4"/>
  <c r="P20" i="4"/>
  <c r="R20" i="4" s="1"/>
  <c r="F20" i="4"/>
  <c r="H20" i="4" s="1"/>
  <c r="AA19" i="4"/>
  <c r="P19" i="4"/>
  <c r="R19" i="4" s="1"/>
  <c r="F19" i="4"/>
  <c r="H19" i="4" s="1"/>
  <c r="AA18" i="4"/>
  <c r="P18" i="4"/>
  <c r="R18" i="4" s="1"/>
  <c r="F18" i="4"/>
  <c r="H18" i="4" s="1"/>
  <c r="AA17" i="4"/>
  <c r="P17" i="4"/>
  <c r="R17" i="4" s="1"/>
  <c r="F17" i="4"/>
  <c r="H17" i="4" s="1"/>
  <c r="AA16" i="4"/>
  <c r="P16" i="4"/>
  <c r="R16" i="4" s="1"/>
  <c r="F16" i="4"/>
  <c r="H16" i="4" s="1"/>
  <c r="AA15" i="4"/>
  <c r="P15" i="4"/>
  <c r="R15" i="4" s="1"/>
  <c r="F15" i="4"/>
  <c r="H15" i="4" s="1"/>
  <c r="AA14" i="4"/>
  <c r="P14" i="4"/>
  <c r="R14" i="4" s="1"/>
  <c r="F14" i="4"/>
  <c r="H14" i="4" s="1"/>
  <c r="AA13" i="4"/>
  <c r="P13" i="4"/>
  <c r="R13" i="4" s="1"/>
  <c r="F13" i="4"/>
  <c r="H13" i="4" s="1"/>
  <c r="AA12" i="4"/>
  <c r="P12" i="4"/>
  <c r="R12" i="4" s="1"/>
  <c r="F12" i="4"/>
  <c r="H12" i="4" s="1"/>
  <c r="AA11" i="4"/>
  <c r="P11" i="4"/>
  <c r="R11" i="4" s="1"/>
  <c r="F11" i="4"/>
  <c r="H11" i="4" s="1"/>
  <c r="AM10" i="4"/>
  <c r="AA10" i="4"/>
  <c r="P10" i="4"/>
  <c r="R10" i="4" s="1"/>
  <c r="F10" i="4"/>
  <c r="H10" i="4" s="1"/>
  <c r="AM9" i="4"/>
  <c r="AA9" i="4"/>
  <c r="P9" i="4"/>
  <c r="R9" i="4" s="1"/>
  <c r="F9" i="4"/>
  <c r="H9" i="4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R8" i="4" s="1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F8" i="4"/>
  <c r="H8" i="4" s="1"/>
  <c r="C8" i="4"/>
  <c r="G8" i="4" s="1"/>
  <c r="I8" i="4" s="1"/>
  <c r="AM7" i="4"/>
  <c r="AL7" i="4"/>
  <c r="AA7" i="4"/>
  <c r="P7" i="4"/>
  <c r="R7" i="4" s="1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L10" i="1" l="1" a="1"/>
  <c r="Q11" i="1" s="1"/>
  <c r="X5" i="4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O29" i="1" l="1"/>
  <c r="O24" i="1"/>
  <c r="R13" i="1"/>
  <c r="R33" i="1"/>
  <c r="P14" i="1"/>
  <c r="T12" i="1"/>
  <c r="T19" i="1"/>
  <c r="R12" i="1"/>
  <c r="O19" i="1"/>
  <c r="P29" i="1"/>
  <c r="L21" i="1"/>
  <c r="O18" i="1"/>
  <c r="M12" i="1"/>
  <c r="Q13" i="1"/>
  <c r="R32" i="1"/>
  <c r="P21" i="1"/>
  <c r="N34" i="1"/>
  <c r="L11" i="1"/>
  <c r="T17" i="1"/>
  <c r="R10" i="1"/>
  <c r="M16" i="1"/>
  <c r="S17" i="1"/>
  <c r="S27" i="1"/>
  <c r="N16" i="1"/>
  <c r="L34" i="1"/>
  <c r="Q14" i="1"/>
  <c r="R20" i="1"/>
  <c r="P26" i="1"/>
  <c r="L33" i="1"/>
  <c r="M31" i="1"/>
  <c r="N19" i="1"/>
  <c r="Q29" i="1"/>
  <c r="T29" i="1"/>
  <c r="T33" i="1"/>
  <c r="T18" i="1"/>
  <c r="P27" i="1"/>
  <c r="P11" i="1"/>
  <c r="N22" i="1"/>
  <c r="S23" i="1"/>
  <c r="T16" i="1"/>
  <c r="R16" i="1"/>
  <c r="N18" i="1"/>
  <c r="Q22" i="1"/>
  <c r="Q30" i="1"/>
  <c r="S22" i="1"/>
  <c r="S29" i="1"/>
  <c r="P28" i="1"/>
  <c r="N24" i="1"/>
  <c r="N21" i="1"/>
  <c r="N31" i="1"/>
  <c r="T27" i="1"/>
  <c r="N23" i="1"/>
  <c r="Q18" i="1"/>
  <c r="R21" i="1"/>
  <c r="R34" i="1"/>
  <c r="P34" i="1"/>
  <c r="O34" i="1"/>
  <c r="T23" i="1"/>
  <c r="S24" i="1"/>
  <c r="M25" i="1"/>
  <c r="P10" i="1"/>
  <c r="O33" i="1"/>
  <c r="N32" i="1"/>
  <c r="L24" i="1"/>
  <c r="M34" i="1"/>
  <c r="R29" i="1"/>
  <c r="L16" i="1"/>
  <c r="N17" i="1"/>
  <c r="T10" i="1"/>
  <c r="M29" i="1"/>
  <c r="T28" i="1"/>
  <c r="R19" i="1"/>
  <c r="O30" i="1"/>
  <c r="M24" i="1"/>
  <c r="S34" i="1"/>
  <c r="L22" i="1"/>
  <c r="L29" i="1"/>
  <c r="M27" i="1"/>
  <c r="R23" i="1"/>
  <c r="M20" i="1"/>
  <c r="L10" i="1"/>
  <c r="R24" i="1"/>
  <c r="Q17" i="1"/>
  <c r="O16" i="1"/>
  <c r="O21" i="1"/>
  <c r="N20" i="1"/>
  <c r="N30" i="1"/>
  <c r="Q27" i="1"/>
  <c r="T14" i="1"/>
  <c r="L27" i="1"/>
  <c r="S18" i="1"/>
  <c r="Q16" i="1"/>
  <c r="T20" i="1"/>
  <c r="M19" i="1"/>
  <c r="S13" i="1"/>
  <c r="M32" i="1"/>
  <c r="S11" i="1"/>
  <c r="R17" i="1"/>
  <c r="Q28" i="1"/>
  <c r="L30" i="1"/>
  <c r="M26" i="1"/>
  <c r="M28" i="1"/>
  <c r="M23" i="1"/>
  <c r="P25" i="1"/>
  <c r="O20" i="1"/>
  <c r="R22" i="1"/>
  <c r="S31" i="1"/>
  <c r="N12" i="1"/>
  <c r="N15" i="1"/>
  <c r="T21" i="1"/>
  <c r="Q24" i="1"/>
  <c r="R26" i="1"/>
  <c r="T32" i="1"/>
  <c r="N14" i="1"/>
  <c r="O22" i="1"/>
  <c r="S20" i="1"/>
  <c r="N27" i="1"/>
  <c r="N28" i="1"/>
  <c r="S26" i="1"/>
  <c r="M33" i="1"/>
  <c r="P16" i="1"/>
  <c r="S25" i="1"/>
  <c r="S19" i="1"/>
  <c r="O12" i="1"/>
  <c r="O31" i="1"/>
  <c r="N25" i="1"/>
  <c r="P24" i="1"/>
  <c r="Q10" i="1"/>
  <c r="T22" i="1"/>
  <c r="L28" i="1"/>
  <c r="R25" i="1"/>
  <c r="N11" i="1"/>
  <c r="P30" i="1"/>
  <c r="S10" i="1"/>
  <c r="T30" i="1"/>
  <c r="S15" i="1"/>
  <c r="T31" i="1"/>
  <c r="M22" i="1"/>
  <c r="M18" i="1"/>
  <c r="P33" i="1"/>
  <c r="L12" i="1"/>
  <c r="R27" i="1"/>
  <c r="N29" i="1"/>
  <c r="Q19" i="1"/>
  <c r="M21" i="1"/>
  <c r="Q33" i="1"/>
  <c r="M17" i="1"/>
  <c r="Q20" i="1"/>
  <c r="Q15" i="1"/>
  <c r="L19" i="1"/>
  <c r="M11" i="1"/>
  <c r="S32" i="1"/>
  <c r="L15" i="1"/>
  <c r="M30" i="1"/>
  <c r="T11" i="1"/>
  <c r="O32" i="1"/>
  <c r="M13" i="1"/>
  <c r="T25" i="1"/>
  <c r="T26" i="1"/>
  <c r="N10" i="1"/>
  <c r="O23" i="1"/>
  <c r="N26" i="1"/>
  <c r="Q34" i="1"/>
  <c r="N13" i="1"/>
  <c r="P23" i="1"/>
  <c r="S21" i="1"/>
  <c r="O17" i="1"/>
  <c r="S14" i="1"/>
  <c r="R11" i="1"/>
  <c r="R14" i="1"/>
  <c r="T13" i="1"/>
  <c r="L25" i="1"/>
  <c r="L23" i="1"/>
  <c r="L17" i="1"/>
  <c r="P32" i="1"/>
  <c r="Q23" i="1"/>
  <c r="L31" i="1"/>
  <c r="L20" i="1"/>
  <c r="O11" i="1"/>
  <c r="P20" i="1"/>
  <c r="P13" i="1"/>
  <c r="L14" i="1"/>
  <c r="S33" i="1"/>
  <c r="L32" i="1"/>
  <c r="P15" i="1"/>
  <c r="O13" i="1"/>
  <c r="S12" i="1"/>
  <c r="O26" i="1"/>
  <c r="R31" i="1"/>
  <c r="P22" i="1"/>
  <c r="P19" i="1"/>
  <c r="M14" i="1"/>
  <c r="O10" i="1"/>
  <c r="T34" i="1"/>
  <c r="Q32" i="1"/>
  <c r="Q21" i="1"/>
  <c r="R18" i="1"/>
  <c r="L26" i="1"/>
  <c r="R15" i="1"/>
  <c r="P31" i="1"/>
  <c r="O27" i="1"/>
  <c r="Q31" i="1"/>
  <c r="O28" i="1"/>
  <c r="P18" i="1"/>
  <c r="P12" i="1"/>
  <c r="Q25" i="1"/>
  <c r="S28" i="1"/>
  <c r="P17" i="1"/>
  <c r="N33" i="1"/>
  <c r="Q12" i="1"/>
  <c r="S30" i="1"/>
  <c r="M15" i="1"/>
  <c r="T24" i="1"/>
  <c r="T15" i="1"/>
  <c r="Q26" i="1"/>
  <c r="L13" i="1"/>
  <c r="O15" i="1"/>
  <c r="O25" i="1"/>
  <c r="O14" i="1"/>
  <c r="L18" i="1"/>
  <c r="R30" i="1"/>
  <c r="S16" i="1"/>
  <c r="R28" i="1"/>
  <c r="M10" i="1"/>
  <c r="X9" i="4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M22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O30" i="4"/>
</calcChain>
</file>

<file path=xl/sharedStrings.xml><?xml version="1.0" encoding="utf-8"?>
<sst xmlns="http://schemas.openxmlformats.org/spreadsheetml/2006/main" count="125" uniqueCount="48">
  <si>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</si>
  <si>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</si>
  <si>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</si>
  <si>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</si>
  <si>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</si>
  <si>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</si>
  <si>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</si>
  <si>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</si>
  <si>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</si>
  <si>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</si>
  <si>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</si>
  <si>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</si>
  <si>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</si>
  <si>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</si>
  <si>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</si>
  <si>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</si>
  <si>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</si>
  <si>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</si>
  <si>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</si>
  <si>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</si>
  <si>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</si>
  <si>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</si>
  <si>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</si>
  <si>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</si>
  <si>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</si>
  <si>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</si>
  <si>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</si>
  <si>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</si>
  <si>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</si>
  <si>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</si>
  <si>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</si>
  <si>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</si>
  <si>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</si>
  <si>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Scots Bay</t>
  </si>
  <si>
    <t>Main Box</t>
  </si>
  <si>
    <t>1) Use the "Main Box", "Ground", and "Extra Boxes" drop downs to select the proper configuration for the survey.</t>
  </si>
  <si>
    <t>Both</t>
  </si>
  <si>
    <t>Sealife II</t>
  </si>
  <si>
    <t>Lady Melissa</t>
  </si>
  <si>
    <t>Fundy Monarch</t>
  </si>
  <si>
    <t>Morning Star</t>
  </si>
  <si>
    <t>Brunswick Provider</t>
  </si>
  <si>
    <t>2) Copy standard/leftside format for "Table" sheet, use Converted/rightside format for "survey plan" sheet</t>
  </si>
  <si>
    <t>Converted Format for "survey plan" Sheet</t>
  </si>
  <si>
    <t>for 'Table' sheet</t>
  </si>
  <si>
    <t>Canada 100</t>
  </si>
  <si>
    <t>Tasha Marie</t>
  </si>
  <si>
    <t>Lady Janice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</si>
</sst>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6" fillId="0" borderId="0" xfId="0" applyFont="1"/>
    <xf numFmtId="0" fontId="7" fillId="2" borderId="1" xfId="0" applyFont="1" applyFill="1" applyBorder="1"/>
    <xf numFmtId="0" fontId="4" fillId="3" borderId="1" xfId="0" applyFont="1" applyFill="1" applyBorder="1"/>
    <xf numFmtId="0" fontId="8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E42" sqref="E42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34</v>
      </c>
      <c r="B1" s="2">
        <v>6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33</v>
      </c>
      <c r="D2" s="7" t="s">
        <v>35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36</v>
      </c>
      <c r="D3" s="7" t="s">
        <v>42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" t="str">
        <f>IF(B2="German Bank", "German Bank Box", IF(B2="Scots Bay", "Main Survey Box",""))</f>
        <v>Main Survey Box</v>
      </c>
      <c r="C9" s="9" t="s">
        <v>44</v>
      </c>
      <c r="F9" s="1" t="s">
        <v>43</v>
      </c>
      <c r="L9" s="1" t="str">
        <f>IF(B2="German Bank", "Seal Island Box", IF(B3="North", "North Box", IF(B3="East", "East Box", IF(B3="Both", "East Box",""))))</f>
        <v>East Box</v>
      </c>
      <c r="M9" s="9" t="s">
        <v>44</v>
      </c>
      <c r="P9" s="1" t="str">
        <f>IF(B2="German Bank", "Converted Format for 'survey plan' Sheet", IF(B3&lt;&gt;"None", "Converted Format for 'survey plan' Sheet", ""))</f>
        <v>Converted Format for 'survey plan' Sheet</v>
      </c>
    </row>
    <row r="10" spans="1:21" x14ac:dyDescent="0.25">
      <c r="B10" s="6" t="str">
        <f t="array" ref="B10:I34">IF(B2="Scots Bay",'Back End'!V6:AC24,IF(B2="German Bank",'Back End'!B7:I31,""))</f>
        <v>START POINT</v>
      </c>
      <c r="C10" s="6">
        <v>0</v>
      </c>
      <c r="D10" s="6" t="str">
        <v>TURN POINT</v>
      </c>
      <c r="E10" s="6">
        <v>0</v>
      </c>
      <c r="F10" s="6" t="str">
        <v>START POINT</v>
      </c>
      <c r="G10" s="6">
        <v>0</v>
      </c>
      <c r="H10" s="6" t="str">
        <v>TURN POINT</v>
      </c>
      <c r="I10" s="6">
        <v>0</v>
      </c>
      <c r="L10" s="6" t="str">
        <f t="array" ref="L10:T34">IF(B2="German Bank",'Back End'!L6:S30, IF(B3="North", 'Back End'!AF18:AM22, IF(B3="East", 'Back End'!AF6:AM10,IF(B3="Both", 'Back End'!AE6:AM22,""))))</f>
        <v>LINE #</v>
      </c>
      <c r="M10" s="6" t="str">
        <v>START POINT</v>
      </c>
      <c r="N10" s="6">
        <v>0</v>
      </c>
      <c r="O10" s="6" t="str">
        <v>TURN POINT</v>
      </c>
      <c r="P10" s="6">
        <v>0</v>
      </c>
      <c r="Q10" s="6" t="str">
        <v>START POINT</v>
      </c>
      <c r="R10" s="6">
        <v>0</v>
      </c>
      <c r="S10" s="6" t="str">
        <v>TURN POINT</v>
      </c>
      <c r="T10">
        <v>0</v>
      </c>
    </row>
    <row r="11" spans="1:21" x14ac:dyDescent="0.25">
      <c r="A11" s="6">
        <v>1</v>
      </c>
      <c r="B11" s="6">
        <v>4502.1819999999998</v>
      </c>
      <c r="C11" s="6">
        <v>6514</v>
      </c>
      <c r="D11" s="6">
        <v>4512.973</v>
      </c>
      <c r="E11" s="6">
        <v>6440.8639999999996</v>
      </c>
      <c r="F11" s="6">
        <v>45.036366666666666</v>
      </c>
      <c r="G11" s="6">
        <v>-65.233333333333334</v>
      </c>
      <c r="H11" s="6">
        <v>45.216216666666668</v>
      </c>
      <c r="I11" s="6">
        <v>-64.681066666666666</v>
      </c>
      <c r="L11" s="6">
        <v>1</v>
      </c>
      <c r="M11" s="6">
        <v>4513.4750000000004</v>
      </c>
      <c r="N11" s="6">
        <v>6441.48</v>
      </c>
      <c r="O11" s="6">
        <v>4515.8249999999998</v>
      </c>
      <c r="P11" s="6">
        <v>6433</v>
      </c>
      <c r="Q11" s="6">
        <v>45.224583333333335</v>
      </c>
      <c r="R11" s="6">
        <v>-64.691333333333333</v>
      </c>
      <c r="S11" s="6">
        <v>45.263750000000002</v>
      </c>
      <c r="T11">
        <v>-64.55</v>
      </c>
    </row>
    <row r="12" spans="1:21" x14ac:dyDescent="0.25">
      <c r="A12" s="6">
        <v>2</v>
      </c>
      <c r="B12" s="6">
        <v>4502.8927272727269</v>
      </c>
      <c r="C12" s="6">
        <v>6514</v>
      </c>
      <c r="D12" s="6">
        <v>4513.4936363636361</v>
      </c>
      <c r="E12" s="6">
        <v>6441.6490909090908</v>
      </c>
      <c r="F12" s="6">
        <v>45.048212121212167</v>
      </c>
      <c r="G12" s="6">
        <v>-65.233333333333334</v>
      </c>
      <c r="H12" s="6">
        <v>45.224893939394001</v>
      </c>
      <c r="I12" s="6">
        <v>-64.694151515151503</v>
      </c>
      <c r="L12" s="6">
        <v>2</v>
      </c>
      <c r="M12" s="6">
        <v>4514.3566666666666</v>
      </c>
      <c r="N12" s="6">
        <v>6442.7966666666662</v>
      </c>
      <c r="O12" s="6">
        <v>4517.1166666666668</v>
      </c>
      <c r="P12" s="6">
        <v>6433</v>
      </c>
      <c r="Q12" s="6">
        <v>45.239277777777836</v>
      </c>
      <c r="R12" s="6">
        <v>-64.713277777777833</v>
      </c>
      <c r="S12" s="6">
        <v>45.285277777777836</v>
      </c>
      <c r="T12">
        <v>-64.55</v>
      </c>
    </row>
    <row r="13" spans="1:21" x14ac:dyDescent="0.25">
      <c r="A13" s="6">
        <v>3</v>
      </c>
      <c r="B13" s="6">
        <v>4503.603454545454</v>
      </c>
      <c r="C13" s="6">
        <v>6514</v>
      </c>
      <c r="D13" s="6">
        <v>4514.0142727272723</v>
      </c>
      <c r="E13" s="6">
        <v>6442.434181818182</v>
      </c>
      <c r="F13" s="6">
        <v>45.060057575757497</v>
      </c>
      <c r="G13" s="6">
        <v>-65.233333333333334</v>
      </c>
      <c r="H13" s="6">
        <v>45.23357121212117</v>
      </c>
      <c r="I13" s="6">
        <v>-64.707236363636326</v>
      </c>
      <c r="L13" s="6">
        <v>3</v>
      </c>
      <c r="M13" s="6">
        <v>4515.2383333333328</v>
      </c>
      <c r="N13" s="6">
        <v>6444.1133333333328</v>
      </c>
      <c r="O13" s="6">
        <v>4518.4083333333338</v>
      </c>
      <c r="P13" s="6">
        <v>6433</v>
      </c>
      <c r="Q13" s="6">
        <v>45.253972222222167</v>
      </c>
      <c r="R13" s="6">
        <v>-64.735222222222163</v>
      </c>
      <c r="S13" s="6">
        <v>45.306805555555499</v>
      </c>
      <c r="T13">
        <v>-64.55</v>
      </c>
    </row>
    <row r="14" spans="1:21" x14ac:dyDescent="0.25">
      <c r="A14" s="6">
        <v>4</v>
      </c>
      <c r="B14" s="6">
        <v>4504.3141818181812</v>
      </c>
      <c r="C14" s="6">
        <v>6514</v>
      </c>
      <c r="D14" s="6">
        <v>4514.5349090909085</v>
      </c>
      <c r="E14" s="6">
        <v>6443.2192727272732</v>
      </c>
      <c r="F14" s="6">
        <v>45.071903030302998</v>
      </c>
      <c r="G14" s="6">
        <v>-65.233333333333334</v>
      </c>
      <c r="H14" s="6">
        <v>45.242248484848503</v>
      </c>
      <c r="I14" s="6">
        <v>-64.720321212121164</v>
      </c>
      <c r="L14" s="6">
        <v>4</v>
      </c>
      <c r="M14" s="6">
        <v>4516.119999999999</v>
      </c>
      <c r="N14" s="6">
        <v>6445.4299999999994</v>
      </c>
      <c r="O14" s="6">
        <v>4519.7000000000007</v>
      </c>
      <c r="P14" s="6">
        <v>6433</v>
      </c>
      <c r="Q14" s="6">
        <v>45.268666666666668</v>
      </c>
      <c r="R14" s="6">
        <v>-64.757166666666663</v>
      </c>
      <c r="S14" s="6">
        <v>45.328333333333333</v>
      </c>
      <c r="T14">
        <v>-64.55</v>
      </c>
    </row>
    <row r="15" spans="1:21" x14ac:dyDescent="0.25">
      <c r="A15" s="6">
        <v>5</v>
      </c>
      <c r="B15" s="6">
        <v>4505.0249090909083</v>
      </c>
      <c r="C15" s="6">
        <v>6514</v>
      </c>
      <c r="D15" s="6">
        <v>4515.0555454545447</v>
      </c>
      <c r="E15" s="6">
        <v>6444.0043636363644</v>
      </c>
      <c r="F15" s="6">
        <v>45.083748484848499</v>
      </c>
      <c r="G15" s="6">
        <v>-65.233333333333334</v>
      </c>
      <c r="H15" s="6">
        <v>45.250925757575665</v>
      </c>
      <c r="I15" s="6">
        <v>-64.733406060606001</v>
      </c>
      <c r="L15" s="6" t="str">
        <v>BOTTOM</v>
      </c>
      <c r="M15" s="6">
        <v>4513.4750000000004</v>
      </c>
      <c r="N15" s="6">
        <v>6441.48</v>
      </c>
      <c r="O15" s="6">
        <v>4515.8249999999998</v>
      </c>
      <c r="P15" s="6">
        <v>6433</v>
      </c>
      <c r="Q15" s="6">
        <v>45.224583333333335</v>
      </c>
      <c r="R15" s="6">
        <v>-64.691333333333333</v>
      </c>
      <c r="S15" s="6">
        <v>45.263750000000002</v>
      </c>
      <c r="T15">
        <v>-64.55</v>
      </c>
    </row>
    <row r="16" spans="1:21" x14ac:dyDescent="0.25">
      <c r="A16" s="6">
        <v>6</v>
      </c>
      <c r="B16" s="6">
        <v>4505.7356363636354</v>
      </c>
      <c r="C16" s="6">
        <v>6514</v>
      </c>
      <c r="D16" s="6">
        <v>4515.5761818181809</v>
      </c>
      <c r="E16" s="6">
        <v>6444.7894545454556</v>
      </c>
      <c r="F16" s="6">
        <v>45.095593939394</v>
      </c>
      <c r="G16" s="6">
        <v>-65.233333333333334</v>
      </c>
      <c r="H16" s="6">
        <v>45.259603030302998</v>
      </c>
      <c r="I16" s="6">
        <v>-64.746490909090994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0</v>
      </c>
    </row>
    <row r="17" spans="1:20" x14ac:dyDescent="0.25">
      <c r="A17" s="6">
        <v>7</v>
      </c>
      <c r="B17" s="6">
        <v>4506.4463636363625</v>
      </c>
      <c r="C17" s="6">
        <v>6514</v>
      </c>
      <c r="D17" s="6">
        <v>4516.0968181818171</v>
      </c>
      <c r="E17" s="6">
        <v>6445.5745454545468</v>
      </c>
      <c r="F17" s="6">
        <v>45.10743939393933</v>
      </c>
      <c r="G17" s="6">
        <v>-65.233333333333334</v>
      </c>
      <c r="H17" s="6">
        <v>45.26828030303033</v>
      </c>
      <c r="I17" s="6">
        <v>-64.759575757575831</v>
      </c>
      <c r="K17" s="1"/>
      <c r="L17" s="6" t="str">
        <v>NORTH BOX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0</v>
      </c>
    </row>
    <row r="18" spans="1:20" x14ac:dyDescent="0.25">
      <c r="A18" s="6">
        <v>8</v>
      </c>
      <c r="B18" s="6">
        <v>4507.1570909090897</v>
      </c>
      <c r="C18" s="6">
        <v>6514</v>
      </c>
      <c r="D18" s="6">
        <v>4516.6174545454533</v>
      </c>
      <c r="E18" s="6">
        <v>6446.3596363636379</v>
      </c>
      <c r="F18" s="6">
        <v>45.119284848484831</v>
      </c>
      <c r="G18" s="6">
        <v>-65.233333333333334</v>
      </c>
      <c r="H18" s="6">
        <v>45.2769575757575</v>
      </c>
      <c r="I18" s="6">
        <v>-64.772660606060668</v>
      </c>
      <c r="K18" s="6"/>
      <c r="L18" s="6" t="str">
        <v>TOP</v>
      </c>
      <c r="M18" s="6">
        <v>4517.2759939999996</v>
      </c>
      <c r="N18" s="6">
        <v>6503.107994</v>
      </c>
      <c r="O18" s="6">
        <v>4520.348</v>
      </c>
      <c r="P18" s="6">
        <v>6452.4799940000003</v>
      </c>
      <c r="Q18" s="6">
        <v>45.290999999999997</v>
      </c>
      <c r="R18" s="6">
        <v>-65.052999999999997</v>
      </c>
      <c r="S18" s="6">
        <v>45.343000000000004</v>
      </c>
      <c r="T18">
        <v>-64.88</v>
      </c>
    </row>
    <row r="19" spans="1:20" x14ac:dyDescent="0.25">
      <c r="A19" s="6">
        <v>9</v>
      </c>
      <c r="B19" s="6">
        <v>4507.8678181818168</v>
      </c>
      <c r="C19" s="6">
        <v>6514</v>
      </c>
      <c r="D19" s="6">
        <v>4517.1380909090894</v>
      </c>
      <c r="E19" s="6">
        <v>6447.1447272727291</v>
      </c>
      <c r="F19" s="6">
        <v>45.131130303030332</v>
      </c>
      <c r="G19" s="6">
        <v>-65.233333333333334</v>
      </c>
      <c r="H19" s="6">
        <v>45.285634848484833</v>
      </c>
      <c r="I19" s="6">
        <v>-64.785745454545506</v>
      </c>
      <c r="L19" s="6" t="str">
        <v>BOATS</v>
      </c>
      <c r="M19" s="6">
        <v>1</v>
      </c>
      <c r="N19" s="6">
        <v>0</v>
      </c>
      <c r="O19" s="6">
        <v>1</v>
      </c>
      <c r="P19" s="6">
        <v>1</v>
      </c>
      <c r="Q19" s="6" t="str">
        <v>Converted</v>
      </c>
      <c r="R19" s="6">
        <v>0</v>
      </c>
      <c r="S19" s="6">
        <v>0</v>
      </c>
      <c r="T19">
        <v>0</v>
      </c>
    </row>
    <row r="20" spans="1:20" x14ac:dyDescent="0.25">
      <c r="A20" s="6">
        <v>10</v>
      </c>
      <c r="B20" s="6">
        <v>4508.5785454545439</v>
      </c>
      <c r="C20" s="6">
        <v>6514</v>
      </c>
      <c r="D20" s="6">
        <v>4517.6587272727256</v>
      </c>
      <c r="E20" s="6">
        <v>6447.9298181818203</v>
      </c>
      <c r="F20" s="6">
        <v>45.14297575757567</v>
      </c>
      <c r="G20" s="6">
        <v>-65.233333333333334</v>
      </c>
      <c r="H20" s="6">
        <v>45.294312121212165</v>
      </c>
      <c r="I20" s="6">
        <v>-64.798830303030329</v>
      </c>
      <c r="L20" s="6" t="str">
        <v>LINES</v>
      </c>
      <c r="M20" s="6">
        <v>4</v>
      </c>
      <c r="N20" s="6">
        <v>0</v>
      </c>
      <c r="O20" s="6">
        <v>4</v>
      </c>
      <c r="P20" s="6">
        <v>4</v>
      </c>
      <c r="Q20" s="6">
        <v>4</v>
      </c>
      <c r="R20" s="6">
        <v>0</v>
      </c>
      <c r="S20" s="6">
        <v>4</v>
      </c>
      <c r="T20">
        <v>4</v>
      </c>
    </row>
    <row r="21" spans="1:20" ht="15.75" customHeight="1" x14ac:dyDescent="0.25">
      <c r="A21" s="6">
        <v>11</v>
      </c>
      <c r="B21" s="6">
        <v>4509.2892727272711</v>
      </c>
      <c r="C21" s="6">
        <v>6514</v>
      </c>
      <c r="D21" s="6">
        <v>4518.1793636363618</v>
      </c>
      <c r="E21" s="6">
        <v>6448.7149090909115</v>
      </c>
      <c r="F21" s="6">
        <v>45.154821212121163</v>
      </c>
      <c r="G21" s="6">
        <v>-65.233333333333334</v>
      </c>
      <c r="H21" s="6">
        <v>45.302989393939335</v>
      </c>
      <c r="I21" s="6">
        <v>-64.811915151515166</v>
      </c>
      <c r="L21" s="6" t="str">
        <v>SPACING</v>
      </c>
      <c r="M21" s="6">
        <v>0.95199999999992235</v>
      </c>
      <c r="N21" s="6">
        <v>0</v>
      </c>
      <c r="O21" s="6">
        <v>0.60266866666673502</v>
      </c>
      <c r="P21" s="6">
        <v>1.023997999999968</v>
      </c>
      <c r="Q21" s="6">
        <v>1.5333333333333124E-2</v>
      </c>
      <c r="R21" s="6">
        <v>0</v>
      </c>
      <c r="S21" s="6">
        <v>9.3333333333352666E-3</v>
      </c>
      <c r="T21">
        <v>-1.7333333333330831E-2</v>
      </c>
    </row>
    <row r="22" spans="1:20" ht="15.75" customHeight="1" x14ac:dyDescent="0.25">
      <c r="A22" s="6">
        <v>12</v>
      </c>
      <c r="B22" s="6">
        <v>4509.9999999999982</v>
      </c>
      <c r="C22" s="6">
        <v>6514</v>
      </c>
      <c r="D22" s="6">
        <v>4518.699999999998</v>
      </c>
      <c r="E22" s="6">
        <v>6449.5000000000027</v>
      </c>
      <c r="F22" s="6">
        <v>45.166666666666664</v>
      </c>
      <c r="G22" s="6">
        <v>-65.233333333333334</v>
      </c>
      <c r="H22" s="6">
        <v>45.311666666666667</v>
      </c>
      <c r="I22" s="6">
        <v>-64.825000000000003</v>
      </c>
      <c r="L22" s="6" t="str">
        <v>LINE #</v>
      </c>
      <c r="M22" s="6" t="str">
        <v>START POINT</v>
      </c>
      <c r="N22" s="6">
        <v>0</v>
      </c>
      <c r="O22" s="6" t="str">
        <v>TURN POINT</v>
      </c>
      <c r="P22" s="6">
        <v>0</v>
      </c>
      <c r="Q22" s="6" t="str">
        <v>START POINT</v>
      </c>
      <c r="R22" s="6">
        <v>0</v>
      </c>
      <c r="S22" s="6" t="str">
        <v>TURN POINT</v>
      </c>
      <c r="T22">
        <v>0</v>
      </c>
    </row>
    <row r="23" spans="1:20" ht="15.75" customHeight="1" x14ac:dyDescent="0.25">
      <c r="A23" s="6">
        <v>13</v>
      </c>
      <c r="B23" s="6">
        <v>4510.7107272727253</v>
      </c>
      <c r="C23" s="6">
        <v>6514</v>
      </c>
      <c r="D23" s="6">
        <v>4519.2206363636342</v>
      </c>
      <c r="E23" s="6">
        <v>6450.2850909090939</v>
      </c>
      <c r="F23" s="6">
        <v>45.178512121212165</v>
      </c>
      <c r="G23" s="6">
        <v>-65.233333333333334</v>
      </c>
      <c r="H23" s="6">
        <v>45.320343939393837</v>
      </c>
      <c r="I23" s="6">
        <v>-64.83808484848484</v>
      </c>
      <c r="L23" s="6">
        <v>1</v>
      </c>
      <c r="M23" s="6">
        <v>4515</v>
      </c>
      <c r="N23" s="6">
        <v>6503</v>
      </c>
      <c r="O23" s="6">
        <v>4519</v>
      </c>
      <c r="P23" s="6">
        <v>6450</v>
      </c>
      <c r="Q23" s="6">
        <v>45.25</v>
      </c>
      <c r="R23" s="6">
        <v>-65.05</v>
      </c>
      <c r="S23" s="6">
        <v>45.31666666666667</v>
      </c>
      <c r="T23">
        <v>-64.833333333333329</v>
      </c>
    </row>
    <row r="24" spans="1:20" ht="15.75" customHeight="1" x14ac:dyDescent="0.25">
      <c r="A24" s="6">
        <v>14</v>
      </c>
      <c r="B24" s="6">
        <v>4511.4214545454524</v>
      </c>
      <c r="C24" s="6">
        <v>6514</v>
      </c>
      <c r="D24" s="6">
        <v>4519.7412727272704</v>
      </c>
      <c r="E24" s="6">
        <v>6451.0701818181851</v>
      </c>
      <c r="F24" s="6">
        <v>45.190357575757503</v>
      </c>
      <c r="G24" s="6">
        <v>-65.233333333333334</v>
      </c>
      <c r="H24" s="6">
        <v>45.32902121212117</v>
      </c>
      <c r="I24" s="6">
        <v>-64.851169696969833</v>
      </c>
      <c r="L24" s="6">
        <v>2</v>
      </c>
      <c r="M24" s="6">
        <v>4515.7830000000004</v>
      </c>
      <c r="N24" s="6">
        <v>6503</v>
      </c>
      <c r="O24" s="6">
        <v>4519.4669999999996</v>
      </c>
      <c r="P24" s="6">
        <v>6451</v>
      </c>
      <c r="Q24" s="6">
        <v>45.26305</v>
      </c>
      <c r="R24" s="6">
        <v>-65.05</v>
      </c>
      <c r="S24" s="6">
        <v>45.324449999999999</v>
      </c>
      <c r="T24">
        <v>-64.849999999999994</v>
      </c>
    </row>
    <row r="25" spans="1:20" ht="15.75" customHeight="1" x14ac:dyDescent="0.25">
      <c r="A25" s="6">
        <v>15</v>
      </c>
      <c r="B25" s="6">
        <v>4512.1321818181796</v>
      </c>
      <c r="C25" s="6">
        <v>6514</v>
      </c>
      <c r="D25" s="6">
        <v>4520.2619090909066</v>
      </c>
      <c r="E25" s="6">
        <v>6451.8552727272763</v>
      </c>
      <c r="F25" s="6">
        <v>45.202203030302996</v>
      </c>
      <c r="G25" s="6">
        <v>-65.233333333333334</v>
      </c>
      <c r="H25" s="6">
        <v>45.337698484848502</v>
      </c>
      <c r="I25" s="6">
        <v>-64.864254545454671</v>
      </c>
      <c r="L25" s="6">
        <v>3</v>
      </c>
      <c r="M25" s="6">
        <v>4516.567</v>
      </c>
      <c r="N25" s="6">
        <v>6503</v>
      </c>
      <c r="O25" s="6">
        <v>4519.933</v>
      </c>
      <c r="P25" s="6">
        <v>6452</v>
      </c>
      <c r="Q25" s="6">
        <v>45.276116666666667</v>
      </c>
      <c r="R25" s="6">
        <v>-65.05</v>
      </c>
      <c r="S25" s="6">
        <v>45.332216666666667</v>
      </c>
      <c r="T25">
        <v>-64.86666666666666</v>
      </c>
    </row>
    <row r="26" spans="1:20" ht="15.75" customHeight="1" x14ac:dyDescent="0.25">
      <c r="A26" s="6">
        <v>16</v>
      </c>
      <c r="B26" s="6">
        <v>4512.8429090909067</v>
      </c>
      <c r="C26" s="6">
        <v>6514</v>
      </c>
      <c r="D26" s="6">
        <v>4520.7825454545427</v>
      </c>
      <c r="E26" s="6">
        <v>6452.6403636363675</v>
      </c>
      <c r="F26" s="6">
        <v>45.214048484848497</v>
      </c>
      <c r="G26" s="6">
        <v>-65.233333333333334</v>
      </c>
      <c r="H26" s="6">
        <v>45.346375757575665</v>
      </c>
      <c r="I26" s="6">
        <v>-64.877339393939494</v>
      </c>
      <c r="L26" s="6">
        <v>4</v>
      </c>
      <c r="M26" s="6">
        <v>4517.3500000000004</v>
      </c>
      <c r="N26" s="6">
        <v>6503</v>
      </c>
      <c r="O26" s="6">
        <v>4520.3999999999996</v>
      </c>
      <c r="P26" s="6">
        <v>6453</v>
      </c>
      <c r="Q26" s="6">
        <v>45.289166666666667</v>
      </c>
      <c r="R26" s="6">
        <v>-65.05</v>
      </c>
      <c r="S26" s="6">
        <v>45.34</v>
      </c>
      <c r="T26">
        <v>-64.88333333333334</v>
      </c>
    </row>
    <row r="27" spans="1:20" ht="15.75" customHeight="1" x14ac:dyDescent="0.25">
      <c r="A27" s="6">
        <v>17</v>
      </c>
      <c r="B27" s="6">
        <v>4513.5536363636338</v>
      </c>
      <c r="C27" s="6">
        <v>6514</v>
      </c>
      <c r="D27" s="6">
        <v>4521.3031818181789</v>
      </c>
      <c r="E27" s="6">
        <v>6453.4254545454587</v>
      </c>
      <c r="F27" s="6">
        <v>45.225893939393835</v>
      </c>
      <c r="G27" s="6">
        <v>-65.233333333333334</v>
      </c>
      <c r="H27" s="6">
        <v>45.355053030302997</v>
      </c>
      <c r="I27" s="6">
        <v>-64.890424242424331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  <c r="T27" t="e">
        <v>#N/A</v>
      </c>
    </row>
    <row r="28" spans="1:20" ht="15.75" customHeight="1" x14ac:dyDescent="0.25">
      <c r="A28" s="6">
        <v>18</v>
      </c>
      <c r="B28" s="6">
        <v>4514.2643636363609</v>
      </c>
      <c r="C28" s="6">
        <v>6514</v>
      </c>
      <c r="D28" s="6">
        <v>4521.8238181818151</v>
      </c>
      <c r="E28" s="6">
        <v>6454.2105454545499</v>
      </c>
      <c r="F28" s="6">
        <v>45.237739393939336</v>
      </c>
      <c r="G28" s="6">
        <v>-65.233333333333334</v>
      </c>
      <c r="H28" s="6">
        <v>45.36373030303033</v>
      </c>
      <c r="I28" s="6">
        <v>-64.903509090909168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  <c r="T28" t="e">
        <v>#N/A</v>
      </c>
    </row>
    <row r="29" spans="1:20" ht="15.75" customHeight="1" x14ac:dyDescent="0.25">
      <c r="A29" s="6">
        <v>19</v>
      </c>
      <c r="B29" s="6" t="e">
        <v>#N/A</v>
      </c>
      <c r="C29" s="6" t="e">
        <v>#N/A</v>
      </c>
      <c r="D29" s="6" t="e">
        <v>#N/A</v>
      </c>
      <c r="E29" s="6" t="e">
        <v>#N/A</v>
      </c>
      <c r="F29" s="6" t="e">
        <v>#N/A</v>
      </c>
      <c r="G29" s="6" t="e">
        <v>#N/A</v>
      </c>
      <c r="H29" s="6" t="e">
        <v>#N/A</v>
      </c>
      <c r="I29" s="6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  <c r="T29" t="e">
        <v>#N/A</v>
      </c>
    </row>
    <row r="30" spans="1:20" ht="15.75" customHeight="1" x14ac:dyDescent="0.25">
      <c r="A30" s="6">
        <v>20</v>
      </c>
      <c r="B30" s="6" t="e">
        <v>#N/A</v>
      </c>
      <c r="C30" s="6" t="e">
        <v>#N/A</v>
      </c>
      <c r="D30" s="6" t="e">
        <v>#N/A</v>
      </c>
      <c r="E30" s="6" t="e">
        <v>#N/A</v>
      </c>
      <c r="F30" s="6" t="e">
        <v>#N/A</v>
      </c>
      <c r="G30" s="6" t="e">
        <v>#N/A</v>
      </c>
      <c r="H30" s="6" t="e">
        <v>#N/A</v>
      </c>
      <c r="I30" s="6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t="e">
        <v>#N/A</v>
      </c>
    </row>
    <row r="31" spans="1:20" ht="15.75" customHeight="1" x14ac:dyDescent="0.25">
      <c r="A31" s="6">
        <v>21</v>
      </c>
      <c r="B31" s="6" t="e">
        <v>#N/A</v>
      </c>
      <c r="C31" s="6" t="e">
        <v>#N/A</v>
      </c>
      <c r="D31" s="6" t="e">
        <v>#N/A</v>
      </c>
      <c r="E31" s="6" t="e">
        <v>#N/A</v>
      </c>
      <c r="F31" s="6" t="e">
        <v>#N/A</v>
      </c>
      <c r="G31" s="6" t="e">
        <v>#N/A</v>
      </c>
      <c r="H31" s="6" t="e">
        <v>#N/A</v>
      </c>
      <c r="I31" s="6" t="e">
        <v>#N/A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v>#N/A</v>
      </c>
      <c r="Q31" s="6" t="e">
        <v>#N/A</v>
      </c>
      <c r="R31" s="6" t="e">
        <v>#N/A</v>
      </c>
      <c r="S31" s="6" t="e">
        <v>#N/A</v>
      </c>
      <c r="T31" t="e">
        <v>#N/A</v>
      </c>
    </row>
    <row r="32" spans="1:20" ht="15.75" customHeight="1" x14ac:dyDescent="0.25">
      <c r="A32" s="6">
        <v>22</v>
      </c>
      <c r="B32" s="6" t="e">
        <v>#N/A</v>
      </c>
      <c r="C32" s="6" t="e">
        <v>#N/A</v>
      </c>
      <c r="D32" s="6" t="e">
        <v>#N/A</v>
      </c>
      <c r="E32" s="6" t="e">
        <v>#N/A</v>
      </c>
      <c r="F32" s="6" t="e">
        <v>#N/A</v>
      </c>
      <c r="G32" s="6" t="e">
        <v>#N/A</v>
      </c>
      <c r="H32" s="6" t="e">
        <v>#N/A</v>
      </c>
      <c r="I32" s="6" t="e">
        <v>#N/A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v>#N/A</v>
      </c>
      <c r="Q32" s="6" t="e">
        <v>#N/A</v>
      </c>
      <c r="R32" s="6" t="e">
        <v>#N/A</v>
      </c>
      <c r="S32" s="6" t="e">
        <v>#N/A</v>
      </c>
      <c r="T32" t="e">
        <v>#N/A</v>
      </c>
    </row>
    <row r="33" spans="1:20" ht="15.75" customHeight="1" x14ac:dyDescent="0.25">
      <c r="A33" s="6">
        <v>23</v>
      </c>
      <c r="B33" s="6" t="e">
        <v>#N/A</v>
      </c>
      <c r="C33" s="6" t="e">
        <v>#N/A</v>
      </c>
      <c r="D33" s="6" t="e">
        <v>#N/A</v>
      </c>
      <c r="E33" s="6" t="e">
        <v>#N/A</v>
      </c>
      <c r="F33" s="6" t="e">
        <v>#N/A</v>
      </c>
      <c r="G33" s="6" t="e">
        <v>#N/A</v>
      </c>
      <c r="H33" s="6" t="e">
        <v>#N/A</v>
      </c>
      <c r="I33" s="6" t="e">
        <v>#N/A</v>
      </c>
      <c r="L33" s="6" t="e">
        <v>#N/A</v>
      </c>
      <c r="M33" s="6" t="e">
        <v>#N/A</v>
      </c>
      <c r="N33" s="6" t="e">
        <v>#N/A</v>
      </c>
      <c r="O33" s="6" t="e">
        <v>#N/A</v>
      </c>
      <c r="P33" s="6" t="e">
        <v>#N/A</v>
      </c>
      <c r="Q33" s="6" t="e">
        <v>#N/A</v>
      </c>
      <c r="R33" s="6" t="e">
        <v>#N/A</v>
      </c>
      <c r="S33" s="6" t="e">
        <v>#N/A</v>
      </c>
      <c r="T33" t="e">
        <v>#N/A</v>
      </c>
    </row>
    <row r="34" spans="1:20" ht="15.75" customHeight="1" x14ac:dyDescent="0.25">
      <c r="A34" s="6">
        <v>24</v>
      </c>
      <c r="B34" s="6" t="e">
        <v>#N/A</v>
      </c>
      <c r="C34" s="6" t="e">
        <v>#N/A</v>
      </c>
      <c r="D34" s="6" t="e">
        <v>#N/A</v>
      </c>
      <c r="E34" s="6" t="e">
        <v>#N/A</v>
      </c>
      <c r="F34" s="6" t="e">
        <v>#N/A</v>
      </c>
      <c r="G34" s="6" t="e">
        <v>#N/A</v>
      </c>
      <c r="H34" s="6" t="e">
        <v>#N/A</v>
      </c>
      <c r="I34" s="6" t="e">
        <v>#N/A</v>
      </c>
      <c r="L34" s="6" t="e">
        <v>#N/A</v>
      </c>
      <c r="M34" s="6" t="e">
        <v>#N/A</v>
      </c>
      <c r="N34" s="6" t="e">
        <v>#N/A</v>
      </c>
      <c r="O34" s="6" t="e">
        <v>#N/A</v>
      </c>
      <c r="P34" s="6" t="e">
        <v>#N/A</v>
      </c>
      <c r="Q34" s="6" t="e">
        <v>#N/A</v>
      </c>
      <c r="R34" s="6" t="e">
        <v>#N/A</v>
      </c>
      <c r="S34" s="6" t="e">
        <v>#N/A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J13" sqref="J13"/>
    </sheetView>
  </sheetViews>
  <sheetFormatPr defaultColWidth="14.42578125" defaultRowHeight="15" customHeight="1" x14ac:dyDescent="0.25"/>
  <cols>
    <col min="1" max="1" width="18.2851562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47</v>
      </c>
      <c r="B2">
        <v>4502.1819999999998</v>
      </c>
      <c r="C2">
        <v>6514</v>
      </c>
      <c r="D2">
        <v>4512.973</v>
      </c>
      <c r="E2">
        <v>6440.8639999999996</v>
      </c>
    </row>
    <row r="3" spans="1:5" x14ac:dyDescent="0.25">
      <c r="A3" s="6" t="s">
        <v>38</v>
      </c>
      <c r="B3">
        <v>4502.8927272727269</v>
      </c>
      <c r="C3">
        <v>6514</v>
      </c>
      <c r="D3">
        <v>4513.4936363636361</v>
      </c>
      <c r="E3">
        <v>6441.6490909090908</v>
      </c>
    </row>
    <row r="4" spans="1:5" x14ac:dyDescent="0.25">
      <c r="A4" s="6" t="s">
        <v>37</v>
      </c>
      <c r="B4">
        <v>4503.603454545454</v>
      </c>
      <c r="C4">
        <v>6514</v>
      </c>
      <c r="D4">
        <v>4514.0142727272723</v>
      </c>
      <c r="E4">
        <v>6442.434181818182</v>
      </c>
    </row>
    <row r="5" spans="1:5" x14ac:dyDescent="0.25">
      <c r="A5" s="6" t="s">
        <v>40</v>
      </c>
      <c r="B5">
        <v>4504.3141818181812</v>
      </c>
      <c r="C5">
        <v>6514</v>
      </c>
      <c r="D5">
        <v>4514.5349090909085</v>
      </c>
      <c r="E5">
        <v>6443.2192727272732</v>
      </c>
    </row>
    <row r="6" spans="1:5" x14ac:dyDescent="0.25">
      <c r="A6" s="6" t="s">
        <v>45</v>
      </c>
      <c r="B6">
        <v>4505.0249090909083</v>
      </c>
      <c r="C6">
        <v>6514</v>
      </c>
      <c r="D6">
        <v>4515.0555454545447</v>
      </c>
      <c r="E6">
        <v>6444.0043636363644</v>
      </c>
    </row>
    <row r="7" spans="1:5" x14ac:dyDescent="0.25">
      <c r="A7" s="6" t="s">
        <v>39</v>
      </c>
      <c r="B7">
        <v>4505.7356363636354</v>
      </c>
      <c r="C7">
        <v>6514</v>
      </c>
      <c r="D7">
        <v>4515.5761818181809</v>
      </c>
      <c r="E7">
        <v>6444.7894545454556</v>
      </c>
    </row>
    <row r="8" spans="1:5" x14ac:dyDescent="0.25">
      <c r="A8" t="s">
        <v>47</v>
      </c>
      <c r="B8">
        <v>4506.4463636363625</v>
      </c>
      <c r="C8">
        <v>6514</v>
      </c>
      <c r="D8">
        <v>4516.0968181818171</v>
      </c>
      <c r="E8">
        <v>6445.5745454545468</v>
      </c>
    </row>
    <row r="9" spans="1:5" x14ac:dyDescent="0.25">
      <c r="A9" t="s">
        <v>38</v>
      </c>
      <c r="B9">
        <v>4507.1570909090897</v>
      </c>
      <c r="C9">
        <v>6514</v>
      </c>
      <c r="D9">
        <v>4516.6174545454533</v>
      </c>
      <c r="E9">
        <v>6446.3596363636379</v>
      </c>
    </row>
    <row r="10" spans="1:5" x14ac:dyDescent="0.25">
      <c r="A10" t="s">
        <v>37</v>
      </c>
      <c r="B10">
        <v>4507.8678181818168</v>
      </c>
      <c r="C10">
        <v>6514</v>
      </c>
      <c r="D10">
        <v>4517.1380909090894</v>
      </c>
      <c r="E10">
        <v>6447.1447272727291</v>
      </c>
    </row>
    <row r="11" spans="1:5" x14ac:dyDescent="0.25">
      <c r="A11" t="s">
        <v>40</v>
      </c>
      <c r="B11">
        <v>4508.5785454545439</v>
      </c>
      <c r="C11">
        <v>6514</v>
      </c>
      <c r="D11">
        <v>4517.6587272727256</v>
      </c>
      <c r="E11">
        <v>6447.9298181818203</v>
      </c>
    </row>
    <row r="12" spans="1:5" x14ac:dyDescent="0.25">
      <c r="A12" t="s">
        <v>45</v>
      </c>
      <c r="B12">
        <v>4509.2892727272711</v>
      </c>
      <c r="C12">
        <v>6514</v>
      </c>
      <c r="D12">
        <v>4518.1793636363618</v>
      </c>
      <c r="E12">
        <v>6448.7149090909115</v>
      </c>
    </row>
    <row r="13" spans="1:5" x14ac:dyDescent="0.25">
      <c r="A13" t="s">
        <v>39</v>
      </c>
      <c r="B13">
        <v>4509.9999999999982</v>
      </c>
      <c r="C13">
        <v>6514</v>
      </c>
      <c r="D13">
        <v>4518.699999999998</v>
      </c>
      <c r="E13">
        <v>6449.5000000000027</v>
      </c>
    </row>
    <row r="14" spans="1:5" x14ac:dyDescent="0.25">
      <c r="A14" t="s">
        <v>46</v>
      </c>
      <c r="B14" s="6">
        <v>45.224583333333335</v>
      </c>
      <c r="C14" s="6">
        <v>-64.691333333333333</v>
      </c>
      <c r="D14" s="6">
        <v>45.263750000000002</v>
      </c>
      <c r="E14" s="6">
        <v>-64.55</v>
      </c>
    </row>
    <row r="15" spans="1:5" x14ac:dyDescent="0.25">
      <c r="A15" t="s">
        <v>46</v>
      </c>
      <c r="B15" s="6">
        <v>45.239277777777836</v>
      </c>
      <c r="C15" s="6">
        <v>-64.713277777777833</v>
      </c>
      <c r="D15" s="6">
        <v>45.285277777777836</v>
      </c>
      <c r="E15" s="6">
        <v>-64.55</v>
      </c>
    </row>
    <row r="16" spans="1:5" x14ac:dyDescent="0.25">
      <c r="A16" t="s">
        <v>46</v>
      </c>
      <c r="B16" s="6">
        <v>45.253972222222167</v>
      </c>
      <c r="C16" s="6">
        <v>-64.735222222222163</v>
      </c>
      <c r="D16" s="6">
        <v>45.306805555555499</v>
      </c>
      <c r="E16" s="6">
        <v>-64.55</v>
      </c>
    </row>
    <row r="17" spans="1:5" x14ac:dyDescent="0.25">
      <c r="A17" t="s">
        <v>46</v>
      </c>
      <c r="B17" s="6">
        <v>45.268666666666668</v>
      </c>
      <c r="C17" s="6">
        <v>-64.757166666666663</v>
      </c>
      <c r="D17" s="6">
        <v>45.328333333333333</v>
      </c>
      <c r="E17" s="6">
        <v>-64.55</v>
      </c>
    </row>
    <row r="18" spans="1:5" x14ac:dyDescent="0.25">
      <c r="A18" t="s">
        <v>41</v>
      </c>
      <c r="B18">
        <v>45.244999999999997</v>
      </c>
      <c r="C18">
        <v>-65.052999999999997</v>
      </c>
      <c r="D18">
        <v>45.314999999999998</v>
      </c>
      <c r="E18">
        <v>-64.828000000000003</v>
      </c>
    </row>
    <row r="19" spans="1:5" x14ac:dyDescent="0.25">
      <c r="A19" t="s">
        <v>41</v>
      </c>
      <c r="B19">
        <v>45.260333333333328</v>
      </c>
      <c r="C19">
        <v>-65.052999999999997</v>
      </c>
      <c r="D19">
        <v>45.324333333333335</v>
      </c>
      <c r="E19">
        <v>-64.845333333333329</v>
      </c>
    </row>
    <row r="20" spans="1:5" x14ac:dyDescent="0.25">
      <c r="A20" s="6" t="s">
        <v>41</v>
      </c>
      <c r="B20" s="6">
        <v>45.275666666666659</v>
      </c>
      <c r="C20" s="6">
        <v>-65.052999999999997</v>
      </c>
      <c r="D20" s="6">
        <v>45.333666666666673</v>
      </c>
      <c r="E20" s="6">
        <v>-64.862666666666655</v>
      </c>
    </row>
    <row r="21" spans="1:5" ht="15.75" customHeight="1" x14ac:dyDescent="0.25">
      <c r="A21" s="6" t="s">
        <v>41</v>
      </c>
      <c r="B21" s="6">
        <v>45.29099999999999</v>
      </c>
      <c r="C21" s="6">
        <v>-65.052999999999997</v>
      </c>
      <c r="D21" s="6">
        <v>45.343000000000011</v>
      </c>
      <c r="E21" s="6">
        <v>-64.879999999999981</v>
      </c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7"/>
  <sheetViews>
    <sheetView workbookViewId="0">
      <selection activeCell="A2" sqref="A2:A19"/>
    </sheetView>
  </sheetViews>
  <sheetFormatPr defaultColWidth="14.42578125" defaultRowHeight="15" customHeight="1" x14ac:dyDescent="0.25"/>
  <cols>
    <col min="1" max="1" width="18.2851562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0" t="s">
        <v>38</v>
      </c>
      <c r="B2">
        <v>4502.1819999999998</v>
      </c>
      <c r="C2">
        <v>6514</v>
      </c>
      <c r="D2">
        <v>4512.973</v>
      </c>
      <c r="E2">
        <v>6440.8639999999996</v>
      </c>
    </row>
    <row r="3" spans="1:5" x14ac:dyDescent="0.25">
      <c r="A3" s="10" t="s">
        <v>37</v>
      </c>
      <c r="B3" s="6">
        <v>4503.0506666666661</v>
      </c>
      <c r="C3" s="6">
        <v>6514</v>
      </c>
      <c r="D3" s="6">
        <v>4513.6093333333329</v>
      </c>
      <c r="E3" s="6">
        <v>6441.8235555555548</v>
      </c>
    </row>
    <row r="4" spans="1:5" x14ac:dyDescent="0.25">
      <c r="A4" s="10" t="s">
        <v>40</v>
      </c>
      <c r="B4" s="6">
        <v>4503.9193333333324</v>
      </c>
      <c r="C4" s="6">
        <v>6514</v>
      </c>
      <c r="D4" s="6">
        <v>4514.2456666666658</v>
      </c>
      <c r="E4" s="6">
        <v>6442.78311111111</v>
      </c>
    </row>
    <row r="5" spans="1:5" x14ac:dyDescent="0.25">
      <c r="A5" s="10" t="s">
        <v>45</v>
      </c>
      <c r="B5" s="6">
        <v>4504.7879999999986</v>
      </c>
      <c r="C5" s="6">
        <v>6514</v>
      </c>
      <c r="D5" s="6">
        <v>4514.8819999999987</v>
      </c>
      <c r="E5" s="6">
        <v>6443.7426666666652</v>
      </c>
    </row>
    <row r="6" spans="1:5" x14ac:dyDescent="0.25">
      <c r="A6" s="10" t="s">
        <v>39</v>
      </c>
      <c r="B6" s="6">
        <v>4505.6566666666649</v>
      </c>
      <c r="C6" s="6">
        <v>6514</v>
      </c>
      <c r="D6" s="6">
        <v>4515.5183333333316</v>
      </c>
      <c r="E6" s="6">
        <v>6444.7022222222204</v>
      </c>
    </row>
    <row r="7" spans="1:5" x14ac:dyDescent="0.25">
      <c r="A7" s="10" t="s">
        <v>38</v>
      </c>
      <c r="B7">
        <v>4506.5253333333312</v>
      </c>
      <c r="C7">
        <v>6514</v>
      </c>
      <c r="D7">
        <v>4516.1546666666645</v>
      </c>
      <c r="E7">
        <v>6445.6617777777756</v>
      </c>
    </row>
    <row r="8" spans="1:5" x14ac:dyDescent="0.25">
      <c r="A8" s="10" t="s">
        <v>37</v>
      </c>
      <c r="B8">
        <v>4507.3939999999975</v>
      </c>
      <c r="C8">
        <v>6514</v>
      </c>
      <c r="D8">
        <v>4516.7909999999974</v>
      </c>
      <c r="E8">
        <v>6446.6213333333308</v>
      </c>
    </row>
    <row r="9" spans="1:5" x14ac:dyDescent="0.25">
      <c r="A9" s="10" t="s">
        <v>40</v>
      </c>
      <c r="B9">
        <v>4508.2626666666638</v>
      </c>
      <c r="C9">
        <v>6514</v>
      </c>
      <c r="D9">
        <v>4517.4273333333304</v>
      </c>
      <c r="E9">
        <v>6447.580888888886</v>
      </c>
    </row>
    <row r="10" spans="1:5" x14ac:dyDescent="0.25">
      <c r="A10" s="10" t="s">
        <v>45</v>
      </c>
      <c r="B10">
        <v>4509.1313333333301</v>
      </c>
      <c r="C10">
        <v>6514</v>
      </c>
      <c r="D10">
        <v>4518.0636666666633</v>
      </c>
      <c r="E10">
        <v>6448.5404444444412</v>
      </c>
    </row>
    <row r="11" spans="1:5" x14ac:dyDescent="0.25">
      <c r="A11" s="10" t="s">
        <v>39</v>
      </c>
      <c r="B11">
        <v>4509.9999999999964</v>
      </c>
      <c r="C11">
        <v>6514</v>
      </c>
      <c r="D11">
        <v>4518.6999999999962</v>
      </c>
      <c r="E11">
        <v>6449.4999999999964</v>
      </c>
    </row>
    <row r="12" spans="1:5" x14ac:dyDescent="0.25">
      <c r="A12" s="10" t="s">
        <v>46</v>
      </c>
      <c r="B12">
        <v>4513.4750000000004</v>
      </c>
      <c r="C12">
        <v>6441.48</v>
      </c>
      <c r="D12">
        <v>4515.8249999999998</v>
      </c>
      <c r="E12">
        <v>6433</v>
      </c>
    </row>
    <row r="13" spans="1:5" x14ac:dyDescent="0.25">
      <c r="A13" s="10" t="s">
        <v>46</v>
      </c>
      <c r="B13" s="6">
        <v>4514.3566666666666</v>
      </c>
      <c r="C13" s="6">
        <v>6442.7966666666662</v>
      </c>
      <c r="D13" s="6">
        <v>4517.1166666666668</v>
      </c>
      <c r="E13" s="6">
        <v>6433</v>
      </c>
    </row>
    <row r="14" spans="1:5" x14ac:dyDescent="0.25">
      <c r="A14" s="10" t="s">
        <v>46</v>
      </c>
      <c r="B14" s="6">
        <v>4515.2383333333328</v>
      </c>
      <c r="C14" s="6">
        <v>6444.1133333333328</v>
      </c>
      <c r="D14" s="6">
        <v>4518.4083333333338</v>
      </c>
      <c r="E14" s="6">
        <v>6433</v>
      </c>
    </row>
    <row r="15" spans="1:5" x14ac:dyDescent="0.25">
      <c r="A15" s="10" t="s">
        <v>46</v>
      </c>
      <c r="B15" s="6">
        <v>4516.119999999999</v>
      </c>
      <c r="C15" s="6">
        <v>6445.4299999999994</v>
      </c>
      <c r="D15" s="6">
        <v>4519.7000000000007</v>
      </c>
      <c r="E15" s="6">
        <v>6433</v>
      </c>
    </row>
    <row r="16" spans="1:5" x14ac:dyDescent="0.25">
      <c r="A16" s="10" t="s">
        <v>41</v>
      </c>
      <c r="B16">
        <v>4514.4199939999999</v>
      </c>
      <c r="C16">
        <v>6503</v>
      </c>
      <c r="D16">
        <v>4518.5399939999998</v>
      </c>
      <c r="E16">
        <v>6449.4080000000004</v>
      </c>
    </row>
    <row r="17" spans="1:5" x14ac:dyDescent="0.25">
      <c r="A17" s="10" t="s">
        <v>41</v>
      </c>
      <c r="B17">
        <v>4515.3719940000001</v>
      </c>
      <c r="C17">
        <v>6503</v>
      </c>
      <c r="D17">
        <v>4519.1426626666662</v>
      </c>
      <c r="E17">
        <v>6450.431998</v>
      </c>
    </row>
    <row r="18" spans="1:5" ht="15.75" customHeight="1" x14ac:dyDescent="0.25">
      <c r="A18" s="10" t="s">
        <v>41</v>
      </c>
      <c r="B18" s="6">
        <v>4516.3239940000003</v>
      </c>
      <c r="C18" s="6">
        <v>6503</v>
      </c>
      <c r="D18" s="6">
        <v>4519.7453313333326</v>
      </c>
      <c r="E18" s="6">
        <v>6451.4559959999997</v>
      </c>
    </row>
    <row r="19" spans="1:5" ht="15.75" customHeight="1" x14ac:dyDescent="0.25">
      <c r="A19" s="10" t="s">
        <v>41</v>
      </c>
      <c r="B19">
        <v>4517.2759940000005</v>
      </c>
      <c r="C19">
        <v>6503</v>
      </c>
      <c r="D19">
        <v>4520.347999999999</v>
      </c>
      <c r="E19">
        <v>6452.4799939999994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abSelected="1" topLeftCell="B1" workbookViewId="0">
      <selection activeCell="AF28" sqref="AF28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6</v>
      </c>
      <c r="X3" s="6">
        <f t="shared" ref="X3:X4" si="8">V3</f>
        <v>6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6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6</v>
      </c>
      <c r="M4" s="5"/>
      <c r="N4" s="5"/>
      <c r="O4" s="5"/>
      <c r="P4" s="5"/>
      <c r="Q4" s="5"/>
      <c r="U4" s="6" t="s">
        <v>24</v>
      </c>
      <c r="V4" s="6">
        <f>V3*2</f>
        <v>12</v>
      </c>
      <c r="X4" s="6">
        <f t="shared" si="8"/>
        <v>12</v>
      </c>
      <c r="Y4" s="6">
        <f>X4</f>
        <v>12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12</v>
      </c>
      <c r="F5" s="5"/>
      <c r="G5" s="5"/>
      <c r="H5" s="5"/>
      <c r="I5" s="5"/>
      <c r="J5" s="5"/>
      <c r="K5" s="6" t="s">
        <v>25</v>
      </c>
      <c r="L5" s="6">
        <f>(L31-L3)/(L4-1)</f>
        <v>1.2600000000000364</v>
      </c>
      <c r="P5" s="8" t="s">
        <v>26</v>
      </c>
      <c r="U5" s="6" t="s">
        <v>25</v>
      </c>
      <c r="V5" s="6">
        <f>(V2-V25)/(V4-1)</f>
        <v>0.71072727272729186</v>
      </c>
      <c r="X5" s="6">
        <f t="shared" ref="X5:Y5" si="10">(X2-X25)/(X4-1)</f>
        <v>0.52063636363635102</v>
      </c>
      <c r="Y5" s="6">
        <f t="shared" si="10"/>
        <v>0.78509090909094748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1.381818181818248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 t="shared" ref="R7:S7" si="15">P7</f>
        <v>43.502000000000002</v>
      </c>
      <c r="S7" s="6">
        <f t="shared" si="15"/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 t="shared" ref="H8:I8" si="27">F8</f>
        <v>43.56666666666667</v>
      </c>
      <c r="I8" s="6">
        <f t="shared" si="27"/>
        <v>-66.239999999999995</v>
      </c>
      <c r="K8" s="6">
        <f t="shared" ref="K8:K30" si="28">K7+1</f>
        <v>2</v>
      </c>
      <c r="L8" s="6">
        <v>4330.12</v>
      </c>
      <c r="M8" s="6">
        <f>M7+L5</f>
        <v>6608.76</v>
      </c>
      <c r="N8" s="6">
        <v>4314.8500000000004</v>
      </c>
      <c r="O8" s="6">
        <f t="shared" si="12"/>
        <v>6608.76</v>
      </c>
      <c r="P8" s="6">
        <f t="shared" si="13"/>
        <v>43.502000000000002</v>
      </c>
      <c r="Q8" s="6">
        <f t="shared" si="14"/>
        <v>-66.146000000000001</v>
      </c>
      <c r="R8" s="6">
        <f t="shared" ref="R8:S8" si="29">P8</f>
        <v>43.502000000000002</v>
      </c>
      <c r="S8" s="6">
        <f t="shared" si="29"/>
        <v>-66.146000000000001</v>
      </c>
      <c r="U8" s="6">
        <f t="shared" ref="U8:U24" si="30">U7+1</f>
        <v>2</v>
      </c>
      <c r="V8" s="6">
        <f>V7+$V5</f>
        <v>4502.8927272727269</v>
      </c>
      <c r="W8" s="6">
        <v>6514</v>
      </c>
      <c r="X8" s="6">
        <f t="shared" ref="X8:Y8" si="31">X7+X5</f>
        <v>4513.4936363636361</v>
      </c>
      <c r="Y8" s="6">
        <f t="shared" si="31"/>
        <v>6441.6490909090908</v>
      </c>
      <c r="Z8" s="6">
        <f t="shared" si="16"/>
        <v>45.048212121212167</v>
      </c>
      <c r="AA8" s="6">
        <f t="shared" si="17"/>
        <v>-65.233333333333334</v>
      </c>
      <c r="AB8" s="6">
        <f t="shared" si="18"/>
        <v>45.224893939394001</v>
      </c>
      <c r="AC8" s="6">
        <f t="shared" si="19"/>
        <v>-64.694151515151503</v>
      </c>
      <c r="AE8" s="6">
        <v>2</v>
      </c>
      <c r="AF8" s="6">
        <f t="shared" ref="AF8:AH8" si="32">AF7+AF5</f>
        <v>4514.3566666666666</v>
      </c>
      <c r="AG8" s="6">
        <f t="shared" si="32"/>
        <v>6442.7966666666662</v>
      </c>
      <c r="AH8" s="6">
        <f t="shared" si="32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3">A8+1</f>
        <v>2</v>
      </c>
      <c r="B9" s="6">
        <v>4334</v>
      </c>
      <c r="C9" s="6">
        <f>C8+B6</f>
        <v>6615.7818181818175</v>
      </c>
      <c r="D9" s="6">
        <v>4314</v>
      </c>
      <c r="E9" s="6">
        <f t="shared" si="24"/>
        <v>6615.7818181818175</v>
      </c>
      <c r="F9" s="6">
        <f t="shared" si="25"/>
        <v>43.56666666666667</v>
      </c>
      <c r="G9" s="6">
        <f t="shared" si="26"/>
        <v>-66.263030303030334</v>
      </c>
      <c r="H9" s="6">
        <f t="shared" ref="H9:I9" si="34">F9</f>
        <v>43.56666666666667</v>
      </c>
      <c r="I9" s="6">
        <f t="shared" si="34"/>
        <v>-66.263030303030334</v>
      </c>
      <c r="K9" s="6">
        <f t="shared" si="28"/>
        <v>3</v>
      </c>
      <c r="L9" s="6">
        <v>4330.12</v>
      </c>
      <c r="M9" s="6">
        <f>M8+L5</f>
        <v>6610.02</v>
      </c>
      <c r="N9" s="6">
        <v>4314.8500000000004</v>
      </c>
      <c r="O9" s="6">
        <f t="shared" si="12"/>
        <v>6610.02</v>
      </c>
      <c r="P9" s="6">
        <f t="shared" si="13"/>
        <v>43.502000000000002</v>
      </c>
      <c r="Q9" s="6">
        <f t="shared" si="14"/>
        <v>-66.167000000000002</v>
      </c>
      <c r="R9" s="6">
        <f t="shared" ref="R9:S9" si="35">P9</f>
        <v>43.502000000000002</v>
      </c>
      <c r="S9" s="6">
        <f t="shared" si="35"/>
        <v>-66.167000000000002</v>
      </c>
      <c r="U9" s="6">
        <f t="shared" si="30"/>
        <v>3</v>
      </c>
      <c r="V9" s="6">
        <f>V8+$V5</f>
        <v>4503.603454545454</v>
      </c>
      <c r="W9" s="6">
        <v>6514</v>
      </c>
      <c r="X9" s="6">
        <f t="shared" ref="X9:Y9" si="36">X8+X5</f>
        <v>4514.0142727272723</v>
      </c>
      <c r="Y9" s="6">
        <f t="shared" si="36"/>
        <v>6442.434181818182</v>
      </c>
      <c r="Z9" s="6">
        <f t="shared" si="16"/>
        <v>45.060057575757497</v>
      </c>
      <c r="AA9" s="6">
        <f t="shared" si="17"/>
        <v>-65.233333333333334</v>
      </c>
      <c r="AB9" s="6">
        <f t="shared" si="18"/>
        <v>45.23357121212117</v>
      </c>
      <c r="AC9" s="6">
        <f t="shared" si="19"/>
        <v>-64.707236363636326</v>
      </c>
      <c r="AE9" s="6">
        <v>3</v>
      </c>
      <c r="AF9" s="6">
        <f t="shared" ref="AF9:AH9" si="37">AF8+AF5</f>
        <v>4515.2383333333328</v>
      </c>
      <c r="AG9" s="6">
        <f t="shared" si="37"/>
        <v>6444.1133333333328</v>
      </c>
      <c r="AH9" s="6">
        <f t="shared" si="37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3"/>
        <v>3</v>
      </c>
      <c r="B10" s="6">
        <v>4334</v>
      </c>
      <c r="C10" s="6">
        <f>C9+B6</f>
        <v>6617.1636363636353</v>
      </c>
      <c r="D10" s="6">
        <v>4314</v>
      </c>
      <c r="E10" s="6">
        <f t="shared" si="24"/>
        <v>6617.1636363636353</v>
      </c>
      <c r="F10" s="6">
        <f t="shared" si="25"/>
        <v>43.56666666666667</v>
      </c>
      <c r="G10" s="6">
        <f t="shared" si="26"/>
        <v>-66.286060606060673</v>
      </c>
      <c r="H10" s="6">
        <f t="shared" ref="H10:I10" si="38">F10</f>
        <v>43.56666666666667</v>
      </c>
      <c r="I10" s="6">
        <f t="shared" si="38"/>
        <v>-66.286060606060673</v>
      </c>
      <c r="K10" s="6">
        <f t="shared" si="28"/>
        <v>4</v>
      </c>
      <c r="L10" s="6">
        <v>4330.12</v>
      </c>
      <c r="M10" s="6">
        <f>M9+L5</f>
        <v>6611.2800000000007</v>
      </c>
      <c r="N10" s="6">
        <v>4314.8500000000004</v>
      </c>
      <c r="O10" s="6">
        <f t="shared" si="12"/>
        <v>6611.2800000000007</v>
      </c>
      <c r="P10" s="6">
        <f t="shared" si="13"/>
        <v>43.502000000000002</v>
      </c>
      <c r="Q10" s="6">
        <f t="shared" si="14"/>
        <v>-66.188000000000002</v>
      </c>
      <c r="R10" s="6">
        <f t="shared" ref="R10:S10" si="39">P10</f>
        <v>43.502000000000002</v>
      </c>
      <c r="S10" s="6">
        <f t="shared" si="39"/>
        <v>-66.188000000000002</v>
      </c>
      <c r="U10" s="6">
        <f t="shared" si="30"/>
        <v>4</v>
      </c>
      <c r="V10" s="6">
        <f>V9+$V5</f>
        <v>4504.3141818181812</v>
      </c>
      <c r="W10" s="6">
        <v>6514</v>
      </c>
      <c r="X10" s="6">
        <f t="shared" ref="X10:Y10" si="40">X9+X5</f>
        <v>4514.5349090909085</v>
      </c>
      <c r="Y10" s="6">
        <f t="shared" si="40"/>
        <v>6443.2192727272732</v>
      </c>
      <c r="Z10" s="6">
        <f t="shared" si="16"/>
        <v>45.071903030302998</v>
      </c>
      <c r="AA10" s="6">
        <f t="shared" si="17"/>
        <v>-65.233333333333334</v>
      </c>
      <c r="AB10" s="6">
        <f t="shared" si="18"/>
        <v>45.242248484848503</v>
      </c>
      <c r="AC10" s="6">
        <f t="shared" si="19"/>
        <v>-64.720321212121164</v>
      </c>
      <c r="AE10" s="6">
        <v>4</v>
      </c>
      <c r="AF10" s="6">
        <f t="shared" ref="AF10:AH10" si="41">AF9+AF5</f>
        <v>4516.119999999999</v>
      </c>
      <c r="AG10" s="6">
        <f t="shared" si="41"/>
        <v>6445.4299999999994</v>
      </c>
      <c r="AH10" s="6">
        <f t="shared" si="41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3"/>
        <v>4</v>
      </c>
      <c r="B11" s="6">
        <v>4334</v>
      </c>
      <c r="C11" s="6">
        <f>C10+B6</f>
        <v>6618.5454545454531</v>
      </c>
      <c r="D11" s="6">
        <v>4314</v>
      </c>
      <c r="E11" s="6">
        <f t="shared" si="24"/>
        <v>6618.5454545454531</v>
      </c>
      <c r="F11" s="6">
        <f t="shared" si="25"/>
        <v>43.56666666666667</v>
      </c>
      <c r="G11" s="6">
        <f t="shared" si="26"/>
        <v>-66.309090909090827</v>
      </c>
      <c r="H11" s="6">
        <f t="shared" ref="H11:I11" si="42">F11</f>
        <v>43.56666666666667</v>
      </c>
      <c r="I11" s="6">
        <f t="shared" si="42"/>
        <v>-66.309090909090827</v>
      </c>
      <c r="K11" s="6">
        <f t="shared" si="28"/>
        <v>5</v>
      </c>
      <c r="L11" s="6">
        <v>4330.12</v>
      </c>
      <c r="M11" s="6">
        <f>M10+L5</f>
        <v>6612.5400000000009</v>
      </c>
      <c r="N11" s="6">
        <v>4314.8500000000004</v>
      </c>
      <c r="O11" s="6">
        <f t="shared" si="12"/>
        <v>6612.5400000000009</v>
      </c>
      <c r="P11" s="6">
        <f t="shared" si="13"/>
        <v>43.502000000000002</v>
      </c>
      <c r="Q11" s="6">
        <f t="shared" si="14"/>
        <v>-66.209000000000003</v>
      </c>
      <c r="R11" s="6">
        <f t="shared" ref="R11:S11" si="43">P11</f>
        <v>43.502000000000002</v>
      </c>
      <c r="S11" s="6">
        <f t="shared" si="43"/>
        <v>-66.209000000000003</v>
      </c>
      <c r="U11" s="6">
        <f t="shared" si="30"/>
        <v>5</v>
      </c>
      <c r="V11" s="6">
        <f>V10+$V5</f>
        <v>4505.0249090909083</v>
      </c>
      <c r="W11" s="6">
        <v>6514</v>
      </c>
      <c r="X11" s="6">
        <f t="shared" ref="X11:Y11" si="44">X10+X5</f>
        <v>4515.0555454545447</v>
      </c>
      <c r="Y11" s="6">
        <f t="shared" si="44"/>
        <v>6444.0043636363644</v>
      </c>
      <c r="Z11" s="6">
        <f t="shared" si="16"/>
        <v>45.083748484848499</v>
      </c>
      <c r="AA11" s="6">
        <f t="shared" si="17"/>
        <v>-65.233333333333334</v>
      </c>
      <c r="AB11" s="6">
        <f t="shared" si="18"/>
        <v>45.250925757575665</v>
      </c>
      <c r="AC11" s="6">
        <f t="shared" si="19"/>
        <v>-64.733406060606001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5">(LEFT(AF11,2)+((RIGHT(AF11,LEN(AF11)-2))/60))</f>
        <v>45.224583333333335</v>
      </c>
      <c r="AK11" s="6">
        <f t="shared" ref="AK11" si="46">-(LEFT(AG11,2)+((RIGHT(AG11,LEN(AG11)-2))/60))</f>
        <v>-64.691333333333333</v>
      </c>
      <c r="AL11" s="6">
        <f t="shared" ref="AL11" si="47">(LEFT(AH11,2)+((RIGHT(AH11,LEN(AH11)-2))/60))</f>
        <v>45.263750000000002</v>
      </c>
      <c r="AM11" s="6">
        <f t="shared" ref="AM11" si="48">-(LEFT(AI11,2)+((RIGHT(AI11,LEN(AI11)-2))/60))</f>
        <v>-64.55</v>
      </c>
    </row>
    <row r="12" spans="1:39" x14ac:dyDescent="0.25">
      <c r="A12" s="6">
        <f t="shared" si="33"/>
        <v>5</v>
      </c>
      <c r="B12" s="6">
        <v>4334</v>
      </c>
      <c r="C12" s="6">
        <f>C11+B6</f>
        <v>6619.927272727271</v>
      </c>
      <c r="D12" s="6">
        <v>4314</v>
      </c>
      <c r="E12" s="6">
        <f t="shared" si="24"/>
        <v>6619.927272727271</v>
      </c>
      <c r="F12" s="6">
        <f t="shared" si="25"/>
        <v>43.56666666666667</v>
      </c>
      <c r="G12" s="6">
        <f t="shared" si="26"/>
        <v>-66.332121212121166</v>
      </c>
      <c r="H12" s="6">
        <f t="shared" ref="H12:I12" si="49">F12</f>
        <v>43.56666666666667</v>
      </c>
      <c r="I12" s="6">
        <f t="shared" si="49"/>
        <v>-66.332121212121166</v>
      </c>
      <c r="K12" s="6">
        <f t="shared" si="28"/>
        <v>6</v>
      </c>
      <c r="L12" s="6">
        <v>4330.12</v>
      </c>
      <c r="M12" s="6">
        <f>M11+L5</f>
        <v>6613.8000000000011</v>
      </c>
      <c r="N12" s="6">
        <v>4314.8500000000004</v>
      </c>
      <c r="O12" s="6">
        <f t="shared" si="12"/>
        <v>6613.8000000000011</v>
      </c>
      <c r="P12" s="6">
        <f t="shared" si="13"/>
        <v>43.502000000000002</v>
      </c>
      <c r="Q12" s="6">
        <f t="shared" si="14"/>
        <v>-66.23</v>
      </c>
      <c r="R12" s="6">
        <f t="shared" ref="R12:S12" si="50">P12</f>
        <v>43.502000000000002</v>
      </c>
      <c r="S12" s="6">
        <f t="shared" si="50"/>
        <v>-66.23</v>
      </c>
      <c r="U12" s="6">
        <f t="shared" si="30"/>
        <v>6</v>
      </c>
      <c r="V12" s="6">
        <f>V11+$V5</f>
        <v>4505.7356363636354</v>
      </c>
      <c r="W12" s="6">
        <v>6514</v>
      </c>
      <c r="X12" s="6">
        <f t="shared" ref="X12:Y12" si="51">X11+X5</f>
        <v>4515.5761818181809</v>
      </c>
      <c r="Y12" s="6">
        <f t="shared" si="51"/>
        <v>6444.7894545454556</v>
      </c>
      <c r="Z12" s="6">
        <f t="shared" si="16"/>
        <v>45.095593939394</v>
      </c>
      <c r="AA12" s="6">
        <f t="shared" si="17"/>
        <v>-65.233333333333334</v>
      </c>
      <c r="AB12" s="6">
        <f t="shared" si="18"/>
        <v>45.259603030302998</v>
      </c>
      <c r="AC12" s="6">
        <f t="shared" si="19"/>
        <v>-64.746490909090994</v>
      </c>
    </row>
    <row r="13" spans="1:39" x14ac:dyDescent="0.25">
      <c r="A13" s="6">
        <f t="shared" si="33"/>
        <v>6</v>
      </c>
      <c r="B13" s="6">
        <v>4334</v>
      </c>
      <c r="C13" s="6">
        <f>C12+B6</f>
        <v>6621.3090909090888</v>
      </c>
      <c r="D13" s="6">
        <v>4314</v>
      </c>
      <c r="E13" s="6">
        <f t="shared" si="24"/>
        <v>6621.3090909090888</v>
      </c>
      <c r="F13" s="6">
        <f t="shared" si="25"/>
        <v>43.56666666666667</v>
      </c>
      <c r="G13" s="6">
        <f t="shared" si="26"/>
        <v>-66.355151515151505</v>
      </c>
      <c r="H13" s="6">
        <f t="shared" ref="H13:I13" si="52">F13</f>
        <v>43.56666666666667</v>
      </c>
      <c r="I13" s="6">
        <f t="shared" si="52"/>
        <v>-66.355151515151505</v>
      </c>
      <c r="K13" s="6">
        <f t="shared" si="28"/>
        <v>7</v>
      </c>
      <c r="L13" s="6">
        <v>4330.12</v>
      </c>
      <c r="M13" s="6">
        <f>M12+L5</f>
        <v>6615.0600000000013</v>
      </c>
      <c r="N13" s="6">
        <v>4314.8500000000004</v>
      </c>
      <c r="O13" s="6">
        <f t="shared" si="12"/>
        <v>6615.0600000000013</v>
      </c>
      <c r="P13" s="6">
        <f t="shared" si="13"/>
        <v>43.502000000000002</v>
      </c>
      <c r="Q13" s="6">
        <f t="shared" si="14"/>
        <v>-66.251000000000005</v>
      </c>
      <c r="R13" s="6">
        <f t="shared" ref="R13:S13" si="53">P13</f>
        <v>43.502000000000002</v>
      </c>
      <c r="S13" s="6">
        <f t="shared" si="53"/>
        <v>-66.251000000000005</v>
      </c>
      <c r="U13" s="6">
        <f t="shared" si="30"/>
        <v>7</v>
      </c>
      <c r="V13" s="6">
        <f>V12+$V5</f>
        <v>4506.4463636363625</v>
      </c>
      <c r="W13" s="6">
        <v>6514</v>
      </c>
      <c r="X13" s="6">
        <f t="shared" ref="X13:Y13" si="54">X12+X5</f>
        <v>4516.0968181818171</v>
      </c>
      <c r="Y13" s="6">
        <f t="shared" si="54"/>
        <v>6445.5745454545468</v>
      </c>
      <c r="Z13" s="6">
        <f t="shared" si="16"/>
        <v>45.10743939393933</v>
      </c>
      <c r="AA13" s="6">
        <f t="shared" si="17"/>
        <v>-65.233333333333334</v>
      </c>
      <c r="AB13" s="6">
        <f t="shared" si="18"/>
        <v>45.26828030303033</v>
      </c>
      <c r="AC13" s="6">
        <f t="shared" si="19"/>
        <v>-64.759575757575831</v>
      </c>
      <c r="AE13" s="8" t="s">
        <v>29</v>
      </c>
    </row>
    <row r="14" spans="1:39" x14ac:dyDescent="0.25">
      <c r="A14" s="6">
        <f t="shared" si="33"/>
        <v>7</v>
      </c>
      <c r="B14" s="6">
        <v>4334</v>
      </c>
      <c r="C14" s="6">
        <f>C13+B6</f>
        <v>6622.6909090909066</v>
      </c>
      <c r="D14" s="6">
        <v>4314</v>
      </c>
      <c r="E14" s="6">
        <f t="shared" si="24"/>
        <v>6622.6909090909066</v>
      </c>
      <c r="F14" s="6">
        <f t="shared" si="25"/>
        <v>43.56666666666667</v>
      </c>
      <c r="G14" s="6">
        <f t="shared" si="26"/>
        <v>-66.378181818181829</v>
      </c>
      <c r="H14" s="6">
        <f t="shared" ref="H14:I14" si="55">F14</f>
        <v>43.56666666666667</v>
      </c>
      <c r="I14" s="6">
        <f t="shared" si="55"/>
        <v>-66.378181818181829</v>
      </c>
      <c r="K14" s="6">
        <f t="shared" si="28"/>
        <v>8</v>
      </c>
      <c r="L14" s="6">
        <v>4330.12</v>
      </c>
      <c r="M14" s="6">
        <f>M13+L5</f>
        <v>6616.3200000000015</v>
      </c>
      <c r="N14" s="6">
        <v>4314.8500000000004</v>
      </c>
      <c r="O14" s="6">
        <f t="shared" si="12"/>
        <v>6616.3200000000015</v>
      </c>
      <c r="P14" s="6">
        <f t="shared" si="13"/>
        <v>43.502000000000002</v>
      </c>
      <c r="Q14" s="6">
        <f t="shared" si="14"/>
        <v>-66.272000000000006</v>
      </c>
      <c r="R14" s="6">
        <f t="shared" ref="R14:S14" si="56">P14</f>
        <v>43.502000000000002</v>
      </c>
      <c r="S14" s="6">
        <f t="shared" si="56"/>
        <v>-66.272000000000006</v>
      </c>
      <c r="U14" s="6">
        <f t="shared" si="30"/>
        <v>8</v>
      </c>
      <c r="V14" s="6">
        <f>V13+$V5</f>
        <v>4507.1570909090897</v>
      </c>
      <c r="W14" s="6">
        <v>6514</v>
      </c>
      <c r="X14" s="6">
        <f t="shared" ref="X14:Y14" si="57">X13+X5</f>
        <v>4516.6174545454533</v>
      </c>
      <c r="Y14" s="6">
        <f t="shared" si="57"/>
        <v>6446.3596363636379</v>
      </c>
      <c r="Z14" s="6">
        <f t="shared" si="16"/>
        <v>45.119284848484831</v>
      </c>
      <c r="AA14" s="6">
        <f t="shared" si="17"/>
        <v>-65.233333333333334</v>
      </c>
      <c r="AB14" s="6">
        <f t="shared" si="18"/>
        <v>45.2769575757575</v>
      </c>
      <c r="AC14" s="6">
        <f t="shared" si="19"/>
        <v>-64.772660606060668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3"/>
        <v>8</v>
      </c>
      <c r="B15" s="6">
        <v>4334</v>
      </c>
      <c r="C15" s="6">
        <f>C14+B6</f>
        <v>6624.0727272727245</v>
      </c>
      <c r="D15" s="6">
        <v>4314</v>
      </c>
      <c r="E15" s="6">
        <f t="shared" si="24"/>
        <v>6624.0727272727245</v>
      </c>
      <c r="F15" s="6">
        <f t="shared" si="25"/>
        <v>43.56666666666667</v>
      </c>
      <c r="G15" s="6">
        <f t="shared" si="26"/>
        <v>-66.401212121211998</v>
      </c>
      <c r="H15" s="6">
        <f t="shared" ref="H15:I15" si="58">F15</f>
        <v>43.56666666666667</v>
      </c>
      <c r="I15" s="6">
        <f t="shared" si="58"/>
        <v>-66.401212121211998</v>
      </c>
      <c r="K15" s="6">
        <f t="shared" si="28"/>
        <v>9</v>
      </c>
      <c r="L15" s="6">
        <v>4330.12</v>
      </c>
      <c r="M15" s="6">
        <f>M14+L5</f>
        <v>6617.5800000000017</v>
      </c>
      <c r="N15" s="6">
        <v>4314.8500000000004</v>
      </c>
      <c r="O15" s="6">
        <f t="shared" si="12"/>
        <v>6617.5800000000017</v>
      </c>
      <c r="P15" s="6">
        <f t="shared" si="13"/>
        <v>43.502000000000002</v>
      </c>
      <c r="Q15" s="6">
        <f t="shared" si="14"/>
        <v>-66.293000000000006</v>
      </c>
      <c r="R15" s="6">
        <f t="shared" ref="R15:S15" si="59">P15</f>
        <v>43.502000000000002</v>
      </c>
      <c r="S15" s="6">
        <f t="shared" si="59"/>
        <v>-66.293000000000006</v>
      </c>
      <c r="U15" s="6">
        <f t="shared" si="30"/>
        <v>9</v>
      </c>
      <c r="V15" s="6">
        <f>V14+$V5</f>
        <v>4507.8678181818168</v>
      </c>
      <c r="W15" s="6">
        <v>6514</v>
      </c>
      <c r="X15" s="6">
        <f t="shared" ref="X15:Y15" si="60">X14+X5</f>
        <v>4517.1380909090894</v>
      </c>
      <c r="Y15" s="6">
        <f t="shared" si="60"/>
        <v>6447.1447272727291</v>
      </c>
      <c r="Z15" s="6">
        <f t="shared" si="16"/>
        <v>45.131130303030332</v>
      </c>
      <c r="AA15" s="6">
        <f t="shared" si="17"/>
        <v>-65.233333333333334</v>
      </c>
      <c r="AB15" s="6">
        <f t="shared" si="18"/>
        <v>45.285634848484833</v>
      </c>
      <c r="AC15" s="6">
        <f t="shared" si="19"/>
        <v>-64.785745454545506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3"/>
        <v>9</v>
      </c>
      <c r="B16" s="6">
        <v>4334</v>
      </c>
      <c r="C16" s="6">
        <f>C15+B6</f>
        <v>6625.4545454545423</v>
      </c>
      <c r="D16" s="6">
        <v>4314</v>
      </c>
      <c r="E16" s="6">
        <f t="shared" si="24"/>
        <v>6625.4545454545423</v>
      </c>
      <c r="F16" s="6">
        <f t="shared" si="25"/>
        <v>43.56666666666667</v>
      </c>
      <c r="G16" s="6">
        <f t="shared" si="26"/>
        <v>-66.424242424242337</v>
      </c>
      <c r="H16" s="6">
        <f t="shared" ref="H16:I16" si="61">F16</f>
        <v>43.56666666666667</v>
      </c>
      <c r="I16" s="6">
        <f t="shared" si="61"/>
        <v>-66.424242424242337</v>
      </c>
      <c r="K16" s="6">
        <f t="shared" si="28"/>
        <v>10</v>
      </c>
      <c r="L16" s="6">
        <v>4330.12</v>
      </c>
      <c r="M16" s="6">
        <f>M15+L5</f>
        <v>6618.840000000002</v>
      </c>
      <c r="N16" s="6">
        <v>4314.8500000000004</v>
      </c>
      <c r="O16" s="6">
        <f t="shared" si="12"/>
        <v>6618.840000000002</v>
      </c>
      <c r="P16" s="6">
        <f t="shared" si="13"/>
        <v>43.502000000000002</v>
      </c>
      <c r="Q16" s="6">
        <f t="shared" si="14"/>
        <v>-66.313999999999993</v>
      </c>
      <c r="R16" s="6">
        <f t="shared" ref="R16:S16" si="62">P16</f>
        <v>43.502000000000002</v>
      </c>
      <c r="S16" s="6">
        <f t="shared" si="62"/>
        <v>-66.313999999999993</v>
      </c>
      <c r="U16" s="6">
        <f t="shared" si="30"/>
        <v>10</v>
      </c>
      <c r="V16" s="6">
        <f>V15+$V5</f>
        <v>4508.5785454545439</v>
      </c>
      <c r="W16" s="6">
        <v>6514</v>
      </c>
      <c r="X16" s="6">
        <f t="shared" ref="X16:Y16" si="63">X15+X5</f>
        <v>4517.6587272727256</v>
      </c>
      <c r="Y16" s="6">
        <f t="shared" si="63"/>
        <v>6447.9298181818203</v>
      </c>
      <c r="Z16" s="6">
        <f t="shared" si="16"/>
        <v>45.14297575757567</v>
      </c>
      <c r="AA16" s="6">
        <f t="shared" si="17"/>
        <v>-65.233333333333334</v>
      </c>
      <c r="AB16" s="6">
        <f t="shared" si="18"/>
        <v>45.294312121212165</v>
      </c>
      <c r="AC16" s="6">
        <f t="shared" si="19"/>
        <v>-64.798830303030329</v>
      </c>
      <c r="AE16" s="6" t="s">
        <v>24</v>
      </c>
      <c r="AF16" s="6">
        <f>AF15*4</f>
        <v>4</v>
      </c>
      <c r="AH16" s="6">
        <f t="shared" ref="AH16:AI16" si="64">AH15*4</f>
        <v>4</v>
      </c>
      <c r="AI16" s="6">
        <f t="shared" si="64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3"/>
        <v>10</v>
      </c>
      <c r="B17" s="6">
        <v>4334</v>
      </c>
      <c r="C17" s="6">
        <f>C16+B6</f>
        <v>6626.8363636363601</v>
      </c>
      <c r="D17" s="6">
        <v>4314</v>
      </c>
      <c r="E17" s="6">
        <f t="shared" si="24"/>
        <v>6626.8363636363601</v>
      </c>
      <c r="F17" s="6">
        <f t="shared" si="25"/>
        <v>43.56666666666667</v>
      </c>
      <c r="G17" s="6">
        <f t="shared" si="26"/>
        <v>-66.447272727272662</v>
      </c>
      <c r="H17" s="6">
        <f t="shared" ref="H17:I17" si="65">F17</f>
        <v>43.56666666666667</v>
      </c>
      <c r="I17" s="6">
        <f t="shared" si="65"/>
        <v>-66.447272727272662</v>
      </c>
      <c r="K17" s="6">
        <f t="shared" si="28"/>
        <v>11</v>
      </c>
      <c r="L17" s="6">
        <v>4330.12</v>
      </c>
      <c r="M17" s="6">
        <f>M16+L5</f>
        <v>6620.1000000000022</v>
      </c>
      <c r="N17" s="6">
        <v>4314.8500000000004</v>
      </c>
      <c r="O17" s="6">
        <f t="shared" si="12"/>
        <v>6620.1000000000022</v>
      </c>
      <c r="P17" s="6">
        <f t="shared" si="13"/>
        <v>43.502000000000002</v>
      </c>
      <c r="Q17" s="6">
        <f t="shared" si="14"/>
        <v>-66.334999999999994</v>
      </c>
      <c r="R17" s="6">
        <f t="shared" ref="R17:S17" si="66">P17</f>
        <v>43.502000000000002</v>
      </c>
      <c r="S17" s="6">
        <f t="shared" si="66"/>
        <v>-66.334999999999994</v>
      </c>
      <c r="U17" s="6">
        <f t="shared" si="30"/>
        <v>11</v>
      </c>
      <c r="V17" s="6">
        <f>V16+$V5</f>
        <v>4509.2892727272711</v>
      </c>
      <c r="W17" s="6">
        <v>6514</v>
      </c>
      <c r="X17" s="6">
        <f t="shared" ref="X17:Y17" si="67">X16+X5</f>
        <v>4518.1793636363618</v>
      </c>
      <c r="Y17" s="6">
        <f t="shared" si="67"/>
        <v>6448.7149090909115</v>
      </c>
      <c r="Z17" s="6">
        <f t="shared" si="16"/>
        <v>45.154821212121163</v>
      </c>
      <c r="AA17" s="6">
        <f t="shared" si="17"/>
        <v>-65.233333333333334</v>
      </c>
      <c r="AB17" s="6">
        <f t="shared" si="18"/>
        <v>45.302989393939335</v>
      </c>
      <c r="AC17" s="6">
        <f t="shared" si="19"/>
        <v>-64.811915151515166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3"/>
        <v>11</v>
      </c>
      <c r="B18" s="6">
        <v>4334</v>
      </c>
      <c r="C18" s="6">
        <f>C17+B6</f>
        <v>6628.218181818178</v>
      </c>
      <c r="D18" s="6">
        <v>4314</v>
      </c>
      <c r="E18" s="6">
        <f t="shared" si="24"/>
        <v>6628.218181818178</v>
      </c>
      <c r="F18" s="6">
        <f t="shared" si="25"/>
        <v>43.56666666666667</v>
      </c>
      <c r="G18" s="6">
        <f t="shared" si="26"/>
        <v>-66.470303030303</v>
      </c>
      <c r="H18" s="6">
        <f t="shared" ref="H18:I18" si="68">F18</f>
        <v>43.56666666666667</v>
      </c>
      <c r="I18" s="6">
        <f t="shared" si="68"/>
        <v>-66.470303030303</v>
      </c>
      <c r="K18" s="6">
        <f t="shared" si="28"/>
        <v>12</v>
      </c>
      <c r="L18" s="6">
        <v>4330.12</v>
      </c>
      <c r="M18" s="6">
        <f>M17+L5</f>
        <v>6621.3600000000024</v>
      </c>
      <c r="N18" s="6">
        <v>4314.8500000000004</v>
      </c>
      <c r="O18" s="6">
        <f t="shared" si="12"/>
        <v>6621.3600000000024</v>
      </c>
      <c r="P18" s="6">
        <f t="shared" si="13"/>
        <v>43.502000000000002</v>
      </c>
      <c r="Q18" s="6">
        <f t="shared" si="14"/>
        <v>-66.355999999999995</v>
      </c>
      <c r="R18" s="6">
        <f t="shared" ref="R18:S18" si="69">P18</f>
        <v>43.502000000000002</v>
      </c>
      <c r="S18" s="6">
        <f t="shared" si="69"/>
        <v>-66.355999999999995</v>
      </c>
      <c r="U18" s="6">
        <f t="shared" si="30"/>
        <v>12</v>
      </c>
      <c r="V18" s="6">
        <f>V17+$V5</f>
        <v>4509.9999999999982</v>
      </c>
      <c r="W18" s="6">
        <v>6514</v>
      </c>
      <c r="X18" s="11">
        <f t="shared" ref="X18:Y18" si="70">X17+X5</f>
        <v>4518.699999999998</v>
      </c>
      <c r="Y18" s="6">
        <f t="shared" si="70"/>
        <v>6449.5000000000027</v>
      </c>
      <c r="Z18" s="6">
        <f t="shared" si="16"/>
        <v>45.166666666666664</v>
      </c>
      <c r="AA18" s="6">
        <f t="shared" si="17"/>
        <v>-65.233333333333334</v>
      </c>
      <c r="AB18" s="6">
        <f t="shared" si="18"/>
        <v>45.311666666666667</v>
      </c>
      <c r="AC18" s="6">
        <f t="shared" si="19"/>
        <v>-64.825000000000003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3"/>
        <v>12</v>
      </c>
      <c r="B19" s="6">
        <v>4334</v>
      </c>
      <c r="C19" s="6">
        <f>C18+B6</f>
        <v>6629.5999999999958</v>
      </c>
      <c r="D19" s="6">
        <v>4314</v>
      </c>
      <c r="E19" s="6">
        <f t="shared" si="24"/>
        <v>6629.5999999999958</v>
      </c>
      <c r="F19" s="6">
        <f t="shared" si="25"/>
        <v>43.56666666666667</v>
      </c>
      <c r="G19" s="6">
        <f t="shared" si="26"/>
        <v>-66.493333333333339</v>
      </c>
      <c r="H19" s="6">
        <f t="shared" ref="H19:I19" si="71">F19</f>
        <v>43.56666666666667</v>
      </c>
      <c r="I19" s="6">
        <f t="shared" si="71"/>
        <v>-66.493333333333339</v>
      </c>
      <c r="K19" s="6">
        <f t="shared" si="28"/>
        <v>13</v>
      </c>
      <c r="L19" s="6">
        <v>4330.12</v>
      </c>
      <c r="M19" s="6">
        <f>M18+L5</f>
        <v>6622.6200000000026</v>
      </c>
      <c r="N19" s="6">
        <v>4314.8500000000004</v>
      </c>
      <c r="O19" s="6">
        <f t="shared" si="12"/>
        <v>6622.6200000000026</v>
      </c>
      <c r="P19" s="6">
        <f t="shared" si="13"/>
        <v>43.502000000000002</v>
      </c>
      <c r="Q19" s="6">
        <f t="shared" si="14"/>
        <v>-66.376999999999995</v>
      </c>
      <c r="R19" s="6">
        <f t="shared" ref="R19:S19" si="72">P19</f>
        <v>43.502000000000002</v>
      </c>
      <c r="S19" s="6">
        <f t="shared" si="72"/>
        <v>-66.376999999999995</v>
      </c>
      <c r="U19" s="6">
        <f t="shared" si="30"/>
        <v>13</v>
      </c>
      <c r="V19" s="6">
        <f>V18+$V5</f>
        <v>4510.7107272727253</v>
      </c>
      <c r="W19" s="6">
        <v>6514</v>
      </c>
      <c r="X19" s="6">
        <f t="shared" ref="X19:Y19" si="73">X18+X5</f>
        <v>4519.2206363636342</v>
      </c>
      <c r="Y19" s="6">
        <f t="shared" si="73"/>
        <v>6450.2850909090939</v>
      </c>
      <c r="Z19" s="6">
        <f t="shared" si="16"/>
        <v>45.178512121212165</v>
      </c>
      <c r="AA19" s="6">
        <f t="shared" si="17"/>
        <v>-65.233333333333334</v>
      </c>
      <c r="AB19" s="6">
        <f t="shared" si="18"/>
        <v>45.320343939393837</v>
      </c>
      <c r="AC19" s="6">
        <f t="shared" si="19"/>
        <v>-64.83808484848484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K19:AM22" si="74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3"/>
        <v>13</v>
      </c>
      <c r="B20" s="6">
        <v>4334</v>
      </c>
      <c r="C20" s="6">
        <f>C19+B6</f>
        <v>6630.9818181818137</v>
      </c>
      <c r="D20" s="6">
        <v>4314</v>
      </c>
      <c r="E20" s="6">
        <f t="shared" si="24"/>
        <v>6630.9818181818137</v>
      </c>
      <c r="F20" s="6">
        <f t="shared" si="25"/>
        <v>43.56666666666667</v>
      </c>
      <c r="G20" s="6">
        <f t="shared" si="26"/>
        <v>-66.516363636363494</v>
      </c>
      <c r="H20" s="6">
        <f t="shared" ref="H20:I20" si="75">F20</f>
        <v>43.56666666666667</v>
      </c>
      <c r="I20" s="6">
        <f t="shared" si="75"/>
        <v>-66.516363636363494</v>
      </c>
      <c r="K20" s="6">
        <f t="shared" si="28"/>
        <v>14</v>
      </c>
      <c r="L20" s="6">
        <v>4330.12</v>
      </c>
      <c r="M20" s="6">
        <f>M19+L5</f>
        <v>6623.8800000000028</v>
      </c>
      <c r="N20" s="6">
        <v>4314.8500000000004</v>
      </c>
      <c r="O20" s="6">
        <f t="shared" si="12"/>
        <v>6623.8800000000028</v>
      </c>
      <c r="P20" s="6">
        <f t="shared" si="13"/>
        <v>43.502000000000002</v>
      </c>
      <c r="Q20" s="6">
        <f t="shared" si="14"/>
        <v>-66.397999999999996</v>
      </c>
      <c r="R20" s="6">
        <f t="shared" ref="R20:S20" si="76">P20</f>
        <v>43.502000000000002</v>
      </c>
      <c r="S20" s="6">
        <f t="shared" si="76"/>
        <v>-66.397999999999996</v>
      </c>
      <c r="U20" s="6">
        <f t="shared" si="30"/>
        <v>14</v>
      </c>
      <c r="V20" s="6">
        <f>V19+$V5</f>
        <v>4511.4214545454524</v>
      </c>
      <c r="W20" s="6">
        <v>6514</v>
      </c>
      <c r="X20" s="6">
        <f t="shared" ref="X20:Y20" si="77">X19+X5</f>
        <v>4519.7412727272704</v>
      </c>
      <c r="Y20" s="6">
        <f t="shared" si="77"/>
        <v>6451.0701818181851</v>
      </c>
      <c r="Z20" s="6">
        <f t="shared" si="16"/>
        <v>45.190357575757503</v>
      </c>
      <c r="AA20" s="6">
        <f t="shared" si="17"/>
        <v>-65.233333333333334</v>
      </c>
      <c r="AB20" s="6">
        <f t="shared" si="18"/>
        <v>45.32902121212117</v>
      </c>
      <c r="AC20" s="6">
        <f t="shared" si="19"/>
        <v>-64.851169696969833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78">(LEFT(AF20,2)+((RIGHT(AF20,LEN(AF20)-2))/60))</f>
        <v>45.26305</v>
      </c>
      <c r="AK20" s="6">
        <f t="shared" ref="AK20:AK22" si="79">-(LEFT(AG20,2)+((RIGHT(AG20,LEN(AG20)-2))/60))</f>
        <v>-65.05</v>
      </c>
      <c r="AL20" s="6">
        <f t="shared" si="74"/>
        <v>45.324449999999999</v>
      </c>
      <c r="AM20" s="6">
        <f t="shared" ref="AM20:AM22" si="80">-(LEFT(AI20,2)+((RIGHT(AI20,LEN(AI20)-2))/60))</f>
        <v>-64.849999999999994</v>
      </c>
    </row>
    <row r="21" spans="1:39" ht="15.75" customHeight="1" x14ac:dyDescent="0.25">
      <c r="A21" s="6">
        <f t="shared" si="33"/>
        <v>14</v>
      </c>
      <c r="B21" s="6">
        <v>4334</v>
      </c>
      <c r="C21" s="6">
        <f>C20+B6</f>
        <v>6632.3636363636315</v>
      </c>
      <c r="D21" s="6">
        <v>4314</v>
      </c>
      <c r="E21" s="6">
        <f t="shared" si="24"/>
        <v>6632.3636363636315</v>
      </c>
      <c r="F21" s="6">
        <f t="shared" si="25"/>
        <v>43.56666666666667</v>
      </c>
      <c r="G21" s="6">
        <f t="shared" si="26"/>
        <v>-66.539393939393833</v>
      </c>
      <c r="H21" s="6">
        <f t="shared" ref="H21:I21" si="81">F21</f>
        <v>43.56666666666667</v>
      </c>
      <c r="I21" s="6">
        <f t="shared" si="81"/>
        <v>-66.539393939393833</v>
      </c>
      <c r="K21" s="6">
        <f t="shared" si="28"/>
        <v>15</v>
      </c>
      <c r="L21" s="6">
        <v>4330.12</v>
      </c>
      <c r="M21" s="6">
        <f>M20+L5</f>
        <v>6625.1400000000031</v>
      </c>
      <c r="N21" s="6">
        <v>4314.8500000000004</v>
      </c>
      <c r="O21" s="6">
        <f t="shared" si="12"/>
        <v>6625.1400000000031</v>
      </c>
      <c r="P21" s="6">
        <f t="shared" si="13"/>
        <v>43.502000000000002</v>
      </c>
      <c r="Q21" s="6">
        <f t="shared" si="14"/>
        <v>-66.418999999999997</v>
      </c>
      <c r="R21" s="6">
        <f t="shared" ref="R21:S21" si="82">P21</f>
        <v>43.502000000000002</v>
      </c>
      <c r="S21" s="6">
        <f t="shared" si="82"/>
        <v>-66.418999999999997</v>
      </c>
      <c r="U21" s="6">
        <f t="shared" si="30"/>
        <v>15</v>
      </c>
      <c r="V21" s="6">
        <f>V20+$V5</f>
        <v>4512.1321818181796</v>
      </c>
      <c r="W21" s="6">
        <v>6514</v>
      </c>
      <c r="X21" s="6">
        <f t="shared" ref="X21:Y21" si="83">X20+X5</f>
        <v>4520.2619090909066</v>
      </c>
      <c r="Y21" s="6">
        <f t="shared" si="83"/>
        <v>6451.8552727272763</v>
      </c>
      <c r="Z21" s="6">
        <f t="shared" si="16"/>
        <v>45.202203030302996</v>
      </c>
      <c r="AA21" s="6">
        <f t="shared" si="17"/>
        <v>-65.233333333333334</v>
      </c>
      <c r="AB21" s="6">
        <f t="shared" si="18"/>
        <v>45.337698484848502</v>
      </c>
      <c r="AC21" s="6">
        <f t="shared" si="19"/>
        <v>-64.864254545454671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78"/>
        <v>45.276116666666667</v>
      </c>
      <c r="AK21" s="6">
        <f t="shared" si="79"/>
        <v>-65.05</v>
      </c>
      <c r="AL21" s="6">
        <f t="shared" si="74"/>
        <v>45.332216666666667</v>
      </c>
      <c r="AM21" s="6">
        <f t="shared" si="80"/>
        <v>-64.86666666666666</v>
      </c>
    </row>
    <row r="22" spans="1:39" ht="15.75" customHeight="1" x14ac:dyDescent="0.25">
      <c r="A22" s="6">
        <f t="shared" si="33"/>
        <v>15</v>
      </c>
      <c r="B22" s="6">
        <v>4334</v>
      </c>
      <c r="C22" s="6">
        <f>C21+B6</f>
        <v>6633.7454545454493</v>
      </c>
      <c r="D22" s="6">
        <v>4314</v>
      </c>
      <c r="E22" s="6">
        <f t="shared" si="24"/>
        <v>6633.7454545454493</v>
      </c>
      <c r="F22" s="6">
        <f t="shared" si="25"/>
        <v>43.56666666666667</v>
      </c>
      <c r="G22" s="6">
        <f t="shared" si="26"/>
        <v>-66.562424242424171</v>
      </c>
      <c r="H22" s="6">
        <f t="shared" ref="H22:I22" si="84">F22</f>
        <v>43.56666666666667</v>
      </c>
      <c r="I22" s="6">
        <f t="shared" si="84"/>
        <v>-66.562424242424171</v>
      </c>
      <c r="K22" s="6">
        <f t="shared" si="28"/>
        <v>16</v>
      </c>
      <c r="L22" s="6">
        <v>4330.12</v>
      </c>
      <c r="M22" s="6">
        <f>M21+EM5</f>
        <v>6625.1400000000031</v>
      </c>
      <c r="N22" s="6">
        <v>4314.8500000000004</v>
      </c>
      <c r="O22" s="6">
        <f t="shared" si="12"/>
        <v>6625.1400000000031</v>
      </c>
      <c r="P22" s="6">
        <f t="shared" si="13"/>
        <v>43.502000000000002</v>
      </c>
      <c r="Q22" s="6">
        <f t="shared" si="14"/>
        <v>-66.418999999999997</v>
      </c>
      <c r="R22" s="6">
        <f t="shared" ref="R22:S22" si="85">P22</f>
        <v>43.502000000000002</v>
      </c>
      <c r="S22" s="6">
        <f t="shared" si="85"/>
        <v>-66.418999999999997</v>
      </c>
      <c r="U22" s="6">
        <f t="shared" si="30"/>
        <v>16</v>
      </c>
      <c r="V22" s="6">
        <f>V21+$V5</f>
        <v>4512.8429090909067</v>
      </c>
      <c r="W22" s="6">
        <v>6514</v>
      </c>
      <c r="X22" s="6">
        <f t="shared" ref="X22:Y22" si="86">X21+X5</f>
        <v>4520.7825454545427</v>
      </c>
      <c r="Y22" s="6">
        <f t="shared" si="86"/>
        <v>6452.6403636363675</v>
      </c>
      <c r="Z22" s="6">
        <f t="shared" si="16"/>
        <v>45.214048484848497</v>
      </c>
      <c r="AA22" s="6">
        <f t="shared" si="17"/>
        <v>-65.233333333333334</v>
      </c>
      <c r="AB22" s="6">
        <f t="shared" si="18"/>
        <v>45.346375757575665</v>
      </c>
      <c r="AC22" s="6">
        <f t="shared" si="19"/>
        <v>-64.877339393939494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78"/>
        <v>45.289166666666667</v>
      </c>
      <c r="AK22" s="6">
        <f t="shared" si="79"/>
        <v>-65.05</v>
      </c>
      <c r="AL22" s="6">
        <f t="shared" si="74"/>
        <v>45.34</v>
      </c>
      <c r="AM22" s="6">
        <f t="shared" si="80"/>
        <v>-64.88333333333334</v>
      </c>
    </row>
    <row r="23" spans="1:39" ht="15.75" customHeight="1" x14ac:dyDescent="0.25">
      <c r="A23" s="6">
        <f t="shared" si="33"/>
        <v>16</v>
      </c>
      <c r="B23" s="6">
        <v>4334</v>
      </c>
      <c r="C23" s="6">
        <f>C22+B6</f>
        <v>6635.1272727272672</v>
      </c>
      <c r="D23" s="6">
        <v>4314</v>
      </c>
      <c r="E23" s="6">
        <f t="shared" si="24"/>
        <v>6635.1272727272672</v>
      </c>
      <c r="F23" s="6">
        <f t="shared" si="25"/>
        <v>43.56666666666667</v>
      </c>
      <c r="G23" s="6">
        <f t="shared" si="26"/>
        <v>-66.585454545454496</v>
      </c>
      <c r="H23" s="6">
        <f t="shared" ref="H23:I23" si="87">F23</f>
        <v>43.56666666666667</v>
      </c>
      <c r="I23" s="6">
        <f t="shared" si="87"/>
        <v>-66.585454545454496</v>
      </c>
      <c r="K23" s="6">
        <f t="shared" si="28"/>
        <v>17</v>
      </c>
      <c r="L23" s="6">
        <v>4330.12</v>
      </c>
      <c r="M23" s="6">
        <f>M22+L5</f>
        <v>6626.4000000000033</v>
      </c>
      <c r="N23" s="6">
        <v>4314.8500000000004</v>
      </c>
      <c r="O23" s="6">
        <f t="shared" si="12"/>
        <v>6626.4000000000033</v>
      </c>
      <c r="P23" s="6">
        <f t="shared" si="13"/>
        <v>43.502000000000002</v>
      </c>
      <c r="Q23" s="6">
        <f t="shared" si="14"/>
        <v>-66.44</v>
      </c>
      <c r="R23" s="6">
        <f t="shared" ref="R23:S23" si="88">P23</f>
        <v>43.502000000000002</v>
      </c>
      <c r="S23" s="6">
        <f t="shared" si="88"/>
        <v>-66.44</v>
      </c>
      <c r="U23" s="6">
        <f t="shared" si="30"/>
        <v>17</v>
      </c>
      <c r="V23" s="6">
        <f>V22+$V5</f>
        <v>4513.5536363636338</v>
      </c>
      <c r="W23" s="6">
        <v>6514</v>
      </c>
      <c r="X23" s="6">
        <f t="shared" ref="X23:Y23" si="89">X22+X5</f>
        <v>4521.3031818181789</v>
      </c>
      <c r="Y23" s="6">
        <f t="shared" si="89"/>
        <v>6453.4254545454587</v>
      </c>
      <c r="Z23" s="6">
        <f t="shared" si="16"/>
        <v>45.225893939393835</v>
      </c>
      <c r="AA23" s="6">
        <f t="shared" si="17"/>
        <v>-65.233333333333334</v>
      </c>
      <c r="AB23" s="6">
        <f t="shared" si="18"/>
        <v>45.355053030302997</v>
      </c>
      <c r="AC23" s="6">
        <f t="shared" si="19"/>
        <v>-64.890424242424331</v>
      </c>
      <c r="AE23" s="6" t="s">
        <v>28</v>
      </c>
      <c r="AF23" s="6">
        <v>4514.4199939999999</v>
      </c>
      <c r="AG23" s="6">
        <v>6503.107994</v>
      </c>
      <c r="AH23" s="11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3"/>
        <v>17</v>
      </c>
      <c r="B24" s="6">
        <v>4334</v>
      </c>
      <c r="C24" s="6">
        <f>C23+B6</f>
        <v>6636.509090909085</v>
      </c>
      <c r="D24" s="6">
        <v>4314</v>
      </c>
      <c r="E24" s="6">
        <f t="shared" si="24"/>
        <v>6636.509090909085</v>
      </c>
      <c r="F24" s="6">
        <f t="shared" si="25"/>
        <v>43.56666666666667</v>
      </c>
      <c r="G24" s="6">
        <f t="shared" si="26"/>
        <v>-66.608484848484665</v>
      </c>
      <c r="H24" s="6">
        <f t="shared" ref="H24:I24" si="90">F24</f>
        <v>43.56666666666667</v>
      </c>
      <c r="I24" s="6">
        <f t="shared" si="90"/>
        <v>-66.608484848484665</v>
      </c>
      <c r="K24" s="6">
        <f t="shared" si="28"/>
        <v>18</v>
      </c>
      <c r="L24" s="6">
        <v>4330.12</v>
      </c>
      <c r="M24" s="6">
        <f>M23+L5</f>
        <v>6627.6600000000035</v>
      </c>
      <c r="N24" s="6">
        <v>4314.8500000000004</v>
      </c>
      <c r="O24" s="6">
        <f t="shared" si="12"/>
        <v>6627.6600000000035</v>
      </c>
      <c r="P24" s="6">
        <f t="shared" si="13"/>
        <v>43.502000000000002</v>
      </c>
      <c r="Q24" s="6">
        <f t="shared" si="14"/>
        <v>-66.460999999999999</v>
      </c>
      <c r="R24" s="6">
        <f t="shared" ref="R24:S24" si="91">P24</f>
        <v>43.502000000000002</v>
      </c>
      <c r="S24" s="6">
        <f t="shared" si="91"/>
        <v>-66.460999999999999</v>
      </c>
      <c r="U24" s="6">
        <f t="shared" si="30"/>
        <v>18</v>
      </c>
      <c r="V24" s="6">
        <f>V23+$V5</f>
        <v>4514.2643636363609</v>
      </c>
      <c r="W24" s="6">
        <v>6514</v>
      </c>
      <c r="X24" s="6">
        <f t="shared" ref="X24:Y24" si="92">X23+X5</f>
        <v>4521.8238181818151</v>
      </c>
      <c r="Y24" s="6">
        <f t="shared" si="92"/>
        <v>6454.2105454545499</v>
      </c>
      <c r="Z24" s="6">
        <f t="shared" si="16"/>
        <v>45.237739393939336</v>
      </c>
      <c r="AA24" s="6">
        <f t="shared" si="17"/>
        <v>-65.233333333333334</v>
      </c>
      <c r="AB24" s="6">
        <f t="shared" si="18"/>
        <v>45.36373030303033</v>
      </c>
      <c r="AC24" s="6">
        <f t="shared" si="19"/>
        <v>-64.903509090909168</v>
      </c>
    </row>
    <row r="25" spans="1:39" ht="15.75" customHeight="1" x14ac:dyDescent="0.25">
      <c r="A25" s="6">
        <f t="shared" si="33"/>
        <v>18</v>
      </c>
      <c r="B25" s="6">
        <v>4334</v>
      </c>
      <c r="C25" s="6">
        <f>C24+B6</f>
        <v>6637.8909090909028</v>
      </c>
      <c r="D25" s="6">
        <v>4314</v>
      </c>
      <c r="E25" s="6">
        <f t="shared" si="24"/>
        <v>6637.8909090909028</v>
      </c>
      <c r="F25" s="6">
        <f t="shared" si="25"/>
        <v>43.56666666666667</v>
      </c>
      <c r="G25" s="6">
        <f t="shared" si="26"/>
        <v>-66.631515151515003</v>
      </c>
      <c r="H25" s="6">
        <f t="shared" ref="H25:I25" si="93">F25</f>
        <v>43.56666666666667</v>
      </c>
      <c r="I25" s="6">
        <f t="shared" si="93"/>
        <v>-66.631515151515003</v>
      </c>
      <c r="K25" s="6">
        <f t="shared" si="28"/>
        <v>19</v>
      </c>
      <c r="L25" s="6">
        <v>4330.12</v>
      </c>
      <c r="M25" s="6">
        <f>M24+L5</f>
        <v>6628.9200000000037</v>
      </c>
      <c r="N25" s="6">
        <v>4314.8500000000004</v>
      </c>
      <c r="O25" s="6">
        <f t="shared" si="12"/>
        <v>6628.9200000000037</v>
      </c>
      <c r="P25" s="6">
        <f t="shared" si="13"/>
        <v>43.502000000000002</v>
      </c>
      <c r="Q25" s="6">
        <f t="shared" si="14"/>
        <v>-66.481999999999999</v>
      </c>
      <c r="R25" s="6">
        <f t="shared" ref="R25:S25" si="94">P25</f>
        <v>43.502000000000002</v>
      </c>
      <c r="S25" s="6">
        <f t="shared" si="94"/>
        <v>-66.481999999999999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3"/>
        <v>19</v>
      </c>
      <c r="B26" s="6">
        <v>4334</v>
      </c>
      <c r="C26" s="6">
        <f>C25+B6</f>
        <v>6639.2727272727207</v>
      </c>
      <c r="D26" s="6">
        <v>4314</v>
      </c>
      <c r="E26" s="6">
        <f t="shared" si="24"/>
        <v>6639.2727272727207</v>
      </c>
      <c r="F26" s="6">
        <f t="shared" si="25"/>
        <v>43.56666666666667</v>
      </c>
      <c r="G26" s="6">
        <f t="shared" si="26"/>
        <v>-66.654545454545328</v>
      </c>
      <c r="H26" s="6">
        <f t="shared" ref="H26:I26" si="95">F26</f>
        <v>43.56666666666667</v>
      </c>
      <c r="I26" s="6">
        <f t="shared" si="95"/>
        <v>-66.654545454545328</v>
      </c>
      <c r="K26" s="6">
        <f t="shared" si="28"/>
        <v>20</v>
      </c>
      <c r="L26" s="6">
        <v>4330.12</v>
      </c>
      <c r="M26" s="6">
        <f>M25+L5</f>
        <v>6630.1800000000039</v>
      </c>
      <c r="N26" s="6">
        <v>4314.8500000000004</v>
      </c>
      <c r="O26" s="6">
        <f t="shared" si="12"/>
        <v>6630.1800000000039</v>
      </c>
      <c r="P26" s="6">
        <f t="shared" si="13"/>
        <v>43.502000000000002</v>
      </c>
      <c r="Q26" s="6">
        <f t="shared" si="14"/>
        <v>-66.503</v>
      </c>
      <c r="R26" s="6">
        <f t="shared" ref="R26:S26" si="96">P26</f>
        <v>43.502000000000002</v>
      </c>
      <c r="S26" s="6">
        <f t="shared" si="96"/>
        <v>-66.503</v>
      </c>
    </row>
    <row r="27" spans="1:39" ht="15.75" customHeight="1" x14ac:dyDescent="0.25">
      <c r="A27" s="6">
        <f t="shared" si="33"/>
        <v>20</v>
      </c>
      <c r="B27" s="6">
        <v>4334</v>
      </c>
      <c r="C27" s="6">
        <f>C26+B6</f>
        <v>6640.6545454545385</v>
      </c>
      <c r="D27" s="6">
        <v>4314</v>
      </c>
      <c r="E27" s="6">
        <f t="shared" si="24"/>
        <v>6640.6545454545385</v>
      </c>
      <c r="F27" s="6">
        <f t="shared" si="25"/>
        <v>43.56666666666667</v>
      </c>
      <c r="G27" s="6">
        <f t="shared" si="26"/>
        <v>-66.677575757575667</v>
      </c>
      <c r="H27" s="6">
        <f t="shared" ref="H27:I27" si="97">F27</f>
        <v>43.56666666666667</v>
      </c>
      <c r="I27" s="6">
        <f t="shared" si="97"/>
        <v>-66.677575757575667</v>
      </c>
      <c r="K27" s="6">
        <f t="shared" si="28"/>
        <v>21</v>
      </c>
      <c r="L27" s="6">
        <v>4330.12</v>
      </c>
      <c r="M27" s="6">
        <f>M26+L5</f>
        <v>6631.4400000000041</v>
      </c>
      <c r="N27" s="6">
        <v>4314.8500000000004</v>
      </c>
      <c r="O27" s="6">
        <f t="shared" si="12"/>
        <v>6631.4400000000041</v>
      </c>
      <c r="P27" s="6">
        <f t="shared" si="13"/>
        <v>43.502000000000002</v>
      </c>
      <c r="Q27" s="6">
        <f t="shared" si="14"/>
        <v>-66.524000000000001</v>
      </c>
      <c r="R27" s="6">
        <f t="shared" ref="R27:S27" si="98">P27</f>
        <v>43.502000000000002</v>
      </c>
      <c r="S27" s="6">
        <f t="shared" si="98"/>
        <v>-66.524000000000001</v>
      </c>
    </row>
    <row r="28" spans="1:39" ht="15.75" customHeight="1" x14ac:dyDescent="0.25">
      <c r="A28" s="6">
        <f t="shared" si="33"/>
        <v>21</v>
      </c>
      <c r="B28" s="6">
        <v>4334</v>
      </c>
      <c r="C28" s="6">
        <f>C27+B6</f>
        <v>6642.0363636363563</v>
      </c>
      <c r="D28" s="6">
        <v>4314</v>
      </c>
      <c r="E28" s="6">
        <f t="shared" si="24"/>
        <v>6642.0363636363563</v>
      </c>
      <c r="F28" s="6">
        <f t="shared" si="25"/>
        <v>43.56666666666667</v>
      </c>
      <c r="G28" s="6">
        <f t="shared" si="26"/>
        <v>-66.700606060606006</v>
      </c>
      <c r="H28" s="6">
        <f t="shared" ref="H28:I28" si="99">F28</f>
        <v>43.56666666666667</v>
      </c>
      <c r="I28" s="6">
        <f t="shared" si="99"/>
        <v>-66.700606060606006</v>
      </c>
      <c r="K28" s="6">
        <f t="shared" si="28"/>
        <v>22</v>
      </c>
      <c r="L28" s="6">
        <v>4330.12</v>
      </c>
      <c r="M28" s="6">
        <f>M27+L5</f>
        <v>6632.7000000000044</v>
      </c>
      <c r="N28" s="6">
        <v>4314.8500000000004</v>
      </c>
      <c r="O28" s="6">
        <f t="shared" si="12"/>
        <v>6632.7000000000044</v>
      </c>
      <c r="P28" s="6">
        <f t="shared" si="13"/>
        <v>43.502000000000002</v>
      </c>
      <c r="Q28" s="6">
        <f t="shared" si="14"/>
        <v>-66.545000000000002</v>
      </c>
      <c r="R28" s="6">
        <f t="shared" ref="R28:S28" si="100">P28</f>
        <v>43.502000000000002</v>
      </c>
      <c r="S28" s="6">
        <f t="shared" si="100"/>
        <v>-66.545000000000002</v>
      </c>
    </row>
    <row r="29" spans="1:39" ht="15.75" customHeight="1" x14ac:dyDescent="0.25">
      <c r="A29" s="6">
        <f t="shared" si="33"/>
        <v>22</v>
      </c>
      <c r="B29" s="6">
        <v>4334</v>
      </c>
      <c r="C29" s="6">
        <f>C28+B6</f>
        <v>6643.4181818181742</v>
      </c>
      <c r="D29" s="6">
        <v>4314</v>
      </c>
      <c r="E29" s="6">
        <f t="shared" si="24"/>
        <v>6643.4181818181742</v>
      </c>
      <c r="F29" s="6">
        <f t="shared" si="25"/>
        <v>43.56666666666667</v>
      </c>
      <c r="G29" s="6">
        <f t="shared" si="26"/>
        <v>-66.72363636363616</v>
      </c>
      <c r="H29" s="6">
        <f t="shared" ref="H29:I29" si="101">F29</f>
        <v>43.56666666666667</v>
      </c>
      <c r="I29" s="6">
        <f t="shared" si="101"/>
        <v>-66.72363636363616</v>
      </c>
      <c r="K29" s="6">
        <f t="shared" si="28"/>
        <v>23</v>
      </c>
      <c r="L29" s="6">
        <v>4330.12</v>
      </c>
      <c r="M29" s="6">
        <f>M28+L5</f>
        <v>6633.9600000000046</v>
      </c>
      <c r="N29" s="6">
        <v>4314.8500000000004</v>
      </c>
      <c r="O29" s="6">
        <f t="shared" si="12"/>
        <v>6633.9600000000046</v>
      </c>
      <c r="P29" s="6">
        <f t="shared" si="13"/>
        <v>43.502000000000002</v>
      </c>
      <c r="Q29" s="6">
        <f t="shared" si="14"/>
        <v>-66.566000000000003</v>
      </c>
      <c r="R29" s="6">
        <f t="shared" ref="R29:S29" si="102">P29</f>
        <v>43.502000000000002</v>
      </c>
      <c r="S29" s="6">
        <f t="shared" si="102"/>
        <v>-66.566000000000003</v>
      </c>
    </row>
    <row r="30" spans="1:39" ht="15.75" customHeight="1" x14ac:dyDescent="0.25">
      <c r="A30" s="6">
        <f t="shared" si="33"/>
        <v>23</v>
      </c>
      <c r="B30" s="6">
        <v>4334</v>
      </c>
      <c r="C30" s="6">
        <f>C29+B6</f>
        <v>6644.799999999992</v>
      </c>
      <c r="D30" s="6">
        <v>4314</v>
      </c>
      <c r="E30" s="6">
        <f t="shared" si="24"/>
        <v>6644.799999999992</v>
      </c>
      <c r="F30" s="6">
        <f t="shared" si="25"/>
        <v>43.56666666666667</v>
      </c>
      <c r="G30" s="6">
        <f t="shared" si="26"/>
        <v>-66.746666666666499</v>
      </c>
      <c r="H30" s="6">
        <f t="shared" ref="H30:I30" si="103">F30</f>
        <v>43.56666666666667</v>
      </c>
      <c r="I30" s="6">
        <f t="shared" si="103"/>
        <v>-66.746666666666499</v>
      </c>
      <c r="K30" s="6">
        <f t="shared" si="28"/>
        <v>24</v>
      </c>
      <c r="L30" s="6">
        <v>4330.12</v>
      </c>
      <c r="M30" s="6">
        <f>M29+L5</f>
        <v>6635.2200000000048</v>
      </c>
      <c r="N30" s="6">
        <v>4314.8500000000004</v>
      </c>
      <c r="O30" s="6">
        <f t="shared" si="12"/>
        <v>6635.2200000000048</v>
      </c>
      <c r="P30" s="6">
        <f t="shared" si="13"/>
        <v>43.502000000000002</v>
      </c>
      <c r="Q30" s="6">
        <f t="shared" si="14"/>
        <v>-66.587000000000003</v>
      </c>
      <c r="R30" s="6">
        <f t="shared" ref="R30:S30" si="104">P30</f>
        <v>43.502000000000002</v>
      </c>
      <c r="S30" s="6">
        <f t="shared" si="104"/>
        <v>-66.587000000000003</v>
      </c>
    </row>
    <row r="31" spans="1:39" ht="15.75" customHeight="1" x14ac:dyDescent="0.25">
      <c r="A31" s="6">
        <f t="shared" si="33"/>
        <v>24</v>
      </c>
      <c r="B31" s="6">
        <v>4334</v>
      </c>
      <c r="C31" s="6">
        <f>C30+B6</f>
        <v>6646.1818181818098</v>
      </c>
      <c r="D31" s="6">
        <v>4314</v>
      </c>
      <c r="E31" s="6">
        <f t="shared" si="24"/>
        <v>6646.1818181818098</v>
      </c>
      <c r="F31" s="6">
        <f t="shared" si="25"/>
        <v>43.56666666666667</v>
      </c>
      <c r="G31" s="6">
        <f t="shared" si="26"/>
        <v>-66.769696969696838</v>
      </c>
      <c r="H31" s="6">
        <f t="shared" ref="H31:I31" si="105">F31</f>
        <v>43.56666666666667</v>
      </c>
      <c r="I31" s="6">
        <f t="shared" si="105"/>
        <v>-66.769696969696838</v>
      </c>
      <c r="K31" s="6" t="s">
        <v>30</v>
      </c>
      <c r="L31" s="6">
        <v>6613.8</v>
      </c>
      <c r="Q31" s="6">
        <f>-(LEFT(L31,2)+((RIGHT(L31,LEN(L31)-2))/60))</f>
        <v>-66.23</v>
      </c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Herring Science Technician</cp:lastModifiedBy>
  <dcterms:created xsi:type="dcterms:W3CDTF">2023-01-24T18:13:42Z</dcterms:created>
  <dcterms:modified xsi:type="dcterms:W3CDTF">2023-06-09T12:52:07Z</dcterms:modified>
</cp:coreProperties>
</file>