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17EEAF6F-4CBC-43EF-801F-055361833DC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onthly_Tracker" sheetId="1" r:id="rId1"/>
    <sheet name="Summary" sheetId="3" r:id="rId2"/>
    <sheet name="Tables" sheetId="4" r:id="rId3"/>
    <sheet name="Dahboard" sheetId="5" r:id="rId4"/>
  </sheets>
  <definedNames>
    <definedName name="_xlchart.v1.0" hidden="1">Tables!$A$22:$A$33</definedName>
    <definedName name="_xlchart.v1.1" hidden="1">Tables!$B$21</definedName>
    <definedName name="_xlchart.v1.2" hidden="1">Tables!$B$22:$B$33</definedName>
    <definedName name="_xlchart.v1.3" hidden="1">Tables!$C$21</definedName>
    <definedName name="_xlchart.v1.4" hidden="1">Tables!$C$22:$C$33</definedName>
    <definedName name="_xlchart.v1.5" hidden="1">Tables!$D$21</definedName>
    <definedName name="_xlchart.v1.6" hidden="1">Tables!$D$22:$D$33</definedName>
  </definedName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4" l="1"/>
  <c r="C22" i="4"/>
  <c r="D22" i="4"/>
  <c r="B23" i="4"/>
  <c r="D23" i="4" s="1"/>
  <c r="C23" i="4"/>
  <c r="B24" i="4"/>
  <c r="D24" i="4" s="1"/>
  <c r="C24" i="4"/>
  <c r="B25" i="4"/>
  <c r="C25" i="4"/>
  <c r="D25" i="4"/>
  <c r="B26" i="4"/>
  <c r="C26" i="4"/>
  <c r="D26" i="4"/>
  <c r="B27" i="4"/>
  <c r="D27" i="4" s="1"/>
  <c r="C27" i="4"/>
  <c r="B28" i="4"/>
  <c r="D28" i="4" s="1"/>
  <c r="C28" i="4"/>
  <c r="B29" i="4"/>
  <c r="C29" i="4"/>
  <c r="D29" i="4"/>
  <c r="B30" i="4"/>
  <c r="C30" i="4"/>
  <c r="D30" i="4"/>
  <c r="B31" i="4"/>
  <c r="D31" i="4" s="1"/>
  <c r="C31" i="4"/>
  <c r="B32" i="4"/>
  <c r="D32" i="4" s="1"/>
  <c r="C32" i="4"/>
  <c r="B33" i="4"/>
  <c r="C33" i="4"/>
  <c r="D33" i="4"/>
  <c r="B11" i="3"/>
  <c r="B10" i="3"/>
  <c r="B12" i="3" s="1"/>
  <c r="B3" i="3"/>
  <c r="B5" i="3" s="1"/>
  <c r="G2" i="1" a="1"/>
  <c r="G2" i="1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<sst xmlns="http://schemas.openxmlformats.org/spreadsheetml/2006/main" count="534" uniqueCount="48">
  <si>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</si>
  <si>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</si>
  <si>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</si>
  <si>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</si>
  <si>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</si>
  <si>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</si>
  <si>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</si>
  <si>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</si>
  <si>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</si>
  <si>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</si>
  <si>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</si>
  <si>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</si>
  <si>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</si>
  <si>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</si>
  <si>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</si>
  <si>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</si>
  <si>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</si>
  <si>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</si>
  <si>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</si>
  <si>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</si>
  <si>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</si>
  <si>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</si>
  <si>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</si>
  <si>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</si>
  <si>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</si>
  <si>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</si>
  <si>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</si>
  <si>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</si>
  <si>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</si>
  <si>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</si>
  <si>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</si>
  <si>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</si>
  <si>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</si>
  <si>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</si>
  <si>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</si>
  <si>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</si>
  <si>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</si>
  <si>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</si>
  <si>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</si>
  <si>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</si>
  <si>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</si>
  <si>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</si>
  <si>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Row Labels</t>
  </si>
  <si>
    <t>Grand Total</t>
  </si>
  <si>
    <t>Sum of Amount</t>
  </si>
  <si>
    <t>(All)</t>
  </si>
  <si>
    <t>Savings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</si>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</sst>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4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2" fontId="0" fillId="0" borderId="0" xfId="0" quotePrefix="1" applyNumberFormat="1"/>
    <xf numFmtId="0" fontId="0" fillId="0" borderId="0" xfId="0" pivotButton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[Personal_Budget_Tracker.xlsx]Tables!PivotTable7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Expense Breakdown by Category</a:t>
            </a:r>
            <a:endParaRPr lang="en-US"/>
          </a:p>
        </c:rich>
      </c:tx>
      <c:layout>
        <c:manualLayout>
          <c:xMode val="edge"/>
          <c:yMode val="edge"/>
          <c:x val="0.22659711286089237"/>
          <c:y val="4.8884514435695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36-4FCE-B5BD-EB1B0476FF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36-4FCE-B5BD-EB1B0476FF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36-4FCE-B5BD-EB1B0476FF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36-4FCE-B5BD-EB1B0476FF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736-4FCE-B5BD-EB1B0476FF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6-4FCE-B5BD-EB1B0476FF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6-4FCE-B5BD-EB1B0476FFE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736-4FCE-B5BD-EB1B0476FFE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736-4FCE-B5BD-EB1B0476FFE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736-4FCE-B5BD-EB1B0476FFE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736-4FCE-B5BD-EB1B0476FFE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736-4FCE-B5BD-EB1B0476FF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Tables!$A$6:$A$18</c:f>
              <c:strCache>
                <c:ptCount val="12"/>
                <c:pt idx="0">
                  <c:v>Dining Out</c:v>
                </c:pt>
                <c:pt idx="1">
                  <c:v>Groceries</c:v>
                </c:pt>
                <c:pt idx="2">
                  <c:v>Gym Membership</c:v>
                </c:pt>
                <c:pt idx="3">
                  <c:v>Internet</c:v>
                </c:pt>
                <c:pt idx="4">
                  <c:v>Medical</c:v>
                </c:pt>
                <c:pt idx="5">
                  <c:v>Other</c:v>
                </c:pt>
                <c:pt idx="6">
                  <c:v>Rent</c:v>
                </c:pt>
                <c:pt idx="7">
                  <c:v>Rent </c:v>
                </c:pt>
                <c:pt idx="8">
                  <c:v>Shopping</c:v>
                </c:pt>
                <c:pt idx="9">
                  <c:v>Subscriptions</c:v>
                </c:pt>
                <c:pt idx="10">
                  <c:v>Transport</c:v>
                </c:pt>
                <c:pt idx="11">
                  <c:v>Utilities</c:v>
                </c:pt>
              </c:strCache>
            </c:strRef>
          </c:cat>
          <c:val>
            <c:numRef>
              <c:f>Tables!$B$6:$B$18</c:f>
              <c:numCache>
                <c:formatCode>General</c:formatCode>
                <c:ptCount val="12"/>
                <c:pt idx="0">
                  <c:v>96500</c:v>
                </c:pt>
                <c:pt idx="1">
                  <c:v>368000</c:v>
                </c:pt>
                <c:pt idx="2">
                  <c:v>120000</c:v>
                </c:pt>
                <c:pt idx="3">
                  <c:v>84000</c:v>
                </c:pt>
                <c:pt idx="4">
                  <c:v>50200</c:v>
                </c:pt>
                <c:pt idx="5">
                  <c:v>49000</c:v>
                </c:pt>
                <c:pt idx="6">
                  <c:v>50000</c:v>
                </c:pt>
                <c:pt idx="7">
                  <c:v>550000</c:v>
                </c:pt>
                <c:pt idx="8">
                  <c:v>192500</c:v>
                </c:pt>
                <c:pt idx="9">
                  <c:v>58500</c:v>
                </c:pt>
                <c:pt idx="10">
                  <c:v>95200</c:v>
                </c:pt>
                <c:pt idx="11">
                  <c:v>112400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736-4FCE-B5BD-EB1B0476FFE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Tables!$B$21</c:f>
              <c:strCache>
                <c:ptCount val="1"/>
                <c:pt idx="0">
                  <c:v>Total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Tables!$B$22:$B$33</c:f>
              <c:numCache>
                <c:formatCode>General</c:formatCode>
                <c:ptCount val="12"/>
                <c:pt idx="0">
                  <c:v>290000</c:v>
                </c:pt>
                <c:pt idx="1">
                  <c:v>285000</c:v>
                </c:pt>
                <c:pt idx="2">
                  <c:v>280000</c:v>
                </c:pt>
                <c:pt idx="3">
                  <c:v>287000</c:v>
                </c:pt>
                <c:pt idx="4">
                  <c:v>292000</c:v>
                </c:pt>
                <c:pt idx="5">
                  <c:v>280000</c:v>
                </c:pt>
                <c:pt idx="6">
                  <c:v>286000</c:v>
                </c:pt>
                <c:pt idx="7">
                  <c:v>291000</c:v>
                </c:pt>
                <c:pt idx="8">
                  <c:v>285000</c:v>
                </c:pt>
                <c:pt idx="9">
                  <c:v>287000</c:v>
                </c:pt>
                <c:pt idx="10">
                  <c:v>289000</c:v>
                </c:pt>
                <c:pt idx="11">
                  <c:v>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99-4C05-883D-17AA26C30413}"/>
            </c:ext>
          </c:extLst>
        </c:ser>
        <c:ser>
          <c:idx val="1"/>
          <c:order val="1"/>
          <c:tx>
            <c:strRef>
              <c:f>Tables!$C$21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Tables!$C$22:$C$33</c:f>
              <c:numCache>
                <c:formatCode>General</c:formatCode>
                <c:ptCount val="12"/>
                <c:pt idx="0">
                  <c:v>144500</c:v>
                </c:pt>
                <c:pt idx="1">
                  <c:v>149500</c:v>
                </c:pt>
                <c:pt idx="2">
                  <c:v>153000</c:v>
                </c:pt>
                <c:pt idx="3">
                  <c:v>153700</c:v>
                </c:pt>
                <c:pt idx="4">
                  <c:v>154700</c:v>
                </c:pt>
                <c:pt idx="5">
                  <c:v>150000</c:v>
                </c:pt>
                <c:pt idx="6">
                  <c:v>156100</c:v>
                </c:pt>
                <c:pt idx="7">
                  <c:v>153800</c:v>
                </c:pt>
                <c:pt idx="8">
                  <c:v>150300</c:v>
                </c:pt>
                <c:pt idx="9">
                  <c:v>148500</c:v>
                </c:pt>
                <c:pt idx="10">
                  <c:v>149900</c:v>
                </c:pt>
                <c:pt idx="11">
                  <c:v>162300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99-4C05-883D-17AA26C30413}"/>
            </c:ext>
          </c:extLst>
        </c:ser>
        <c:ser>
          <c:idx val="2"/>
          <c:order val="2"/>
          <c:tx>
            <c:strRef>
              <c:f>Tables!$D$21</c:f>
              <c:strCache>
                <c:ptCount val="1"/>
                <c:pt idx="0">
                  <c:v>Savings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Tables!$D$22:$D$33</c:f>
              <c:numCache>
                <c:formatCode>General</c:formatCode>
                <c:ptCount val="12"/>
                <c:pt idx="0">
                  <c:v>145500</c:v>
                </c:pt>
                <c:pt idx="1">
                  <c:v>135500</c:v>
                </c:pt>
                <c:pt idx="2">
                  <c:v>127000</c:v>
                </c:pt>
                <c:pt idx="3">
                  <c:v>133300</c:v>
                </c:pt>
                <c:pt idx="4">
                  <c:v>137300</c:v>
                </c:pt>
                <c:pt idx="5">
                  <c:v>130000</c:v>
                </c:pt>
                <c:pt idx="6">
                  <c:v>129900</c:v>
                </c:pt>
                <c:pt idx="7">
                  <c:v>137200</c:v>
                </c:pt>
                <c:pt idx="8">
                  <c:v>134700</c:v>
                </c:pt>
                <c:pt idx="9">
                  <c:v>138500</c:v>
                </c:pt>
                <c:pt idx="10">
                  <c:v>139100</c:v>
                </c:pt>
                <c:pt idx="11">
                  <c:v>132700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99-4C05-883D-17AA26C30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3728192"/>
        <c:axId val="913728672"/>
      </c:barChart>
      <c:catAx>
        <c:axId val="91372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728672"/>
        <c:crosses val="autoZero"/>
        <c:auto val="1"/>
        <c:lblAlgn val="ctr"/>
        <c:lblOffset val="100"/>
        <c:noMultiLvlLbl val="0"/>
      </c:catAx>
      <c:valAx>
        <c:axId val="91372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72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7</xdr:col>
      <xdr:colOff>304800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B272A-609F-4F75-A7BF-1C3D75063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406400</xdr:colOff>
      <xdr:row>0</xdr:row>
      <xdr:rowOff>12700</xdr:rowOff>
    </xdr:from>
    <xdr:to>
      <xdr:col>15</xdr:col>
      <xdr:colOff>101600</xdr:colOff>
      <xdr:row>14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57B2CE-6B8E-4B5F-A1DE-BE3C5A8AB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4.61699386574" createdVersion="8" refreshedVersion="8" minRefreshableVersion="3" recordCount="156" xr:uid="{0241F901-256D-4D2C-A4BD-14A1D547FD72}">
  <cacheSource type="worksheet">
    <worksheetSource name="BudgetData"/>
  </cacheSource>
  <cacheFields count="5">
    <cacheField name="Date" numFmtId="14">
      <sharedItems containsSemiMixedTypes="0" containsNonDate="0" containsDate="1" containsString="0" minDate="2024-01-01T00:00:00" maxDate="2024-12-29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ategory" numFmtId="0">
      <sharedItems count="14">
        <s v="Salary"/>
        <s v="Rent"/>
        <s v="Groceries"/>
        <s v="Transport"/>
        <s v="Internet"/>
        <s v="Subscriptions"/>
        <s v="Gym Membership"/>
        <s v="Freelance"/>
        <s v="Dining Out"/>
        <s v="Utilities"/>
        <s v="Medical"/>
        <s v="Shopping"/>
        <s v="Other"/>
        <s v="Rent "/>
      </sharedItems>
    </cacheField>
    <cacheField name="Amount" numFmtId="164">
      <sharedItems containsSemiMixedTypes="0" containsString="0" containsNumber="1" containsInteger="1" minValue="0" maxValue="250000"/>
    </cacheField>
    <cacheField name="Type" numFmtId="0">
      <sharedItems count="2">
        <s v="Incom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d v="2024-01-01T00:00:00"/>
    <x v="0"/>
    <x v="0"/>
    <n v="250000"/>
    <x v="0"/>
  </r>
  <r>
    <d v="2024-01-01T00:00:00"/>
    <x v="0"/>
    <x v="1"/>
    <n v="50000"/>
    <x v="1"/>
  </r>
  <r>
    <d v="2024-01-02T00:00:00"/>
    <x v="0"/>
    <x v="2"/>
    <n v="28000"/>
    <x v="1"/>
  </r>
  <r>
    <d v="2024-01-03T00:00:00"/>
    <x v="0"/>
    <x v="3"/>
    <n v="8000"/>
    <x v="1"/>
  </r>
  <r>
    <d v="2024-01-04T00:00:00"/>
    <x v="0"/>
    <x v="4"/>
    <n v="7000"/>
    <x v="1"/>
  </r>
  <r>
    <d v="2024-01-05T00:00:00"/>
    <x v="0"/>
    <x v="5"/>
    <n v="5000"/>
    <x v="1"/>
  </r>
  <r>
    <d v="2024-01-06T00:00:00"/>
    <x v="0"/>
    <x v="6"/>
    <n v="10000"/>
    <x v="1"/>
  </r>
  <r>
    <d v="2024-01-10T00:00:00"/>
    <x v="0"/>
    <x v="7"/>
    <n v="40000"/>
    <x v="0"/>
  </r>
  <r>
    <d v="2024-01-15T00:00:00"/>
    <x v="0"/>
    <x v="8"/>
    <n v="6000"/>
    <x v="1"/>
  </r>
  <r>
    <d v="2024-01-20T00:00:00"/>
    <x v="0"/>
    <x v="9"/>
    <n v="9500"/>
    <x v="1"/>
  </r>
  <r>
    <d v="2024-01-22T00:00:00"/>
    <x v="0"/>
    <x v="10"/>
    <n v="5000"/>
    <x v="1"/>
  </r>
  <r>
    <d v="2024-01-25T00:00:00"/>
    <x v="0"/>
    <x v="11"/>
    <n v="12000"/>
    <x v="1"/>
  </r>
  <r>
    <d v="2024-01-28T00:00:00"/>
    <x v="0"/>
    <x v="12"/>
    <n v="4000"/>
    <x v="1"/>
  </r>
  <r>
    <d v="2024-02-01T00:00:00"/>
    <x v="1"/>
    <x v="0"/>
    <n v="250000"/>
    <x v="0"/>
  </r>
  <r>
    <d v="2024-02-01T00:00:00"/>
    <x v="1"/>
    <x v="13"/>
    <n v="50000"/>
    <x v="1"/>
  </r>
  <r>
    <d v="2024-02-02T00:00:00"/>
    <x v="1"/>
    <x v="2"/>
    <n v="30000"/>
    <x v="1"/>
  </r>
  <r>
    <d v="2024-02-03T00:00:00"/>
    <x v="1"/>
    <x v="3"/>
    <n v="8500"/>
    <x v="1"/>
  </r>
  <r>
    <d v="2024-02-04T00:00:00"/>
    <x v="1"/>
    <x v="4"/>
    <n v="7000"/>
    <x v="1"/>
  </r>
  <r>
    <d v="2024-02-05T00:00:00"/>
    <x v="1"/>
    <x v="5"/>
    <n v="4500"/>
    <x v="1"/>
  </r>
  <r>
    <d v="2024-02-06T00:00:00"/>
    <x v="1"/>
    <x v="6"/>
    <n v="10000"/>
    <x v="1"/>
  </r>
  <r>
    <d v="2024-02-10T00:00:00"/>
    <x v="1"/>
    <x v="7"/>
    <n v="35000"/>
    <x v="0"/>
  </r>
  <r>
    <d v="2024-02-14T00:00:00"/>
    <x v="1"/>
    <x v="8"/>
    <n v="7500"/>
    <x v="1"/>
  </r>
  <r>
    <d v="2024-02-18T00:00:00"/>
    <x v="1"/>
    <x v="9"/>
    <n v="9000"/>
    <x v="1"/>
  </r>
  <r>
    <d v="2024-02-22T00:00:00"/>
    <x v="1"/>
    <x v="10"/>
    <n v="6000"/>
    <x v="1"/>
  </r>
  <r>
    <d v="2024-02-25T00:00:00"/>
    <x v="1"/>
    <x v="11"/>
    <n v="14000"/>
    <x v="1"/>
  </r>
  <r>
    <d v="2024-02-28T00:00:00"/>
    <x v="1"/>
    <x v="12"/>
    <n v="3000"/>
    <x v="1"/>
  </r>
  <r>
    <d v="2024-03-01T00:00:00"/>
    <x v="2"/>
    <x v="0"/>
    <n v="250000"/>
    <x v="0"/>
  </r>
  <r>
    <d v="2024-03-01T00:00:00"/>
    <x v="2"/>
    <x v="13"/>
    <n v="50000"/>
    <x v="1"/>
  </r>
  <r>
    <d v="2024-03-02T00:00:00"/>
    <x v="2"/>
    <x v="2"/>
    <n v="31000"/>
    <x v="1"/>
  </r>
  <r>
    <d v="2024-03-03T00:00:00"/>
    <x v="2"/>
    <x v="3"/>
    <n v="7500"/>
    <x v="1"/>
  </r>
  <r>
    <d v="2024-03-04T00:00:00"/>
    <x v="2"/>
    <x v="4"/>
    <n v="7000"/>
    <x v="1"/>
  </r>
  <r>
    <d v="2024-03-05T00:00:00"/>
    <x v="2"/>
    <x v="5"/>
    <n v="5000"/>
    <x v="1"/>
  </r>
  <r>
    <d v="2024-03-06T00:00:00"/>
    <x v="2"/>
    <x v="6"/>
    <n v="10000"/>
    <x v="1"/>
  </r>
  <r>
    <d v="2024-03-11T00:00:00"/>
    <x v="2"/>
    <x v="7"/>
    <n v="30000"/>
    <x v="0"/>
  </r>
  <r>
    <d v="2024-03-15T00:00:00"/>
    <x v="2"/>
    <x v="8"/>
    <n v="8000"/>
    <x v="1"/>
  </r>
  <r>
    <d v="2024-03-18T00:00:00"/>
    <x v="2"/>
    <x v="9"/>
    <n v="9500"/>
    <x v="1"/>
  </r>
  <r>
    <d v="2024-03-22T00:00:00"/>
    <x v="2"/>
    <x v="10"/>
    <n v="4000"/>
    <x v="1"/>
  </r>
  <r>
    <d v="2024-03-25T00:00:00"/>
    <x v="2"/>
    <x v="11"/>
    <n v="16000"/>
    <x v="1"/>
  </r>
  <r>
    <d v="2024-03-28T00:00:00"/>
    <x v="2"/>
    <x v="12"/>
    <n v="5000"/>
    <x v="1"/>
  </r>
  <r>
    <d v="2024-04-01T00:00:00"/>
    <x v="3"/>
    <x v="0"/>
    <n v="250000"/>
    <x v="0"/>
  </r>
  <r>
    <d v="2024-04-01T00:00:00"/>
    <x v="3"/>
    <x v="13"/>
    <n v="50000"/>
    <x v="1"/>
  </r>
  <r>
    <d v="2024-04-02T00:00:00"/>
    <x v="3"/>
    <x v="2"/>
    <n v="29500"/>
    <x v="1"/>
  </r>
  <r>
    <d v="2024-04-03T00:00:00"/>
    <x v="3"/>
    <x v="3"/>
    <n v="7000"/>
    <x v="1"/>
  </r>
  <r>
    <d v="2024-04-04T00:00:00"/>
    <x v="3"/>
    <x v="4"/>
    <n v="7000"/>
    <x v="1"/>
  </r>
  <r>
    <d v="2024-04-05T00:00:00"/>
    <x v="3"/>
    <x v="5"/>
    <n v="4500"/>
    <x v="1"/>
  </r>
  <r>
    <d v="2024-04-06T00:00:00"/>
    <x v="3"/>
    <x v="6"/>
    <n v="10000"/>
    <x v="1"/>
  </r>
  <r>
    <d v="2024-04-09T00:00:00"/>
    <x v="3"/>
    <x v="7"/>
    <n v="37000"/>
    <x v="0"/>
  </r>
  <r>
    <d v="2024-04-14T00:00:00"/>
    <x v="3"/>
    <x v="8"/>
    <n v="8500"/>
    <x v="1"/>
  </r>
  <r>
    <d v="2024-04-18T00:00:00"/>
    <x v="3"/>
    <x v="9"/>
    <n v="9200"/>
    <x v="1"/>
  </r>
  <r>
    <d v="2024-04-21T00:00:00"/>
    <x v="3"/>
    <x v="10"/>
    <n v="6500"/>
    <x v="1"/>
  </r>
  <r>
    <d v="2024-04-25T00:00:00"/>
    <x v="3"/>
    <x v="11"/>
    <n v="18000"/>
    <x v="1"/>
  </r>
  <r>
    <d v="2024-04-29T00:00:00"/>
    <x v="3"/>
    <x v="12"/>
    <n v="3500"/>
    <x v="1"/>
  </r>
  <r>
    <d v="2024-05-01T00:00:00"/>
    <x v="4"/>
    <x v="0"/>
    <n v="250000"/>
    <x v="0"/>
  </r>
  <r>
    <d v="2024-05-01T00:00:00"/>
    <x v="4"/>
    <x v="13"/>
    <n v="50000"/>
    <x v="1"/>
  </r>
  <r>
    <d v="2024-05-02T00:00:00"/>
    <x v="4"/>
    <x v="2"/>
    <n v="32000"/>
    <x v="1"/>
  </r>
  <r>
    <d v="2024-05-03T00:00:00"/>
    <x v="4"/>
    <x v="3"/>
    <n v="8000"/>
    <x v="1"/>
  </r>
  <r>
    <d v="2024-05-04T00:00:00"/>
    <x v="4"/>
    <x v="4"/>
    <n v="7000"/>
    <x v="1"/>
  </r>
  <r>
    <d v="2024-05-05T00:00:00"/>
    <x v="4"/>
    <x v="5"/>
    <n v="5000"/>
    <x v="1"/>
  </r>
  <r>
    <d v="2024-05-06T00:00:00"/>
    <x v="4"/>
    <x v="6"/>
    <n v="10000"/>
    <x v="1"/>
  </r>
  <r>
    <d v="2024-05-10T00:00:00"/>
    <x v="4"/>
    <x v="7"/>
    <n v="42000"/>
    <x v="0"/>
  </r>
  <r>
    <d v="2024-05-14T00:00:00"/>
    <x v="4"/>
    <x v="8"/>
    <n v="9000"/>
    <x v="1"/>
  </r>
  <r>
    <d v="2024-05-18T00:00:00"/>
    <x v="4"/>
    <x v="9"/>
    <n v="9700"/>
    <x v="1"/>
  </r>
  <r>
    <d v="2024-05-22T00:00:00"/>
    <x v="4"/>
    <x v="10"/>
    <n v="5000"/>
    <x v="1"/>
  </r>
  <r>
    <d v="2024-05-25T00:00:00"/>
    <x v="4"/>
    <x v="11"/>
    <n v="15000"/>
    <x v="1"/>
  </r>
  <r>
    <d v="2024-05-28T00:00:00"/>
    <x v="4"/>
    <x v="12"/>
    <n v="4000"/>
    <x v="1"/>
  </r>
  <r>
    <d v="2024-06-01T00:00:00"/>
    <x v="5"/>
    <x v="0"/>
    <n v="250000"/>
    <x v="0"/>
  </r>
  <r>
    <d v="2024-06-01T00:00:00"/>
    <x v="5"/>
    <x v="13"/>
    <n v="50000"/>
    <x v="1"/>
  </r>
  <r>
    <d v="2024-06-03T00:00:00"/>
    <x v="5"/>
    <x v="2"/>
    <n v="31000"/>
    <x v="1"/>
  </r>
  <r>
    <d v="2024-06-04T00:00:00"/>
    <x v="5"/>
    <x v="3"/>
    <n v="8500"/>
    <x v="1"/>
  </r>
  <r>
    <d v="2024-06-05T00:00:00"/>
    <x v="5"/>
    <x v="4"/>
    <n v="7000"/>
    <x v="1"/>
  </r>
  <r>
    <d v="2024-06-06T00:00:00"/>
    <x v="5"/>
    <x v="5"/>
    <n v="5000"/>
    <x v="1"/>
  </r>
  <r>
    <d v="2024-06-07T00:00:00"/>
    <x v="5"/>
    <x v="6"/>
    <n v="10000"/>
    <x v="1"/>
  </r>
  <r>
    <d v="2024-06-11T00:00:00"/>
    <x v="5"/>
    <x v="7"/>
    <n v="30000"/>
    <x v="0"/>
  </r>
  <r>
    <d v="2024-06-15T00:00:00"/>
    <x v="5"/>
    <x v="8"/>
    <n v="6500"/>
    <x v="1"/>
  </r>
  <r>
    <d v="2024-06-19T00:00:00"/>
    <x v="5"/>
    <x v="9"/>
    <n v="9000"/>
    <x v="1"/>
  </r>
  <r>
    <d v="2024-06-22T00:00:00"/>
    <x v="5"/>
    <x v="10"/>
    <n v="6000"/>
    <x v="1"/>
  </r>
  <r>
    <d v="2024-06-26T00:00:00"/>
    <x v="5"/>
    <x v="11"/>
    <n v="14000"/>
    <x v="1"/>
  </r>
  <r>
    <d v="2024-06-29T00:00:00"/>
    <x v="5"/>
    <x v="12"/>
    <n v="3000"/>
    <x v="1"/>
  </r>
  <r>
    <d v="2024-07-01T00:00:00"/>
    <x v="6"/>
    <x v="0"/>
    <n v="250000"/>
    <x v="0"/>
  </r>
  <r>
    <d v="2024-07-01T00:00:00"/>
    <x v="6"/>
    <x v="13"/>
    <n v="50000"/>
    <x v="1"/>
  </r>
  <r>
    <d v="2024-07-03T00:00:00"/>
    <x v="6"/>
    <x v="2"/>
    <n v="32500"/>
    <x v="1"/>
  </r>
  <r>
    <d v="2024-07-04T00:00:00"/>
    <x v="6"/>
    <x v="3"/>
    <n v="7500"/>
    <x v="1"/>
  </r>
  <r>
    <d v="2024-07-05T00:00:00"/>
    <x v="6"/>
    <x v="4"/>
    <n v="7000"/>
    <x v="1"/>
  </r>
  <r>
    <d v="2024-07-06T00:00:00"/>
    <x v="6"/>
    <x v="5"/>
    <n v="5000"/>
    <x v="1"/>
  </r>
  <r>
    <d v="2024-07-07T00:00:00"/>
    <x v="6"/>
    <x v="6"/>
    <n v="10000"/>
    <x v="1"/>
  </r>
  <r>
    <d v="2024-07-10T00:00:00"/>
    <x v="6"/>
    <x v="7"/>
    <n v="36000"/>
    <x v="0"/>
  </r>
  <r>
    <d v="2024-07-13T00:00:00"/>
    <x v="6"/>
    <x v="8"/>
    <n v="7200"/>
    <x v="1"/>
  </r>
  <r>
    <d v="2024-07-18T00:00:00"/>
    <x v="6"/>
    <x v="9"/>
    <n v="9400"/>
    <x v="1"/>
  </r>
  <r>
    <d v="2024-07-22T00:00:00"/>
    <x v="6"/>
    <x v="10"/>
    <n v="5500"/>
    <x v="1"/>
  </r>
  <r>
    <d v="2024-07-25T00:00:00"/>
    <x v="6"/>
    <x v="11"/>
    <n v="17500"/>
    <x v="1"/>
  </r>
  <r>
    <d v="2024-07-28T00:00:00"/>
    <x v="6"/>
    <x v="12"/>
    <n v="4500"/>
    <x v="1"/>
  </r>
  <r>
    <d v="2024-08-01T00:00:00"/>
    <x v="7"/>
    <x v="0"/>
    <n v="250000"/>
    <x v="0"/>
  </r>
  <r>
    <d v="2024-08-01T00:00:00"/>
    <x v="7"/>
    <x v="13"/>
    <n v="50000"/>
    <x v="1"/>
  </r>
  <r>
    <d v="2024-08-02T00:00:00"/>
    <x v="7"/>
    <x v="2"/>
    <n v="30500"/>
    <x v="1"/>
  </r>
  <r>
    <d v="2024-08-03T00:00:00"/>
    <x v="7"/>
    <x v="3"/>
    <n v="7800"/>
    <x v="1"/>
  </r>
  <r>
    <d v="2024-08-04T00:00:00"/>
    <x v="7"/>
    <x v="4"/>
    <n v="7000"/>
    <x v="1"/>
  </r>
  <r>
    <d v="2024-08-05T00:00:00"/>
    <x v="7"/>
    <x v="5"/>
    <n v="4500"/>
    <x v="1"/>
  </r>
  <r>
    <d v="2024-08-06T00:00:00"/>
    <x v="7"/>
    <x v="6"/>
    <n v="10000"/>
    <x v="1"/>
  </r>
  <r>
    <d v="2024-08-09T00:00:00"/>
    <x v="7"/>
    <x v="7"/>
    <n v="41000"/>
    <x v="0"/>
  </r>
  <r>
    <d v="2024-08-14T00:00:00"/>
    <x v="7"/>
    <x v="8"/>
    <n v="8800"/>
    <x v="1"/>
  </r>
  <r>
    <d v="2024-08-19T00:00:00"/>
    <x v="7"/>
    <x v="9"/>
    <n v="9500"/>
    <x v="1"/>
  </r>
  <r>
    <d v="2024-08-22T00:00:00"/>
    <x v="7"/>
    <x v="10"/>
    <n v="6200"/>
    <x v="1"/>
  </r>
  <r>
    <d v="2024-08-25T00:00:00"/>
    <x v="7"/>
    <x v="11"/>
    <n v="16000"/>
    <x v="1"/>
  </r>
  <r>
    <d v="2024-08-28T00:00:00"/>
    <x v="7"/>
    <x v="12"/>
    <n v="3500"/>
    <x v="1"/>
  </r>
  <r>
    <d v="2024-09-01T00:00:00"/>
    <x v="8"/>
    <x v="0"/>
    <n v="250000"/>
    <x v="0"/>
  </r>
  <r>
    <d v="2024-09-01T00:00:00"/>
    <x v="8"/>
    <x v="13"/>
    <n v="50000"/>
    <x v="1"/>
  </r>
  <r>
    <d v="2024-09-02T00:00:00"/>
    <x v="8"/>
    <x v="2"/>
    <n v="30000"/>
    <x v="1"/>
  </r>
  <r>
    <d v="2024-09-03T00:00:00"/>
    <x v="8"/>
    <x v="3"/>
    <n v="8500"/>
    <x v="1"/>
  </r>
  <r>
    <d v="2024-09-04T00:00:00"/>
    <x v="8"/>
    <x v="4"/>
    <n v="7000"/>
    <x v="1"/>
  </r>
  <r>
    <d v="2024-09-05T00:00:00"/>
    <x v="8"/>
    <x v="5"/>
    <n v="5000"/>
    <x v="1"/>
  </r>
  <r>
    <d v="2024-09-06T00:00:00"/>
    <x v="8"/>
    <x v="6"/>
    <n v="10000"/>
    <x v="1"/>
  </r>
  <r>
    <d v="2024-09-10T00:00:00"/>
    <x v="8"/>
    <x v="7"/>
    <n v="35000"/>
    <x v="0"/>
  </r>
  <r>
    <d v="2024-09-13T00:00:00"/>
    <x v="8"/>
    <x v="8"/>
    <n v="7500"/>
    <x v="1"/>
  </r>
  <r>
    <d v="2024-09-18T00:00:00"/>
    <x v="8"/>
    <x v="9"/>
    <n v="9300"/>
    <x v="1"/>
  </r>
  <r>
    <d v="2024-09-22T00:00:00"/>
    <x v="8"/>
    <x v="10"/>
    <n v="2000"/>
    <x v="1"/>
  </r>
  <r>
    <d v="2024-09-25T00:00:00"/>
    <x v="8"/>
    <x v="11"/>
    <n v="17000"/>
    <x v="1"/>
  </r>
  <r>
    <d v="2024-09-28T00:00:00"/>
    <x v="8"/>
    <x v="12"/>
    <n v="4000"/>
    <x v="1"/>
  </r>
  <r>
    <d v="2024-10-01T00:00:00"/>
    <x v="9"/>
    <x v="0"/>
    <n v="250000"/>
    <x v="0"/>
  </r>
  <r>
    <d v="2024-10-01T00:00:00"/>
    <x v="9"/>
    <x v="13"/>
    <n v="50000"/>
    <x v="1"/>
  </r>
  <r>
    <d v="2024-10-02T00:00:00"/>
    <x v="9"/>
    <x v="2"/>
    <n v="31000"/>
    <x v="1"/>
  </r>
  <r>
    <d v="2024-10-03T00:00:00"/>
    <x v="9"/>
    <x v="3"/>
    <n v="7900"/>
    <x v="1"/>
  </r>
  <r>
    <d v="2024-10-04T00:00:00"/>
    <x v="9"/>
    <x v="4"/>
    <n v="7000"/>
    <x v="1"/>
  </r>
  <r>
    <d v="2024-10-05T00:00:00"/>
    <x v="9"/>
    <x v="5"/>
    <n v="5000"/>
    <x v="1"/>
  </r>
  <r>
    <d v="2024-10-06T00:00:00"/>
    <x v="9"/>
    <x v="6"/>
    <n v="10000"/>
    <x v="1"/>
  </r>
  <r>
    <d v="2024-10-10T00:00:00"/>
    <x v="9"/>
    <x v="7"/>
    <n v="37000"/>
    <x v="0"/>
  </r>
  <r>
    <d v="2024-10-13T00:00:00"/>
    <x v="9"/>
    <x v="8"/>
    <n v="8900"/>
    <x v="1"/>
  </r>
  <r>
    <d v="2024-10-17T00:00:00"/>
    <x v="9"/>
    <x v="9"/>
    <n v="9200"/>
    <x v="1"/>
  </r>
  <r>
    <d v="2024-10-22T00:00:00"/>
    <x v="9"/>
    <x v="10"/>
    <n v="0"/>
    <x v="1"/>
  </r>
  <r>
    <d v="2024-10-25T00:00:00"/>
    <x v="9"/>
    <x v="11"/>
    <n v="16000"/>
    <x v="1"/>
  </r>
  <r>
    <d v="2024-10-28T00:00:00"/>
    <x v="9"/>
    <x v="12"/>
    <n v="3500"/>
    <x v="1"/>
  </r>
  <r>
    <d v="2024-11-01T00:00:00"/>
    <x v="10"/>
    <x v="0"/>
    <n v="250000"/>
    <x v="0"/>
  </r>
  <r>
    <d v="2024-11-01T00:00:00"/>
    <x v="10"/>
    <x v="13"/>
    <n v="50000"/>
    <x v="1"/>
  </r>
  <r>
    <d v="2024-11-02T00:00:00"/>
    <x v="10"/>
    <x v="2"/>
    <n v="29500"/>
    <x v="1"/>
  </r>
  <r>
    <d v="2024-11-03T00:00:00"/>
    <x v="10"/>
    <x v="3"/>
    <n v="8200"/>
    <x v="1"/>
  </r>
  <r>
    <d v="2024-11-04T00:00:00"/>
    <x v="10"/>
    <x v="4"/>
    <n v="7000"/>
    <x v="1"/>
  </r>
  <r>
    <d v="2024-11-05T00:00:00"/>
    <x v="10"/>
    <x v="5"/>
    <n v="5000"/>
    <x v="1"/>
  </r>
  <r>
    <d v="2024-11-06T00:00:00"/>
    <x v="10"/>
    <x v="6"/>
    <n v="10000"/>
    <x v="1"/>
  </r>
  <r>
    <d v="2024-11-10T00:00:00"/>
    <x v="10"/>
    <x v="7"/>
    <n v="39000"/>
    <x v="0"/>
  </r>
  <r>
    <d v="2024-11-15T00:00:00"/>
    <x v="10"/>
    <x v="8"/>
    <n v="7600"/>
    <x v="1"/>
  </r>
  <r>
    <d v="2024-11-18T00:00:00"/>
    <x v="10"/>
    <x v="9"/>
    <n v="9600"/>
    <x v="1"/>
  </r>
  <r>
    <d v="2024-11-22T00:00:00"/>
    <x v="10"/>
    <x v="10"/>
    <n v="3000"/>
    <x v="1"/>
  </r>
  <r>
    <d v="2024-11-25T00:00:00"/>
    <x v="10"/>
    <x v="11"/>
    <n v="15000"/>
    <x v="1"/>
  </r>
  <r>
    <d v="2024-11-28T00:00:00"/>
    <x v="10"/>
    <x v="12"/>
    <n v="5000"/>
    <x v="1"/>
  </r>
  <r>
    <d v="2024-12-01T00:00:00"/>
    <x v="11"/>
    <x v="0"/>
    <n v="250000"/>
    <x v="0"/>
  </r>
  <r>
    <d v="2024-12-01T00:00:00"/>
    <x v="11"/>
    <x v="13"/>
    <n v="50000"/>
    <x v="1"/>
  </r>
  <r>
    <d v="2024-12-02T00:00:00"/>
    <x v="11"/>
    <x v="2"/>
    <n v="33000"/>
    <x v="1"/>
  </r>
  <r>
    <d v="2024-12-03T00:00:00"/>
    <x v="11"/>
    <x v="3"/>
    <n v="7800"/>
    <x v="1"/>
  </r>
  <r>
    <d v="2024-12-04T00:00:00"/>
    <x v="11"/>
    <x v="4"/>
    <n v="7000"/>
    <x v="1"/>
  </r>
  <r>
    <d v="2024-12-05T00:00:00"/>
    <x v="11"/>
    <x v="5"/>
    <n v="5000"/>
    <x v="1"/>
  </r>
  <r>
    <d v="2024-12-06T00:00:00"/>
    <x v="11"/>
    <x v="6"/>
    <n v="10000"/>
    <x v="1"/>
  </r>
  <r>
    <d v="2024-12-09T00:00:00"/>
    <x v="11"/>
    <x v="7"/>
    <n v="45000"/>
    <x v="0"/>
  </r>
  <r>
    <d v="2024-12-14T00:00:00"/>
    <x v="11"/>
    <x v="8"/>
    <n v="11000"/>
    <x v="1"/>
  </r>
  <r>
    <d v="2024-12-18T00:00:00"/>
    <x v="11"/>
    <x v="9"/>
    <n v="9500"/>
    <x v="1"/>
  </r>
  <r>
    <d v="2024-12-22T00:00:00"/>
    <x v="11"/>
    <x v="10"/>
    <n v="1000"/>
    <x v="1"/>
  </r>
  <r>
    <d v="2024-12-24T00:00:00"/>
    <x v="11"/>
    <x v="11"/>
    <n v="22000"/>
    <x v="1"/>
  </r>
  <r>
    <d v="2024-12-28T00:00:00"/>
    <x v="11"/>
    <x v="12"/>
    <n v="6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4DA6F-526E-4090-9439-79B265E1D23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5:E18" firstHeaderRow="1" firstDataRow="1" firstDataCol="1" rowPageCount="1" colPageCount="1"/>
  <pivotFields count="5">
    <pivotField numFmtId="14"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multipleItemSelectionAllowed="1" showAll="0">
      <items count="3">
        <item x="1"/>
        <item x="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4" hier="-1"/>
  </pageFields>
  <dataFields count="1">
    <dataField name="Sum of Amount" fld="3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8426B-23F6-4D5C-B680-40DE664A517F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5:B18" firstHeaderRow="1" firstDataRow="1" firstDataCol="1" rowPageCount="1" colPageCount="1"/>
  <pivotFields count="5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1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4" item="0" hier="-1"/>
  </pageFields>
  <dataFields count="1">
    <dataField name="Sum of Amount" fld="3" baseField="0" baseItem="0"/>
  </dataFields>
  <chartFormats count="13">
    <chartFormat chart="1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4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4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4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4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workbookViewId="0">
      <selection activeCell="I7" sqref="I7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35"/>
  <sheetViews>
    <sheetView zoomScale="99" zoomScaleNormal="99" workbookViewId="0">
      <selection activeCell="F24" sqref="F24"/>
    </sheetView>
  </sheetViews>
  <sheetFormatPr defaultRowHeight="14.5" x14ac:dyDescent="0.35"/>
  <cols>
    <col min="1" max="1" width="24" style="6" customWidth="1"/>
    <col min="2" max="2" width="14" bestFit="1" customWidth="1"/>
    <col min="3" max="3" width="13.26953125" bestFit="1" customWidth="1"/>
    <col min="4" max="4" width="11" customWidth="1"/>
    <col min="5" max="5" width="9.81640625" customWidth="1"/>
    <col min="6" max="6" width="8.26953125" customWidth="1"/>
  </cols>
  <sheetData>
    <row r="1" spans="1:6" ht="28.5" x14ac:dyDescent="0.65">
      <c r="A1" s="9" t="s">
        <v>34</v>
      </c>
      <c r="B1" s="9"/>
      <c r="C1" s="9"/>
      <c r="D1" s="9"/>
      <c r="E1" s="9"/>
      <c r="F1" s="9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>TEXT(VALUE(SUBSTITUTE(B3, "₦", "")) - VALUE(SUBSTITUTE(B4, "₦", "")), "₦#,##0")</f>
        <v>₦1,620,700</v>
      </c>
    </row>
    <row r="7" spans="1:6" ht="15.5" x14ac:dyDescent="0.35">
      <c r="A7" s="10" t="s">
        <v>37</v>
      </c>
      <c r="B7" s="10"/>
    </row>
    <row r="8" spans="1:6" x14ac:dyDescent="0.35">
      <c r="A8" s="6" t="s">
        <v>38</v>
      </c>
      <c r="B8" s="7" t="s">
        <v>5</v>
      </c>
    </row>
    <row r="10" spans="1:6" x14ac:dyDescent="0.35">
      <c r="A10" s="6" t="s">
        <v>39</v>
      </c>
      <c r="B10" t="str">
        <f>TEXT(SUMIFS(BudgetData[Amount], BudgetData[Month], B8, BudgetData[Type], "Income"), "₦#,##0")</f>
        <v>₦290,000</v>
      </c>
    </row>
    <row r="11" spans="1:6" x14ac:dyDescent="0.35">
      <c r="A11" s="6" t="s">
        <v>40</v>
      </c>
      <c r="B11" t="str">
        <f xml:space="preserve"> TEXT(SUMIFS(BudgetData[Amount], BudgetData[Month], B8, BudgetData[Type], "Expense"), "₦#,##0")</f>
        <v>₦144,500</v>
      </c>
    </row>
    <row r="12" spans="1:6" x14ac:dyDescent="0.35">
      <c r="A12" s="6" t="s">
        <v>41</v>
      </c>
      <c r="B12" t="str">
        <f xml:space="preserve"> TEXT(VALUE(SUBSTITUTE(B10, "₦", "")) - VALUE(SUBSTITUTE(B11, "₦", "")), "₦#,##0")</f>
        <v>₦145,500</v>
      </c>
    </row>
    <row r="13" spans="1:6" x14ac:dyDescent="0.35">
      <c r="A13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</sheetData>
  <mergeCells count="2">
    <mergeCell ref="A1:F1"/>
    <mergeCell ref="A7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BE5B-0E50-446A-93DC-BE7A34E160B7}">
  <dimension ref="A1:E33"/>
  <sheetViews>
    <sheetView workbookViewId="0">
      <selection activeCell="H9" sqref="H9"/>
    </sheetView>
  </sheetViews>
  <sheetFormatPr defaultRowHeight="14.5" x14ac:dyDescent="0.35"/>
  <cols>
    <col min="1" max="1" width="15.81640625" bestFit="1" customWidth="1"/>
    <col min="2" max="2" width="14" bestFit="1" customWidth="1"/>
    <col min="4" max="4" width="12.36328125" bestFit="1" customWidth="1"/>
    <col min="5" max="5" width="14" bestFit="1" customWidth="1"/>
  </cols>
  <sheetData>
    <row r="1" spans="1:5" ht="23.5" x14ac:dyDescent="0.55000000000000004">
      <c r="A1" s="11" t="s">
        <v>47</v>
      </c>
      <c r="B1" s="11"/>
      <c r="C1" s="11"/>
      <c r="D1" s="11"/>
      <c r="E1" s="11"/>
    </row>
    <row r="3" spans="1:5" x14ac:dyDescent="0.35">
      <c r="A3" s="8" t="s">
        <v>4</v>
      </c>
      <c r="B3" t="s">
        <v>8</v>
      </c>
      <c r="D3" s="8" t="s">
        <v>4</v>
      </c>
      <c r="E3" t="s">
        <v>45</v>
      </c>
    </row>
    <row r="5" spans="1:5" x14ac:dyDescent="0.35">
      <c r="A5" s="8" t="s">
        <v>42</v>
      </c>
      <c r="B5" t="s">
        <v>44</v>
      </c>
      <c r="D5" s="8" t="s">
        <v>42</v>
      </c>
      <c r="E5" t="s">
        <v>44</v>
      </c>
    </row>
    <row r="6" spans="1:5" x14ac:dyDescent="0.35">
      <c r="A6" s="6" t="s">
        <v>15</v>
      </c>
      <c r="B6" s="12">
        <v>96500</v>
      </c>
      <c r="D6" s="6" t="s">
        <v>5</v>
      </c>
      <c r="E6" s="12">
        <v>434500</v>
      </c>
    </row>
    <row r="7" spans="1:5" x14ac:dyDescent="0.35">
      <c r="A7" s="6" t="s">
        <v>9</v>
      </c>
      <c r="B7" s="12">
        <v>368000</v>
      </c>
      <c r="D7" s="6" t="s">
        <v>20</v>
      </c>
      <c r="E7" s="12">
        <v>434500</v>
      </c>
    </row>
    <row r="8" spans="1:5" x14ac:dyDescent="0.35">
      <c r="A8" s="6" t="s">
        <v>13</v>
      </c>
      <c r="B8" s="12">
        <v>120000</v>
      </c>
      <c r="D8" s="6" t="s">
        <v>21</v>
      </c>
      <c r="E8" s="12">
        <v>433000</v>
      </c>
    </row>
    <row r="9" spans="1:5" x14ac:dyDescent="0.35">
      <c r="A9" s="6" t="s">
        <v>11</v>
      </c>
      <c r="B9" s="12">
        <v>84000</v>
      </c>
      <c r="D9" s="6" t="s">
        <v>22</v>
      </c>
      <c r="E9" s="12">
        <v>440700</v>
      </c>
    </row>
    <row r="10" spans="1:5" x14ac:dyDescent="0.35">
      <c r="A10" s="6" t="s">
        <v>17</v>
      </c>
      <c r="B10" s="12">
        <v>50200</v>
      </c>
      <c r="D10" s="6" t="s">
        <v>23</v>
      </c>
      <c r="E10" s="12">
        <v>446700</v>
      </c>
    </row>
    <row r="11" spans="1:5" x14ac:dyDescent="0.35">
      <c r="A11" s="6" t="s">
        <v>19</v>
      </c>
      <c r="B11" s="12">
        <v>49000</v>
      </c>
      <c r="D11" s="6" t="s">
        <v>24</v>
      </c>
      <c r="E11" s="12">
        <v>430000</v>
      </c>
    </row>
    <row r="12" spans="1:5" x14ac:dyDescent="0.35">
      <c r="A12" s="6" t="s">
        <v>31</v>
      </c>
      <c r="B12" s="12">
        <v>50000</v>
      </c>
      <c r="D12" s="6" t="s">
        <v>25</v>
      </c>
      <c r="E12" s="12">
        <v>442100</v>
      </c>
    </row>
    <row r="13" spans="1:5" x14ac:dyDescent="0.35">
      <c r="A13" s="6" t="s">
        <v>33</v>
      </c>
      <c r="B13" s="12">
        <v>550000</v>
      </c>
      <c r="D13" s="6" t="s">
        <v>26</v>
      </c>
      <c r="E13" s="12">
        <v>444800</v>
      </c>
    </row>
    <row r="14" spans="1:5" x14ac:dyDescent="0.35">
      <c r="A14" s="6" t="s">
        <v>18</v>
      </c>
      <c r="B14" s="12">
        <v>192500</v>
      </c>
      <c r="D14" s="6" t="s">
        <v>27</v>
      </c>
      <c r="E14" s="12">
        <v>435300</v>
      </c>
    </row>
    <row r="15" spans="1:5" x14ac:dyDescent="0.35">
      <c r="A15" s="6" t="s">
        <v>12</v>
      </c>
      <c r="B15" s="12">
        <v>58500</v>
      </c>
      <c r="D15" s="6" t="s">
        <v>28</v>
      </c>
      <c r="E15" s="12">
        <v>435500</v>
      </c>
    </row>
    <row r="16" spans="1:5" x14ac:dyDescent="0.35">
      <c r="A16" s="6" t="s">
        <v>10</v>
      </c>
      <c r="B16" s="12">
        <v>95200</v>
      </c>
      <c r="D16" s="6" t="s">
        <v>29</v>
      </c>
      <c r="E16" s="12">
        <v>438900</v>
      </c>
    </row>
    <row r="17" spans="1:5" x14ac:dyDescent="0.35">
      <c r="A17" s="6" t="s">
        <v>16</v>
      </c>
      <c r="B17" s="12">
        <v>112400</v>
      </c>
      <c r="D17" s="6" t="s">
        <v>30</v>
      </c>
      <c r="E17" s="12">
        <v>457300</v>
      </c>
    </row>
    <row r="18" spans="1:5" x14ac:dyDescent="0.35">
      <c r="A18" s="6" t="s">
        <v>43</v>
      </c>
      <c r="B18" s="12">
        <v>1826300</v>
      </c>
      <c r="D18" s="6" t="s">
        <v>43</v>
      </c>
      <c r="E18" s="12">
        <v>5273300</v>
      </c>
    </row>
    <row r="21" spans="1:5" x14ac:dyDescent="0.35">
      <c r="A21" t="s">
        <v>1</v>
      </c>
      <c r="B21" t="s">
        <v>32</v>
      </c>
      <c r="C21" t="s">
        <v>35</v>
      </c>
      <c r="D21" t="s">
        <v>46</v>
      </c>
    </row>
    <row r="22" spans="1:5" x14ac:dyDescent="0.35">
      <c r="A22" t="s">
        <v>5</v>
      </c>
      <c r="B22">
        <f>SUMIFS(BudgetData[Amount], BudgetData[Month], A22, BudgetData[Type], "Income")</f>
        <v>290000</v>
      </c>
      <c r="C22">
        <f xml:space="preserve"> SUMIFS(BudgetData[Amount], BudgetData[Month], A22, BudgetData[Type], "Expense")</f>
        <v>144500</v>
      </c>
      <c r="D22">
        <f xml:space="preserve"> B22 - C22</f>
        <v>145500</v>
      </c>
    </row>
    <row r="23" spans="1:5" x14ac:dyDescent="0.35">
      <c r="A23" t="s">
        <v>20</v>
      </c>
      <c r="B23">
        <f>SUMIFS(BudgetData[Amount], BudgetData[Month], A23, BudgetData[Type], "Income")</f>
        <v>285000</v>
      </c>
      <c r="C23">
        <f xml:space="preserve"> SUMIFS(BudgetData[Amount], BudgetData[Month], A23, BudgetData[Type], "Expense")</f>
        <v>149500</v>
      </c>
      <c r="D23">
        <f xml:space="preserve"> B23 - C23</f>
        <v>135500</v>
      </c>
    </row>
    <row r="24" spans="1:5" x14ac:dyDescent="0.35">
      <c r="A24" t="s">
        <v>21</v>
      </c>
      <c r="B24">
        <f>SUMIFS(BudgetData[Amount], BudgetData[Month], A24, BudgetData[Type], "Income")</f>
        <v>280000</v>
      </c>
      <c r="C24">
        <f xml:space="preserve"> SUMIFS(BudgetData[Amount], BudgetData[Month], A24, BudgetData[Type], "Expense")</f>
        <v>153000</v>
      </c>
      <c r="D24">
        <f xml:space="preserve"> B24 - C24</f>
        <v>127000</v>
      </c>
    </row>
    <row r="25" spans="1:5" x14ac:dyDescent="0.35">
      <c r="A25" t="s">
        <v>22</v>
      </c>
      <c r="B25">
        <f>SUMIFS(BudgetData[Amount], BudgetData[Month], A25, BudgetData[Type], "Income")</f>
        <v>287000</v>
      </c>
      <c r="C25">
        <f xml:space="preserve"> SUMIFS(BudgetData[Amount], BudgetData[Month], A25, BudgetData[Type], "Expense")</f>
        <v>153700</v>
      </c>
      <c r="D25">
        <f xml:space="preserve"> B25 - C25</f>
        <v>133300</v>
      </c>
    </row>
    <row r="26" spans="1:5" x14ac:dyDescent="0.35">
      <c r="A26" t="s">
        <v>23</v>
      </c>
      <c r="B26">
        <f>SUMIFS(BudgetData[Amount], BudgetData[Month], A26, BudgetData[Type], "Income")</f>
        <v>292000</v>
      </c>
      <c r="C26">
        <f xml:space="preserve"> SUMIFS(BudgetData[Amount], BudgetData[Month], A26, BudgetData[Type], "Expense")</f>
        <v>154700</v>
      </c>
      <c r="D26">
        <f xml:space="preserve"> B26 - C26</f>
        <v>137300</v>
      </c>
    </row>
    <row r="27" spans="1:5" x14ac:dyDescent="0.35">
      <c r="A27" t="s">
        <v>24</v>
      </c>
      <c r="B27">
        <f>SUMIFS(BudgetData[Amount], BudgetData[Month], A27, BudgetData[Type], "Income")</f>
        <v>280000</v>
      </c>
      <c r="C27">
        <f xml:space="preserve"> SUMIFS(BudgetData[Amount], BudgetData[Month], A27, BudgetData[Type], "Expense")</f>
        <v>150000</v>
      </c>
      <c r="D27">
        <f xml:space="preserve"> B27 - C27</f>
        <v>130000</v>
      </c>
    </row>
    <row r="28" spans="1:5" x14ac:dyDescent="0.35">
      <c r="A28" t="s">
        <v>25</v>
      </c>
      <c r="B28">
        <f>SUMIFS(BudgetData[Amount], BudgetData[Month], A28, BudgetData[Type], "Income")</f>
        <v>286000</v>
      </c>
      <c r="C28">
        <f xml:space="preserve"> SUMIFS(BudgetData[Amount], BudgetData[Month], A28, BudgetData[Type], "Expense")</f>
        <v>156100</v>
      </c>
      <c r="D28">
        <f xml:space="preserve"> B28 - C28</f>
        <v>129900</v>
      </c>
    </row>
    <row r="29" spans="1:5" x14ac:dyDescent="0.35">
      <c r="A29" t="s">
        <v>26</v>
      </c>
      <c r="B29">
        <f>SUMIFS(BudgetData[Amount], BudgetData[Month], A29, BudgetData[Type], "Income")</f>
        <v>291000</v>
      </c>
      <c r="C29">
        <f xml:space="preserve"> SUMIFS(BudgetData[Amount], BudgetData[Month], A29, BudgetData[Type], "Expense")</f>
        <v>153800</v>
      </c>
      <c r="D29">
        <f xml:space="preserve"> B29 - C29</f>
        <v>137200</v>
      </c>
    </row>
    <row r="30" spans="1:5" x14ac:dyDescent="0.35">
      <c r="A30" t="s">
        <v>27</v>
      </c>
      <c r="B30">
        <f>SUMIFS(BudgetData[Amount], BudgetData[Month], A30, BudgetData[Type], "Income")</f>
        <v>285000</v>
      </c>
      <c r="C30">
        <f xml:space="preserve"> SUMIFS(BudgetData[Amount], BudgetData[Month], A30, BudgetData[Type], "Expense")</f>
        <v>150300</v>
      </c>
      <c r="D30">
        <f xml:space="preserve"> B30 - C30</f>
        <v>134700</v>
      </c>
    </row>
    <row r="31" spans="1:5" x14ac:dyDescent="0.35">
      <c r="A31" t="s">
        <v>28</v>
      </c>
      <c r="B31">
        <f>SUMIFS(BudgetData[Amount], BudgetData[Month], A31, BudgetData[Type], "Income")</f>
        <v>287000</v>
      </c>
      <c r="C31">
        <f xml:space="preserve"> SUMIFS(BudgetData[Amount], BudgetData[Month], A31, BudgetData[Type], "Expense")</f>
        <v>148500</v>
      </c>
      <c r="D31">
        <f xml:space="preserve"> B31 - C31</f>
        <v>138500</v>
      </c>
    </row>
    <row r="32" spans="1:5" x14ac:dyDescent="0.35">
      <c r="A32" t="s">
        <v>29</v>
      </c>
      <c r="B32">
        <f>SUMIFS(BudgetData[Amount], BudgetData[Month], A32, BudgetData[Type], "Income")</f>
        <v>289000</v>
      </c>
      <c r="C32">
        <f xml:space="preserve"> SUMIFS(BudgetData[Amount], BudgetData[Month], A32, BudgetData[Type], "Expense")</f>
        <v>149900</v>
      </c>
      <c r="D32">
        <f xml:space="preserve"> B32 - C32</f>
        <v>139100</v>
      </c>
    </row>
    <row r="33" spans="1:4" x14ac:dyDescent="0.35">
      <c r="A33" t="s">
        <v>30</v>
      </c>
      <c r="B33">
        <f>SUMIFS(BudgetData[Amount], BudgetData[Month], A33, BudgetData[Type], "Income")</f>
        <v>295000</v>
      </c>
      <c r="C33">
        <f xml:space="preserve"> SUMIFS(BudgetData[Amount], BudgetData[Month], A33, BudgetData[Type], "Expense")</f>
        <v>162300</v>
      </c>
      <c r="D33">
        <f xml:space="preserve"> B33 - C33</f>
        <v>132700</v>
      </c>
    </row>
  </sheetData>
  <mergeCells count="1">
    <mergeCell ref="A1:E1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E757-27AB-42C1-9D43-981C0AC844F6}">
  <dimension ref="A1"/>
  <sheetViews>
    <sheetView tabSelected="1" workbookViewId="0">
      <selection activeCell="P9" sqref="P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Monthly_Tracker</vt:lpstr>
      <vt:lpstr>Summary</vt:lpstr>
      <vt:lpstr>Tables</vt:lpstr>
      <vt:lpstr>Dahboard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2025-05-12T09:29:13Z</dcterms:modified>
</cp:coreProperties>
</file>