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8BB57652-B650-4B85-8B4B-E5D964B79EE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nthly_Tracker" sheetId="1" r:id="rId1"/>
    <sheet name="Summary" sheetId="3" r:id="rId2"/>
    <sheet name="Tables" sheetId="4" r:id="rId3"/>
    <sheet name="Dashboard" sheetId="6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11" i="3"/>
  <c r="B10" i="3"/>
  <c r="B12" i="3" s="1"/>
  <c r="B3" i="3"/>
  <c r="B5" i="3" s="1"/>
  <c r="G2" i="1" a="1"/>
  <c r="G2" i="1" s="1"/>
  <c r="B4" i="3"/>
  <c r="D33" i="4" l="1"/>
  <c r="D31" i="4"/>
  <c r="D29" i="4"/>
  <c r="D28" i="4"/>
  <c r="D24" i="4"/>
  <c r="D22" i="4"/>
  <c r="D27" i="4"/>
  <c r="D25" i="4"/>
  <c r="D23" i="4"/>
  <c r="D32" i="4"/>
  <c r="D30" i="4"/>
  <c r="D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<sst xmlns="http://schemas.openxmlformats.org/spreadsheetml/2006/main" count="531" uniqueCount="47">
  <si>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</si>
  <si>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</si>
  <si>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</si>
  <si>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</si>
  <si>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</si>
  <si>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</si>
  <si>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</si>
  <si>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</si>
  <si>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</si>
  <si>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</si>
  <si>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</si>
  <si>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</si>
  <si>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</si>
  <si>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</si>
  <si>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</si>
  <si>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</si>
  <si>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</si>
  <si>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</si>
  <si>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</si>
  <si>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</si>
  <si>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</si>
  <si>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</si>
  <si>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</si>
  <si>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</si>
  <si>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</si>
  <si>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</si>
  <si>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</si>
  <si>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</si>
  <si>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</si>
  <si>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</si>
  <si>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</si>
  <si>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</si>
  <si>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</si>
  <si>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</si>
  <si>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</si>
  <si>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</si>
  <si>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</si>
  <si>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</si>
  <si>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</si>
  <si>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</si>
  <si>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</si>
  <si>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</si>
  <si>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</si>
  <si>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</si>
  <si>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</si>
  <si>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Savings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</si>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</sst>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5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[Personal_Budget_Tracker.xlsx]Tables!PivotTable7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Expense Breakdown by Category</a:t>
            </a:r>
            <a:endParaRPr lang="en-US" b="1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C1-4D73-9691-A92500E271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C1-4D73-9691-A92500E271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C1-4D73-9691-A92500E271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C1-4D73-9691-A92500E271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C1-4D73-9691-A92500E271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AC1-4D73-9691-A92500E271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AC1-4D73-9691-A92500E2719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AC1-4D73-9691-A92500E2719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AC1-4D73-9691-A92500E2719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AC1-4D73-9691-A92500E2719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AC1-4D73-9691-A92500E2719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AC1-4D73-9691-A92500E271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Tables!$B$6:$B$18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AC1-4D73-9691-A92500E2719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Income vs Expenses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2-4456-BAA7-F3EBC2683893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2-4456-BAA7-F3EBC2683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805680"/>
        <c:axId val="998808560"/>
      </c:barChart>
      <c:catAx>
        <c:axId val="99880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8560"/>
        <c:crosses val="autoZero"/>
        <c:auto val="1"/>
        <c:lblAlgn val="ctr"/>
        <c:lblOffset val="100"/>
        <c:noMultiLvlLbl val="0"/>
      </c:catAx>
      <c:valAx>
        <c:axId val="9988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Savings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Tables!$E$5</c:f>
              <c:strCache>
                <c:ptCount val="1"/>
                <c:pt idx="0">
                  <c:v>Savings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Tables!$D$6:$D$17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Tables!$E$6:$E$17</c:f>
              <c:numCache>
                <c:formatCode>General</c:formatCode>
                <c:ptCount val="12"/>
                <c:pt idx="0">
                  <c:v>145500</c:v>
                </c:pt>
                <c:pt idx="1">
                  <c:v>135500</c:v>
                </c:pt>
                <c:pt idx="2">
                  <c:v>127000</c:v>
                </c:pt>
                <c:pt idx="3">
                  <c:v>133300</c:v>
                </c:pt>
                <c:pt idx="4">
                  <c:v>137300</c:v>
                </c:pt>
                <c:pt idx="5">
                  <c:v>130000</c:v>
                </c:pt>
                <c:pt idx="6">
                  <c:v>129900</c:v>
                </c:pt>
                <c:pt idx="7">
                  <c:v>137200</c:v>
                </c:pt>
                <c:pt idx="8">
                  <c:v>134700</c:v>
                </c:pt>
                <c:pt idx="9">
                  <c:v>138500</c:v>
                </c:pt>
                <c:pt idx="10">
                  <c:v>139100</c:v>
                </c:pt>
                <c:pt idx="11">
                  <c:v>132700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A-4E48-ACAE-61E51D895D4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42640"/>
        <c:axId val="1122605200"/>
      </c:lineChart>
      <c:catAx>
        <c:axId val="91374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05200"/>
        <c:crosses val="autoZero"/>
        <c:auto val="1"/>
        <c:lblAlgn val="ctr"/>
        <c:lblOffset val="100"/>
        <c:noMultiLvlLbl val="0"/>
      </c:catAx>
      <c:valAx>
        <c:axId val="11226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Income vs Expenses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3-4EC5-B870-04702E2B450E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3-4EC5-B870-04702E2B4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9561232"/>
        <c:axId val="1129548752"/>
      </c:barChart>
      <c:catAx>
        <c:axId val="11295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48752"/>
        <c:crosses val="autoZero"/>
        <c:auto val="1"/>
        <c:lblAlgn val="ctr"/>
        <c:lblOffset val="100"/>
        <c:noMultiLvlLbl val="0"/>
      </c:catAx>
      <c:valAx>
        <c:axId val="11295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6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16</xdr:col>
      <xdr:colOff>35278</xdr:colOff>
      <xdr:row>34</xdr:row>
      <xdr:rowOff>105834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A5EEB1-5484-B698-1485-C2D6430FD545}"/>
            </a:ext>
          </a:extLst>
        </xdr:cNvPr>
        <xdr:cNvSpPr/>
      </xdr:nvSpPr>
      <xdr:spPr>
        <a:xfrm>
          <a:off x="0" y="1"/>
          <a:ext cx="9844933" cy="6433936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199046</xdr:colOff>
      <xdr:row>2</xdr:row>
      <xdr:rowOff>128954</xdr:rowOff>
    </xdr:from>
    <xdr:to>
      <xdr:col>7</xdr:col>
      <xdr:colOff>504823</xdr:colOff>
      <xdr:row>17</xdr:row>
      <xdr:rowOff>109904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739261-FCC4-4C64-8036-D681B49F4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381727</xdr:colOff>
      <xdr:row>0</xdr:row>
      <xdr:rowOff>57715</xdr:rowOff>
    </xdr:from>
    <xdr:to>
      <xdr:col>12</xdr:col>
      <xdr:colOff>133101</xdr:colOff>
      <xdr:row>2</xdr:row>
      <xdr:rowOff>133915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C743D8-CD50-915B-6F3E-67ACDF089593}"/>
            </a:ext>
          </a:extLst>
        </xdr:cNvPr>
        <xdr:cNvSpPr txBox="1"/>
      </xdr:nvSpPr>
      <xdr:spPr>
        <a:xfrm>
          <a:off x="2834141" y="57715"/>
          <a:ext cx="4656201" cy="448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SIMPLE PERSONAL BUGDET</a:t>
          </a:r>
          <a:r>
            <a:rPr lang="en-US" sz="2000" b="1" baseline="0">
              <a:solidFill>
                <a:schemeClr val="bg1"/>
              </a:solidFill>
            </a:rPr>
            <a:t> DASHBOARD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120158</xdr:colOff>
      <xdr:row>2</xdr:row>
      <xdr:rowOff>128467</xdr:rowOff>
    </xdr:from>
    <xdr:to>
      <xdr:col>15</xdr:col>
      <xdr:colOff>425934</xdr:colOff>
      <xdr:row>17</xdr:row>
      <xdr:rowOff>110394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4A5995-0DD7-4C10-9D4D-C534D9EDA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186833</xdr:colOff>
      <xdr:row>18</xdr:row>
      <xdr:rowOff>147267</xdr:rowOff>
    </xdr:from>
    <xdr:to>
      <xdr:col>7</xdr:col>
      <xdr:colOff>491633</xdr:colOff>
      <xdr:row>33</xdr:row>
      <xdr:rowOff>128217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F42BE3-880C-458D-9568-ACB665E9A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134323</xdr:colOff>
      <xdr:row>18</xdr:row>
      <xdr:rowOff>134326</xdr:rowOff>
    </xdr:from>
    <xdr:to>
      <xdr:col>15</xdr:col>
      <xdr:colOff>432284</xdr:colOff>
      <xdr:row>33</xdr:row>
      <xdr:rowOff>129929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375BB9-CF51-494A-B6E0-75062E328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13">
    <chartFormat chart="16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6" format="4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4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6" format="4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6" format="4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6" format="4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6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6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6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zoomScaleNormal="100" workbookViewId="0">
      <selection activeCell="I7" sqref="I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zoomScale="99" zoomScaleNormal="99" workbookViewId="0">
      <selection activeCell="F24" sqref="F24"/>
    </sheetView>
  </sheetViews>
  <sheetFormatPr defaultRowHeight="14.5" x14ac:dyDescent="0.35"/>
  <cols>
    <col min="1" max="1" width="24" style="6" customWidth="1"/>
    <col min="2" max="2" width="14" bestFit="1" customWidth="1"/>
    <col min="3" max="3" width="13.26953125" bestFit="1" customWidth="1"/>
    <col min="4" max="4" width="11" customWidth="1"/>
    <col min="5" max="5" width="9.81640625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33"/>
  <sheetViews>
    <sheetView tabSelected="1" topLeftCell="A15" workbookViewId="0">
      <selection activeCell="F27" sqref="F27"/>
    </sheetView>
  </sheetViews>
  <sheetFormatPr defaultRowHeight="14.5" x14ac:dyDescent="0.35"/>
  <cols>
    <col min="1" max="1" width="15.81640625" bestFit="1" customWidth="1"/>
    <col min="2" max="2" width="14" bestFit="1" customWidth="1"/>
    <col min="3" max="3" width="13.26953125" bestFit="1" customWidth="1"/>
    <col min="4" max="4" width="12.36328125" bestFit="1" customWidth="1"/>
    <col min="5" max="5" width="14" bestFit="1" customWidth="1"/>
  </cols>
  <sheetData>
    <row r="1" spans="1:5" ht="23.5" x14ac:dyDescent="0.55000000000000004">
      <c r="A1" s="11" t="s">
        <v>46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</row>
    <row r="5" spans="1:5" x14ac:dyDescent="0.35">
      <c r="A5" s="8" t="s">
        <v>42</v>
      </c>
      <c r="B5" t="s">
        <v>44</v>
      </c>
      <c r="D5" t="s">
        <v>1</v>
      </c>
      <c r="E5" t="s">
        <v>45</v>
      </c>
    </row>
    <row r="6" spans="1:5" x14ac:dyDescent="0.35">
      <c r="A6" s="6" t="s">
        <v>15</v>
      </c>
      <c r="B6" s="12">
        <v>96500</v>
      </c>
      <c r="D6" t="s">
        <v>5</v>
      </c>
      <c r="E6">
        <v>145500</v>
      </c>
    </row>
    <row r="7" spans="1:5" x14ac:dyDescent="0.35">
      <c r="A7" s="6" t="s">
        <v>9</v>
      </c>
      <c r="B7" s="12">
        <v>368000</v>
      </c>
      <c r="D7" t="s">
        <v>20</v>
      </c>
      <c r="E7">
        <v>135500</v>
      </c>
    </row>
    <row r="8" spans="1:5" x14ac:dyDescent="0.35">
      <c r="A8" s="6" t="s">
        <v>13</v>
      </c>
      <c r="B8" s="12">
        <v>120000</v>
      </c>
      <c r="D8" t="s">
        <v>21</v>
      </c>
      <c r="E8">
        <v>127000</v>
      </c>
    </row>
    <row r="9" spans="1:5" x14ac:dyDescent="0.35">
      <c r="A9" s="6" t="s">
        <v>11</v>
      </c>
      <c r="B9" s="12">
        <v>84000</v>
      </c>
      <c r="D9" t="s">
        <v>22</v>
      </c>
      <c r="E9">
        <v>133300</v>
      </c>
    </row>
    <row r="10" spans="1:5" x14ac:dyDescent="0.35">
      <c r="A10" s="6" t="s">
        <v>17</v>
      </c>
      <c r="B10" s="12">
        <v>50200</v>
      </c>
      <c r="D10" t="s">
        <v>23</v>
      </c>
      <c r="E10">
        <v>137300</v>
      </c>
    </row>
    <row r="11" spans="1:5" x14ac:dyDescent="0.35">
      <c r="A11" s="6" t="s">
        <v>19</v>
      </c>
      <c r="B11" s="12">
        <v>49000</v>
      </c>
      <c r="D11" t="s">
        <v>24</v>
      </c>
      <c r="E11">
        <v>130000</v>
      </c>
    </row>
    <row r="12" spans="1:5" x14ac:dyDescent="0.35">
      <c r="A12" s="6" t="s">
        <v>31</v>
      </c>
      <c r="B12" s="12">
        <v>50000</v>
      </c>
      <c r="D12" t="s">
        <v>25</v>
      </c>
      <c r="E12">
        <v>129900</v>
      </c>
    </row>
    <row r="13" spans="1:5" x14ac:dyDescent="0.35">
      <c r="A13" s="6" t="s">
        <v>33</v>
      </c>
      <c r="B13" s="12">
        <v>550000</v>
      </c>
      <c r="D13" t="s">
        <v>26</v>
      </c>
      <c r="E13">
        <v>137200</v>
      </c>
    </row>
    <row r="14" spans="1:5" x14ac:dyDescent="0.35">
      <c r="A14" s="6" t="s">
        <v>18</v>
      </c>
      <c r="B14" s="12">
        <v>192500</v>
      </c>
      <c r="D14" t="s">
        <v>27</v>
      </c>
      <c r="E14">
        <v>134700</v>
      </c>
    </row>
    <row r="15" spans="1:5" x14ac:dyDescent="0.35">
      <c r="A15" s="6" t="s">
        <v>12</v>
      </c>
      <c r="B15" s="12">
        <v>58500</v>
      </c>
      <c r="D15" t="s">
        <v>28</v>
      </c>
      <c r="E15">
        <v>138500</v>
      </c>
    </row>
    <row r="16" spans="1:5" x14ac:dyDescent="0.35">
      <c r="A16" s="6" t="s">
        <v>10</v>
      </c>
      <c r="B16" s="12">
        <v>95200</v>
      </c>
      <c r="D16" t="s">
        <v>29</v>
      </c>
      <c r="E16">
        <v>139100</v>
      </c>
    </row>
    <row r="17" spans="1:5" x14ac:dyDescent="0.35">
      <c r="A17" s="6" t="s">
        <v>16</v>
      </c>
      <c r="B17" s="12">
        <v>112400</v>
      </c>
      <c r="D17" t="s">
        <v>30</v>
      </c>
      <c r="E17">
        <v>132700</v>
      </c>
    </row>
    <row r="18" spans="1:5" x14ac:dyDescent="0.35">
      <c r="A18" s="6" t="s">
        <v>43</v>
      </c>
      <c r="B18" s="12">
        <v>1826300</v>
      </c>
    </row>
    <row r="21" spans="1:5" x14ac:dyDescent="0.35">
      <c r="A21" s="13" t="s">
        <v>1</v>
      </c>
      <c r="B21" s="13" t="s">
        <v>32</v>
      </c>
      <c r="C21" s="13" t="s">
        <v>35</v>
      </c>
      <c r="D21" s="13" t="s">
        <v>45</v>
      </c>
    </row>
    <row r="22" spans="1:5" x14ac:dyDescent="0.35">
      <c r="A22" t="s">
        <v>5</v>
      </c>
      <c r="B22">
        <f>SUMIFS(BudgetData[Amount], BudgetData[Month], A22, BudgetData[Type], "Income")</f>
        <v>290000</v>
      </c>
      <c r="C22">
        <f xml:space="preserve"> SUMIFS(BudgetData[Amount], BudgetData[Month], A22, BudgetData[Type], "Expense")</f>
        <v>144500</v>
      </c>
      <c r="D22">
        <f xml:space="preserve"> B22 - C22</f>
        <v>145500</v>
      </c>
    </row>
    <row r="23" spans="1:5" x14ac:dyDescent="0.35">
      <c r="A23" t="s">
        <v>20</v>
      </c>
      <c r="B23">
        <f>SUMIFS(BudgetData[Amount], BudgetData[Month], A23, BudgetData[Type], "Income")</f>
        <v>285000</v>
      </c>
      <c r="C23">
        <f xml:space="preserve"> SUMIFS(BudgetData[Amount], BudgetData[Month], A23, BudgetData[Type], "Expense")</f>
        <v>149500</v>
      </c>
      <c r="D23">
        <f xml:space="preserve"> B23 - C23</f>
        <v>135500</v>
      </c>
    </row>
    <row r="24" spans="1:5" x14ac:dyDescent="0.35">
      <c r="A24" t="s">
        <v>21</v>
      </c>
      <c r="B24">
        <f>SUMIFS(BudgetData[Amount], BudgetData[Month], A24, BudgetData[Type], "Income")</f>
        <v>280000</v>
      </c>
      <c r="C24">
        <f xml:space="preserve"> SUMIFS(BudgetData[Amount], BudgetData[Month], A24, BudgetData[Type], "Expense")</f>
        <v>153000</v>
      </c>
      <c r="D24">
        <f xml:space="preserve"> B24 - C24</f>
        <v>127000</v>
      </c>
    </row>
    <row r="25" spans="1:5" x14ac:dyDescent="0.35">
      <c r="A25" t="s">
        <v>22</v>
      </c>
      <c r="B25">
        <f>SUMIFS(BudgetData[Amount], BudgetData[Month], A25, BudgetData[Type], "Income")</f>
        <v>287000</v>
      </c>
      <c r="C25">
        <f xml:space="preserve"> SUMIFS(BudgetData[Amount], BudgetData[Month], A25, BudgetData[Type], "Expense")</f>
        <v>153700</v>
      </c>
      <c r="D25">
        <f xml:space="preserve"> B25 - C25</f>
        <v>133300</v>
      </c>
    </row>
    <row r="26" spans="1:5" x14ac:dyDescent="0.35">
      <c r="A26" t="s">
        <v>23</v>
      </c>
      <c r="B26">
        <f>SUMIFS(BudgetData[Amount], BudgetData[Month], A26, BudgetData[Type], "Income")</f>
        <v>292000</v>
      </c>
      <c r="C26">
        <f xml:space="preserve"> SUMIFS(BudgetData[Amount], BudgetData[Month], A26, BudgetData[Type], "Expense")</f>
        <v>154700</v>
      </c>
      <c r="D26">
        <f xml:space="preserve"> B26 - C26</f>
        <v>137300</v>
      </c>
    </row>
    <row r="27" spans="1:5" x14ac:dyDescent="0.35">
      <c r="A27" t="s">
        <v>24</v>
      </c>
      <c r="B27">
        <f>SUMIFS(BudgetData[Amount], BudgetData[Month], A27, BudgetData[Type], "Income")</f>
        <v>280000</v>
      </c>
      <c r="C27">
        <f xml:space="preserve"> SUMIFS(BudgetData[Amount], BudgetData[Month], A27, BudgetData[Type], "Expense")</f>
        <v>150000</v>
      </c>
      <c r="D27">
        <f xml:space="preserve"> B27 - C27</f>
        <v>130000</v>
      </c>
    </row>
    <row r="28" spans="1:5" x14ac:dyDescent="0.35">
      <c r="A28" t="s">
        <v>25</v>
      </c>
      <c r="B28">
        <f>SUMIFS(BudgetData[Amount], BudgetData[Month], A28, BudgetData[Type], "Income")</f>
        <v>286000</v>
      </c>
      <c r="C28">
        <f xml:space="preserve"> SUMIFS(BudgetData[Amount], BudgetData[Month], A28, BudgetData[Type], "Expense")</f>
        <v>156100</v>
      </c>
      <c r="D28">
        <f xml:space="preserve"> B28 - C28</f>
        <v>129900</v>
      </c>
    </row>
    <row r="29" spans="1:5" x14ac:dyDescent="0.35">
      <c r="A29" t="s">
        <v>26</v>
      </c>
      <c r="B29">
        <f>SUMIFS(BudgetData[Amount], BudgetData[Month], A29, BudgetData[Type], "Income")</f>
        <v>291000</v>
      </c>
      <c r="C29">
        <f xml:space="preserve"> SUMIFS(BudgetData[Amount], BudgetData[Month], A29, BudgetData[Type], "Expense")</f>
        <v>153800</v>
      </c>
      <c r="D29">
        <f xml:space="preserve"> B29 - C29</f>
        <v>137200</v>
      </c>
    </row>
    <row r="30" spans="1:5" x14ac:dyDescent="0.35">
      <c r="A30" t="s">
        <v>27</v>
      </c>
      <c r="B30">
        <f>SUMIFS(BudgetData[Amount], BudgetData[Month], A30, BudgetData[Type], "Income")</f>
        <v>285000</v>
      </c>
      <c r="C30">
        <f xml:space="preserve"> SUMIFS(BudgetData[Amount], BudgetData[Month], A30, BudgetData[Type], "Expense")</f>
        <v>150300</v>
      </c>
      <c r="D30">
        <f xml:space="preserve"> B30 - C30</f>
        <v>134700</v>
      </c>
    </row>
    <row r="31" spans="1:5" x14ac:dyDescent="0.35">
      <c r="A31" t="s">
        <v>28</v>
      </c>
      <c r="B31">
        <f>SUMIFS(BudgetData[Amount], BudgetData[Month], A31, BudgetData[Type], "Income")</f>
        <v>287000</v>
      </c>
      <c r="C31">
        <f xml:space="preserve"> SUMIFS(BudgetData[Amount], BudgetData[Month], A31, BudgetData[Type], "Expense")</f>
        <v>148500</v>
      </c>
      <c r="D31">
        <f xml:space="preserve"> B31 - C31</f>
        <v>138500</v>
      </c>
    </row>
    <row r="32" spans="1:5" x14ac:dyDescent="0.35">
      <c r="A32" t="s">
        <v>29</v>
      </c>
      <c r="B32">
        <f>SUMIFS(BudgetData[Amount], BudgetData[Month], A32, BudgetData[Type], "Income")</f>
        <v>289000</v>
      </c>
      <c r="C32">
        <f xml:space="preserve"> SUMIFS(BudgetData[Amount], BudgetData[Month], A32, BudgetData[Type], "Expense")</f>
        <v>149900</v>
      </c>
      <c r="D32">
        <f xml:space="preserve"> B32 - C32</f>
        <v>139100</v>
      </c>
    </row>
    <row r="33" spans="1:4" x14ac:dyDescent="0.35">
      <c r="A33" t="s">
        <v>30</v>
      </c>
      <c r="B33">
        <f>SUMIFS(BudgetData[Amount], BudgetData[Month], A33, BudgetData[Type], "Income")</f>
        <v>295000</v>
      </c>
      <c r="C33">
        <f xml:space="preserve"> SUMIFS(BudgetData[Amount], BudgetData[Month], A33, BudgetData[Type], "Expense")</f>
        <v>162300</v>
      </c>
      <c r="D33">
        <f xml:space="preserve"> B33 - C33</f>
        <v>132700</v>
      </c>
    </row>
  </sheetData>
  <mergeCells count="1">
    <mergeCell ref="A1:E1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AC40-F0EB-46EF-8A8F-6E6E36E19341}">
  <dimension ref="A1"/>
  <sheetViews>
    <sheetView zoomScaleNormal="100" workbookViewId="0">
      <selection activeCell="U11" sqref="U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2025-05-12T11:17:27Z</dcterms:modified>
</cp:coreProperties>
</file>