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2.xml" ContentType="application/vnd.openxmlformats-officedocument.customXmlProperties+xml"/>
  <Override PartName="/customXml/itemProps21.xml" ContentType="application/vnd.openxmlformats-officedocument.customXmlProperties+xml"/>
  <Override PartName="/customXml/itemProps20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7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8.xml" ContentType="application/vnd.openxmlformats-officedocument.customXmlProperties+xml"/>
  <Override PartName="/customXml/itemProps19.xml" ContentType="application/vnd.openxmlformats-officedocument.customXmlProperties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9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13.xml" ContentType="application/vnd.openxmlformats-officedocument.customXmlProperties+xml"/>
  <Override PartName="/customXml/itemProps12.xml" ContentType="application/vnd.openxmlformats-officedocument.customXmlProperties+xml"/>
  <Override PartName="/customXml/itemProps11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8.xml" ContentType="application/vnd.openxmlformats-officedocument.customXmlProperties+xml"/>
  <Override PartName="/customXml/itemProps17.xml" ContentType="application/vnd.openxmlformats-officedocument.customXmlProperties+xml"/>
  <Override PartName="/customXml/itemProps16.xml" ContentType="application/vnd.openxmlformats-officedocument.customXmlProperties+xml"/>
  <Override PartName="/customXml/itemProps10.xml" ContentType="application/vnd.openxmlformats-officedocument.customXml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6.xml" ContentType="application/vnd.openxmlformats-officedocument.customXmlProperties+xml"/>
  <Override PartName="/customXml/itemProps9.xml" ContentType="application/vnd.openxmlformats-officedocument.customXmlProperties+xml"/>
  <Override PartName="/customXml/itemProps8.xml" ContentType="application/vnd.openxmlformats-officedocument.customXmlProperties+xml"/>
  <Override PartName="/customXml/itemProps7.xml" ContentType="application/vnd.openxmlformats-officedocument.customXmlProperties+xml"/>
  <Override PartName="/customXml/itemProps30.xml" ContentType="application/vnd.openxmlformats-officedocument.customXmlProperties+xml"/>
  <Override PartName="/customXml/itemProps29.xml" ContentType="application/vnd.openxmlformats-officedocument.customXmlProperties+xml"/>
  <Override PartName="/customXml/itemProps3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yankaP\Documents\MSDepartmentDemos\SalesDemo\"/>
    </mc:Choice>
  </mc:AlternateContent>
  <bookViews>
    <workbookView xWindow="930" yWindow="0" windowWidth="23040" windowHeight="9375" tabRatio="892" activeTab="10"/>
  </bookViews>
  <sheets>
    <sheet name="TxnOpportunity" sheetId="1" r:id="rId1"/>
    <sheet name="DimDate" sheetId="3" r:id="rId2"/>
    <sheet name="DimProduct" sheetId="2" r:id="rId3"/>
    <sheet name="Margin" sheetId="13" r:id="rId4"/>
    <sheet name="Product Mix" sheetId="14" r:id="rId5"/>
    <sheet name="Sheet4" sheetId="18" r:id="rId6"/>
    <sheet name="CountryRegionBudget" sheetId="21" r:id="rId7"/>
    <sheet name="DimAccountOwner" sheetId="6" r:id="rId8"/>
    <sheet name="DimAccount" sheetId="5" r:id="rId9"/>
    <sheet name="AccountRankCurve" sheetId="24" r:id="rId10"/>
    <sheet name="ProductCategoryMix" sheetId="22" r:id="rId11"/>
    <sheet name="Sheet1" sheetId="23" r:id="rId12"/>
    <sheet name="Trends by Account" sheetId="25" r:id="rId13"/>
    <sheet name="Quota" sheetId="26" r:id="rId14"/>
    <sheet name="QuotaStats" sheetId="27" r:id="rId15"/>
    <sheet name="Sheet5" sheetId="30" r:id="rId16"/>
  </sheets>
  <externalReferences>
    <externalReference r:id="rId17"/>
  </externalReferences>
  <definedNames>
    <definedName name="_xlnm._FilterDatabase" localSheetId="2">DimProduct!$A$1:$C$13</definedName>
    <definedName name="_xlnm._FilterDatabase" localSheetId="0" hidden="1">TxnOpportunity!$A$1:$Z$124</definedName>
    <definedName name="_xlcn.LinkedTable_TxnOpportunities1" hidden="1">TxnOpportunities[]</definedName>
    <definedName name="CalendarStartYear">'[1]Calendar Configuration'!$E$9</definedName>
    <definedName name="Days">OFFSET([1]!DayList[[#Headers],[Days]],1,0,INDEX([1]!DayList[Days],DAY(EOMONTH(DATE(2001,MATCH(FiscalMonthStart,Months,0),1),0))),1)</definedName>
    <definedName name="ExternalData_1" localSheetId="3" hidden="1">Margin!$A$1:$D$119</definedName>
    <definedName name="ExternalData_1" localSheetId="4" hidden="1">'Product Mix'!$A$1:$B$19</definedName>
    <definedName name="ExternalData_1" localSheetId="5" hidden="1">Sheet4!$A$1:$C$17</definedName>
    <definedName name="ExtraPeriodQuarter">'[1]Calendar Configuration'!$E$34</definedName>
    <definedName name="FirstDay">[1]!StartOfWeek[Start Day of Week]</definedName>
    <definedName name="FirstDay_ReturnType">[1]!StartOfWeek[#Data]</definedName>
    <definedName name="FirstDayOfWeek">'[1]Calendar Configuration'!$E$11</definedName>
    <definedName name="FiscalMonthStart">'[1]Calendar Configuration'!$E$18</definedName>
    <definedName name="FiscalStartDay">'[1]Calendar Configuration'!$E$20</definedName>
    <definedName name="HolidayCountries">[1]!Holiday_Country_List[Country]</definedName>
    <definedName name="HolidayCountry">'[1]Calendar Configuration'!$E$15</definedName>
    <definedName name="ManufacturingMonthStart">'[1]Calendar Configuration'!$E$30</definedName>
    <definedName name="ManufacturingWeekStart">'[1]Calendar Configuration'!$E$32</definedName>
    <definedName name="Months">[1]!MonthList[Months]</definedName>
    <definedName name="ReportingMonthStart">'[1]Calendar Configuration'!$E$23</definedName>
    <definedName name="ReportingPattern">'[1]Calendar Configuration'!$E$27</definedName>
    <definedName name="ReportingStartDate">#REF!</definedName>
    <definedName name="ReportingWeekStart">'[1]Calendar Configuration'!$E$25</definedName>
    <definedName name="WeekendDays">'[1]Calendar Configuration'!$E$13</definedName>
    <definedName name="WeekendList">[1]!Weekend_Day_List[Weekend Day]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9  4_d03c47b3-8e30-4043-ac5a-7739576b4ad9" name="Table9  4" connection="Power Query - Table9 (4)"/>
          <x15:modelTable id="Table9_2_8074db0a-75da-473d-986c-7defae2fbbca" name="Table9_2" connection="Power Query - Table9_2"/>
          <x15:modelTable id="BudgetPeriodRegionCategory_8e1ed75f-e1d1-41c6-9f3f-a8636b523b26" name="BudgetPeriodRegionCategory" connection="Query - BudgetPeriodRegionCategory"/>
          <x15:modelTable id="TxnOpportunities" name="TxnOpportunities" connection="LinkedTable_TxnOpportunities"/>
        </x15:modelTables>
        <x15:modelRelationships>
          <x15:modelRelationship fromTable="TxnOpportunities" fromColumn="BudgetKey" toTable="BudgetPeriodRegionCategory" toColumn="BudgetKey"/>
        </x15:modelRelationships>
      </x15:dataModel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Y23" i="1" l="1"/>
  <c r="Y7" i="1"/>
  <c r="Y8" i="1"/>
  <c r="Y71" i="1"/>
  <c r="Y73" i="1"/>
  <c r="Y76" i="1"/>
  <c r="Y108" i="1"/>
  <c r="Y123" i="1"/>
  <c r="Y124" i="1"/>
  <c r="Y62" i="1"/>
  <c r="Y61" i="1"/>
  <c r="Y17" i="1"/>
  <c r="Y13" i="1"/>
  <c r="Y105" i="1" l="1"/>
  <c r="Y103" i="1"/>
  <c r="Y102" i="1"/>
  <c r="Y99" i="1"/>
  <c r="Y98" i="1"/>
  <c r="Y95" i="1"/>
  <c r="Y91" i="1"/>
  <c r="Y88" i="1"/>
  <c r="Y79" i="1"/>
  <c r="Y77" i="1"/>
  <c r="Y49" i="1"/>
  <c r="Y47" i="1"/>
  <c r="Y46" i="1"/>
  <c r="Y44" i="1"/>
  <c r="Y78" i="1"/>
  <c r="Y75" i="1"/>
  <c r="Y56" i="1"/>
  <c r="Y55" i="1"/>
  <c r="Y52" i="1"/>
  <c r="Y51" i="1"/>
  <c r="Y48" i="1"/>
  <c r="Y42" i="1"/>
  <c r="Y41" i="1"/>
  <c r="Y14" i="1"/>
  <c r="Y54" i="1"/>
  <c r="Y38" i="1"/>
  <c r="Y37" i="1"/>
  <c r="Y31" i="1"/>
  <c r="Y28" i="1"/>
  <c r="Y27" i="1"/>
  <c r="Y50" i="1"/>
  <c r="Y6" i="1"/>
  <c r="Y5" i="1"/>
  <c r="Y3" i="1"/>
  <c r="Y118" i="1"/>
  <c r="Y115" i="1"/>
  <c r="Y101" i="1"/>
  <c r="Y100" i="1"/>
  <c r="Y86" i="1"/>
  <c r="Y84" i="1"/>
  <c r="Y81" i="1"/>
  <c r="Y40" i="1"/>
  <c r="Y19" i="1"/>
  <c r="Y117" i="1"/>
  <c r="Y114" i="1"/>
  <c r="Y113" i="1"/>
  <c r="Y96" i="1"/>
  <c r="Y33" i="1"/>
  <c r="Y30" i="1"/>
  <c r="Y26" i="1"/>
  <c r="Y10" i="1"/>
  <c r="E2" i="25" l="1"/>
  <c r="F2" i="25"/>
  <c r="E3" i="25"/>
  <c r="F3" i="25"/>
  <c r="E4" i="25"/>
  <c r="F4" i="25"/>
  <c r="E5" i="25"/>
  <c r="F5" i="25"/>
  <c r="E6" i="25"/>
  <c r="F6" i="25"/>
  <c r="E7" i="25"/>
  <c r="F7" i="25"/>
  <c r="E8" i="25"/>
  <c r="F8" i="25"/>
  <c r="E9" i="25"/>
  <c r="F9" i="25"/>
  <c r="E10" i="25"/>
  <c r="F10" i="25"/>
  <c r="E11" i="25"/>
  <c r="F11" i="25"/>
  <c r="E12" i="25"/>
  <c r="F12" i="25"/>
  <c r="E13" i="25"/>
  <c r="F13" i="25"/>
  <c r="E14" i="25"/>
  <c r="F14" i="25"/>
  <c r="E15" i="25"/>
  <c r="F15" i="25"/>
  <c r="E16" i="25"/>
  <c r="F16" i="25"/>
  <c r="E17" i="25"/>
  <c r="F17" i="25"/>
  <c r="E18" i="25"/>
  <c r="F18" i="25"/>
  <c r="H15" i="26"/>
  <c r="H5" i="26"/>
  <c r="H16" i="26"/>
  <c r="H14" i="26"/>
  <c r="H12" i="26"/>
  <c r="H6" i="26"/>
  <c r="H4" i="26"/>
  <c r="H17" i="26"/>
  <c r="H7" i="26"/>
  <c r="H13" i="26"/>
  <c r="H11" i="26"/>
  <c r="H10" i="26"/>
  <c r="H3" i="26"/>
  <c r="H2" i="26"/>
  <c r="A2" i="27" l="1"/>
  <c r="H18" i="26"/>
  <c r="I18" i="26" s="1"/>
  <c r="J18" i="26" s="1"/>
  <c r="I17" i="26"/>
  <c r="J17" i="26" s="1"/>
  <c r="I16" i="26"/>
  <c r="J16" i="26" s="1"/>
  <c r="I15" i="26"/>
  <c r="J15" i="26" s="1"/>
  <c r="I14" i="26"/>
  <c r="J14" i="26" s="1"/>
  <c r="I13" i="26"/>
  <c r="J13" i="26" s="1"/>
  <c r="I12" i="26"/>
  <c r="J12" i="26" s="1"/>
  <c r="I11" i="26"/>
  <c r="J11" i="26" s="1"/>
  <c r="I10" i="26"/>
  <c r="J10" i="26" s="1"/>
  <c r="H9" i="26"/>
  <c r="I9" i="26" s="1"/>
  <c r="J9" i="26" s="1"/>
  <c r="H8" i="26"/>
  <c r="I8" i="26" s="1"/>
  <c r="J8" i="26" s="1"/>
  <c r="I7" i="26"/>
  <c r="J7" i="26" s="1"/>
  <c r="I6" i="26"/>
  <c r="J6" i="26" s="1"/>
  <c r="I5" i="26"/>
  <c r="J5" i="26" s="1"/>
  <c r="I3" i="26"/>
  <c r="J3" i="26" s="1"/>
  <c r="I2" i="26"/>
  <c r="J2" i="26" s="1"/>
  <c r="I4" i="26" l="1"/>
  <c r="J4" i="26" s="1"/>
  <c r="C2" i="27" s="1"/>
  <c r="A16" i="23"/>
  <c r="B16" i="23" s="1"/>
  <c r="C16" i="23" s="1"/>
  <c r="D16" i="23" s="1"/>
  <c r="A15" i="23"/>
  <c r="B15" i="23" s="1"/>
  <c r="C15" i="23" s="1"/>
  <c r="D15" i="23" s="1"/>
  <c r="A14" i="23"/>
  <c r="B14" i="23" s="1"/>
  <c r="C14" i="23" s="1"/>
  <c r="D14" i="23" s="1"/>
  <c r="A13" i="23"/>
  <c r="B13" i="23" s="1"/>
  <c r="C13" i="23" s="1"/>
  <c r="D13" i="23" s="1"/>
  <c r="A12" i="23"/>
  <c r="B12" i="23" s="1"/>
  <c r="C12" i="23" s="1"/>
  <c r="D12" i="23" s="1"/>
  <c r="A11" i="23"/>
  <c r="B11" i="23" s="1"/>
  <c r="C11" i="23" s="1"/>
  <c r="D11" i="23" s="1"/>
  <c r="A10" i="23"/>
  <c r="B10" i="23" s="1"/>
  <c r="C10" i="23" s="1"/>
  <c r="D10" i="23" s="1"/>
  <c r="A9" i="23"/>
  <c r="B9" i="23" s="1"/>
  <c r="C9" i="23" s="1"/>
  <c r="D9" i="23" s="1"/>
  <c r="A8" i="23"/>
  <c r="B8" i="23" s="1"/>
  <c r="C8" i="23" s="1"/>
  <c r="D8" i="23" s="1"/>
  <c r="A7" i="23"/>
  <c r="B7" i="23" s="1"/>
  <c r="C7" i="23" s="1"/>
  <c r="D7" i="23" s="1"/>
  <c r="A6" i="23"/>
  <c r="B6" i="23" s="1"/>
  <c r="C6" i="23" s="1"/>
  <c r="D6" i="23" s="1"/>
  <c r="A5" i="23"/>
  <c r="B5" i="23" s="1"/>
  <c r="C5" i="23" s="1"/>
  <c r="D5" i="23" s="1"/>
  <c r="A4" i="23"/>
  <c r="B4" i="23" s="1"/>
  <c r="C4" i="23" s="1"/>
  <c r="D4" i="23" s="1"/>
  <c r="A3" i="23"/>
  <c r="B3" i="23" s="1"/>
  <c r="C3" i="23" s="1"/>
  <c r="D3" i="23" s="1"/>
  <c r="A2" i="23"/>
  <c r="B2" i="23" s="1"/>
  <c r="C2" i="23" s="1"/>
  <c r="D2" i="23" s="1"/>
  <c r="A1" i="23"/>
  <c r="B1" i="23" s="1"/>
  <c r="C1" i="23" s="1"/>
  <c r="D1" i="23" s="1"/>
  <c r="B2" i="27" l="1"/>
  <c r="D2" i="27" s="1"/>
  <c r="D3" i="21"/>
  <c r="E3" i="21" s="1"/>
  <c r="D4" i="21"/>
  <c r="E4" i="21" s="1"/>
  <c r="D5" i="21"/>
  <c r="E5" i="21" s="1"/>
  <c r="D6" i="21"/>
  <c r="E6" i="21" s="1"/>
  <c r="D7" i="21"/>
  <c r="E7" i="21" s="1"/>
  <c r="D2" i="21"/>
  <c r="E2" i="21" s="1"/>
  <c r="D8" i="21"/>
  <c r="E8" i="21" s="1"/>
  <c r="D9" i="21"/>
  <c r="E9" i="21" s="1"/>
  <c r="D10" i="21"/>
  <c r="E10" i="21" s="1"/>
  <c r="D11" i="21"/>
  <c r="E11" i="21" s="1"/>
  <c r="D12" i="21"/>
  <c r="E12" i="21" s="1"/>
  <c r="D13" i="21"/>
  <c r="E13" i="21" s="1"/>
  <c r="D14" i="21"/>
  <c r="E14" i="21" s="1"/>
  <c r="D15" i="21"/>
  <c r="E15" i="21" s="1"/>
  <c r="D16" i="21"/>
  <c r="E16" i="21" s="1"/>
  <c r="D17" i="21"/>
  <c r="E17" i="21" s="1"/>
  <c r="D2" i="18" l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17" i="13"/>
  <c r="D116" i="13"/>
  <c r="D115" i="13"/>
  <c r="D112" i="13"/>
  <c r="D111" i="13"/>
  <c r="D110" i="13"/>
  <c r="D109" i="13"/>
  <c r="D108" i="13"/>
  <c r="D107" i="13"/>
  <c r="D106" i="13"/>
  <c r="D84" i="13"/>
  <c r="D81" i="13"/>
  <c r="D79" i="13"/>
  <c r="D74" i="13"/>
  <c r="D69" i="13"/>
  <c r="D64" i="13"/>
  <c r="D46" i="13"/>
  <c r="D45" i="13"/>
  <c r="D44" i="13"/>
  <c r="D39" i="13"/>
  <c r="D35" i="13"/>
  <c r="D18" i="13"/>
  <c r="D14" i="13"/>
  <c r="D12" i="13"/>
  <c r="D3" i="13"/>
  <c r="D4" i="13"/>
  <c r="D5" i="13"/>
  <c r="D6" i="13"/>
  <c r="D7" i="13"/>
  <c r="D8" i="13"/>
  <c r="D9" i="13"/>
  <c r="D10" i="13"/>
  <c r="D11" i="13"/>
  <c r="D13" i="13"/>
  <c r="D15" i="13"/>
  <c r="D16" i="13"/>
  <c r="D17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8" i="13"/>
  <c r="D40" i="13"/>
  <c r="D41" i="13"/>
  <c r="D42" i="13"/>
  <c r="D43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5" i="13"/>
  <c r="D66" i="13"/>
  <c r="D67" i="13"/>
  <c r="D68" i="13"/>
  <c r="D70" i="13"/>
  <c r="D71" i="13"/>
  <c r="D72" i="13"/>
  <c r="D73" i="13"/>
  <c r="D75" i="13"/>
  <c r="D76" i="13"/>
  <c r="D77" i="13"/>
  <c r="D78" i="13"/>
  <c r="D80" i="13"/>
  <c r="D82" i="13"/>
  <c r="D83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13" i="13"/>
  <c r="D114" i="13"/>
  <c r="D118" i="13"/>
  <c r="D119" i="13"/>
  <c r="D2" i="13"/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F2" i="13"/>
  <c r="F3" i="13"/>
  <c r="F4" i="13"/>
  <c r="G4" i="13" s="1"/>
  <c r="H4" i="13" s="1"/>
  <c r="F5" i="13"/>
  <c r="G5" i="13" s="1"/>
  <c r="H5" i="13" s="1"/>
  <c r="F6" i="13"/>
  <c r="F7" i="13"/>
  <c r="G7" i="13" s="1"/>
  <c r="H7" i="13" s="1"/>
  <c r="F8" i="13"/>
  <c r="G8" i="13" s="1"/>
  <c r="H8" i="13" s="1"/>
  <c r="F9" i="13"/>
  <c r="F10" i="13"/>
  <c r="F11" i="13"/>
  <c r="F12" i="13"/>
  <c r="F13" i="13"/>
  <c r="G13" i="13" s="1"/>
  <c r="H13" i="13" s="1"/>
  <c r="F14" i="13"/>
  <c r="G14" i="13" s="1"/>
  <c r="H14" i="13" s="1"/>
  <c r="F15" i="13"/>
  <c r="G15" i="13" s="1"/>
  <c r="H15" i="13" s="1"/>
  <c r="F16" i="13"/>
  <c r="G16" i="13" s="1"/>
  <c r="H16" i="13" s="1"/>
  <c r="F17" i="13"/>
  <c r="F18" i="13"/>
  <c r="F19" i="13"/>
  <c r="F20" i="13"/>
  <c r="F21" i="13"/>
  <c r="G21" i="13" s="1"/>
  <c r="H21" i="13" s="1"/>
  <c r="F22" i="13"/>
  <c r="G22" i="13" s="1"/>
  <c r="H22" i="13" s="1"/>
  <c r="F23" i="13"/>
  <c r="G23" i="13" s="1"/>
  <c r="H23" i="13" s="1"/>
  <c r="F24" i="13"/>
  <c r="G24" i="13" s="1"/>
  <c r="H24" i="13" s="1"/>
  <c r="F25" i="13"/>
  <c r="F26" i="13"/>
  <c r="F27" i="13"/>
  <c r="F28" i="13"/>
  <c r="F29" i="13"/>
  <c r="G29" i="13" s="1"/>
  <c r="H29" i="13" s="1"/>
  <c r="F30" i="13"/>
  <c r="G30" i="13" s="1"/>
  <c r="H30" i="13" s="1"/>
  <c r="F31" i="13"/>
  <c r="G31" i="13" s="1"/>
  <c r="H31" i="13" s="1"/>
  <c r="F32" i="13"/>
  <c r="G32" i="13" s="1"/>
  <c r="H32" i="13" s="1"/>
  <c r="F33" i="13"/>
  <c r="F34" i="13"/>
  <c r="G34" i="13" s="1"/>
  <c r="H34" i="13" s="1"/>
  <c r="F35" i="13"/>
  <c r="F36" i="13"/>
  <c r="F37" i="13"/>
  <c r="G37" i="13" s="1"/>
  <c r="H37" i="13" s="1"/>
  <c r="F38" i="13"/>
  <c r="G38" i="13" s="1"/>
  <c r="H38" i="13" s="1"/>
  <c r="F39" i="13"/>
  <c r="F40" i="13"/>
  <c r="G40" i="13" s="1"/>
  <c r="H40" i="13" s="1"/>
  <c r="F41" i="13"/>
  <c r="F42" i="13"/>
  <c r="G42" i="13" s="1"/>
  <c r="H42" i="13" s="1"/>
  <c r="F43" i="13"/>
  <c r="G43" i="13" s="1"/>
  <c r="H43" i="13" s="1"/>
  <c r="F44" i="13"/>
  <c r="G44" i="13" s="1"/>
  <c r="H44" i="13" s="1"/>
  <c r="F45" i="13"/>
  <c r="G45" i="13" s="1"/>
  <c r="H45" i="13" s="1"/>
  <c r="F46" i="13"/>
  <c r="G46" i="13" s="1"/>
  <c r="H46" i="13" s="1"/>
  <c r="F47" i="13"/>
  <c r="G47" i="13" s="1"/>
  <c r="H47" i="13" s="1"/>
  <c r="F48" i="13"/>
  <c r="G48" i="13" s="1"/>
  <c r="H48" i="13" s="1"/>
  <c r="F49" i="13"/>
  <c r="F50" i="13"/>
  <c r="F51" i="13"/>
  <c r="F52" i="13"/>
  <c r="G52" i="13" s="1"/>
  <c r="H52" i="13" s="1"/>
  <c r="F53" i="13"/>
  <c r="G53" i="13" s="1"/>
  <c r="H53" i="13" s="1"/>
  <c r="F54" i="13"/>
  <c r="G54" i="13" s="1"/>
  <c r="H54" i="13" s="1"/>
  <c r="F55" i="13"/>
  <c r="F56" i="13"/>
  <c r="G56" i="13" s="1"/>
  <c r="H56" i="13" s="1"/>
  <c r="F57" i="13"/>
  <c r="F58" i="13"/>
  <c r="F59" i="13"/>
  <c r="F60" i="13"/>
  <c r="G60" i="13" s="1"/>
  <c r="H60" i="13" s="1"/>
  <c r="F61" i="13"/>
  <c r="G61" i="13" s="1"/>
  <c r="H61" i="13" s="1"/>
  <c r="F62" i="13"/>
  <c r="G62" i="13" s="1"/>
  <c r="H62" i="13" s="1"/>
  <c r="F63" i="13"/>
  <c r="F64" i="13"/>
  <c r="G64" i="13" s="1"/>
  <c r="H64" i="13" s="1"/>
  <c r="F65" i="13"/>
  <c r="F66" i="13"/>
  <c r="F67" i="13"/>
  <c r="F68" i="13"/>
  <c r="G68" i="13" s="1"/>
  <c r="H68" i="13" s="1"/>
  <c r="F69" i="13"/>
  <c r="G69" i="13" s="1"/>
  <c r="H69" i="13" s="1"/>
  <c r="F70" i="13"/>
  <c r="G70" i="13" s="1"/>
  <c r="H70" i="13" s="1"/>
  <c r="F71" i="13"/>
  <c r="G71" i="13" s="1"/>
  <c r="H71" i="13" s="1"/>
  <c r="F72" i="13"/>
  <c r="G72" i="13" s="1"/>
  <c r="H72" i="13" s="1"/>
  <c r="F73" i="13"/>
  <c r="F74" i="13"/>
  <c r="F75" i="13"/>
  <c r="F76" i="13"/>
  <c r="F77" i="13"/>
  <c r="G77" i="13" s="1"/>
  <c r="H77" i="13" s="1"/>
  <c r="F78" i="13"/>
  <c r="G78" i="13" s="1"/>
  <c r="H78" i="13" s="1"/>
  <c r="F79" i="13"/>
  <c r="G79" i="13" s="1"/>
  <c r="H79" i="13" s="1"/>
  <c r="F80" i="13"/>
  <c r="G80" i="13" s="1"/>
  <c r="H80" i="13" s="1"/>
  <c r="F81" i="13"/>
  <c r="F82" i="13"/>
  <c r="F83" i="13"/>
  <c r="F84" i="13"/>
  <c r="F85" i="13"/>
  <c r="G85" i="13" s="1"/>
  <c r="H85" i="13" s="1"/>
  <c r="F86" i="13"/>
  <c r="G86" i="13" s="1"/>
  <c r="H86" i="13" s="1"/>
  <c r="F87" i="13"/>
  <c r="G87" i="13" s="1"/>
  <c r="H87" i="13" s="1"/>
  <c r="F88" i="13"/>
  <c r="G88" i="13" s="1"/>
  <c r="H88" i="13" s="1"/>
  <c r="F89" i="13"/>
  <c r="F90" i="13"/>
  <c r="F91" i="13"/>
  <c r="F92" i="13"/>
  <c r="F93" i="13"/>
  <c r="G93" i="13" s="1"/>
  <c r="H93" i="13" s="1"/>
  <c r="F94" i="13"/>
  <c r="G94" i="13" s="1"/>
  <c r="H94" i="13" s="1"/>
  <c r="F95" i="13"/>
  <c r="G95" i="13" s="1"/>
  <c r="H95" i="13" s="1"/>
  <c r="F96" i="13"/>
  <c r="G96" i="13" s="1"/>
  <c r="H96" i="13" s="1"/>
  <c r="F97" i="13"/>
  <c r="F98" i="13"/>
  <c r="F99" i="13"/>
  <c r="F100" i="13"/>
  <c r="F101" i="13"/>
  <c r="G101" i="13" s="1"/>
  <c r="H101" i="13" s="1"/>
  <c r="F102" i="13"/>
  <c r="G102" i="13" s="1"/>
  <c r="H102" i="13" s="1"/>
  <c r="F103" i="13"/>
  <c r="F104" i="13"/>
  <c r="G104" i="13" s="1"/>
  <c r="H104" i="13" s="1"/>
  <c r="F105" i="13"/>
  <c r="F106" i="13"/>
  <c r="F107" i="13"/>
  <c r="G107" i="13" s="1"/>
  <c r="H107" i="13" s="1"/>
  <c r="F108" i="13"/>
  <c r="G108" i="13" s="1"/>
  <c r="H108" i="13" s="1"/>
  <c r="F109" i="13"/>
  <c r="G109" i="13" s="1"/>
  <c r="H109" i="13" s="1"/>
  <c r="F110" i="13"/>
  <c r="G110" i="13" s="1"/>
  <c r="H110" i="13" s="1"/>
  <c r="F111" i="13"/>
  <c r="G111" i="13" s="1"/>
  <c r="H111" i="13" s="1"/>
  <c r="F112" i="13"/>
  <c r="G112" i="13" s="1"/>
  <c r="H112" i="13" s="1"/>
  <c r="F113" i="13"/>
  <c r="F114" i="13"/>
  <c r="F115" i="13"/>
  <c r="F116" i="13"/>
  <c r="G116" i="13" s="1"/>
  <c r="H116" i="13" s="1"/>
  <c r="F117" i="13"/>
  <c r="G117" i="13" s="1"/>
  <c r="H117" i="13" s="1"/>
  <c r="F118" i="13"/>
  <c r="G118" i="13" s="1"/>
  <c r="H118" i="13" s="1"/>
  <c r="F119" i="13"/>
  <c r="I4" i="13"/>
  <c r="J4" i="13" s="1"/>
  <c r="I14" i="13"/>
  <c r="J14" i="13" s="1"/>
  <c r="I22" i="13"/>
  <c r="J22" i="13" s="1"/>
  <c r="I32" i="13"/>
  <c r="J32" i="13" s="1"/>
  <c r="I43" i="13"/>
  <c r="J43" i="13" s="1"/>
  <c r="I44" i="13"/>
  <c r="J44" i="13" s="1"/>
  <c r="I54" i="13"/>
  <c r="J54" i="13" s="1"/>
  <c r="I68" i="13"/>
  <c r="J68" i="13" s="1"/>
  <c r="I70" i="13"/>
  <c r="J70" i="13" s="1"/>
  <c r="I78" i="13"/>
  <c r="J78" i="13" s="1"/>
  <c r="I79" i="13"/>
  <c r="J79" i="13" s="1"/>
  <c r="I111" i="13"/>
  <c r="J111" i="13" s="1"/>
  <c r="I112" i="13"/>
  <c r="J112" i="13" s="1"/>
  <c r="I116" i="13"/>
  <c r="J116" i="13" s="1"/>
  <c r="I102" i="13" l="1"/>
  <c r="J102" i="13" s="1"/>
  <c r="I37" i="13"/>
  <c r="J37" i="13" s="1"/>
  <c r="I52" i="13"/>
  <c r="J52" i="13" s="1"/>
  <c r="I108" i="13"/>
  <c r="J108" i="13" s="1"/>
  <c r="I72" i="13"/>
  <c r="J72" i="13" s="1"/>
  <c r="I48" i="13"/>
  <c r="J48" i="13" s="1"/>
  <c r="I23" i="13"/>
  <c r="J23" i="13" s="1"/>
  <c r="I104" i="13"/>
  <c r="J104" i="13" s="1"/>
  <c r="I47" i="13"/>
  <c r="J47" i="13" s="1"/>
  <c r="I16" i="13"/>
  <c r="J16" i="13" s="1"/>
  <c r="I64" i="13"/>
  <c r="J64" i="13" s="1"/>
  <c r="I24" i="13"/>
  <c r="J24" i="13" s="1"/>
  <c r="I96" i="13"/>
  <c r="J96" i="13" s="1"/>
  <c r="I118" i="13"/>
  <c r="J118" i="13" s="1"/>
  <c r="I95" i="13"/>
  <c r="J95" i="13" s="1"/>
  <c r="I60" i="13"/>
  <c r="J60" i="13" s="1"/>
  <c r="I40" i="13"/>
  <c r="J40" i="13" s="1"/>
  <c r="I8" i="13"/>
  <c r="J8" i="13" s="1"/>
  <c r="I80" i="13"/>
  <c r="J80" i="13" s="1"/>
  <c r="I56" i="13"/>
  <c r="J56" i="13" s="1"/>
  <c r="I7" i="13"/>
  <c r="J7" i="13" s="1"/>
  <c r="I109" i="13"/>
  <c r="J109" i="13" s="1"/>
  <c r="I88" i="13"/>
  <c r="J88" i="13" s="1"/>
  <c r="I46" i="13"/>
  <c r="J46" i="13" s="1"/>
  <c r="I30" i="13"/>
  <c r="J30" i="13" s="1"/>
  <c r="I5" i="13"/>
  <c r="J5" i="13" s="1"/>
  <c r="I94" i="13"/>
  <c r="J94" i="13" s="1"/>
  <c r="I86" i="13"/>
  <c r="J86" i="13" s="1"/>
  <c r="I62" i="13"/>
  <c r="J62" i="13" s="1"/>
  <c r="I45" i="13"/>
  <c r="J45" i="13" s="1"/>
  <c r="I110" i="13"/>
  <c r="J110" i="13" s="1"/>
  <c r="I107" i="13"/>
  <c r="J107" i="13" s="1"/>
  <c r="I38" i="13"/>
  <c r="J38" i="13" s="1"/>
  <c r="I81" i="13"/>
  <c r="J81" i="13" s="1"/>
  <c r="G81" i="13"/>
  <c r="H81" i="13" s="1"/>
  <c r="I41" i="13"/>
  <c r="J41" i="13" s="1"/>
  <c r="G41" i="13"/>
  <c r="H41" i="13" s="1"/>
  <c r="I25" i="13"/>
  <c r="J25" i="13" s="1"/>
  <c r="G25" i="13"/>
  <c r="H25" i="13" s="1"/>
  <c r="I17" i="13"/>
  <c r="J17" i="13" s="1"/>
  <c r="G17" i="13"/>
  <c r="H17" i="13" s="1"/>
  <c r="I93" i="13"/>
  <c r="J93" i="13" s="1"/>
  <c r="I77" i="13"/>
  <c r="J77" i="13" s="1"/>
  <c r="I61" i="13"/>
  <c r="J61" i="13" s="1"/>
  <c r="I34" i="13"/>
  <c r="J34" i="13" s="1"/>
  <c r="I21" i="13"/>
  <c r="J21" i="13" s="1"/>
  <c r="I113" i="13"/>
  <c r="J113" i="13" s="1"/>
  <c r="G113" i="13"/>
  <c r="H113" i="13" s="1"/>
  <c r="I73" i="13"/>
  <c r="J73" i="13" s="1"/>
  <c r="G73" i="13"/>
  <c r="H73" i="13" s="1"/>
  <c r="I9" i="13"/>
  <c r="J9" i="13" s="1"/>
  <c r="G9" i="13"/>
  <c r="H9" i="13" s="1"/>
  <c r="I63" i="13"/>
  <c r="J63" i="13" s="1"/>
  <c r="G63" i="13"/>
  <c r="H63" i="13" s="1"/>
  <c r="I55" i="13"/>
  <c r="J55" i="13" s="1"/>
  <c r="G55" i="13"/>
  <c r="H55" i="13" s="1"/>
  <c r="I89" i="13"/>
  <c r="J89" i="13" s="1"/>
  <c r="G89" i="13"/>
  <c r="H89" i="13" s="1"/>
  <c r="I49" i="13"/>
  <c r="J49" i="13" s="1"/>
  <c r="G49" i="13"/>
  <c r="H49" i="13" s="1"/>
  <c r="I119" i="13"/>
  <c r="J119" i="13" s="1"/>
  <c r="G119" i="13"/>
  <c r="H119" i="13" s="1"/>
  <c r="I103" i="13"/>
  <c r="J103" i="13" s="1"/>
  <c r="G103" i="13"/>
  <c r="H103" i="13" s="1"/>
  <c r="I39" i="13"/>
  <c r="J39" i="13" s="1"/>
  <c r="G39" i="13"/>
  <c r="H39" i="13" s="1"/>
  <c r="I117" i="13"/>
  <c r="J117" i="13" s="1"/>
  <c r="I87" i="13"/>
  <c r="J87" i="13" s="1"/>
  <c r="I71" i="13"/>
  <c r="J71" i="13" s="1"/>
  <c r="I31" i="13"/>
  <c r="J31" i="13" s="1"/>
  <c r="I15" i="13"/>
  <c r="J15" i="13" s="1"/>
  <c r="I6" i="13"/>
  <c r="J6" i="13" s="1"/>
  <c r="G6" i="13"/>
  <c r="H6" i="13" s="1"/>
  <c r="I97" i="13"/>
  <c r="J97" i="13" s="1"/>
  <c r="G97" i="13"/>
  <c r="H97" i="13" s="1"/>
  <c r="I57" i="13"/>
  <c r="J57" i="13" s="1"/>
  <c r="G57" i="13"/>
  <c r="H57" i="13" s="1"/>
  <c r="I105" i="13"/>
  <c r="J105" i="13" s="1"/>
  <c r="G105" i="13"/>
  <c r="H105" i="13" s="1"/>
  <c r="I65" i="13"/>
  <c r="J65" i="13" s="1"/>
  <c r="G65" i="13"/>
  <c r="H65" i="13" s="1"/>
  <c r="I33" i="13"/>
  <c r="J33" i="13" s="1"/>
  <c r="G33" i="13"/>
  <c r="H33" i="13" s="1"/>
  <c r="I101" i="13"/>
  <c r="J101" i="13" s="1"/>
  <c r="I85" i="13"/>
  <c r="J85" i="13" s="1"/>
  <c r="I69" i="13"/>
  <c r="J69" i="13" s="1"/>
  <c r="I53" i="13"/>
  <c r="J53" i="13" s="1"/>
  <c r="I42" i="13"/>
  <c r="J42" i="13" s="1"/>
  <c r="I29" i="13"/>
  <c r="J29" i="13" s="1"/>
  <c r="I13" i="13"/>
  <c r="J13" i="13" s="1"/>
  <c r="I100" i="13"/>
  <c r="J100" i="13" s="1"/>
  <c r="G100" i="13"/>
  <c r="H100" i="13" s="1"/>
  <c r="I92" i="13"/>
  <c r="J92" i="13" s="1"/>
  <c r="G92" i="13"/>
  <c r="H92" i="13" s="1"/>
  <c r="I84" i="13"/>
  <c r="J84" i="13" s="1"/>
  <c r="G84" i="13"/>
  <c r="H84" i="13" s="1"/>
  <c r="I76" i="13"/>
  <c r="J76" i="13" s="1"/>
  <c r="G76" i="13"/>
  <c r="H76" i="13" s="1"/>
  <c r="I36" i="13"/>
  <c r="J36" i="13" s="1"/>
  <c r="G36" i="13"/>
  <c r="H36" i="13" s="1"/>
  <c r="I28" i="13"/>
  <c r="J28" i="13" s="1"/>
  <c r="G28" i="13"/>
  <c r="H28" i="13" s="1"/>
  <c r="I20" i="13"/>
  <c r="J20" i="13" s="1"/>
  <c r="G20" i="13"/>
  <c r="H20" i="13" s="1"/>
  <c r="I12" i="13"/>
  <c r="J12" i="13" s="1"/>
  <c r="G12" i="13"/>
  <c r="H12" i="13" s="1"/>
  <c r="I115" i="13"/>
  <c r="J115" i="13" s="1"/>
  <c r="G115" i="13"/>
  <c r="H115" i="13" s="1"/>
  <c r="I99" i="13"/>
  <c r="J99" i="13" s="1"/>
  <c r="G99" i="13"/>
  <c r="H99" i="13" s="1"/>
  <c r="I91" i="13"/>
  <c r="J91" i="13" s="1"/>
  <c r="G91" i="13"/>
  <c r="H91" i="13" s="1"/>
  <c r="I83" i="13"/>
  <c r="J83" i="13" s="1"/>
  <c r="G83" i="13"/>
  <c r="H83" i="13" s="1"/>
  <c r="I75" i="13"/>
  <c r="J75" i="13" s="1"/>
  <c r="G75" i="13"/>
  <c r="H75" i="13" s="1"/>
  <c r="I67" i="13"/>
  <c r="J67" i="13" s="1"/>
  <c r="G67" i="13"/>
  <c r="H67" i="13" s="1"/>
  <c r="I59" i="13"/>
  <c r="J59" i="13" s="1"/>
  <c r="G59" i="13"/>
  <c r="H59" i="13" s="1"/>
  <c r="I51" i="13"/>
  <c r="J51" i="13" s="1"/>
  <c r="G51" i="13"/>
  <c r="H51" i="13" s="1"/>
  <c r="I35" i="13"/>
  <c r="J35" i="13" s="1"/>
  <c r="G35" i="13"/>
  <c r="H35" i="13" s="1"/>
  <c r="I27" i="13"/>
  <c r="J27" i="13" s="1"/>
  <c r="G27" i="13"/>
  <c r="H27" i="13" s="1"/>
  <c r="I19" i="13"/>
  <c r="J19" i="13" s="1"/>
  <c r="G19" i="13"/>
  <c r="H19" i="13" s="1"/>
  <c r="I11" i="13"/>
  <c r="J11" i="13" s="1"/>
  <c r="G11" i="13"/>
  <c r="H11" i="13" s="1"/>
  <c r="I3" i="13"/>
  <c r="J3" i="13" s="1"/>
  <c r="G3" i="13"/>
  <c r="H3" i="13" s="1"/>
  <c r="I114" i="13"/>
  <c r="J114" i="13" s="1"/>
  <c r="G114" i="13"/>
  <c r="H114" i="13" s="1"/>
  <c r="I106" i="13"/>
  <c r="J106" i="13" s="1"/>
  <c r="G106" i="13"/>
  <c r="H106" i="13" s="1"/>
  <c r="I98" i="13"/>
  <c r="J98" i="13" s="1"/>
  <c r="G98" i="13"/>
  <c r="H98" i="13" s="1"/>
  <c r="I90" i="13"/>
  <c r="J90" i="13" s="1"/>
  <c r="G90" i="13"/>
  <c r="H90" i="13" s="1"/>
  <c r="I82" i="13"/>
  <c r="J82" i="13" s="1"/>
  <c r="G82" i="13"/>
  <c r="H82" i="13" s="1"/>
  <c r="I74" i="13"/>
  <c r="J74" i="13" s="1"/>
  <c r="G74" i="13"/>
  <c r="H74" i="13" s="1"/>
  <c r="I66" i="13"/>
  <c r="J66" i="13" s="1"/>
  <c r="G66" i="13"/>
  <c r="H66" i="13" s="1"/>
  <c r="I58" i="13"/>
  <c r="J58" i="13" s="1"/>
  <c r="G58" i="13"/>
  <c r="H58" i="13" s="1"/>
  <c r="I50" i="13"/>
  <c r="J50" i="13" s="1"/>
  <c r="G50" i="13"/>
  <c r="H50" i="13" s="1"/>
  <c r="I26" i="13"/>
  <c r="J26" i="13" s="1"/>
  <c r="G26" i="13"/>
  <c r="H26" i="13" s="1"/>
  <c r="I18" i="13"/>
  <c r="J18" i="13" s="1"/>
  <c r="G18" i="13"/>
  <c r="H18" i="13" s="1"/>
  <c r="I10" i="13"/>
  <c r="J10" i="13" s="1"/>
  <c r="G10" i="13"/>
  <c r="H10" i="13" s="1"/>
  <c r="I2" i="13"/>
  <c r="J2" i="13" s="1"/>
  <c r="G2" i="13"/>
  <c r="H2" i="13" s="1"/>
  <c r="R121" i="1"/>
  <c r="S121" i="1" s="1"/>
  <c r="R111" i="1"/>
  <c r="S111" i="1" s="1"/>
  <c r="R109" i="1"/>
  <c r="S109" i="1" s="1"/>
  <c r="R87" i="1"/>
  <c r="S87" i="1" s="1"/>
  <c r="R72" i="1"/>
  <c r="S72" i="1" s="1"/>
  <c r="R59" i="1"/>
  <c r="S59" i="1" s="1"/>
  <c r="R57" i="1"/>
  <c r="S57" i="1" s="1"/>
  <c r="R53" i="1"/>
  <c r="S53" i="1" s="1"/>
  <c r="R39" i="1"/>
  <c r="R20" i="1"/>
  <c r="S20" i="1" s="1"/>
  <c r="R18" i="1"/>
  <c r="S18" i="1" s="1"/>
  <c r="R2" i="1"/>
  <c r="S2" i="1" s="1"/>
  <c r="R94" i="1"/>
  <c r="S94" i="1" s="1"/>
  <c r="R93" i="1"/>
  <c r="S93" i="1" s="1"/>
  <c r="R92" i="1"/>
  <c r="S92" i="1" s="1"/>
  <c r="R90" i="1"/>
  <c r="S90" i="1" s="1"/>
  <c r="R85" i="1"/>
  <c r="S85" i="1" s="1"/>
  <c r="R83" i="1"/>
  <c r="S83" i="1" s="1"/>
  <c r="R60" i="1"/>
  <c r="S60" i="1" s="1"/>
  <c r="R58" i="1"/>
  <c r="S58" i="1" s="1"/>
  <c r="R45" i="1"/>
  <c r="S45" i="1" s="1"/>
  <c r="R43" i="1"/>
  <c r="S43" i="1" s="1"/>
  <c r="R36" i="1"/>
  <c r="R35" i="1"/>
  <c r="R34" i="1"/>
  <c r="R32" i="1"/>
  <c r="S32" i="1" s="1"/>
  <c r="R29" i="1"/>
  <c r="S29" i="1" s="1"/>
  <c r="R25" i="1"/>
  <c r="S25" i="1" s="1"/>
  <c r="R24" i="1"/>
  <c r="S24" i="1" s="1"/>
  <c r="R22" i="1"/>
  <c r="S22" i="1" s="1"/>
  <c r="R16" i="1"/>
  <c r="R15" i="1"/>
  <c r="R12" i="1"/>
  <c r="R11" i="1"/>
  <c r="R9" i="1"/>
  <c r="R4" i="1"/>
  <c r="A1063" i="3" l="1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H1063" i="3"/>
  <c r="H1064" i="3"/>
  <c r="I1064" i="3" s="1"/>
  <c r="H1065" i="3"/>
  <c r="I1065" i="3" s="1"/>
  <c r="H1066" i="3"/>
  <c r="I1066" i="3" s="1"/>
  <c r="H1067" i="3"/>
  <c r="H1068" i="3"/>
  <c r="I1068" i="3" s="1"/>
  <c r="H1069" i="3"/>
  <c r="H1070" i="3"/>
  <c r="I1070" i="3" s="1"/>
  <c r="H1071" i="3"/>
  <c r="H1072" i="3"/>
  <c r="I1072" i="3" s="1"/>
  <c r="H1073" i="3"/>
  <c r="H1074" i="3"/>
  <c r="H1075" i="3"/>
  <c r="H1076" i="3"/>
  <c r="H1077" i="3"/>
  <c r="H1078" i="3"/>
  <c r="H1079" i="3"/>
  <c r="H1080" i="3"/>
  <c r="I1080" i="3" s="1"/>
  <c r="H1081" i="3"/>
  <c r="H1082" i="3"/>
  <c r="H1083" i="3"/>
  <c r="H1084" i="3"/>
  <c r="I1084" i="3" s="1"/>
  <c r="H1085" i="3"/>
  <c r="H1086" i="3"/>
  <c r="H1087" i="3"/>
  <c r="H1088" i="3"/>
  <c r="I1088" i="3" s="1"/>
  <c r="H1089" i="3"/>
  <c r="H1090" i="3"/>
  <c r="H1091" i="3"/>
  <c r="H1092" i="3"/>
  <c r="I1092" i="3" s="1"/>
  <c r="H1093" i="3"/>
  <c r="H1094" i="3"/>
  <c r="H1095" i="3"/>
  <c r="H1096" i="3"/>
  <c r="I1096" i="3" s="1"/>
  <c r="I1063" i="3"/>
  <c r="I1067" i="3"/>
  <c r="I1069" i="3"/>
  <c r="I1071" i="3"/>
  <c r="I1073" i="3"/>
  <c r="I1074" i="3"/>
  <c r="I1075" i="3"/>
  <c r="I1076" i="3"/>
  <c r="I1077" i="3"/>
  <c r="I1078" i="3"/>
  <c r="I1079" i="3"/>
  <c r="I1081" i="3"/>
  <c r="I1082" i="3"/>
  <c r="I1083" i="3"/>
  <c r="I1085" i="3"/>
  <c r="I1086" i="3"/>
  <c r="I1087" i="3"/>
  <c r="I1089" i="3"/>
  <c r="I1090" i="3"/>
  <c r="I1091" i="3"/>
  <c r="I1093" i="3"/>
  <c r="I1094" i="3"/>
  <c r="I1095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A1056" i="3"/>
  <c r="A1057" i="3"/>
  <c r="A1058" i="3"/>
  <c r="A1059" i="3"/>
  <c r="A1060" i="3"/>
  <c r="A1061" i="3"/>
  <c r="A1062" i="3"/>
  <c r="C1056" i="3"/>
  <c r="C1057" i="3"/>
  <c r="C1058" i="3"/>
  <c r="C1059" i="3"/>
  <c r="C1060" i="3"/>
  <c r="C1061" i="3"/>
  <c r="C1062" i="3"/>
  <c r="D1056" i="3"/>
  <c r="D1057" i="3"/>
  <c r="D1058" i="3"/>
  <c r="D1059" i="3"/>
  <c r="D1060" i="3"/>
  <c r="D1061" i="3"/>
  <c r="D1062" i="3"/>
  <c r="E1056" i="3"/>
  <c r="E1057" i="3"/>
  <c r="E1058" i="3"/>
  <c r="E1059" i="3"/>
  <c r="E1060" i="3"/>
  <c r="E1061" i="3"/>
  <c r="E1062" i="3"/>
  <c r="F1056" i="3"/>
  <c r="F1057" i="3"/>
  <c r="F1058" i="3"/>
  <c r="F1059" i="3"/>
  <c r="F1060" i="3"/>
  <c r="F1061" i="3"/>
  <c r="F1062" i="3"/>
  <c r="G1056" i="3"/>
  <c r="G1057" i="3"/>
  <c r="G1058" i="3"/>
  <c r="G1059" i="3"/>
  <c r="G1060" i="3"/>
  <c r="G1061" i="3"/>
  <c r="G1062" i="3"/>
  <c r="H1056" i="3"/>
  <c r="H1057" i="3"/>
  <c r="I1057" i="3" s="1"/>
  <c r="H1058" i="3"/>
  <c r="I1058" i="3" s="1"/>
  <c r="H1059" i="3"/>
  <c r="I1059" i="3" s="1"/>
  <c r="H1060" i="3"/>
  <c r="H1061" i="3"/>
  <c r="I1061" i="3" s="1"/>
  <c r="H1062" i="3"/>
  <c r="I1062" i="3" s="1"/>
  <c r="I1056" i="3"/>
  <c r="I1060" i="3"/>
  <c r="J1056" i="3"/>
  <c r="J1057" i="3"/>
  <c r="J1058" i="3"/>
  <c r="J1059" i="3"/>
  <c r="J1060" i="3"/>
  <c r="J1061" i="3"/>
  <c r="J1062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H1044" i="3"/>
  <c r="I1044" i="3" s="1"/>
  <c r="H1045" i="3"/>
  <c r="I1045" i="3" s="1"/>
  <c r="H1046" i="3"/>
  <c r="I1046" i="3" s="1"/>
  <c r="H1047" i="3"/>
  <c r="H1048" i="3"/>
  <c r="I1048" i="3" s="1"/>
  <c r="H1049" i="3"/>
  <c r="H1050" i="3"/>
  <c r="H1051" i="3"/>
  <c r="I1051" i="3" s="1"/>
  <c r="H1052" i="3"/>
  <c r="I1052" i="3" s="1"/>
  <c r="H1053" i="3"/>
  <c r="I1053" i="3" s="1"/>
  <c r="H1054" i="3"/>
  <c r="I1054" i="3" s="1"/>
  <c r="H1055" i="3"/>
  <c r="I1047" i="3"/>
  <c r="I1049" i="3"/>
  <c r="I1050" i="3"/>
  <c r="I1055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A1035" i="3"/>
  <c r="A1036" i="3"/>
  <c r="A1037" i="3"/>
  <c r="A1038" i="3"/>
  <c r="A1039" i="3"/>
  <c r="A1040" i="3"/>
  <c r="A1041" i="3"/>
  <c r="A1042" i="3"/>
  <c r="A1043" i="3"/>
  <c r="C1035" i="3"/>
  <c r="C1036" i="3"/>
  <c r="C1037" i="3"/>
  <c r="C1038" i="3"/>
  <c r="C1039" i="3"/>
  <c r="C1040" i="3"/>
  <c r="C1041" i="3"/>
  <c r="C1042" i="3"/>
  <c r="C1043" i="3"/>
  <c r="D1035" i="3"/>
  <c r="D1036" i="3"/>
  <c r="D1037" i="3"/>
  <c r="D1038" i="3"/>
  <c r="D1039" i="3"/>
  <c r="D1040" i="3"/>
  <c r="D1041" i="3"/>
  <c r="D1042" i="3"/>
  <c r="D1043" i="3"/>
  <c r="E1035" i="3"/>
  <c r="E1036" i="3"/>
  <c r="E1037" i="3"/>
  <c r="E1038" i="3"/>
  <c r="E1039" i="3"/>
  <c r="E1040" i="3"/>
  <c r="E1041" i="3"/>
  <c r="E1042" i="3"/>
  <c r="E1043" i="3"/>
  <c r="F1035" i="3"/>
  <c r="F1036" i="3"/>
  <c r="F1037" i="3"/>
  <c r="F1038" i="3"/>
  <c r="F1039" i="3"/>
  <c r="F1040" i="3"/>
  <c r="F1041" i="3"/>
  <c r="F1042" i="3"/>
  <c r="F1043" i="3"/>
  <c r="G1035" i="3"/>
  <c r="G1036" i="3"/>
  <c r="G1037" i="3"/>
  <c r="G1038" i="3"/>
  <c r="G1039" i="3"/>
  <c r="G1040" i="3"/>
  <c r="G1041" i="3"/>
  <c r="G1042" i="3"/>
  <c r="G1043" i="3"/>
  <c r="H1035" i="3"/>
  <c r="I1035" i="3" s="1"/>
  <c r="H1036" i="3"/>
  <c r="H1037" i="3"/>
  <c r="H1038" i="3"/>
  <c r="H1039" i="3"/>
  <c r="I1039" i="3" s="1"/>
  <c r="H1040" i="3"/>
  <c r="H1041" i="3"/>
  <c r="I1041" i="3" s="1"/>
  <c r="H1042" i="3"/>
  <c r="I1042" i="3" s="1"/>
  <c r="H1043" i="3"/>
  <c r="I1043" i="3" s="1"/>
  <c r="I1036" i="3"/>
  <c r="I1037" i="3"/>
  <c r="I1038" i="3"/>
  <c r="I1040" i="3"/>
  <c r="J1035" i="3"/>
  <c r="J1036" i="3"/>
  <c r="J1037" i="3"/>
  <c r="J1038" i="3"/>
  <c r="J1039" i="3"/>
  <c r="J1040" i="3"/>
  <c r="J1041" i="3"/>
  <c r="J1042" i="3"/>
  <c r="J1043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H1015" i="3"/>
  <c r="I1015" i="3" s="1"/>
  <c r="H1016" i="3"/>
  <c r="I1016" i="3" s="1"/>
  <c r="H1017" i="3"/>
  <c r="H1018" i="3"/>
  <c r="H1019" i="3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H1026" i="3"/>
  <c r="H1027" i="3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H1034" i="3"/>
  <c r="I1017" i="3"/>
  <c r="I1018" i="3"/>
  <c r="I1019" i="3"/>
  <c r="I1025" i="3"/>
  <c r="I1026" i="3"/>
  <c r="I1027" i="3"/>
  <c r="I1033" i="3"/>
  <c r="I103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A1006" i="3"/>
  <c r="A1007" i="3"/>
  <c r="A1008" i="3"/>
  <c r="A1009" i="3"/>
  <c r="A1010" i="3"/>
  <c r="A1011" i="3"/>
  <c r="A1012" i="3"/>
  <c r="A1013" i="3"/>
  <c r="A1014" i="3"/>
  <c r="C1006" i="3"/>
  <c r="C1007" i="3"/>
  <c r="C1008" i="3"/>
  <c r="C1009" i="3"/>
  <c r="C1010" i="3"/>
  <c r="C1011" i="3"/>
  <c r="C1012" i="3"/>
  <c r="C1013" i="3"/>
  <c r="C1014" i="3"/>
  <c r="D1006" i="3"/>
  <c r="D1007" i="3"/>
  <c r="D1008" i="3"/>
  <c r="D1009" i="3"/>
  <c r="D1010" i="3"/>
  <c r="D1011" i="3"/>
  <c r="D1012" i="3"/>
  <c r="D1013" i="3"/>
  <c r="D1014" i="3"/>
  <c r="E1006" i="3"/>
  <c r="E1007" i="3"/>
  <c r="E1008" i="3"/>
  <c r="E1009" i="3"/>
  <c r="E1010" i="3"/>
  <c r="E1011" i="3"/>
  <c r="E1012" i="3"/>
  <c r="E1013" i="3"/>
  <c r="E1014" i="3"/>
  <c r="F1006" i="3"/>
  <c r="F1007" i="3"/>
  <c r="F1008" i="3"/>
  <c r="F1009" i="3"/>
  <c r="F1010" i="3"/>
  <c r="F1011" i="3"/>
  <c r="F1012" i="3"/>
  <c r="F1013" i="3"/>
  <c r="F1014" i="3"/>
  <c r="G1006" i="3"/>
  <c r="G1007" i="3"/>
  <c r="G1008" i="3"/>
  <c r="G1009" i="3"/>
  <c r="G1010" i="3"/>
  <c r="G1011" i="3"/>
  <c r="G1012" i="3"/>
  <c r="G1013" i="3"/>
  <c r="G1014" i="3"/>
  <c r="H1006" i="3"/>
  <c r="I1006" i="3" s="1"/>
  <c r="H1007" i="3"/>
  <c r="I1007" i="3" s="1"/>
  <c r="H1008" i="3"/>
  <c r="H1009" i="3"/>
  <c r="H1010" i="3"/>
  <c r="I1010" i="3" s="1"/>
  <c r="H1011" i="3"/>
  <c r="H1012" i="3"/>
  <c r="I1012" i="3" s="1"/>
  <c r="H1013" i="3"/>
  <c r="H1014" i="3"/>
  <c r="I1014" i="3" s="1"/>
  <c r="I1008" i="3"/>
  <c r="I1009" i="3"/>
  <c r="I1011" i="3"/>
  <c r="I1013" i="3"/>
  <c r="J1006" i="3"/>
  <c r="J1007" i="3"/>
  <c r="J1008" i="3"/>
  <c r="J1009" i="3"/>
  <c r="J1010" i="3"/>
  <c r="J1011" i="3"/>
  <c r="J1012" i="3"/>
  <c r="J1013" i="3"/>
  <c r="J1014" i="3"/>
  <c r="A1005" i="3"/>
  <c r="C1005" i="3"/>
  <c r="D1005" i="3"/>
  <c r="E1005" i="3"/>
  <c r="F1005" i="3"/>
  <c r="G1005" i="3"/>
  <c r="H1005" i="3"/>
  <c r="I1005" i="3" s="1"/>
  <c r="J1005" i="3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07" i="1"/>
  <c r="Z10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88" i="1"/>
  <c r="Z82" i="1"/>
  <c r="Z83" i="1"/>
  <c r="Z85" i="1"/>
  <c r="Z70" i="1"/>
  <c r="Z72" i="1"/>
  <c r="Z74" i="1"/>
  <c r="Z53" i="1"/>
  <c r="Z57" i="1"/>
  <c r="Z58" i="1"/>
  <c r="Z59" i="1"/>
  <c r="Z60" i="1"/>
  <c r="Z41" i="1"/>
  <c r="Z43" i="1"/>
  <c r="Z45" i="1"/>
  <c r="Z38" i="1"/>
  <c r="Z39" i="1"/>
  <c r="Z29" i="1"/>
  <c r="Z32" i="1"/>
  <c r="Z20" i="1"/>
  <c r="Z21" i="1"/>
  <c r="Z22" i="1"/>
  <c r="Z18" i="1"/>
  <c r="Z11" i="1"/>
  <c r="Z12" i="1"/>
  <c r="Z3" i="1"/>
  <c r="Z4" i="1"/>
  <c r="Z5" i="1"/>
  <c r="Z6" i="1"/>
  <c r="Z7" i="1"/>
  <c r="Z8" i="1"/>
  <c r="Z9" i="1"/>
  <c r="Z15" i="1"/>
  <c r="Z16" i="1"/>
  <c r="Z24" i="1"/>
  <c r="Z25" i="1"/>
  <c r="Z34" i="1"/>
  <c r="Z35" i="1"/>
  <c r="Z36" i="1"/>
  <c r="Z63" i="1"/>
  <c r="Z64" i="1"/>
  <c r="Z65" i="1"/>
  <c r="Z66" i="1"/>
  <c r="Z67" i="1"/>
  <c r="Z68" i="1"/>
  <c r="Z69" i="1"/>
  <c r="Z80" i="1"/>
  <c r="Z87" i="1"/>
  <c r="Z2" i="1"/>
  <c r="Y107" i="1"/>
  <c r="Y112" i="1"/>
  <c r="Y122" i="1" l="1"/>
  <c r="Y119" i="1"/>
  <c r="Y116" i="1"/>
  <c r="Y110" i="1"/>
  <c r="Y106" i="1"/>
  <c r="R106" i="1"/>
  <c r="S106" i="1" s="1"/>
  <c r="R107" i="1"/>
  <c r="S107" i="1" s="1"/>
  <c r="R108" i="1"/>
  <c r="R110" i="1"/>
  <c r="S110" i="1" s="1"/>
  <c r="R112" i="1"/>
  <c r="S112" i="1" s="1"/>
  <c r="R113" i="1"/>
  <c r="R114" i="1"/>
  <c r="R115" i="1"/>
  <c r="R116" i="1"/>
  <c r="S116" i="1" s="1"/>
  <c r="R117" i="1"/>
  <c r="R118" i="1"/>
  <c r="R119" i="1"/>
  <c r="S119" i="1" s="1"/>
  <c r="R120" i="1"/>
  <c r="R122" i="1"/>
  <c r="S122" i="1" s="1"/>
  <c r="R123" i="1"/>
  <c r="R124" i="1"/>
  <c r="R105" i="1"/>
  <c r="Z86" i="1" l="1"/>
  <c r="Z84" i="1"/>
  <c r="Z81" i="1"/>
  <c r="Z79" i="1"/>
  <c r="Z78" i="1"/>
  <c r="Z77" i="1"/>
  <c r="Z76" i="1"/>
  <c r="Z75" i="1"/>
  <c r="Z73" i="1"/>
  <c r="Z71" i="1"/>
  <c r="Z62" i="1"/>
  <c r="Z61" i="1"/>
  <c r="Z56" i="1"/>
  <c r="Z55" i="1"/>
  <c r="Z54" i="1"/>
  <c r="Z52" i="1"/>
  <c r="Z51" i="1"/>
  <c r="Z50" i="1"/>
  <c r="Z49" i="1"/>
  <c r="Z48" i="1"/>
  <c r="Z47" i="1"/>
  <c r="Z46" i="1"/>
  <c r="Z44" i="1"/>
  <c r="Z42" i="1"/>
  <c r="Z40" i="1"/>
  <c r="Z37" i="1"/>
  <c r="Z33" i="1"/>
  <c r="Z31" i="1"/>
  <c r="Z30" i="1"/>
  <c r="Z28" i="1"/>
  <c r="Z27" i="1"/>
  <c r="Z26" i="1"/>
  <c r="Z23" i="1"/>
  <c r="Z19" i="1"/>
  <c r="Z17" i="1"/>
  <c r="Z14" i="1"/>
  <c r="Z13" i="1"/>
  <c r="Z10" i="1"/>
  <c r="X104" i="1"/>
  <c r="X97" i="1"/>
  <c r="X94" i="1"/>
  <c r="X93" i="1"/>
  <c r="X92" i="1"/>
  <c r="X90" i="1"/>
  <c r="X89" i="1"/>
  <c r="X83" i="1"/>
  <c r="X82" i="1"/>
  <c r="X80" i="1"/>
  <c r="X74" i="1"/>
  <c r="X70" i="1"/>
  <c r="X69" i="1"/>
  <c r="X68" i="1"/>
  <c r="X67" i="1"/>
  <c r="X66" i="1"/>
  <c r="X65" i="1"/>
  <c r="X64" i="1"/>
  <c r="X63" i="1"/>
  <c r="X60" i="1"/>
  <c r="X58" i="1"/>
  <c r="X45" i="1"/>
  <c r="X35" i="1"/>
  <c r="X34" i="1"/>
  <c r="X32" i="1"/>
  <c r="X29" i="1"/>
  <c r="X25" i="1"/>
  <c r="X24" i="1"/>
  <c r="X22" i="1"/>
  <c r="X21" i="1"/>
  <c r="X16" i="1"/>
  <c r="X15" i="1"/>
  <c r="X12" i="1"/>
  <c r="X11" i="1"/>
  <c r="X9" i="1"/>
  <c r="X4" i="1"/>
  <c r="W94" i="1"/>
  <c r="W93" i="1"/>
  <c r="W92" i="1"/>
  <c r="W67" i="1"/>
  <c r="W66" i="1"/>
  <c r="W65" i="1"/>
  <c r="W64" i="1"/>
  <c r="W63" i="1"/>
  <c r="W15" i="1"/>
  <c r="R103" i="1"/>
  <c r="R102" i="1"/>
  <c r="R101" i="1"/>
  <c r="R100" i="1"/>
  <c r="R99" i="1"/>
  <c r="R98" i="1"/>
  <c r="R96" i="1"/>
  <c r="R95" i="1"/>
  <c r="R91" i="1"/>
  <c r="R88" i="1"/>
  <c r="R86" i="1"/>
  <c r="R84" i="1"/>
  <c r="R81" i="1"/>
  <c r="R79" i="1"/>
  <c r="R78" i="1"/>
  <c r="R77" i="1"/>
  <c r="R76" i="1"/>
  <c r="R75" i="1"/>
  <c r="R73" i="1"/>
  <c r="R71" i="1"/>
  <c r="R62" i="1"/>
  <c r="R61" i="1"/>
  <c r="R56" i="1"/>
  <c r="R55" i="1"/>
  <c r="R54" i="1"/>
  <c r="R52" i="1"/>
  <c r="R51" i="1"/>
  <c r="R50" i="1"/>
  <c r="R49" i="1"/>
  <c r="R48" i="1"/>
  <c r="R47" i="1"/>
  <c r="R46" i="1"/>
  <c r="R44" i="1"/>
  <c r="R42" i="1"/>
  <c r="R41" i="1"/>
  <c r="R40" i="1"/>
  <c r="R38" i="1"/>
  <c r="R37" i="1"/>
  <c r="R33" i="1"/>
  <c r="R31" i="1"/>
  <c r="R30" i="1"/>
  <c r="R28" i="1"/>
  <c r="R27" i="1"/>
  <c r="R26" i="1"/>
  <c r="R23" i="1"/>
  <c r="R19" i="1"/>
  <c r="R17" i="1"/>
  <c r="R14" i="1"/>
  <c r="R13" i="1"/>
  <c r="R10" i="1"/>
  <c r="R8" i="1"/>
  <c r="R7" i="1"/>
  <c r="R6" i="1"/>
  <c r="R5" i="1"/>
  <c r="R3" i="1"/>
  <c r="R104" i="1"/>
  <c r="S104" i="1" s="1"/>
  <c r="R97" i="1"/>
  <c r="S97" i="1" s="1"/>
  <c r="R89" i="1"/>
  <c r="S89" i="1" s="1"/>
  <c r="R82" i="1"/>
  <c r="S82" i="1" s="1"/>
  <c r="R80" i="1"/>
  <c r="S80" i="1" s="1"/>
  <c r="R74" i="1"/>
  <c r="S74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S39" i="1"/>
  <c r="S36" i="1"/>
  <c r="S35" i="1"/>
  <c r="S34" i="1"/>
  <c r="R21" i="1"/>
  <c r="S21" i="1" s="1"/>
  <c r="S16" i="1"/>
  <c r="S15" i="1"/>
  <c r="S12" i="1"/>
  <c r="S11" i="1"/>
  <c r="S9" i="1"/>
  <c r="S4" i="1"/>
  <c r="J1004" i="3"/>
  <c r="H1004" i="3"/>
  <c r="I1004" i="3" s="1"/>
  <c r="G1004" i="3"/>
  <c r="F1004" i="3"/>
  <c r="E1004" i="3"/>
  <c r="D1004" i="3"/>
  <c r="C1004" i="3"/>
  <c r="A1004" i="3"/>
  <c r="J1003" i="3"/>
  <c r="H1003" i="3"/>
  <c r="I1003" i="3" s="1"/>
  <c r="G1003" i="3"/>
  <c r="F1003" i="3"/>
  <c r="E1003" i="3"/>
  <c r="D1003" i="3"/>
  <c r="C1003" i="3"/>
  <c r="A1003" i="3"/>
  <c r="J1002" i="3"/>
  <c r="H1002" i="3"/>
  <c r="I1002" i="3" s="1"/>
  <c r="G1002" i="3"/>
  <c r="F1002" i="3"/>
  <c r="E1002" i="3"/>
  <c r="D1002" i="3"/>
  <c r="C1002" i="3"/>
  <c r="A1002" i="3"/>
  <c r="J1001" i="3"/>
  <c r="H1001" i="3"/>
  <c r="I1001" i="3" s="1"/>
  <c r="G1001" i="3"/>
  <c r="F1001" i="3"/>
  <c r="E1001" i="3"/>
  <c r="D1001" i="3"/>
  <c r="C1001" i="3"/>
  <c r="A1001" i="3"/>
  <c r="J1000" i="3"/>
  <c r="H1000" i="3"/>
  <c r="I1000" i="3" s="1"/>
  <c r="G1000" i="3"/>
  <c r="F1000" i="3"/>
  <c r="E1000" i="3"/>
  <c r="D1000" i="3"/>
  <c r="C1000" i="3"/>
  <c r="A1000" i="3"/>
  <c r="J999" i="3"/>
  <c r="H999" i="3"/>
  <c r="I999" i="3" s="1"/>
  <c r="G999" i="3"/>
  <c r="F999" i="3"/>
  <c r="E999" i="3"/>
  <c r="D999" i="3"/>
  <c r="C999" i="3"/>
  <c r="A999" i="3"/>
  <c r="J998" i="3"/>
  <c r="H998" i="3"/>
  <c r="I998" i="3" s="1"/>
  <c r="G998" i="3"/>
  <c r="F998" i="3"/>
  <c r="E998" i="3"/>
  <c r="D998" i="3"/>
  <c r="C998" i="3"/>
  <c r="A998" i="3"/>
  <c r="J997" i="3"/>
  <c r="I997" i="3"/>
  <c r="H997" i="3"/>
  <c r="G997" i="3"/>
  <c r="F997" i="3"/>
  <c r="E997" i="3"/>
  <c r="D997" i="3"/>
  <c r="C997" i="3"/>
  <c r="A997" i="3"/>
  <c r="J996" i="3"/>
  <c r="H996" i="3"/>
  <c r="I996" i="3" s="1"/>
  <c r="G996" i="3"/>
  <c r="F996" i="3"/>
  <c r="E996" i="3"/>
  <c r="D996" i="3"/>
  <c r="C996" i="3"/>
  <c r="A996" i="3"/>
  <c r="J995" i="3"/>
  <c r="H995" i="3"/>
  <c r="I995" i="3" s="1"/>
  <c r="G995" i="3"/>
  <c r="F995" i="3"/>
  <c r="E995" i="3"/>
  <c r="D995" i="3"/>
  <c r="C995" i="3"/>
  <c r="A995" i="3"/>
  <c r="J994" i="3"/>
  <c r="H994" i="3"/>
  <c r="I994" i="3" s="1"/>
  <c r="G994" i="3"/>
  <c r="F994" i="3"/>
  <c r="E994" i="3"/>
  <c r="D994" i="3"/>
  <c r="C994" i="3"/>
  <c r="A994" i="3"/>
  <c r="J993" i="3"/>
  <c r="H993" i="3"/>
  <c r="I993" i="3" s="1"/>
  <c r="G993" i="3"/>
  <c r="F993" i="3"/>
  <c r="E993" i="3"/>
  <c r="D993" i="3"/>
  <c r="C993" i="3"/>
  <c r="A993" i="3"/>
  <c r="J992" i="3"/>
  <c r="H992" i="3"/>
  <c r="I992" i="3" s="1"/>
  <c r="G992" i="3"/>
  <c r="F992" i="3"/>
  <c r="E992" i="3"/>
  <c r="D992" i="3"/>
  <c r="C992" i="3"/>
  <c r="A992" i="3"/>
  <c r="J991" i="3"/>
  <c r="H991" i="3"/>
  <c r="I991" i="3" s="1"/>
  <c r="G991" i="3"/>
  <c r="F991" i="3"/>
  <c r="E991" i="3"/>
  <c r="D991" i="3"/>
  <c r="C991" i="3"/>
  <c r="A991" i="3"/>
  <c r="J990" i="3"/>
  <c r="H990" i="3"/>
  <c r="I990" i="3" s="1"/>
  <c r="G990" i="3"/>
  <c r="F990" i="3"/>
  <c r="E990" i="3"/>
  <c r="D990" i="3"/>
  <c r="C990" i="3"/>
  <c r="A990" i="3"/>
  <c r="J989" i="3"/>
  <c r="H989" i="3"/>
  <c r="I989" i="3" s="1"/>
  <c r="G989" i="3"/>
  <c r="F989" i="3"/>
  <c r="E989" i="3"/>
  <c r="D989" i="3"/>
  <c r="C989" i="3"/>
  <c r="A989" i="3"/>
  <c r="J988" i="3"/>
  <c r="H988" i="3"/>
  <c r="I988" i="3" s="1"/>
  <c r="G988" i="3"/>
  <c r="F988" i="3"/>
  <c r="E988" i="3"/>
  <c r="D988" i="3"/>
  <c r="C988" i="3"/>
  <c r="A988" i="3"/>
  <c r="J987" i="3"/>
  <c r="I987" i="3"/>
  <c r="H987" i="3"/>
  <c r="G987" i="3"/>
  <c r="F987" i="3"/>
  <c r="E987" i="3"/>
  <c r="D987" i="3"/>
  <c r="C987" i="3"/>
  <c r="A987" i="3"/>
  <c r="J986" i="3"/>
  <c r="H986" i="3"/>
  <c r="I986" i="3" s="1"/>
  <c r="G986" i="3"/>
  <c r="F986" i="3"/>
  <c r="E986" i="3"/>
  <c r="D986" i="3"/>
  <c r="C986" i="3"/>
  <c r="A986" i="3"/>
  <c r="J985" i="3"/>
  <c r="H985" i="3"/>
  <c r="I985" i="3" s="1"/>
  <c r="G985" i="3"/>
  <c r="F985" i="3"/>
  <c r="E985" i="3"/>
  <c r="D985" i="3"/>
  <c r="C985" i="3"/>
  <c r="A985" i="3"/>
  <c r="J984" i="3"/>
  <c r="H984" i="3"/>
  <c r="I984" i="3" s="1"/>
  <c r="G984" i="3"/>
  <c r="F984" i="3"/>
  <c r="E984" i="3"/>
  <c r="D984" i="3"/>
  <c r="C984" i="3"/>
  <c r="A984" i="3"/>
  <c r="J983" i="3"/>
  <c r="H983" i="3"/>
  <c r="I983" i="3" s="1"/>
  <c r="G983" i="3"/>
  <c r="F983" i="3"/>
  <c r="E983" i="3"/>
  <c r="D983" i="3"/>
  <c r="C983" i="3"/>
  <c r="A983" i="3"/>
  <c r="J982" i="3"/>
  <c r="H982" i="3"/>
  <c r="I982" i="3" s="1"/>
  <c r="G982" i="3"/>
  <c r="F982" i="3"/>
  <c r="E982" i="3"/>
  <c r="D982" i="3"/>
  <c r="C982" i="3"/>
  <c r="A982" i="3"/>
  <c r="J981" i="3"/>
  <c r="H981" i="3"/>
  <c r="I981" i="3" s="1"/>
  <c r="G981" i="3"/>
  <c r="F981" i="3"/>
  <c r="E981" i="3"/>
  <c r="D981" i="3"/>
  <c r="C981" i="3"/>
  <c r="A981" i="3"/>
  <c r="J980" i="3"/>
  <c r="H980" i="3"/>
  <c r="I980" i="3" s="1"/>
  <c r="G980" i="3"/>
  <c r="F980" i="3"/>
  <c r="E980" i="3"/>
  <c r="D980" i="3"/>
  <c r="C980" i="3"/>
  <c r="A980" i="3"/>
  <c r="J979" i="3"/>
  <c r="H979" i="3"/>
  <c r="I979" i="3" s="1"/>
  <c r="G979" i="3"/>
  <c r="F979" i="3"/>
  <c r="E979" i="3"/>
  <c r="D979" i="3"/>
  <c r="C979" i="3"/>
  <c r="A979" i="3"/>
  <c r="J978" i="3"/>
  <c r="H978" i="3"/>
  <c r="I978" i="3" s="1"/>
  <c r="G978" i="3"/>
  <c r="F978" i="3"/>
  <c r="E978" i="3"/>
  <c r="D978" i="3"/>
  <c r="C978" i="3"/>
  <c r="A978" i="3"/>
  <c r="J977" i="3"/>
  <c r="H977" i="3"/>
  <c r="I977" i="3" s="1"/>
  <c r="G977" i="3"/>
  <c r="F977" i="3"/>
  <c r="E977" i="3"/>
  <c r="D977" i="3"/>
  <c r="C977" i="3"/>
  <c r="A977" i="3"/>
  <c r="J976" i="3"/>
  <c r="I976" i="3"/>
  <c r="H976" i="3"/>
  <c r="G976" i="3"/>
  <c r="F976" i="3"/>
  <c r="E976" i="3"/>
  <c r="D976" i="3"/>
  <c r="C976" i="3"/>
  <c r="A976" i="3"/>
  <c r="J975" i="3"/>
  <c r="H975" i="3"/>
  <c r="I975" i="3" s="1"/>
  <c r="G975" i="3"/>
  <c r="F975" i="3"/>
  <c r="E975" i="3"/>
  <c r="D975" i="3"/>
  <c r="C975" i="3"/>
  <c r="A975" i="3"/>
  <c r="J974" i="3"/>
  <c r="H974" i="3"/>
  <c r="I974" i="3" s="1"/>
  <c r="G974" i="3"/>
  <c r="F974" i="3"/>
  <c r="E974" i="3"/>
  <c r="D974" i="3"/>
  <c r="C974" i="3"/>
  <c r="A974" i="3"/>
  <c r="J973" i="3"/>
  <c r="H973" i="3"/>
  <c r="I973" i="3" s="1"/>
  <c r="G973" i="3"/>
  <c r="F973" i="3"/>
  <c r="E973" i="3"/>
  <c r="D973" i="3"/>
  <c r="C973" i="3"/>
  <c r="A973" i="3"/>
  <c r="J972" i="3"/>
  <c r="H972" i="3"/>
  <c r="I972" i="3" s="1"/>
  <c r="G972" i="3"/>
  <c r="F972" i="3"/>
  <c r="E972" i="3"/>
  <c r="D972" i="3"/>
  <c r="C972" i="3"/>
  <c r="A972" i="3"/>
  <c r="J971" i="3"/>
  <c r="I971" i="3"/>
  <c r="H971" i="3"/>
  <c r="G971" i="3"/>
  <c r="F971" i="3"/>
  <c r="E971" i="3"/>
  <c r="D971" i="3"/>
  <c r="C971" i="3"/>
  <c r="A971" i="3"/>
  <c r="J970" i="3"/>
  <c r="H970" i="3"/>
  <c r="I970" i="3" s="1"/>
  <c r="G970" i="3"/>
  <c r="F970" i="3"/>
  <c r="E970" i="3"/>
  <c r="D970" i="3"/>
  <c r="C970" i="3"/>
  <c r="A970" i="3"/>
  <c r="J969" i="3"/>
  <c r="H969" i="3"/>
  <c r="I969" i="3" s="1"/>
  <c r="G969" i="3"/>
  <c r="F969" i="3"/>
  <c r="E969" i="3"/>
  <c r="D969" i="3"/>
  <c r="C969" i="3"/>
  <c r="A969" i="3"/>
  <c r="J968" i="3"/>
  <c r="H968" i="3"/>
  <c r="I968" i="3" s="1"/>
  <c r="G968" i="3"/>
  <c r="F968" i="3"/>
  <c r="E968" i="3"/>
  <c r="D968" i="3"/>
  <c r="C968" i="3"/>
  <c r="A968" i="3"/>
  <c r="J967" i="3"/>
  <c r="H967" i="3"/>
  <c r="I967" i="3" s="1"/>
  <c r="G967" i="3"/>
  <c r="F967" i="3"/>
  <c r="E967" i="3"/>
  <c r="D967" i="3"/>
  <c r="C967" i="3"/>
  <c r="A967" i="3"/>
  <c r="J966" i="3"/>
  <c r="H966" i="3"/>
  <c r="I966" i="3" s="1"/>
  <c r="G966" i="3"/>
  <c r="F966" i="3"/>
  <c r="E966" i="3"/>
  <c r="D966" i="3"/>
  <c r="C966" i="3"/>
  <c r="A966" i="3"/>
  <c r="J965" i="3"/>
  <c r="I965" i="3"/>
  <c r="H965" i="3"/>
  <c r="G965" i="3"/>
  <c r="F965" i="3"/>
  <c r="E965" i="3"/>
  <c r="D965" i="3"/>
  <c r="C965" i="3"/>
  <c r="A965" i="3"/>
  <c r="J964" i="3"/>
  <c r="H964" i="3"/>
  <c r="I964" i="3" s="1"/>
  <c r="G964" i="3"/>
  <c r="F964" i="3"/>
  <c r="E964" i="3"/>
  <c r="D964" i="3"/>
  <c r="C964" i="3"/>
  <c r="A964" i="3"/>
  <c r="J963" i="3"/>
  <c r="H963" i="3"/>
  <c r="I963" i="3" s="1"/>
  <c r="G963" i="3"/>
  <c r="F963" i="3"/>
  <c r="E963" i="3"/>
  <c r="D963" i="3"/>
  <c r="C963" i="3"/>
  <c r="A963" i="3"/>
  <c r="J962" i="3"/>
  <c r="H962" i="3"/>
  <c r="I962" i="3" s="1"/>
  <c r="G962" i="3"/>
  <c r="F962" i="3"/>
  <c r="E962" i="3"/>
  <c r="D962" i="3"/>
  <c r="C962" i="3"/>
  <c r="A962" i="3"/>
  <c r="J961" i="3"/>
  <c r="H961" i="3"/>
  <c r="I961" i="3" s="1"/>
  <c r="G961" i="3"/>
  <c r="F961" i="3"/>
  <c r="E961" i="3"/>
  <c r="D961" i="3"/>
  <c r="C961" i="3"/>
  <c r="A961" i="3"/>
  <c r="J960" i="3"/>
  <c r="I960" i="3"/>
  <c r="H960" i="3"/>
  <c r="G960" i="3"/>
  <c r="F960" i="3"/>
  <c r="E960" i="3"/>
  <c r="D960" i="3"/>
  <c r="C960" i="3"/>
  <c r="A960" i="3"/>
  <c r="J959" i="3"/>
  <c r="H959" i="3"/>
  <c r="I959" i="3" s="1"/>
  <c r="G959" i="3"/>
  <c r="F959" i="3"/>
  <c r="E959" i="3"/>
  <c r="D959" i="3"/>
  <c r="C959" i="3"/>
  <c r="A959" i="3"/>
  <c r="J958" i="3"/>
  <c r="H958" i="3"/>
  <c r="I958" i="3" s="1"/>
  <c r="G958" i="3"/>
  <c r="F958" i="3"/>
  <c r="E958" i="3"/>
  <c r="D958" i="3"/>
  <c r="C958" i="3"/>
  <c r="A958" i="3"/>
  <c r="J957" i="3"/>
  <c r="H957" i="3"/>
  <c r="I957" i="3" s="1"/>
  <c r="G957" i="3"/>
  <c r="F957" i="3"/>
  <c r="E957" i="3"/>
  <c r="D957" i="3"/>
  <c r="C957" i="3"/>
  <c r="A957" i="3"/>
  <c r="J956" i="3"/>
  <c r="H956" i="3"/>
  <c r="I956" i="3" s="1"/>
  <c r="G956" i="3"/>
  <c r="F956" i="3"/>
  <c r="E956" i="3"/>
  <c r="D956" i="3"/>
  <c r="C956" i="3"/>
  <c r="A956" i="3"/>
  <c r="J955" i="3"/>
  <c r="I955" i="3"/>
  <c r="H955" i="3"/>
  <c r="G955" i="3"/>
  <c r="F955" i="3"/>
  <c r="E955" i="3"/>
  <c r="D955" i="3"/>
  <c r="C955" i="3"/>
  <c r="A955" i="3"/>
  <c r="J954" i="3"/>
  <c r="H954" i="3"/>
  <c r="I954" i="3" s="1"/>
  <c r="G954" i="3"/>
  <c r="F954" i="3"/>
  <c r="E954" i="3"/>
  <c r="D954" i="3"/>
  <c r="C954" i="3"/>
  <c r="A954" i="3"/>
  <c r="J953" i="3"/>
  <c r="H953" i="3"/>
  <c r="I953" i="3" s="1"/>
  <c r="G953" i="3"/>
  <c r="F953" i="3"/>
  <c r="E953" i="3"/>
  <c r="D953" i="3"/>
  <c r="C953" i="3"/>
  <c r="A953" i="3"/>
  <c r="J952" i="3"/>
  <c r="H952" i="3"/>
  <c r="I952" i="3" s="1"/>
  <c r="G952" i="3"/>
  <c r="F952" i="3"/>
  <c r="E952" i="3"/>
  <c r="D952" i="3"/>
  <c r="C952" i="3"/>
  <c r="A952" i="3"/>
  <c r="J951" i="3"/>
  <c r="H951" i="3"/>
  <c r="I951" i="3" s="1"/>
  <c r="G951" i="3"/>
  <c r="F951" i="3"/>
  <c r="E951" i="3"/>
  <c r="D951" i="3"/>
  <c r="C951" i="3"/>
  <c r="A951" i="3"/>
  <c r="J950" i="3"/>
  <c r="H950" i="3"/>
  <c r="I950" i="3" s="1"/>
  <c r="G950" i="3"/>
  <c r="F950" i="3"/>
  <c r="E950" i="3"/>
  <c r="D950" i="3"/>
  <c r="C950" i="3"/>
  <c r="A950" i="3"/>
  <c r="J949" i="3"/>
  <c r="I949" i="3"/>
  <c r="H949" i="3"/>
  <c r="G949" i="3"/>
  <c r="F949" i="3"/>
  <c r="E949" i="3"/>
  <c r="D949" i="3"/>
  <c r="C949" i="3"/>
  <c r="A949" i="3"/>
  <c r="J948" i="3"/>
  <c r="H948" i="3"/>
  <c r="I948" i="3" s="1"/>
  <c r="G948" i="3"/>
  <c r="F948" i="3"/>
  <c r="E948" i="3"/>
  <c r="D948" i="3"/>
  <c r="C948" i="3"/>
  <c r="A948" i="3"/>
  <c r="J947" i="3"/>
  <c r="H947" i="3"/>
  <c r="I947" i="3" s="1"/>
  <c r="G947" i="3"/>
  <c r="F947" i="3"/>
  <c r="E947" i="3"/>
  <c r="D947" i="3"/>
  <c r="C947" i="3"/>
  <c r="A947" i="3"/>
  <c r="J946" i="3"/>
  <c r="H946" i="3"/>
  <c r="I946" i="3" s="1"/>
  <c r="G946" i="3"/>
  <c r="F946" i="3"/>
  <c r="E946" i="3"/>
  <c r="D946" i="3"/>
  <c r="C946" i="3"/>
  <c r="A946" i="3"/>
  <c r="J945" i="3"/>
  <c r="H945" i="3"/>
  <c r="I945" i="3" s="1"/>
  <c r="G945" i="3"/>
  <c r="F945" i="3"/>
  <c r="E945" i="3"/>
  <c r="D945" i="3"/>
  <c r="C945" i="3"/>
  <c r="A945" i="3"/>
  <c r="J944" i="3"/>
  <c r="I944" i="3"/>
  <c r="H944" i="3"/>
  <c r="G944" i="3"/>
  <c r="F944" i="3"/>
  <c r="E944" i="3"/>
  <c r="D944" i="3"/>
  <c r="C944" i="3"/>
  <c r="A944" i="3"/>
  <c r="J943" i="3"/>
  <c r="H943" i="3"/>
  <c r="I943" i="3" s="1"/>
  <c r="G943" i="3"/>
  <c r="F943" i="3"/>
  <c r="E943" i="3"/>
  <c r="D943" i="3"/>
  <c r="C943" i="3"/>
  <c r="A943" i="3"/>
  <c r="J942" i="3"/>
  <c r="H942" i="3"/>
  <c r="I942" i="3" s="1"/>
  <c r="G942" i="3"/>
  <c r="F942" i="3"/>
  <c r="E942" i="3"/>
  <c r="D942" i="3"/>
  <c r="C942" i="3"/>
  <c r="A942" i="3"/>
  <c r="J941" i="3"/>
  <c r="H941" i="3"/>
  <c r="I941" i="3" s="1"/>
  <c r="G941" i="3"/>
  <c r="F941" i="3"/>
  <c r="E941" i="3"/>
  <c r="D941" i="3"/>
  <c r="C941" i="3"/>
  <c r="A941" i="3"/>
  <c r="J940" i="3"/>
  <c r="H940" i="3"/>
  <c r="I940" i="3" s="1"/>
  <c r="G940" i="3"/>
  <c r="F940" i="3"/>
  <c r="E940" i="3"/>
  <c r="D940" i="3"/>
  <c r="C940" i="3"/>
  <c r="A940" i="3"/>
  <c r="J939" i="3"/>
  <c r="I939" i="3"/>
  <c r="H939" i="3"/>
  <c r="G939" i="3"/>
  <c r="F939" i="3"/>
  <c r="E939" i="3"/>
  <c r="D939" i="3"/>
  <c r="C939" i="3"/>
  <c r="A939" i="3"/>
  <c r="J938" i="3"/>
  <c r="H938" i="3"/>
  <c r="I938" i="3" s="1"/>
  <c r="G938" i="3"/>
  <c r="F938" i="3"/>
  <c r="E938" i="3"/>
  <c r="D938" i="3"/>
  <c r="C938" i="3"/>
  <c r="A938" i="3"/>
  <c r="J937" i="3"/>
  <c r="H937" i="3"/>
  <c r="I937" i="3" s="1"/>
  <c r="G937" i="3"/>
  <c r="F937" i="3"/>
  <c r="E937" i="3"/>
  <c r="D937" i="3"/>
  <c r="C937" i="3"/>
  <c r="A937" i="3"/>
  <c r="J936" i="3"/>
  <c r="H936" i="3"/>
  <c r="I936" i="3" s="1"/>
  <c r="G936" i="3"/>
  <c r="F936" i="3"/>
  <c r="E936" i="3"/>
  <c r="D936" i="3"/>
  <c r="C936" i="3"/>
  <c r="A936" i="3"/>
  <c r="J935" i="3"/>
  <c r="H935" i="3"/>
  <c r="I935" i="3" s="1"/>
  <c r="G935" i="3"/>
  <c r="F935" i="3"/>
  <c r="E935" i="3"/>
  <c r="D935" i="3"/>
  <c r="C935" i="3"/>
  <c r="A935" i="3"/>
  <c r="J934" i="3"/>
  <c r="H934" i="3"/>
  <c r="I934" i="3" s="1"/>
  <c r="G934" i="3"/>
  <c r="F934" i="3"/>
  <c r="E934" i="3"/>
  <c r="D934" i="3"/>
  <c r="C934" i="3"/>
  <c r="A934" i="3"/>
  <c r="J933" i="3"/>
  <c r="I933" i="3"/>
  <c r="H933" i="3"/>
  <c r="G933" i="3"/>
  <c r="F933" i="3"/>
  <c r="E933" i="3"/>
  <c r="D933" i="3"/>
  <c r="C933" i="3"/>
  <c r="A933" i="3"/>
  <c r="J932" i="3"/>
  <c r="H932" i="3"/>
  <c r="I932" i="3" s="1"/>
  <c r="G932" i="3"/>
  <c r="F932" i="3"/>
  <c r="E932" i="3"/>
  <c r="D932" i="3"/>
  <c r="C932" i="3"/>
  <c r="A932" i="3"/>
  <c r="J931" i="3"/>
  <c r="H931" i="3"/>
  <c r="I931" i="3" s="1"/>
  <c r="G931" i="3"/>
  <c r="F931" i="3"/>
  <c r="E931" i="3"/>
  <c r="D931" i="3"/>
  <c r="C931" i="3"/>
  <c r="A931" i="3"/>
  <c r="J930" i="3"/>
  <c r="H930" i="3"/>
  <c r="I930" i="3" s="1"/>
  <c r="G930" i="3"/>
  <c r="F930" i="3"/>
  <c r="E930" i="3"/>
  <c r="D930" i="3"/>
  <c r="C930" i="3"/>
  <c r="A930" i="3"/>
  <c r="J929" i="3"/>
  <c r="H929" i="3"/>
  <c r="I929" i="3" s="1"/>
  <c r="G929" i="3"/>
  <c r="F929" i="3"/>
  <c r="E929" i="3"/>
  <c r="D929" i="3"/>
  <c r="C929" i="3"/>
  <c r="A929" i="3"/>
  <c r="J928" i="3"/>
  <c r="I928" i="3"/>
  <c r="H928" i="3"/>
  <c r="G928" i="3"/>
  <c r="F928" i="3"/>
  <c r="E928" i="3"/>
  <c r="D928" i="3"/>
  <c r="C928" i="3"/>
  <c r="A928" i="3"/>
  <c r="J927" i="3"/>
  <c r="H927" i="3"/>
  <c r="I927" i="3" s="1"/>
  <c r="G927" i="3"/>
  <c r="F927" i="3"/>
  <c r="E927" i="3"/>
  <c r="D927" i="3"/>
  <c r="C927" i="3"/>
  <c r="A927" i="3"/>
  <c r="J926" i="3"/>
  <c r="H926" i="3"/>
  <c r="I926" i="3" s="1"/>
  <c r="G926" i="3"/>
  <c r="F926" i="3"/>
  <c r="E926" i="3"/>
  <c r="D926" i="3"/>
  <c r="C926" i="3"/>
  <c r="A926" i="3"/>
  <c r="J925" i="3"/>
  <c r="H925" i="3"/>
  <c r="I925" i="3" s="1"/>
  <c r="G925" i="3"/>
  <c r="F925" i="3"/>
  <c r="E925" i="3"/>
  <c r="D925" i="3"/>
  <c r="C925" i="3"/>
  <c r="A925" i="3"/>
  <c r="J924" i="3"/>
  <c r="H924" i="3"/>
  <c r="I924" i="3" s="1"/>
  <c r="G924" i="3"/>
  <c r="F924" i="3"/>
  <c r="E924" i="3"/>
  <c r="D924" i="3"/>
  <c r="C924" i="3"/>
  <c r="A924" i="3"/>
  <c r="J923" i="3"/>
  <c r="I923" i="3"/>
  <c r="H923" i="3"/>
  <c r="G923" i="3"/>
  <c r="F923" i="3"/>
  <c r="E923" i="3"/>
  <c r="D923" i="3"/>
  <c r="C923" i="3"/>
  <c r="A923" i="3"/>
  <c r="J922" i="3"/>
  <c r="H922" i="3"/>
  <c r="I922" i="3" s="1"/>
  <c r="G922" i="3"/>
  <c r="F922" i="3"/>
  <c r="E922" i="3"/>
  <c r="D922" i="3"/>
  <c r="C922" i="3"/>
  <c r="A922" i="3"/>
  <c r="J921" i="3"/>
  <c r="H921" i="3"/>
  <c r="I921" i="3" s="1"/>
  <c r="G921" i="3"/>
  <c r="F921" i="3"/>
  <c r="E921" i="3"/>
  <c r="D921" i="3"/>
  <c r="C921" i="3"/>
  <c r="A921" i="3"/>
  <c r="J920" i="3"/>
  <c r="H920" i="3"/>
  <c r="I920" i="3" s="1"/>
  <c r="G920" i="3"/>
  <c r="F920" i="3"/>
  <c r="E920" i="3"/>
  <c r="D920" i="3"/>
  <c r="C920" i="3"/>
  <c r="A920" i="3"/>
  <c r="J919" i="3"/>
  <c r="H919" i="3"/>
  <c r="I919" i="3" s="1"/>
  <c r="G919" i="3"/>
  <c r="F919" i="3"/>
  <c r="E919" i="3"/>
  <c r="D919" i="3"/>
  <c r="C919" i="3"/>
  <c r="A919" i="3"/>
  <c r="J918" i="3"/>
  <c r="H918" i="3"/>
  <c r="I918" i="3" s="1"/>
  <c r="G918" i="3"/>
  <c r="F918" i="3"/>
  <c r="E918" i="3"/>
  <c r="D918" i="3"/>
  <c r="C918" i="3"/>
  <c r="A918" i="3"/>
  <c r="J917" i="3"/>
  <c r="I917" i="3"/>
  <c r="H917" i="3"/>
  <c r="G917" i="3"/>
  <c r="F917" i="3"/>
  <c r="E917" i="3"/>
  <c r="D917" i="3"/>
  <c r="C917" i="3"/>
  <c r="A917" i="3"/>
  <c r="J916" i="3"/>
  <c r="H916" i="3"/>
  <c r="I916" i="3" s="1"/>
  <c r="G916" i="3"/>
  <c r="F916" i="3"/>
  <c r="E916" i="3"/>
  <c r="D916" i="3"/>
  <c r="C916" i="3"/>
  <c r="A916" i="3"/>
  <c r="J915" i="3"/>
  <c r="H915" i="3"/>
  <c r="I915" i="3" s="1"/>
  <c r="G915" i="3"/>
  <c r="F915" i="3"/>
  <c r="E915" i="3"/>
  <c r="D915" i="3"/>
  <c r="C915" i="3"/>
  <c r="A915" i="3"/>
  <c r="J914" i="3"/>
  <c r="H914" i="3"/>
  <c r="I914" i="3" s="1"/>
  <c r="G914" i="3"/>
  <c r="F914" i="3"/>
  <c r="E914" i="3"/>
  <c r="D914" i="3"/>
  <c r="C914" i="3"/>
  <c r="A914" i="3"/>
  <c r="J913" i="3"/>
  <c r="H913" i="3"/>
  <c r="I913" i="3" s="1"/>
  <c r="G913" i="3"/>
  <c r="F913" i="3"/>
  <c r="E913" i="3"/>
  <c r="D913" i="3"/>
  <c r="C913" i="3"/>
  <c r="A913" i="3"/>
  <c r="J912" i="3"/>
  <c r="I912" i="3"/>
  <c r="H912" i="3"/>
  <c r="G912" i="3"/>
  <c r="F912" i="3"/>
  <c r="E912" i="3"/>
  <c r="D912" i="3"/>
  <c r="C912" i="3"/>
  <c r="A912" i="3"/>
  <c r="J911" i="3"/>
  <c r="H911" i="3"/>
  <c r="I911" i="3" s="1"/>
  <c r="G911" i="3"/>
  <c r="F911" i="3"/>
  <c r="E911" i="3"/>
  <c r="D911" i="3"/>
  <c r="C911" i="3"/>
  <c r="A911" i="3"/>
  <c r="J910" i="3"/>
  <c r="H910" i="3"/>
  <c r="I910" i="3" s="1"/>
  <c r="G910" i="3"/>
  <c r="F910" i="3"/>
  <c r="E910" i="3"/>
  <c r="D910" i="3"/>
  <c r="C910" i="3"/>
  <c r="A910" i="3"/>
  <c r="J909" i="3"/>
  <c r="H909" i="3"/>
  <c r="I909" i="3" s="1"/>
  <c r="G909" i="3"/>
  <c r="F909" i="3"/>
  <c r="E909" i="3"/>
  <c r="D909" i="3"/>
  <c r="C909" i="3"/>
  <c r="A909" i="3"/>
  <c r="J908" i="3"/>
  <c r="H908" i="3"/>
  <c r="I908" i="3" s="1"/>
  <c r="G908" i="3"/>
  <c r="F908" i="3"/>
  <c r="E908" i="3"/>
  <c r="D908" i="3"/>
  <c r="C908" i="3"/>
  <c r="A908" i="3"/>
  <c r="J907" i="3"/>
  <c r="I907" i="3"/>
  <c r="H907" i="3"/>
  <c r="G907" i="3"/>
  <c r="F907" i="3"/>
  <c r="E907" i="3"/>
  <c r="D907" i="3"/>
  <c r="C907" i="3"/>
  <c r="A907" i="3"/>
  <c r="J906" i="3"/>
  <c r="H906" i="3"/>
  <c r="I906" i="3" s="1"/>
  <c r="G906" i="3"/>
  <c r="F906" i="3"/>
  <c r="E906" i="3"/>
  <c r="D906" i="3"/>
  <c r="C906" i="3"/>
  <c r="A906" i="3"/>
  <c r="J905" i="3"/>
  <c r="H905" i="3"/>
  <c r="I905" i="3" s="1"/>
  <c r="G905" i="3"/>
  <c r="F905" i="3"/>
  <c r="E905" i="3"/>
  <c r="D905" i="3"/>
  <c r="C905" i="3"/>
  <c r="A905" i="3"/>
  <c r="J904" i="3"/>
  <c r="H904" i="3"/>
  <c r="I904" i="3" s="1"/>
  <c r="G904" i="3"/>
  <c r="F904" i="3"/>
  <c r="E904" i="3"/>
  <c r="D904" i="3"/>
  <c r="C904" i="3"/>
  <c r="A904" i="3"/>
  <c r="J903" i="3"/>
  <c r="H903" i="3"/>
  <c r="I903" i="3" s="1"/>
  <c r="G903" i="3"/>
  <c r="F903" i="3"/>
  <c r="E903" i="3"/>
  <c r="D903" i="3"/>
  <c r="C903" i="3"/>
  <c r="A903" i="3"/>
  <c r="J902" i="3"/>
  <c r="H902" i="3"/>
  <c r="I902" i="3" s="1"/>
  <c r="G902" i="3"/>
  <c r="F902" i="3"/>
  <c r="E902" i="3"/>
  <c r="D902" i="3"/>
  <c r="C902" i="3"/>
  <c r="A902" i="3"/>
  <c r="J901" i="3"/>
  <c r="I901" i="3"/>
  <c r="H901" i="3"/>
  <c r="G901" i="3"/>
  <c r="F901" i="3"/>
  <c r="E901" i="3"/>
  <c r="D901" i="3"/>
  <c r="C901" i="3"/>
  <c r="A901" i="3"/>
  <c r="J900" i="3"/>
  <c r="H900" i="3"/>
  <c r="I900" i="3" s="1"/>
  <c r="G900" i="3"/>
  <c r="F900" i="3"/>
  <c r="E900" i="3"/>
  <c r="D900" i="3"/>
  <c r="C900" i="3"/>
  <c r="A900" i="3"/>
  <c r="J899" i="3"/>
  <c r="H899" i="3"/>
  <c r="I899" i="3" s="1"/>
  <c r="G899" i="3"/>
  <c r="F899" i="3"/>
  <c r="E899" i="3"/>
  <c r="D899" i="3"/>
  <c r="C899" i="3"/>
  <c r="A899" i="3"/>
  <c r="J898" i="3"/>
  <c r="H898" i="3"/>
  <c r="I898" i="3" s="1"/>
  <c r="G898" i="3"/>
  <c r="F898" i="3"/>
  <c r="E898" i="3"/>
  <c r="D898" i="3"/>
  <c r="C898" i="3"/>
  <c r="A898" i="3"/>
  <c r="J897" i="3"/>
  <c r="H897" i="3"/>
  <c r="I897" i="3" s="1"/>
  <c r="G897" i="3"/>
  <c r="F897" i="3"/>
  <c r="E897" i="3"/>
  <c r="D897" i="3"/>
  <c r="C897" i="3"/>
  <c r="A897" i="3"/>
  <c r="J896" i="3"/>
  <c r="I896" i="3"/>
  <c r="H896" i="3"/>
  <c r="G896" i="3"/>
  <c r="F896" i="3"/>
  <c r="E896" i="3"/>
  <c r="D896" i="3"/>
  <c r="C896" i="3"/>
  <c r="A896" i="3"/>
  <c r="J895" i="3"/>
  <c r="H895" i="3"/>
  <c r="I895" i="3" s="1"/>
  <c r="G895" i="3"/>
  <c r="F895" i="3"/>
  <c r="E895" i="3"/>
  <c r="D895" i="3"/>
  <c r="C895" i="3"/>
  <c r="A895" i="3"/>
  <c r="J894" i="3"/>
  <c r="H894" i="3"/>
  <c r="I894" i="3" s="1"/>
  <c r="G894" i="3"/>
  <c r="F894" i="3"/>
  <c r="E894" i="3"/>
  <c r="D894" i="3"/>
  <c r="C894" i="3"/>
  <c r="A894" i="3"/>
  <c r="J893" i="3"/>
  <c r="H893" i="3"/>
  <c r="I893" i="3" s="1"/>
  <c r="G893" i="3"/>
  <c r="F893" i="3"/>
  <c r="E893" i="3"/>
  <c r="D893" i="3"/>
  <c r="C893" i="3"/>
  <c r="A893" i="3"/>
  <c r="J892" i="3"/>
  <c r="H892" i="3"/>
  <c r="I892" i="3" s="1"/>
  <c r="G892" i="3"/>
  <c r="F892" i="3"/>
  <c r="E892" i="3"/>
  <c r="D892" i="3"/>
  <c r="C892" i="3"/>
  <c r="A892" i="3"/>
  <c r="J891" i="3"/>
  <c r="I891" i="3"/>
  <c r="H891" i="3"/>
  <c r="G891" i="3"/>
  <c r="F891" i="3"/>
  <c r="E891" i="3"/>
  <c r="D891" i="3"/>
  <c r="C891" i="3"/>
  <c r="A891" i="3"/>
  <c r="J890" i="3"/>
  <c r="H890" i="3"/>
  <c r="I890" i="3" s="1"/>
  <c r="G890" i="3"/>
  <c r="F890" i="3"/>
  <c r="E890" i="3"/>
  <c r="D890" i="3"/>
  <c r="C890" i="3"/>
  <c r="A890" i="3"/>
  <c r="J889" i="3"/>
  <c r="H889" i="3"/>
  <c r="I889" i="3" s="1"/>
  <c r="G889" i="3"/>
  <c r="F889" i="3"/>
  <c r="E889" i="3"/>
  <c r="D889" i="3"/>
  <c r="C889" i="3"/>
  <c r="A889" i="3"/>
  <c r="J888" i="3"/>
  <c r="H888" i="3"/>
  <c r="I888" i="3" s="1"/>
  <c r="G888" i="3"/>
  <c r="F888" i="3"/>
  <c r="E888" i="3"/>
  <c r="D888" i="3"/>
  <c r="C888" i="3"/>
  <c r="A888" i="3"/>
  <c r="J887" i="3"/>
  <c r="H887" i="3"/>
  <c r="I887" i="3" s="1"/>
  <c r="G887" i="3"/>
  <c r="F887" i="3"/>
  <c r="E887" i="3"/>
  <c r="D887" i="3"/>
  <c r="C887" i="3"/>
  <c r="A887" i="3"/>
  <c r="J886" i="3"/>
  <c r="H886" i="3"/>
  <c r="I886" i="3" s="1"/>
  <c r="G886" i="3"/>
  <c r="F886" i="3"/>
  <c r="E886" i="3"/>
  <c r="D886" i="3"/>
  <c r="C886" i="3"/>
  <c r="A886" i="3"/>
  <c r="J885" i="3"/>
  <c r="I885" i="3"/>
  <c r="H885" i="3"/>
  <c r="G885" i="3"/>
  <c r="F885" i="3"/>
  <c r="E885" i="3"/>
  <c r="D885" i="3"/>
  <c r="C885" i="3"/>
  <c r="A885" i="3"/>
  <c r="J884" i="3"/>
  <c r="H884" i="3"/>
  <c r="I884" i="3" s="1"/>
  <c r="G884" i="3"/>
  <c r="F884" i="3"/>
  <c r="E884" i="3"/>
  <c r="D884" i="3"/>
  <c r="C884" i="3"/>
  <c r="A884" i="3"/>
  <c r="J883" i="3"/>
  <c r="H883" i="3"/>
  <c r="I883" i="3" s="1"/>
  <c r="G883" i="3"/>
  <c r="F883" i="3"/>
  <c r="E883" i="3"/>
  <c r="D883" i="3"/>
  <c r="C883" i="3"/>
  <c r="A883" i="3"/>
  <c r="J882" i="3"/>
  <c r="H882" i="3"/>
  <c r="I882" i="3" s="1"/>
  <c r="G882" i="3"/>
  <c r="F882" i="3"/>
  <c r="E882" i="3"/>
  <c r="D882" i="3"/>
  <c r="C882" i="3"/>
  <c r="A882" i="3"/>
  <c r="J881" i="3"/>
  <c r="H881" i="3"/>
  <c r="I881" i="3" s="1"/>
  <c r="G881" i="3"/>
  <c r="F881" i="3"/>
  <c r="E881" i="3"/>
  <c r="D881" i="3"/>
  <c r="C881" i="3"/>
  <c r="A881" i="3"/>
  <c r="J880" i="3"/>
  <c r="I880" i="3"/>
  <c r="H880" i="3"/>
  <c r="G880" i="3"/>
  <c r="F880" i="3"/>
  <c r="E880" i="3"/>
  <c r="D880" i="3"/>
  <c r="C880" i="3"/>
  <c r="A880" i="3"/>
  <c r="J879" i="3"/>
  <c r="H879" i="3"/>
  <c r="I879" i="3" s="1"/>
  <c r="G879" i="3"/>
  <c r="F879" i="3"/>
  <c r="E879" i="3"/>
  <c r="D879" i="3"/>
  <c r="C879" i="3"/>
  <c r="A879" i="3"/>
  <c r="J878" i="3"/>
  <c r="H878" i="3"/>
  <c r="I878" i="3" s="1"/>
  <c r="G878" i="3"/>
  <c r="F878" i="3"/>
  <c r="E878" i="3"/>
  <c r="D878" i="3"/>
  <c r="C878" i="3"/>
  <c r="A878" i="3"/>
  <c r="J877" i="3"/>
  <c r="H877" i="3"/>
  <c r="I877" i="3" s="1"/>
  <c r="G877" i="3"/>
  <c r="F877" i="3"/>
  <c r="E877" i="3"/>
  <c r="D877" i="3"/>
  <c r="C877" i="3"/>
  <c r="A877" i="3"/>
  <c r="J876" i="3"/>
  <c r="H876" i="3"/>
  <c r="I876" i="3" s="1"/>
  <c r="G876" i="3"/>
  <c r="F876" i="3"/>
  <c r="E876" i="3"/>
  <c r="D876" i="3"/>
  <c r="C876" i="3"/>
  <c r="A876" i="3"/>
  <c r="J875" i="3"/>
  <c r="I875" i="3"/>
  <c r="H875" i="3"/>
  <c r="G875" i="3"/>
  <c r="F875" i="3"/>
  <c r="E875" i="3"/>
  <c r="D875" i="3"/>
  <c r="C875" i="3"/>
  <c r="A875" i="3"/>
  <c r="J874" i="3"/>
  <c r="H874" i="3"/>
  <c r="I874" i="3" s="1"/>
  <c r="G874" i="3"/>
  <c r="F874" i="3"/>
  <c r="E874" i="3"/>
  <c r="D874" i="3"/>
  <c r="C874" i="3"/>
  <c r="A874" i="3"/>
  <c r="J873" i="3"/>
  <c r="H873" i="3"/>
  <c r="I873" i="3" s="1"/>
  <c r="G873" i="3"/>
  <c r="F873" i="3"/>
  <c r="E873" i="3"/>
  <c r="D873" i="3"/>
  <c r="C873" i="3"/>
  <c r="A873" i="3"/>
  <c r="J872" i="3"/>
  <c r="H872" i="3"/>
  <c r="I872" i="3" s="1"/>
  <c r="G872" i="3"/>
  <c r="F872" i="3"/>
  <c r="E872" i="3"/>
  <c r="D872" i="3"/>
  <c r="C872" i="3"/>
  <c r="A872" i="3"/>
  <c r="J871" i="3"/>
  <c r="H871" i="3"/>
  <c r="I871" i="3" s="1"/>
  <c r="G871" i="3"/>
  <c r="F871" i="3"/>
  <c r="E871" i="3"/>
  <c r="D871" i="3"/>
  <c r="C871" i="3"/>
  <c r="A871" i="3"/>
  <c r="J870" i="3"/>
  <c r="H870" i="3"/>
  <c r="I870" i="3" s="1"/>
  <c r="G870" i="3"/>
  <c r="F870" i="3"/>
  <c r="E870" i="3"/>
  <c r="D870" i="3"/>
  <c r="C870" i="3"/>
  <c r="A870" i="3"/>
  <c r="J869" i="3"/>
  <c r="I869" i="3"/>
  <c r="H869" i="3"/>
  <c r="G869" i="3"/>
  <c r="F869" i="3"/>
  <c r="E869" i="3"/>
  <c r="D869" i="3"/>
  <c r="C869" i="3"/>
  <c r="A869" i="3"/>
  <c r="J868" i="3"/>
  <c r="H868" i="3"/>
  <c r="I868" i="3" s="1"/>
  <c r="G868" i="3"/>
  <c r="F868" i="3"/>
  <c r="E868" i="3"/>
  <c r="D868" i="3"/>
  <c r="C868" i="3"/>
  <c r="A868" i="3"/>
  <c r="J867" i="3"/>
  <c r="H867" i="3"/>
  <c r="I867" i="3" s="1"/>
  <c r="G867" i="3"/>
  <c r="F867" i="3"/>
  <c r="E867" i="3"/>
  <c r="D867" i="3"/>
  <c r="C867" i="3"/>
  <c r="A867" i="3"/>
  <c r="J866" i="3"/>
  <c r="H866" i="3"/>
  <c r="I866" i="3" s="1"/>
  <c r="G866" i="3"/>
  <c r="F866" i="3"/>
  <c r="E866" i="3"/>
  <c r="D866" i="3"/>
  <c r="C866" i="3"/>
  <c r="A866" i="3"/>
  <c r="J865" i="3"/>
  <c r="H865" i="3"/>
  <c r="I865" i="3" s="1"/>
  <c r="G865" i="3"/>
  <c r="F865" i="3"/>
  <c r="E865" i="3"/>
  <c r="D865" i="3"/>
  <c r="C865" i="3"/>
  <c r="A865" i="3"/>
  <c r="J864" i="3"/>
  <c r="I864" i="3"/>
  <c r="H864" i="3"/>
  <c r="G864" i="3"/>
  <c r="F864" i="3"/>
  <c r="E864" i="3"/>
  <c r="D864" i="3"/>
  <c r="C864" i="3"/>
  <c r="A864" i="3"/>
  <c r="J863" i="3"/>
  <c r="H863" i="3"/>
  <c r="I863" i="3" s="1"/>
  <c r="G863" i="3"/>
  <c r="F863" i="3"/>
  <c r="E863" i="3"/>
  <c r="D863" i="3"/>
  <c r="C863" i="3"/>
  <c r="A863" i="3"/>
  <c r="J862" i="3"/>
  <c r="H862" i="3"/>
  <c r="I862" i="3" s="1"/>
  <c r="G862" i="3"/>
  <c r="F862" i="3"/>
  <c r="E862" i="3"/>
  <c r="D862" i="3"/>
  <c r="C862" i="3"/>
  <c r="A862" i="3"/>
  <c r="J861" i="3"/>
  <c r="H861" i="3"/>
  <c r="I861" i="3" s="1"/>
  <c r="G861" i="3"/>
  <c r="F861" i="3"/>
  <c r="E861" i="3"/>
  <c r="D861" i="3"/>
  <c r="C861" i="3"/>
  <c r="A861" i="3"/>
  <c r="J860" i="3"/>
  <c r="H860" i="3"/>
  <c r="I860" i="3" s="1"/>
  <c r="G860" i="3"/>
  <c r="F860" i="3"/>
  <c r="E860" i="3"/>
  <c r="D860" i="3"/>
  <c r="C860" i="3"/>
  <c r="A860" i="3"/>
  <c r="J859" i="3"/>
  <c r="I859" i="3"/>
  <c r="H859" i="3"/>
  <c r="G859" i="3"/>
  <c r="F859" i="3"/>
  <c r="E859" i="3"/>
  <c r="D859" i="3"/>
  <c r="C859" i="3"/>
  <c r="A859" i="3"/>
  <c r="J858" i="3"/>
  <c r="H858" i="3"/>
  <c r="I858" i="3" s="1"/>
  <c r="G858" i="3"/>
  <c r="F858" i="3"/>
  <c r="E858" i="3"/>
  <c r="D858" i="3"/>
  <c r="C858" i="3"/>
  <c r="A858" i="3"/>
  <c r="J857" i="3"/>
  <c r="H857" i="3"/>
  <c r="I857" i="3" s="1"/>
  <c r="G857" i="3"/>
  <c r="F857" i="3"/>
  <c r="E857" i="3"/>
  <c r="D857" i="3"/>
  <c r="C857" i="3"/>
  <c r="A857" i="3"/>
  <c r="J856" i="3"/>
  <c r="H856" i="3"/>
  <c r="I856" i="3" s="1"/>
  <c r="G856" i="3"/>
  <c r="F856" i="3"/>
  <c r="E856" i="3"/>
  <c r="D856" i="3"/>
  <c r="C856" i="3"/>
  <c r="A856" i="3"/>
  <c r="J855" i="3"/>
  <c r="H855" i="3"/>
  <c r="I855" i="3" s="1"/>
  <c r="G855" i="3"/>
  <c r="F855" i="3"/>
  <c r="E855" i="3"/>
  <c r="D855" i="3"/>
  <c r="C855" i="3"/>
  <c r="A855" i="3"/>
  <c r="J854" i="3"/>
  <c r="H854" i="3"/>
  <c r="I854" i="3" s="1"/>
  <c r="G854" i="3"/>
  <c r="F854" i="3"/>
  <c r="E854" i="3"/>
  <c r="D854" i="3"/>
  <c r="C854" i="3"/>
  <c r="A854" i="3"/>
  <c r="J853" i="3"/>
  <c r="I853" i="3"/>
  <c r="H853" i="3"/>
  <c r="G853" i="3"/>
  <c r="F853" i="3"/>
  <c r="E853" i="3"/>
  <c r="D853" i="3"/>
  <c r="C853" i="3"/>
  <c r="A853" i="3"/>
  <c r="J852" i="3"/>
  <c r="H852" i="3"/>
  <c r="I852" i="3" s="1"/>
  <c r="G852" i="3"/>
  <c r="F852" i="3"/>
  <c r="E852" i="3"/>
  <c r="D852" i="3"/>
  <c r="C852" i="3"/>
  <c r="A852" i="3"/>
  <c r="J851" i="3"/>
  <c r="H851" i="3"/>
  <c r="I851" i="3" s="1"/>
  <c r="G851" i="3"/>
  <c r="F851" i="3"/>
  <c r="E851" i="3"/>
  <c r="D851" i="3"/>
  <c r="C851" i="3"/>
  <c r="A851" i="3"/>
  <c r="J850" i="3"/>
  <c r="H850" i="3"/>
  <c r="I850" i="3" s="1"/>
  <c r="G850" i="3"/>
  <c r="F850" i="3"/>
  <c r="E850" i="3"/>
  <c r="D850" i="3"/>
  <c r="C850" i="3"/>
  <c r="A850" i="3"/>
  <c r="J849" i="3"/>
  <c r="H849" i="3"/>
  <c r="I849" i="3" s="1"/>
  <c r="G849" i="3"/>
  <c r="F849" i="3"/>
  <c r="E849" i="3"/>
  <c r="D849" i="3"/>
  <c r="C849" i="3"/>
  <c r="A849" i="3"/>
  <c r="J848" i="3"/>
  <c r="I848" i="3"/>
  <c r="H848" i="3"/>
  <c r="G848" i="3"/>
  <c r="F848" i="3"/>
  <c r="E848" i="3"/>
  <c r="D848" i="3"/>
  <c r="C848" i="3"/>
  <c r="A848" i="3"/>
  <c r="J847" i="3"/>
  <c r="H847" i="3"/>
  <c r="I847" i="3" s="1"/>
  <c r="G847" i="3"/>
  <c r="F847" i="3"/>
  <c r="E847" i="3"/>
  <c r="D847" i="3"/>
  <c r="C847" i="3"/>
  <c r="A847" i="3"/>
  <c r="J846" i="3"/>
  <c r="H846" i="3"/>
  <c r="I846" i="3" s="1"/>
  <c r="G846" i="3"/>
  <c r="F846" i="3"/>
  <c r="E846" i="3"/>
  <c r="D846" i="3"/>
  <c r="C846" i="3"/>
  <c r="A846" i="3"/>
  <c r="J845" i="3"/>
  <c r="H845" i="3"/>
  <c r="I845" i="3" s="1"/>
  <c r="G845" i="3"/>
  <c r="F845" i="3"/>
  <c r="E845" i="3"/>
  <c r="D845" i="3"/>
  <c r="C845" i="3"/>
  <c r="A845" i="3"/>
  <c r="J844" i="3"/>
  <c r="H844" i="3"/>
  <c r="I844" i="3" s="1"/>
  <c r="G844" i="3"/>
  <c r="F844" i="3"/>
  <c r="E844" i="3"/>
  <c r="D844" i="3"/>
  <c r="C844" i="3"/>
  <c r="A844" i="3"/>
  <c r="J843" i="3"/>
  <c r="I843" i="3"/>
  <c r="H843" i="3"/>
  <c r="G843" i="3"/>
  <c r="F843" i="3"/>
  <c r="E843" i="3"/>
  <c r="D843" i="3"/>
  <c r="C843" i="3"/>
  <c r="A843" i="3"/>
  <c r="J842" i="3"/>
  <c r="H842" i="3"/>
  <c r="I842" i="3" s="1"/>
  <c r="G842" i="3"/>
  <c r="F842" i="3"/>
  <c r="E842" i="3"/>
  <c r="D842" i="3"/>
  <c r="C842" i="3"/>
  <c r="A842" i="3"/>
  <c r="J841" i="3"/>
  <c r="H841" i="3"/>
  <c r="I841" i="3" s="1"/>
  <c r="G841" i="3"/>
  <c r="F841" i="3"/>
  <c r="E841" i="3"/>
  <c r="D841" i="3"/>
  <c r="C841" i="3"/>
  <c r="A841" i="3"/>
  <c r="J840" i="3"/>
  <c r="H840" i="3"/>
  <c r="I840" i="3" s="1"/>
  <c r="G840" i="3"/>
  <c r="F840" i="3"/>
  <c r="E840" i="3"/>
  <c r="D840" i="3"/>
  <c r="C840" i="3"/>
  <c r="A840" i="3"/>
  <c r="J839" i="3"/>
  <c r="H839" i="3"/>
  <c r="I839" i="3" s="1"/>
  <c r="G839" i="3"/>
  <c r="F839" i="3"/>
  <c r="E839" i="3"/>
  <c r="D839" i="3"/>
  <c r="C839" i="3"/>
  <c r="A839" i="3"/>
  <c r="J838" i="3"/>
  <c r="H838" i="3"/>
  <c r="I838" i="3" s="1"/>
  <c r="G838" i="3"/>
  <c r="F838" i="3"/>
  <c r="E838" i="3"/>
  <c r="D838" i="3"/>
  <c r="C838" i="3"/>
  <c r="A838" i="3"/>
  <c r="J837" i="3"/>
  <c r="I837" i="3"/>
  <c r="H837" i="3"/>
  <c r="G837" i="3"/>
  <c r="F837" i="3"/>
  <c r="E837" i="3"/>
  <c r="D837" i="3"/>
  <c r="C837" i="3"/>
  <c r="A837" i="3"/>
  <c r="J836" i="3"/>
  <c r="H836" i="3"/>
  <c r="I836" i="3" s="1"/>
  <c r="G836" i="3"/>
  <c r="F836" i="3"/>
  <c r="E836" i="3"/>
  <c r="D836" i="3"/>
  <c r="C836" i="3"/>
  <c r="A836" i="3"/>
  <c r="J835" i="3"/>
  <c r="H835" i="3"/>
  <c r="I835" i="3" s="1"/>
  <c r="G835" i="3"/>
  <c r="F835" i="3"/>
  <c r="E835" i="3"/>
  <c r="D835" i="3"/>
  <c r="C835" i="3"/>
  <c r="A835" i="3"/>
  <c r="J834" i="3"/>
  <c r="H834" i="3"/>
  <c r="I834" i="3" s="1"/>
  <c r="G834" i="3"/>
  <c r="F834" i="3"/>
  <c r="E834" i="3"/>
  <c r="D834" i="3"/>
  <c r="C834" i="3"/>
  <c r="A834" i="3"/>
  <c r="J833" i="3"/>
  <c r="H833" i="3"/>
  <c r="I833" i="3" s="1"/>
  <c r="G833" i="3"/>
  <c r="F833" i="3"/>
  <c r="E833" i="3"/>
  <c r="D833" i="3"/>
  <c r="C833" i="3"/>
  <c r="A833" i="3"/>
  <c r="J832" i="3"/>
  <c r="I832" i="3"/>
  <c r="H832" i="3"/>
  <c r="G832" i="3"/>
  <c r="F832" i="3"/>
  <c r="E832" i="3"/>
  <c r="D832" i="3"/>
  <c r="C832" i="3"/>
  <c r="A832" i="3"/>
  <c r="J831" i="3"/>
  <c r="H831" i="3"/>
  <c r="I831" i="3" s="1"/>
  <c r="G831" i="3"/>
  <c r="F831" i="3"/>
  <c r="E831" i="3"/>
  <c r="D831" i="3"/>
  <c r="C831" i="3"/>
  <c r="A831" i="3"/>
  <c r="J830" i="3"/>
  <c r="H830" i="3"/>
  <c r="I830" i="3" s="1"/>
  <c r="G830" i="3"/>
  <c r="F830" i="3"/>
  <c r="E830" i="3"/>
  <c r="D830" i="3"/>
  <c r="C830" i="3"/>
  <c r="A830" i="3"/>
  <c r="J829" i="3"/>
  <c r="H829" i="3"/>
  <c r="I829" i="3" s="1"/>
  <c r="G829" i="3"/>
  <c r="F829" i="3"/>
  <c r="E829" i="3"/>
  <c r="D829" i="3"/>
  <c r="C829" i="3"/>
  <c r="A829" i="3"/>
  <c r="J828" i="3"/>
  <c r="H828" i="3"/>
  <c r="I828" i="3" s="1"/>
  <c r="G828" i="3"/>
  <c r="F828" i="3"/>
  <c r="E828" i="3"/>
  <c r="D828" i="3"/>
  <c r="C828" i="3"/>
  <c r="A828" i="3"/>
  <c r="J827" i="3"/>
  <c r="I827" i="3"/>
  <c r="H827" i="3"/>
  <c r="G827" i="3"/>
  <c r="F827" i="3"/>
  <c r="E827" i="3"/>
  <c r="D827" i="3"/>
  <c r="C827" i="3"/>
  <c r="A827" i="3"/>
  <c r="J826" i="3"/>
  <c r="H826" i="3"/>
  <c r="I826" i="3" s="1"/>
  <c r="G826" i="3"/>
  <c r="F826" i="3"/>
  <c r="E826" i="3"/>
  <c r="D826" i="3"/>
  <c r="C826" i="3"/>
  <c r="A826" i="3"/>
  <c r="J825" i="3"/>
  <c r="H825" i="3"/>
  <c r="I825" i="3" s="1"/>
  <c r="G825" i="3"/>
  <c r="F825" i="3"/>
  <c r="E825" i="3"/>
  <c r="D825" i="3"/>
  <c r="C825" i="3"/>
  <c r="A825" i="3"/>
  <c r="J824" i="3"/>
  <c r="H824" i="3"/>
  <c r="I824" i="3" s="1"/>
  <c r="G824" i="3"/>
  <c r="F824" i="3"/>
  <c r="E824" i="3"/>
  <c r="D824" i="3"/>
  <c r="C824" i="3"/>
  <c r="A824" i="3"/>
  <c r="J823" i="3"/>
  <c r="H823" i="3"/>
  <c r="I823" i="3" s="1"/>
  <c r="G823" i="3"/>
  <c r="F823" i="3"/>
  <c r="E823" i="3"/>
  <c r="D823" i="3"/>
  <c r="C823" i="3"/>
  <c r="A823" i="3"/>
  <c r="J822" i="3"/>
  <c r="H822" i="3"/>
  <c r="I822" i="3" s="1"/>
  <c r="G822" i="3"/>
  <c r="F822" i="3"/>
  <c r="E822" i="3"/>
  <c r="D822" i="3"/>
  <c r="C822" i="3"/>
  <c r="A822" i="3"/>
  <c r="J821" i="3"/>
  <c r="I821" i="3"/>
  <c r="H821" i="3"/>
  <c r="G821" i="3"/>
  <c r="F821" i="3"/>
  <c r="E821" i="3"/>
  <c r="D821" i="3"/>
  <c r="C821" i="3"/>
  <c r="A821" i="3"/>
  <c r="J820" i="3"/>
  <c r="H820" i="3"/>
  <c r="I820" i="3" s="1"/>
  <c r="G820" i="3"/>
  <c r="F820" i="3"/>
  <c r="E820" i="3"/>
  <c r="D820" i="3"/>
  <c r="C820" i="3"/>
  <c r="A820" i="3"/>
  <c r="J819" i="3"/>
  <c r="H819" i="3"/>
  <c r="I819" i="3" s="1"/>
  <c r="G819" i="3"/>
  <c r="F819" i="3"/>
  <c r="E819" i="3"/>
  <c r="D819" i="3"/>
  <c r="C819" i="3"/>
  <c r="A819" i="3"/>
  <c r="J818" i="3"/>
  <c r="H818" i="3"/>
  <c r="I818" i="3" s="1"/>
  <c r="G818" i="3"/>
  <c r="F818" i="3"/>
  <c r="E818" i="3"/>
  <c r="D818" i="3"/>
  <c r="C818" i="3"/>
  <c r="A818" i="3"/>
  <c r="J817" i="3"/>
  <c r="H817" i="3"/>
  <c r="I817" i="3" s="1"/>
  <c r="G817" i="3"/>
  <c r="F817" i="3"/>
  <c r="E817" i="3"/>
  <c r="D817" i="3"/>
  <c r="C817" i="3"/>
  <c r="A817" i="3"/>
  <c r="J816" i="3"/>
  <c r="I816" i="3"/>
  <c r="H816" i="3"/>
  <c r="G816" i="3"/>
  <c r="F816" i="3"/>
  <c r="E816" i="3"/>
  <c r="D816" i="3"/>
  <c r="C816" i="3"/>
  <c r="A816" i="3"/>
  <c r="J815" i="3"/>
  <c r="H815" i="3"/>
  <c r="I815" i="3" s="1"/>
  <c r="G815" i="3"/>
  <c r="F815" i="3"/>
  <c r="E815" i="3"/>
  <c r="D815" i="3"/>
  <c r="C815" i="3"/>
  <c r="A815" i="3"/>
  <c r="J814" i="3"/>
  <c r="H814" i="3"/>
  <c r="I814" i="3" s="1"/>
  <c r="G814" i="3"/>
  <c r="F814" i="3"/>
  <c r="E814" i="3"/>
  <c r="D814" i="3"/>
  <c r="C814" i="3"/>
  <c r="A814" i="3"/>
  <c r="J813" i="3"/>
  <c r="H813" i="3"/>
  <c r="I813" i="3" s="1"/>
  <c r="G813" i="3"/>
  <c r="F813" i="3"/>
  <c r="E813" i="3"/>
  <c r="D813" i="3"/>
  <c r="C813" i="3"/>
  <c r="A813" i="3"/>
  <c r="J812" i="3"/>
  <c r="H812" i="3"/>
  <c r="I812" i="3" s="1"/>
  <c r="G812" i="3"/>
  <c r="F812" i="3"/>
  <c r="E812" i="3"/>
  <c r="D812" i="3"/>
  <c r="C812" i="3"/>
  <c r="A812" i="3"/>
  <c r="J811" i="3"/>
  <c r="I811" i="3"/>
  <c r="H811" i="3"/>
  <c r="G811" i="3"/>
  <c r="F811" i="3"/>
  <c r="E811" i="3"/>
  <c r="D811" i="3"/>
  <c r="C811" i="3"/>
  <c r="A811" i="3"/>
  <c r="J810" i="3"/>
  <c r="H810" i="3"/>
  <c r="I810" i="3" s="1"/>
  <c r="G810" i="3"/>
  <c r="F810" i="3"/>
  <c r="E810" i="3"/>
  <c r="D810" i="3"/>
  <c r="C810" i="3"/>
  <c r="A810" i="3"/>
  <c r="J809" i="3"/>
  <c r="H809" i="3"/>
  <c r="I809" i="3" s="1"/>
  <c r="G809" i="3"/>
  <c r="F809" i="3"/>
  <c r="E809" i="3"/>
  <c r="D809" i="3"/>
  <c r="C809" i="3"/>
  <c r="A809" i="3"/>
  <c r="J808" i="3"/>
  <c r="H808" i="3"/>
  <c r="I808" i="3" s="1"/>
  <c r="G808" i="3"/>
  <c r="F808" i="3"/>
  <c r="E808" i="3"/>
  <c r="D808" i="3"/>
  <c r="C808" i="3"/>
  <c r="A808" i="3"/>
  <c r="J807" i="3"/>
  <c r="H807" i="3"/>
  <c r="I807" i="3" s="1"/>
  <c r="G807" i="3"/>
  <c r="F807" i="3"/>
  <c r="E807" i="3"/>
  <c r="D807" i="3"/>
  <c r="C807" i="3"/>
  <c r="A807" i="3"/>
  <c r="J806" i="3"/>
  <c r="H806" i="3"/>
  <c r="I806" i="3" s="1"/>
  <c r="G806" i="3"/>
  <c r="F806" i="3"/>
  <c r="E806" i="3"/>
  <c r="D806" i="3"/>
  <c r="C806" i="3"/>
  <c r="A806" i="3"/>
  <c r="J805" i="3"/>
  <c r="I805" i="3"/>
  <c r="H805" i="3"/>
  <c r="G805" i="3"/>
  <c r="F805" i="3"/>
  <c r="E805" i="3"/>
  <c r="D805" i="3"/>
  <c r="C805" i="3"/>
  <c r="A805" i="3"/>
  <c r="J804" i="3"/>
  <c r="H804" i="3"/>
  <c r="I804" i="3" s="1"/>
  <c r="G804" i="3"/>
  <c r="F804" i="3"/>
  <c r="E804" i="3"/>
  <c r="D804" i="3"/>
  <c r="C804" i="3"/>
  <c r="A804" i="3"/>
  <c r="J803" i="3"/>
  <c r="H803" i="3"/>
  <c r="I803" i="3" s="1"/>
  <c r="G803" i="3"/>
  <c r="F803" i="3"/>
  <c r="E803" i="3"/>
  <c r="D803" i="3"/>
  <c r="C803" i="3"/>
  <c r="A803" i="3"/>
  <c r="J802" i="3"/>
  <c r="H802" i="3"/>
  <c r="I802" i="3" s="1"/>
  <c r="G802" i="3"/>
  <c r="F802" i="3"/>
  <c r="E802" i="3"/>
  <c r="D802" i="3"/>
  <c r="C802" i="3"/>
  <c r="A802" i="3"/>
  <c r="J801" i="3"/>
  <c r="H801" i="3"/>
  <c r="I801" i="3" s="1"/>
  <c r="G801" i="3"/>
  <c r="F801" i="3"/>
  <c r="E801" i="3"/>
  <c r="D801" i="3"/>
  <c r="C801" i="3"/>
  <c r="A801" i="3"/>
  <c r="J800" i="3"/>
  <c r="I800" i="3"/>
  <c r="H800" i="3"/>
  <c r="G800" i="3"/>
  <c r="F800" i="3"/>
  <c r="E800" i="3"/>
  <c r="D800" i="3"/>
  <c r="C800" i="3"/>
  <c r="A800" i="3"/>
  <c r="J799" i="3"/>
  <c r="H799" i="3"/>
  <c r="I799" i="3" s="1"/>
  <c r="G799" i="3"/>
  <c r="F799" i="3"/>
  <c r="E799" i="3"/>
  <c r="D799" i="3"/>
  <c r="C799" i="3"/>
  <c r="A799" i="3"/>
  <c r="J798" i="3"/>
  <c r="H798" i="3"/>
  <c r="I798" i="3" s="1"/>
  <c r="G798" i="3"/>
  <c r="F798" i="3"/>
  <c r="E798" i="3"/>
  <c r="D798" i="3"/>
  <c r="C798" i="3"/>
  <c r="A798" i="3"/>
  <c r="J797" i="3"/>
  <c r="H797" i="3"/>
  <c r="I797" i="3" s="1"/>
  <c r="G797" i="3"/>
  <c r="F797" i="3"/>
  <c r="E797" i="3"/>
  <c r="D797" i="3"/>
  <c r="C797" i="3"/>
  <c r="A797" i="3"/>
  <c r="J796" i="3"/>
  <c r="H796" i="3"/>
  <c r="I796" i="3" s="1"/>
  <c r="G796" i="3"/>
  <c r="F796" i="3"/>
  <c r="E796" i="3"/>
  <c r="D796" i="3"/>
  <c r="C796" i="3"/>
  <c r="A796" i="3"/>
  <c r="J795" i="3"/>
  <c r="I795" i="3"/>
  <c r="H795" i="3"/>
  <c r="G795" i="3"/>
  <c r="F795" i="3"/>
  <c r="E795" i="3"/>
  <c r="D795" i="3"/>
  <c r="C795" i="3"/>
  <c r="A795" i="3"/>
  <c r="J794" i="3"/>
  <c r="H794" i="3"/>
  <c r="I794" i="3" s="1"/>
  <c r="G794" i="3"/>
  <c r="F794" i="3"/>
  <c r="E794" i="3"/>
  <c r="D794" i="3"/>
  <c r="C794" i="3"/>
  <c r="A794" i="3"/>
  <c r="J793" i="3"/>
  <c r="H793" i="3"/>
  <c r="I793" i="3" s="1"/>
  <c r="G793" i="3"/>
  <c r="F793" i="3"/>
  <c r="E793" i="3"/>
  <c r="D793" i="3"/>
  <c r="C793" i="3"/>
  <c r="A793" i="3"/>
  <c r="J792" i="3"/>
  <c r="H792" i="3"/>
  <c r="I792" i="3" s="1"/>
  <c r="G792" i="3"/>
  <c r="F792" i="3"/>
  <c r="E792" i="3"/>
  <c r="D792" i="3"/>
  <c r="C792" i="3"/>
  <c r="A792" i="3"/>
  <c r="J791" i="3"/>
  <c r="H791" i="3"/>
  <c r="I791" i="3" s="1"/>
  <c r="G791" i="3"/>
  <c r="F791" i="3"/>
  <c r="E791" i="3"/>
  <c r="D791" i="3"/>
  <c r="C791" i="3"/>
  <c r="A791" i="3"/>
  <c r="J790" i="3"/>
  <c r="H790" i="3"/>
  <c r="I790" i="3" s="1"/>
  <c r="G790" i="3"/>
  <c r="F790" i="3"/>
  <c r="E790" i="3"/>
  <c r="D790" i="3"/>
  <c r="C790" i="3"/>
  <c r="A790" i="3"/>
  <c r="J789" i="3"/>
  <c r="I789" i="3"/>
  <c r="H789" i="3"/>
  <c r="G789" i="3"/>
  <c r="F789" i="3"/>
  <c r="E789" i="3"/>
  <c r="D789" i="3"/>
  <c r="C789" i="3"/>
  <c r="A789" i="3"/>
  <c r="J788" i="3"/>
  <c r="H788" i="3"/>
  <c r="I788" i="3" s="1"/>
  <c r="G788" i="3"/>
  <c r="F788" i="3"/>
  <c r="E788" i="3"/>
  <c r="D788" i="3"/>
  <c r="C788" i="3"/>
  <c r="A788" i="3"/>
  <c r="J787" i="3"/>
  <c r="H787" i="3"/>
  <c r="I787" i="3" s="1"/>
  <c r="G787" i="3"/>
  <c r="F787" i="3"/>
  <c r="E787" i="3"/>
  <c r="D787" i="3"/>
  <c r="C787" i="3"/>
  <c r="A787" i="3"/>
  <c r="J786" i="3"/>
  <c r="H786" i="3"/>
  <c r="I786" i="3" s="1"/>
  <c r="G786" i="3"/>
  <c r="F786" i="3"/>
  <c r="E786" i="3"/>
  <c r="D786" i="3"/>
  <c r="C786" i="3"/>
  <c r="A786" i="3"/>
  <c r="J785" i="3"/>
  <c r="H785" i="3"/>
  <c r="I785" i="3" s="1"/>
  <c r="G785" i="3"/>
  <c r="F785" i="3"/>
  <c r="E785" i="3"/>
  <c r="D785" i="3"/>
  <c r="C785" i="3"/>
  <c r="A785" i="3"/>
  <c r="J784" i="3"/>
  <c r="I784" i="3"/>
  <c r="H784" i="3"/>
  <c r="G784" i="3"/>
  <c r="F784" i="3"/>
  <c r="E784" i="3"/>
  <c r="D784" i="3"/>
  <c r="C784" i="3"/>
  <c r="A784" i="3"/>
  <c r="J783" i="3"/>
  <c r="H783" i="3"/>
  <c r="I783" i="3" s="1"/>
  <c r="G783" i="3"/>
  <c r="F783" i="3"/>
  <c r="E783" i="3"/>
  <c r="D783" i="3"/>
  <c r="C783" i="3"/>
  <c r="A783" i="3"/>
  <c r="J782" i="3"/>
  <c r="H782" i="3"/>
  <c r="I782" i="3" s="1"/>
  <c r="G782" i="3"/>
  <c r="F782" i="3"/>
  <c r="E782" i="3"/>
  <c r="D782" i="3"/>
  <c r="C782" i="3"/>
  <c r="A782" i="3"/>
  <c r="J781" i="3"/>
  <c r="H781" i="3"/>
  <c r="I781" i="3" s="1"/>
  <c r="G781" i="3"/>
  <c r="F781" i="3"/>
  <c r="E781" i="3"/>
  <c r="D781" i="3"/>
  <c r="C781" i="3"/>
  <c r="A781" i="3"/>
  <c r="J780" i="3"/>
  <c r="H780" i="3"/>
  <c r="I780" i="3" s="1"/>
  <c r="G780" i="3"/>
  <c r="F780" i="3"/>
  <c r="E780" i="3"/>
  <c r="D780" i="3"/>
  <c r="C780" i="3"/>
  <c r="A780" i="3"/>
  <c r="J779" i="3"/>
  <c r="I779" i="3"/>
  <c r="H779" i="3"/>
  <c r="G779" i="3"/>
  <c r="F779" i="3"/>
  <c r="E779" i="3"/>
  <c r="D779" i="3"/>
  <c r="C779" i="3"/>
  <c r="A779" i="3"/>
  <c r="J778" i="3"/>
  <c r="H778" i="3"/>
  <c r="I778" i="3" s="1"/>
  <c r="G778" i="3"/>
  <c r="F778" i="3"/>
  <c r="E778" i="3"/>
  <c r="D778" i="3"/>
  <c r="C778" i="3"/>
  <c r="A778" i="3"/>
  <c r="J777" i="3"/>
  <c r="H777" i="3"/>
  <c r="I777" i="3" s="1"/>
  <c r="G777" i="3"/>
  <c r="F777" i="3"/>
  <c r="E777" i="3"/>
  <c r="D777" i="3"/>
  <c r="C777" i="3"/>
  <c r="A777" i="3"/>
  <c r="J776" i="3"/>
  <c r="H776" i="3"/>
  <c r="I776" i="3" s="1"/>
  <c r="G776" i="3"/>
  <c r="F776" i="3"/>
  <c r="E776" i="3"/>
  <c r="D776" i="3"/>
  <c r="C776" i="3"/>
  <c r="A776" i="3"/>
  <c r="J775" i="3"/>
  <c r="H775" i="3"/>
  <c r="I775" i="3" s="1"/>
  <c r="G775" i="3"/>
  <c r="F775" i="3"/>
  <c r="E775" i="3"/>
  <c r="D775" i="3"/>
  <c r="C775" i="3"/>
  <c r="A775" i="3"/>
  <c r="J774" i="3"/>
  <c r="H774" i="3"/>
  <c r="I774" i="3" s="1"/>
  <c r="G774" i="3"/>
  <c r="F774" i="3"/>
  <c r="E774" i="3"/>
  <c r="D774" i="3"/>
  <c r="C774" i="3"/>
  <c r="A774" i="3"/>
  <c r="J773" i="3"/>
  <c r="I773" i="3"/>
  <c r="H773" i="3"/>
  <c r="G773" i="3"/>
  <c r="F773" i="3"/>
  <c r="E773" i="3"/>
  <c r="D773" i="3"/>
  <c r="C773" i="3"/>
  <c r="A773" i="3"/>
  <c r="J772" i="3"/>
  <c r="H772" i="3"/>
  <c r="I772" i="3" s="1"/>
  <c r="G772" i="3"/>
  <c r="F772" i="3"/>
  <c r="E772" i="3"/>
  <c r="D772" i="3"/>
  <c r="C772" i="3"/>
  <c r="A772" i="3"/>
  <c r="J771" i="3"/>
  <c r="H771" i="3"/>
  <c r="I771" i="3" s="1"/>
  <c r="G771" i="3"/>
  <c r="F771" i="3"/>
  <c r="E771" i="3"/>
  <c r="D771" i="3"/>
  <c r="C771" i="3"/>
  <c r="A771" i="3"/>
  <c r="J770" i="3"/>
  <c r="H770" i="3"/>
  <c r="I770" i="3" s="1"/>
  <c r="G770" i="3"/>
  <c r="F770" i="3"/>
  <c r="E770" i="3"/>
  <c r="D770" i="3"/>
  <c r="C770" i="3"/>
  <c r="A770" i="3"/>
  <c r="J769" i="3"/>
  <c r="H769" i="3"/>
  <c r="I769" i="3" s="1"/>
  <c r="G769" i="3"/>
  <c r="F769" i="3"/>
  <c r="E769" i="3"/>
  <c r="D769" i="3"/>
  <c r="C769" i="3"/>
  <c r="A769" i="3"/>
  <c r="J768" i="3"/>
  <c r="I768" i="3"/>
  <c r="H768" i="3"/>
  <c r="G768" i="3"/>
  <c r="F768" i="3"/>
  <c r="E768" i="3"/>
  <c r="D768" i="3"/>
  <c r="C768" i="3"/>
  <c r="A768" i="3"/>
  <c r="J767" i="3"/>
  <c r="H767" i="3"/>
  <c r="I767" i="3" s="1"/>
  <c r="G767" i="3"/>
  <c r="F767" i="3"/>
  <c r="E767" i="3"/>
  <c r="D767" i="3"/>
  <c r="C767" i="3"/>
  <c r="A767" i="3"/>
  <c r="J766" i="3"/>
  <c r="H766" i="3"/>
  <c r="I766" i="3" s="1"/>
  <c r="G766" i="3"/>
  <c r="F766" i="3"/>
  <c r="E766" i="3"/>
  <c r="D766" i="3"/>
  <c r="C766" i="3"/>
  <c r="A766" i="3"/>
  <c r="J765" i="3"/>
  <c r="H765" i="3"/>
  <c r="I765" i="3" s="1"/>
  <c r="G765" i="3"/>
  <c r="F765" i="3"/>
  <c r="E765" i="3"/>
  <c r="D765" i="3"/>
  <c r="C765" i="3"/>
  <c r="A765" i="3"/>
  <c r="J764" i="3"/>
  <c r="H764" i="3"/>
  <c r="I764" i="3" s="1"/>
  <c r="G764" i="3"/>
  <c r="F764" i="3"/>
  <c r="E764" i="3"/>
  <c r="D764" i="3"/>
  <c r="C764" i="3"/>
  <c r="A764" i="3"/>
  <c r="J763" i="3"/>
  <c r="I763" i="3"/>
  <c r="H763" i="3"/>
  <c r="G763" i="3"/>
  <c r="F763" i="3"/>
  <c r="E763" i="3"/>
  <c r="D763" i="3"/>
  <c r="C763" i="3"/>
  <c r="A763" i="3"/>
  <c r="J762" i="3"/>
  <c r="H762" i="3"/>
  <c r="I762" i="3" s="1"/>
  <c r="G762" i="3"/>
  <c r="F762" i="3"/>
  <c r="E762" i="3"/>
  <c r="D762" i="3"/>
  <c r="C762" i="3"/>
  <c r="A762" i="3"/>
  <c r="J761" i="3"/>
  <c r="H761" i="3"/>
  <c r="I761" i="3" s="1"/>
  <c r="G761" i="3"/>
  <c r="F761" i="3"/>
  <c r="E761" i="3"/>
  <c r="D761" i="3"/>
  <c r="C761" i="3"/>
  <c r="A761" i="3"/>
  <c r="J760" i="3"/>
  <c r="H760" i="3"/>
  <c r="I760" i="3" s="1"/>
  <c r="G760" i="3"/>
  <c r="F760" i="3"/>
  <c r="E760" i="3"/>
  <c r="D760" i="3"/>
  <c r="C760" i="3"/>
  <c r="A760" i="3"/>
  <c r="J759" i="3"/>
  <c r="H759" i="3"/>
  <c r="I759" i="3" s="1"/>
  <c r="G759" i="3"/>
  <c r="F759" i="3"/>
  <c r="E759" i="3"/>
  <c r="D759" i="3"/>
  <c r="C759" i="3"/>
  <c r="A759" i="3"/>
  <c r="J758" i="3"/>
  <c r="H758" i="3"/>
  <c r="I758" i="3" s="1"/>
  <c r="G758" i="3"/>
  <c r="F758" i="3"/>
  <c r="E758" i="3"/>
  <c r="D758" i="3"/>
  <c r="C758" i="3"/>
  <c r="A758" i="3"/>
  <c r="J757" i="3"/>
  <c r="I757" i="3"/>
  <c r="H757" i="3"/>
  <c r="G757" i="3"/>
  <c r="F757" i="3"/>
  <c r="E757" i="3"/>
  <c r="D757" i="3"/>
  <c r="C757" i="3"/>
  <c r="A757" i="3"/>
  <c r="J756" i="3"/>
  <c r="H756" i="3"/>
  <c r="I756" i="3" s="1"/>
  <c r="G756" i="3"/>
  <c r="F756" i="3"/>
  <c r="E756" i="3"/>
  <c r="D756" i="3"/>
  <c r="C756" i="3"/>
  <c r="A756" i="3"/>
  <c r="J755" i="3"/>
  <c r="H755" i="3"/>
  <c r="I755" i="3" s="1"/>
  <c r="G755" i="3"/>
  <c r="F755" i="3"/>
  <c r="E755" i="3"/>
  <c r="D755" i="3"/>
  <c r="C755" i="3"/>
  <c r="A755" i="3"/>
  <c r="J754" i="3"/>
  <c r="H754" i="3"/>
  <c r="I754" i="3" s="1"/>
  <c r="G754" i="3"/>
  <c r="F754" i="3"/>
  <c r="E754" i="3"/>
  <c r="D754" i="3"/>
  <c r="C754" i="3"/>
  <c r="A754" i="3"/>
  <c r="J753" i="3"/>
  <c r="H753" i="3"/>
  <c r="I753" i="3" s="1"/>
  <c r="G753" i="3"/>
  <c r="F753" i="3"/>
  <c r="E753" i="3"/>
  <c r="D753" i="3"/>
  <c r="C753" i="3"/>
  <c r="A753" i="3"/>
  <c r="J752" i="3"/>
  <c r="I752" i="3"/>
  <c r="H752" i="3"/>
  <c r="G752" i="3"/>
  <c r="F752" i="3"/>
  <c r="E752" i="3"/>
  <c r="D752" i="3"/>
  <c r="C752" i="3"/>
  <c r="A752" i="3"/>
  <c r="J751" i="3"/>
  <c r="H751" i="3"/>
  <c r="I751" i="3" s="1"/>
  <c r="G751" i="3"/>
  <c r="F751" i="3"/>
  <c r="E751" i="3"/>
  <c r="D751" i="3"/>
  <c r="C751" i="3"/>
  <c r="A751" i="3"/>
  <c r="J750" i="3"/>
  <c r="H750" i="3"/>
  <c r="I750" i="3" s="1"/>
  <c r="G750" i="3"/>
  <c r="F750" i="3"/>
  <c r="E750" i="3"/>
  <c r="D750" i="3"/>
  <c r="C750" i="3"/>
  <c r="A750" i="3"/>
  <c r="J749" i="3"/>
  <c r="H749" i="3"/>
  <c r="I749" i="3" s="1"/>
  <c r="G749" i="3"/>
  <c r="F749" i="3"/>
  <c r="E749" i="3"/>
  <c r="D749" i="3"/>
  <c r="C749" i="3"/>
  <c r="A749" i="3"/>
  <c r="J748" i="3"/>
  <c r="H748" i="3"/>
  <c r="I748" i="3" s="1"/>
  <c r="G748" i="3"/>
  <c r="F748" i="3"/>
  <c r="E748" i="3"/>
  <c r="D748" i="3"/>
  <c r="C748" i="3"/>
  <c r="A748" i="3"/>
  <c r="J747" i="3"/>
  <c r="I747" i="3"/>
  <c r="H747" i="3"/>
  <c r="G747" i="3"/>
  <c r="F747" i="3"/>
  <c r="E747" i="3"/>
  <c r="D747" i="3"/>
  <c r="C747" i="3"/>
  <c r="A747" i="3"/>
  <c r="J746" i="3"/>
  <c r="H746" i="3"/>
  <c r="I746" i="3" s="1"/>
  <c r="G746" i="3"/>
  <c r="F746" i="3"/>
  <c r="E746" i="3"/>
  <c r="D746" i="3"/>
  <c r="C746" i="3"/>
  <c r="A746" i="3"/>
  <c r="J745" i="3"/>
  <c r="H745" i="3"/>
  <c r="I745" i="3" s="1"/>
  <c r="G745" i="3"/>
  <c r="F745" i="3"/>
  <c r="E745" i="3"/>
  <c r="D745" i="3"/>
  <c r="C745" i="3"/>
  <c r="A745" i="3"/>
  <c r="J744" i="3"/>
  <c r="H744" i="3"/>
  <c r="I744" i="3" s="1"/>
  <c r="G744" i="3"/>
  <c r="F744" i="3"/>
  <c r="E744" i="3"/>
  <c r="D744" i="3"/>
  <c r="C744" i="3"/>
  <c r="A744" i="3"/>
  <c r="J743" i="3"/>
  <c r="H743" i="3"/>
  <c r="I743" i="3" s="1"/>
  <c r="G743" i="3"/>
  <c r="F743" i="3"/>
  <c r="E743" i="3"/>
  <c r="D743" i="3"/>
  <c r="C743" i="3"/>
  <c r="A743" i="3"/>
  <c r="J742" i="3"/>
  <c r="H742" i="3"/>
  <c r="I742" i="3" s="1"/>
  <c r="G742" i="3"/>
  <c r="F742" i="3"/>
  <c r="E742" i="3"/>
  <c r="D742" i="3"/>
  <c r="C742" i="3"/>
  <c r="A742" i="3"/>
  <c r="J741" i="3"/>
  <c r="I741" i="3"/>
  <c r="H741" i="3"/>
  <c r="G741" i="3"/>
  <c r="F741" i="3"/>
  <c r="E741" i="3"/>
  <c r="D741" i="3"/>
  <c r="C741" i="3"/>
  <c r="A741" i="3"/>
  <c r="J740" i="3"/>
  <c r="H740" i="3"/>
  <c r="I740" i="3" s="1"/>
  <c r="G740" i="3"/>
  <c r="F740" i="3"/>
  <c r="E740" i="3"/>
  <c r="D740" i="3"/>
  <c r="C740" i="3"/>
  <c r="A740" i="3"/>
  <c r="J739" i="3"/>
  <c r="H739" i="3"/>
  <c r="I739" i="3" s="1"/>
  <c r="G739" i="3"/>
  <c r="F739" i="3"/>
  <c r="E739" i="3"/>
  <c r="D739" i="3"/>
  <c r="C739" i="3"/>
  <c r="A739" i="3"/>
  <c r="J738" i="3"/>
  <c r="H738" i="3"/>
  <c r="I738" i="3" s="1"/>
  <c r="G738" i="3"/>
  <c r="F738" i="3"/>
  <c r="E738" i="3"/>
  <c r="D738" i="3"/>
  <c r="C738" i="3"/>
  <c r="A738" i="3"/>
  <c r="J737" i="3"/>
  <c r="H737" i="3"/>
  <c r="I737" i="3" s="1"/>
  <c r="G737" i="3"/>
  <c r="F737" i="3"/>
  <c r="E737" i="3"/>
  <c r="D737" i="3"/>
  <c r="C737" i="3"/>
  <c r="A737" i="3"/>
  <c r="J736" i="3"/>
  <c r="I736" i="3"/>
  <c r="H736" i="3"/>
  <c r="G736" i="3"/>
  <c r="F736" i="3"/>
  <c r="E736" i="3"/>
  <c r="D736" i="3"/>
  <c r="C736" i="3"/>
  <c r="A736" i="3"/>
  <c r="J735" i="3"/>
  <c r="H735" i="3"/>
  <c r="I735" i="3" s="1"/>
  <c r="G735" i="3"/>
  <c r="F735" i="3"/>
  <c r="E735" i="3"/>
  <c r="D735" i="3"/>
  <c r="C735" i="3"/>
  <c r="A735" i="3"/>
  <c r="J734" i="3"/>
  <c r="H734" i="3"/>
  <c r="I734" i="3" s="1"/>
  <c r="G734" i="3"/>
  <c r="F734" i="3"/>
  <c r="E734" i="3"/>
  <c r="D734" i="3"/>
  <c r="C734" i="3"/>
  <c r="A734" i="3"/>
  <c r="J733" i="3"/>
  <c r="H733" i="3"/>
  <c r="I733" i="3" s="1"/>
  <c r="G733" i="3"/>
  <c r="F733" i="3"/>
  <c r="E733" i="3"/>
  <c r="D733" i="3"/>
  <c r="C733" i="3"/>
  <c r="A733" i="3"/>
  <c r="J732" i="3"/>
  <c r="H732" i="3"/>
  <c r="I732" i="3" s="1"/>
  <c r="G732" i="3"/>
  <c r="F732" i="3"/>
  <c r="E732" i="3"/>
  <c r="D732" i="3"/>
  <c r="C732" i="3"/>
  <c r="A732" i="3"/>
  <c r="J731" i="3"/>
  <c r="I731" i="3"/>
  <c r="H731" i="3"/>
  <c r="G731" i="3"/>
  <c r="F731" i="3"/>
  <c r="E731" i="3"/>
  <c r="D731" i="3"/>
  <c r="C731" i="3"/>
  <c r="A731" i="3"/>
  <c r="J730" i="3"/>
  <c r="H730" i="3"/>
  <c r="I730" i="3" s="1"/>
  <c r="G730" i="3"/>
  <c r="F730" i="3"/>
  <c r="E730" i="3"/>
  <c r="D730" i="3"/>
  <c r="C730" i="3"/>
  <c r="A730" i="3"/>
  <c r="J729" i="3"/>
  <c r="H729" i="3"/>
  <c r="I729" i="3" s="1"/>
  <c r="G729" i="3"/>
  <c r="F729" i="3"/>
  <c r="E729" i="3"/>
  <c r="D729" i="3"/>
  <c r="C729" i="3"/>
  <c r="A729" i="3"/>
  <c r="J728" i="3"/>
  <c r="H728" i="3"/>
  <c r="I728" i="3" s="1"/>
  <c r="G728" i="3"/>
  <c r="F728" i="3"/>
  <c r="E728" i="3"/>
  <c r="D728" i="3"/>
  <c r="C728" i="3"/>
  <c r="A728" i="3"/>
  <c r="J727" i="3"/>
  <c r="H727" i="3"/>
  <c r="I727" i="3" s="1"/>
  <c r="G727" i="3"/>
  <c r="F727" i="3"/>
  <c r="E727" i="3"/>
  <c r="D727" i="3"/>
  <c r="C727" i="3"/>
  <c r="A727" i="3"/>
  <c r="J726" i="3"/>
  <c r="H726" i="3"/>
  <c r="I726" i="3" s="1"/>
  <c r="G726" i="3"/>
  <c r="F726" i="3"/>
  <c r="E726" i="3"/>
  <c r="D726" i="3"/>
  <c r="C726" i="3"/>
  <c r="A726" i="3"/>
  <c r="J725" i="3"/>
  <c r="I725" i="3"/>
  <c r="H725" i="3"/>
  <c r="G725" i="3"/>
  <c r="F725" i="3"/>
  <c r="E725" i="3"/>
  <c r="D725" i="3"/>
  <c r="C725" i="3"/>
  <c r="A725" i="3"/>
  <c r="J724" i="3"/>
  <c r="H724" i="3"/>
  <c r="I724" i="3" s="1"/>
  <c r="G724" i="3"/>
  <c r="F724" i="3"/>
  <c r="E724" i="3"/>
  <c r="D724" i="3"/>
  <c r="C724" i="3"/>
  <c r="A724" i="3"/>
  <c r="J723" i="3"/>
  <c r="H723" i="3"/>
  <c r="I723" i="3" s="1"/>
  <c r="G723" i="3"/>
  <c r="F723" i="3"/>
  <c r="E723" i="3"/>
  <c r="D723" i="3"/>
  <c r="C723" i="3"/>
  <c r="A723" i="3"/>
  <c r="J722" i="3"/>
  <c r="H722" i="3"/>
  <c r="I722" i="3" s="1"/>
  <c r="G722" i="3"/>
  <c r="F722" i="3"/>
  <c r="E722" i="3"/>
  <c r="D722" i="3"/>
  <c r="C722" i="3"/>
  <c r="A722" i="3"/>
  <c r="J721" i="3"/>
  <c r="H721" i="3"/>
  <c r="I721" i="3" s="1"/>
  <c r="G721" i="3"/>
  <c r="F721" i="3"/>
  <c r="E721" i="3"/>
  <c r="D721" i="3"/>
  <c r="C721" i="3"/>
  <c r="A721" i="3"/>
  <c r="J720" i="3"/>
  <c r="I720" i="3"/>
  <c r="H720" i="3"/>
  <c r="G720" i="3"/>
  <c r="F720" i="3"/>
  <c r="E720" i="3"/>
  <c r="D720" i="3"/>
  <c r="C720" i="3"/>
  <c r="A720" i="3"/>
  <c r="J719" i="3"/>
  <c r="H719" i="3"/>
  <c r="I719" i="3" s="1"/>
  <c r="G719" i="3"/>
  <c r="F719" i="3"/>
  <c r="E719" i="3"/>
  <c r="D719" i="3"/>
  <c r="C719" i="3"/>
  <c r="A719" i="3"/>
  <c r="J718" i="3"/>
  <c r="H718" i="3"/>
  <c r="I718" i="3" s="1"/>
  <c r="G718" i="3"/>
  <c r="F718" i="3"/>
  <c r="E718" i="3"/>
  <c r="D718" i="3"/>
  <c r="C718" i="3"/>
  <c r="A718" i="3"/>
  <c r="J717" i="3"/>
  <c r="H717" i="3"/>
  <c r="I717" i="3" s="1"/>
  <c r="G717" i="3"/>
  <c r="F717" i="3"/>
  <c r="E717" i="3"/>
  <c r="D717" i="3"/>
  <c r="C717" i="3"/>
  <c r="A717" i="3"/>
  <c r="J716" i="3"/>
  <c r="H716" i="3"/>
  <c r="I716" i="3" s="1"/>
  <c r="G716" i="3"/>
  <c r="F716" i="3"/>
  <c r="E716" i="3"/>
  <c r="D716" i="3"/>
  <c r="C716" i="3"/>
  <c r="A716" i="3"/>
  <c r="J715" i="3"/>
  <c r="I715" i="3"/>
  <c r="H715" i="3"/>
  <c r="G715" i="3"/>
  <c r="F715" i="3"/>
  <c r="E715" i="3"/>
  <c r="D715" i="3"/>
  <c r="C715" i="3"/>
  <c r="A715" i="3"/>
  <c r="J714" i="3"/>
  <c r="H714" i="3"/>
  <c r="I714" i="3" s="1"/>
  <c r="G714" i="3"/>
  <c r="F714" i="3"/>
  <c r="E714" i="3"/>
  <c r="D714" i="3"/>
  <c r="C714" i="3"/>
  <c r="A714" i="3"/>
  <c r="J713" i="3"/>
  <c r="H713" i="3"/>
  <c r="I713" i="3" s="1"/>
  <c r="G713" i="3"/>
  <c r="F713" i="3"/>
  <c r="E713" i="3"/>
  <c r="D713" i="3"/>
  <c r="C713" i="3"/>
  <c r="A713" i="3"/>
  <c r="J712" i="3"/>
  <c r="H712" i="3"/>
  <c r="I712" i="3" s="1"/>
  <c r="G712" i="3"/>
  <c r="F712" i="3"/>
  <c r="E712" i="3"/>
  <c r="D712" i="3"/>
  <c r="C712" i="3"/>
  <c r="A712" i="3"/>
  <c r="J711" i="3"/>
  <c r="H711" i="3"/>
  <c r="I711" i="3" s="1"/>
  <c r="G711" i="3"/>
  <c r="F711" i="3"/>
  <c r="E711" i="3"/>
  <c r="D711" i="3"/>
  <c r="C711" i="3"/>
  <c r="A711" i="3"/>
  <c r="J710" i="3"/>
  <c r="H710" i="3"/>
  <c r="I710" i="3" s="1"/>
  <c r="G710" i="3"/>
  <c r="F710" i="3"/>
  <c r="E710" i="3"/>
  <c r="D710" i="3"/>
  <c r="C710" i="3"/>
  <c r="A710" i="3"/>
  <c r="J709" i="3"/>
  <c r="I709" i="3"/>
  <c r="H709" i="3"/>
  <c r="G709" i="3"/>
  <c r="F709" i="3"/>
  <c r="E709" i="3"/>
  <c r="D709" i="3"/>
  <c r="C709" i="3"/>
  <c r="A709" i="3"/>
  <c r="J708" i="3"/>
  <c r="H708" i="3"/>
  <c r="I708" i="3" s="1"/>
  <c r="G708" i="3"/>
  <c r="F708" i="3"/>
  <c r="E708" i="3"/>
  <c r="D708" i="3"/>
  <c r="C708" i="3"/>
  <c r="A708" i="3"/>
  <c r="J707" i="3"/>
  <c r="H707" i="3"/>
  <c r="I707" i="3" s="1"/>
  <c r="G707" i="3"/>
  <c r="F707" i="3"/>
  <c r="E707" i="3"/>
  <c r="D707" i="3"/>
  <c r="C707" i="3"/>
  <c r="A707" i="3"/>
  <c r="J706" i="3"/>
  <c r="H706" i="3"/>
  <c r="I706" i="3" s="1"/>
  <c r="G706" i="3"/>
  <c r="F706" i="3"/>
  <c r="E706" i="3"/>
  <c r="D706" i="3"/>
  <c r="C706" i="3"/>
  <c r="A706" i="3"/>
  <c r="J705" i="3"/>
  <c r="H705" i="3"/>
  <c r="I705" i="3" s="1"/>
  <c r="G705" i="3"/>
  <c r="F705" i="3"/>
  <c r="E705" i="3"/>
  <c r="D705" i="3"/>
  <c r="C705" i="3"/>
  <c r="A705" i="3"/>
  <c r="J704" i="3"/>
  <c r="I704" i="3"/>
  <c r="H704" i="3"/>
  <c r="G704" i="3"/>
  <c r="F704" i="3"/>
  <c r="E704" i="3"/>
  <c r="D704" i="3"/>
  <c r="C704" i="3"/>
  <c r="A704" i="3"/>
  <c r="J703" i="3"/>
  <c r="H703" i="3"/>
  <c r="I703" i="3" s="1"/>
  <c r="G703" i="3"/>
  <c r="F703" i="3"/>
  <c r="E703" i="3"/>
  <c r="D703" i="3"/>
  <c r="C703" i="3"/>
  <c r="A703" i="3"/>
  <c r="J702" i="3"/>
  <c r="H702" i="3"/>
  <c r="I702" i="3" s="1"/>
  <c r="G702" i="3"/>
  <c r="F702" i="3"/>
  <c r="E702" i="3"/>
  <c r="D702" i="3"/>
  <c r="C702" i="3"/>
  <c r="A702" i="3"/>
  <c r="J701" i="3"/>
  <c r="H701" i="3"/>
  <c r="I701" i="3" s="1"/>
  <c r="G701" i="3"/>
  <c r="F701" i="3"/>
  <c r="E701" i="3"/>
  <c r="D701" i="3"/>
  <c r="C701" i="3"/>
  <c r="A701" i="3"/>
  <c r="J700" i="3"/>
  <c r="H700" i="3"/>
  <c r="I700" i="3" s="1"/>
  <c r="G700" i="3"/>
  <c r="F700" i="3"/>
  <c r="E700" i="3"/>
  <c r="D700" i="3"/>
  <c r="C700" i="3"/>
  <c r="A700" i="3"/>
  <c r="J699" i="3"/>
  <c r="I699" i="3"/>
  <c r="H699" i="3"/>
  <c r="G699" i="3"/>
  <c r="F699" i="3"/>
  <c r="E699" i="3"/>
  <c r="D699" i="3"/>
  <c r="C699" i="3"/>
  <c r="A699" i="3"/>
  <c r="J698" i="3"/>
  <c r="H698" i="3"/>
  <c r="I698" i="3" s="1"/>
  <c r="G698" i="3"/>
  <c r="F698" i="3"/>
  <c r="E698" i="3"/>
  <c r="D698" i="3"/>
  <c r="C698" i="3"/>
  <c r="A698" i="3"/>
  <c r="J697" i="3"/>
  <c r="H697" i="3"/>
  <c r="I697" i="3" s="1"/>
  <c r="G697" i="3"/>
  <c r="F697" i="3"/>
  <c r="E697" i="3"/>
  <c r="D697" i="3"/>
  <c r="C697" i="3"/>
  <c r="A697" i="3"/>
  <c r="J696" i="3"/>
  <c r="H696" i="3"/>
  <c r="I696" i="3" s="1"/>
  <c r="G696" i="3"/>
  <c r="F696" i="3"/>
  <c r="E696" i="3"/>
  <c r="D696" i="3"/>
  <c r="C696" i="3"/>
  <c r="A696" i="3"/>
  <c r="J695" i="3"/>
  <c r="H695" i="3"/>
  <c r="I695" i="3" s="1"/>
  <c r="G695" i="3"/>
  <c r="F695" i="3"/>
  <c r="E695" i="3"/>
  <c r="D695" i="3"/>
  <c r="C695" i="3"/>
  <c r="A695" i="3"/>
  <c r="J694" i="3"/>
  <c r="H694" i="3"/>
  <c r="I694" i="3" s="1"/>
  <c r="G694" i="3"/>
  <c r="F694" i="3"/>
  <c r="E694" i="3"/>
  <c r="D694" i="3"/>
  <c r="C694" i="3"/>
  <c r="A694" i="3"/>
  <c r="J693" i="3"/>
  <c r="I693" i="3"/>
  <c r="H693" i="3"/>
  <c r="G693" i="3"/>
  <c r="F693" i="3"/>
  <c r="E693" i="3"/>
  <c r="D693" i="3"/>
  <c r="C693" i="3"/>
  <c r="A693" i="3"/>
  <c r="J692" i="3"/>
  <c r="H692" i="3"/>
  <c r="I692" i="3" s="1"/>
  <c r="G692" i="3"/>
  <c r="F692" i="3"/>
  <c r="E692" i="3"/>
  <c r="D692" i="3"/>
  <c r="C692" i="3"/>
  <c r="A692" i="3"/>
  <c r="J691" i="3"/>
  <c r="H691" i="3"/>
  <c r="I691" i="3" s="1"/>
  <c r="G691" i="3"/>
  <c r="F691" i="3"/>
  <c r="E691" i="3"/>
  <c r="D691" i="3"/>
  <c r="C691" i="3"/>
  <c r="A691" i="3"/>
  <c r="J690" i="3"/>
  <c r="H690" i="3"/>
  <c r="I690" i="3" s="1"/>
  <c r="G690" i="3"/>
  <c r="F690" i="3"/>
  <c r="E690" i="3"/>
  <c r="D690" i="3"/>
  <c r="C690" i="3"/>
  <c r="A690" i="3"/>
  <c r="J689" i="3"/>
  <c r="H689" i="3"/>
  <c r="I689" i="3" s="1"/>
  <c r="G689" i="3"/>
  <c r="F689" i="3"/>
  <c r="E689" i="3"/>
  <c r="D689" i="3"/>
  <c r="C689" i="3"/>
  <c r="A689" i="3"/>
  <c r="J688" i="3"/>
  <c r="I688" i="3"/>
  <c r="H688" i="3"/>
  <c r="G688" i="3"/>
  <c r="F688" i="3"/>
  <c r="E688" i="3"/>
  <c r="D688" i="3"/>
  <c r="C688" i="3"/>
  <c r="A688" i="3"/>
  <c r="J687" i="3"/>
  <c r="H687" i="3"/>
  <c r="I687" i="3" s="1"/>
  <c r="G687" i="3"/>
  <c r="F687" i="3"/>
  <c r="E687" i="3"/>
  <c r="D687" i="3"/>
  <c r="C687" i="3"/>
  <c r="A687" i="3"/>
  <c r="J686" i="3"/>
  <c r="H686" i="3"/>
  <c r="I686" i="3" s="1"/>
  <c r="G686" i="3"/>
  <c r="F686" i="3"/>
  <c r="E686" i="3"/>
  <c r="D686" i="3"/>
  <c r="C686" i="3"/>
  <c r="A686" i="3"/>
  <c r="J685" i="3"/>
  <c r="H685" i="3"/>
  <c r="I685" i="3" s="1"/>
  <c r="G685" i="3"/>
  <c r="F685" i="3"/>
  <c r="E685" i="3"/>
  <c r="D685" i="3"/>
  <c r="C685" i="3"/>
  <c r="A685" i="3"/>
  <c r="J684" i="3"/>
  <c r="H684" i="3"/>
  <c r="I684" i="3" s="1"/>
  <c r="G684" i="3"/>
  <c r="F684" i="3"/>
  <c r="E684" i="3"/>
  <c r="D684" i="3"/>
  <c r="C684" i="3"/>
  <c r="A684" i="3"/>
  <c r="J683" i="3"/>
  <c r="I683" i="3"/>
  <c r="H683" i="3"/>
  <c r="G683" i="3"/>
  <c r="F683" i="3"/>
  <c r="E683" i="3"/>
  <c r="D683" i="3"/>
  <c r="C683" i="3"/>
  <c r="A683" i="3"/>
  <c r="J682" i="3"/>
  <c r="H682" i="3"/>
  <c r="I682" i="3" s="1"/>
  <c r="G682" i="3"/>
  <c r="F682" i="3"/>
  <c r="E682" i="3"/>
  <c r="D682" i="3"/>
  <c r="C682" i="3"/>
  <c r="A682" i="3"/>
  <c r="J681" i="3"/>
  <c r="H681" i="3"/>
  <c r="I681" i="3" s="1"/>
  <c r="G681" i="3"/>
  <c r="F681" i="3"/>
  <c r="E681" i="3"/>
  <c r="D681" i="3"/>
  <c r="C681" i="3"/>
  <c r="A681" i="3"/>
  <c r="J680" i="3"/>
  <c r="H680" i="3"/>
  <c r="I680" i="3" s="1"/>
  <c r="G680" i="3"/>
  <c r="F680" i="3"/>
  <c r="E680" i="3"/>
  <c r="D680" i="3"/>
  <c r="C680" i="3"/>
  <c r="A680" i="3"/>
  <c r="J679" i="3"/>
  <c r="H679" i="3"/>
  <c r="I679" i="3" s="1"/>
  <c r="G679" i="3"/>
  <c r="F679" i="3"/>
  <c r="E679" i="3"/>
  <c r="D679" i="3"/>
  <c r="C679" i="3"/>
  <c r="A679" i="3"/>
  <c r="J678" i="3"/>
  <c r="H678" i="3"/>
  <c r="I678" i="3" s="1"/>
  <c r="G678" i="3"/>
  <c r="F678" i="3"/>
  <c r="E678" i="3"/>
  <c r="D678" i="3"/>
  <c r="C678" i="3"/>
  <c r="A678" i="3"/>
  <c r="J677" i="3"/>
  <c r="I677" i="3"/>
  <c r="H677" i="3"/>
  <c r="G677" i="3"/>
  <c r="F677" i="3"/>
  <c r="E677" i="3"/>
  <c r="D677" i="3"/>
  <c r="C677" i="3"/>
  <c r="A677" i="3"/>
  <c r="J676" i="3"/>
  <c r="H676" i="3"/>
  <c r="I676" i="3" s="1"/>
  <c r="G676" i="3"/>
  <c r="F676" i="3"/>
  <c r="E676" i="3"/>
  <c r="D676" i="3"/>
  <c r="C676" i="3"/>
  <c r="A676" i="3"/>
  <c r="J675" i="3"/>
  <c r="H675" i="3"/>
  <c r="I675" i="3" s="1"/>
  <c r="G675" i="3"/>
  <c r="F675" i="3"/>
  <c r="E675" i="3"/>
  <c r="D675" i="3"/>
  <c r="C675" i="3"/>
  <c r="A675" i="3"/>
  <c r="J674" i="3"/>
  <c r="H674" i="3"/>
  <c r="I674" i="3" s="1"/>
  <c r="G674" i="3"/>
  <c r="F674" i="3"/>
  <c r="E674" i="3"/>
  <c r="D674" i="3"/>
  <c r="C674" i="3"/>
  <c r="A674" i="3"/>
  <c r="J673" i="3"/>
  <c r="H673" i="3"/>
  <c r="I673" i="3" s="1"/>
  <c r="G673" i="3"/>
  <c r="F673" i="3"/>
  <c r="E673" i="3"/>
  <c r="D673" i="3"/>
  <c r="C673" i="3"/>
  <c r="A673" i="3"/>
  <c r="J672" i="3"/>
  <c r="I672" i="3"/>
  <c r="H672" i="3"/>
  <c r="G672" i="3"/>
  <c r="F672" i="3"/>
  <c r="E672" i="3"/>
  <c r="D672" i="3"/>
  <c r="C672" i="3"/>
  <c r="A672" i="3"/>
  <c r="J671" i="3"/>
  <c r="H671" i="3"/>
  <c r="I671" i="3" s="1"/>
  <c r="G671" i="3"/>
  <c r="F671" i="3"/>
  <c r="E671" i="3"/>
  <c r="D671" i="3"/>
  <c r="C671" i="3"/>
  <c r="A671" i="3"/>
  <c r="J670" i="3"/>
  <c r="H670" i="3"/>
  <c r="I670" i="3" s="1"/>
  <c r="G670" i="3"/>
  <c r="F670" i="3"/>
  <c r="E670" i="3"/>
  <c r="D670" i="3"/>
  <c r="C670" i="3"/>
  <c r="A670" i="3"/>
  <c r="J669" i="3"/>
  <c r="H669" i="3"/>
  <c r="I669" i="3" s="1"/>
  <c r="G669" i="3"/>
  <c r="F669" i="3"/>
  <c r="E669" i="3"/>
  <c r="D669" i="3"/>
  <c r="C669" i="3"/>
  <c r="A669" i="3"/>
  <c r="J668" i="3"/>
  <c r="H668" i="3"/>
  <c r="I668" i="3" s="1"/>
  <c r="G668" i="3"/>
  <c r="F668" i="3"/>
  <c r="E668" i="3"/>
  <c r="D668" i="3"/>
  <c r="C668" i="3"/>
  <c r="A668" i="3"/>
  <c r="J667" i="3"/>
  <c r="I667" i="3"/>
  <c r="H667" i="3"/>
  <c r="G667" i="3"/>
  <c r="F667" i="3"/>
  <c r="E667" i="3"/>
  <c r="D667" i="3"/>
  <c r="C667" i="3"/>
  <c r="A667" i="3"/>
  <c r="J666" i="3"/>
  <c r="H666" i="3"/>
  <c r="I666" i="3" s="1"/>
  <c r="G666" i="3"/>
  <c r="F666" i="3"/>
  <c r="E666" i="3"/>
  <c r="D666" i="3"/>
  <c r="C666" i="3"/>
  <c r="A666" i="3"/>
  <c r="J665" i="3"/>
  <c r="H665" i="3"/>
  <c r="I665" i="3" s="1"/>
  <c r="G665" i="3"/>
  <c r="F665" i="3"/>
  <c r="E665" i="3"/>
  <c r="D665" i="3"/>
  <c r="C665" i="3"/>
  <c r="A665" i="3"/>
  <c r="J664" i="3"/>
  <c r="H664" i="3"/>
  <c r="I664" i="3" s="1"/>
  <c r="G664" i="3"/>
  <c r="F664" i="3"/>
  <c r="E664" i="3"/>
  <c r="D664" i="3"/>
  <c r="C664" i="3"/>
  <c r="A664" i="3"/>
  <c r="J663" i="3"/>
  <c r="H663" i="3"/>
  <c r="I663" i="3" s="1"/>
  <c r="G663" i="3"/>
  <c r="F663" i="3"/>
  <c r="E663" i="3"/>
  <c r="D663" i="3"/>
  <c r="C663" i="3"/>
  <c r="A663" i="3"/>
  <c r="J662" i="3"/>
  <c r="H662" i="3"/>
  <c r="I662" i="3" s="1"/>
  <c r="G662" i="3"/>
  <c r="F662" i="3"/>
  <c r="E662" i="3"/>
  <c r="D662" i="3"/>
  <c r="C662" i="3"/>
  <c r="A662" i="3"/>
  <c r="J661" i="3"/>
  <c r="I661" i="3"/>
  <c r="H661" i="3"/>
  <c r="G661" i="3"/>
  <c r="F661" i="3"/>
  <c r="E661" i="3"/>
  <c r="D661" i="3"/>
  <c r="C661" i="3"/>
  <c r="A661" i="3"/>
  <c r="J660" i="3"/>
  <c r="H660" i="3"/>
  <c r="I660" i="3" s="1"/>
  <c r="G660" i="3"/>
  <c r="F660" i="3"/>
  <c r="E660" i="3"/>
  <c r="D660" i="3"/>
  <c r="C660" i="3"/>
  <c r="A660" i="3"/>
  <c r="J659" i="3"/>
  <c r="H659" i="3"/>
  <c r="I659" i="3" s="1"/>
  <c r="G659" i="3"/>
  <c r="F659" i="3"/>
  <c r="E659" i="3"/>
  <c r="D659" i="3"/>
  <c r="C659" i="3"/>
  <c r="A659" i="3"/>
  <c r="J658" i="3"/>
  <c r="H658" i="3"/>
  <c r="I658" i="3" s="1"/>
  <c r="G658" i="3"/>
  <c r="F658" i="3"/>
  <c r="E658" i="3"/>
  <c r="D658" i="3"/>
  <c r="C658" i="3"/>
  <c r="A658" i="3"/>
  <c r="J657" i="3"/>
  <c r="H657" i="3"/>
  <c r="I657" i="3" s="1"/>
  <c r="G657" i="3"/>
  <c r="F657" i="3"/>
  <c r="E657" i="3"/>
  <c r="D657" i="3"/>
  <c r="C657" i="3"/>
  <c r="A657" i="3"/>
  <c r="J656" i="3"/>
  <c r="I656" i="3"/>
  <c r="H656" i="3"/>
  <c r="G656" i="3"/>
  <c r="F656" i="3"/>
  <c r="E656" i="3"/>
  <c r="D656" i="3"/>
  <c r="C656" i="3"/>
  <c r="A656" i="3"/>
  <c r="J655" i="3"/>
  <c r="H655" i="3"/>
  <c r="I655" i="3" s="1"/>
  <c r="G655" i="3"/>
  <c r="F655" i="3"/>
  <c r="E655" i="3"/>
  <c r="D655" i="3"/>
  <c r="C655" i="3"/>
  <c r="A655" i="3"/>
  <c r="J654" i="3"/>
  <c r="H654" i="3"/>
  <c r="I654" i="3" s="1"/>
  <c r="G654" i="3"/>
  <c r="F654" i="3"/>
  <c r="E654" i="3"/>
  <c r="D654" i="3"/>
  <c r="C654" i="3"/>
  <c r="A654" i="3"/>
  <c r="J653" i="3"/>
  <c r="H653" i="3"/>
  <c r="I653" i="3" s="1"/>
  <c r="G653" i="3"/>
  <c r="F653" i="3"/>
  <c r="E653" i="3"/>
  <c r="D653" i="3"/>
  <c r="C653" i="3"/>
  <c r="A653" i="3"/>
  <c r="J652" i="3"/>
  <c r="H652" i="3"/>
  <c r="I652" i="3" s="1"/>
  <c r="G652" i="3"/>
  <c r="F652" i="3"/>
  <c r="E652" i="3"/>
  <c r="D652" i="3"/>
  <c r="C652" i="3"/>
  <c r="A652" i="3"/>
  <c r="J651" i="3"/>
  <c r="I651" i="3"/>
  <c r="H651" i="3"/>
  <c r="G651" i="3"/>
  <c r="F651" i="3"/>
  <c r="E651" i="3"/>
  <c r="D651" i="3"/>
  <c r="C651" i="3"/>
  <c r="A651" i="3"/>
  <c r="J650" i="3"/>
  <c r="H650" i="3"/>
  <c r="I650" i="3" s="1"/>
  <c r="G650" i="3"/>
  <c r="F650" i="3"/>
  <c r="E650" i="3"/>
  <c r="D650" i="3"/>
  <c r="C650" i="3"/>
  <c r="A650" i="3"/>
  <c r="J649" i="3"/>
  <c r="H649" i="3"/>
  <c r="I649" i="3" s="1"/>
  <c r="G649" i="3"/>
  <c r="F649" i="3"/>
  <c r="E649" i="3"/>
  <c r="D649" i="3"/>
  <c r="C649" i="3"/>
  <c r="A649" i="3"/>
  <c r="J648" i="3"/>
  <c r="H648" i="3"/>
  <c r="I648" i="3" s="1"/>
  <c r="G648" i="3"/>
  <c r="F648" i="3"/>
  <c r="E648" i="3"/>
  <c r="D648" i="3"/>
  <c r="C648" i="3"/>
  <c r="A648" i="3"/>
  <c r="J647" i="3"/>
  <c r="H647" i="3"/>
  <c r="I647" i="3" s="1"/>
  <c r="G647" i="3"/>
  <c r="F647" i="3"/>
  <c r="E647" i="3"/>
  <c r="D647" i="3"/>
  <c r="C647" i="3"/>
  <c r="A647" i="3"/>
  <c r="J646" i="3"/>
  <c r="H646" i="3"/>
  <c r="I646" i="3" s="1"/>
  <c r="G646" i="3"/>
  <c r="F646" i="3"/>
  <c r="E646" i="3"/>
  <c r="D646" i="3"/>
  <c r="C646" i="3"/>
  <c r="A646" i="3"/>
  <c r="J645" i="3"/>
  <c r="I645" i="3"/>
  <c r="H645" i="3"/>
  <c r="G645" i="3"/>
  <c r="F645" i="3"/>
  <c r="E645" i="3"/>
  <c r="D645" i="3"/>
  <c r="C645" i="3"/>
  <c r="A645" i="3"/>
  <c r="J644" i="3"/>
  <c r="H644" i="3"/>
  <c r="I644" i="3" s="1"/>
  <c r="G644" i="3"/>
  <c r="F644" i="3"/>
  <c r="E644" i="3"/>
  <c r="D644" i="3"/>
  <c r="C644" i="3"/>
  <c r="A644" i="3"/>
  <c r="J643" i="3"/>
  <c r="H643" i="3"/>
  <c r="I643" i="3" s="1"/>
  <c r="G643" i="3"/>
  <c r="F643" i="3"/>
  <c r="E643" i="3"/>
  <c r="D643" i="3"/>
  <c r="C643" i="3"/>
  <c r="A643" i="3"/>
  <c r="J642" i="3"/>
  <c r="H642" i="3"/>
  <c r="I642" i="3" s="1"/>
  <c r="G642" i="3"/>
  <c r="F642" i="3"/>
  <c r="E642" i="3"/>
  <c r="D642" i="3"/>
  <c r="C642" i="3"/>
  <c r="A642" i="3"/>
  <c r="J641" i="3"/>
  <c r="H641" i="3"/>
  <c r="I641" i="3" s="1"/>
  <c r="G641" i="3"/>
  <c r="F641" i="3"/>
  <c r="E641" i="3"/>
  <c r="D641" i="3"/>
  <c r="C641" i="3"/>
  <c r="A641" i="3"/>
  <c r="J640" i="3"/>
  <c r="I640" i="3"/>
  <c r="H640" i="3"/>
  <c r="G640" i="3"/>
  <c r="F640" i="3"/>
  <c r="E640" i="3"/>
  <c r="D640" i="3"/>
  <c r="C640" i="3"/>
  <c r="A640" i="3"/>
  <c r="J639" i="3"/>
  <c r="H639" i="3"/>
  <c r="I639" i="3" s="1"/>
  <c r="G639" i="3"/>
  <c r="F639" i="3"/>
  <c r="E639" i="3"/>
  <c r="D639" i="3"/>
  <c r="C639" i="3"/>
  <c r="A639" i="3"/>
  <c r="J638" i="3"/>
  <c r="H638" i="3"/>
  <c r="I638" i="3" s="1"/>
  <c r="G638" i="3"/>
  <c r="F638" i="3"/>
  <c r="E638" i="3"/>
  <c r="D638" i="3"/>
  <c r="C638" i="3"/>
  <c r="A638" i="3"/>
  <c r="J637" i="3"/>
  <c r="H637" i="3"/>
  <c r="I637" i="3" s="1"/>
  <c r="G637" i="3"/>
  <c r="F637" i="3"/>
  <c r="E637" i="3"/>
  <c r="D637" i="3"/>
  <c r="C637" i="3"/>
  <c r="A637" i="3"/>
  <c r="J636" i="3"/>
  <c r="H636" i="3"/>
  <c r="I636" i="3" s="1"/>
  <c r="G636" i="3"/>
  <c r="F636" i="3"/>
  <c r="E636" i="3"/>
  <c r="D636" i="3"/>
  <c r="C636" i="3"/>
  <c r="A636" i="3"/>
  <c r="J635" i="3"/>
  <c r="I635" i="3"/>
  <c r="H635" i="3"/>
  <c r="G635" i="3"/>
  <c r="F635" i="3"/>
  <c r="E635" i="3"/>
  <c r="D635" i="3"/>
  <c r="C635" i="3"/>
  <c r="A635" i="3"/>
  <c r="J634" i="3"/>
  <c r="H634" i="3"/>
  <c r="I634" i="3" s="1"/>
  <c r="G634" i="3"/>
  <c r="F634" i="3"/>
  <c r="E634" i="3"/>
  <c r="D634" i="3"/>
  <c r="C634" i="3"/>
  <c r="A634" i="3"/>
  <c r="J633" i="3"/>
  <c r="H633" i="3"/>
  <c r="I633" i="3" s="1"/>
  <c r="G633" i="3"/>
  <c r="F633" i="3"/>
  <c r="E633" i="3"/>
  <c r="D633" i="3"/>
  <c r="C633" i="3"/>
  <c r="A633" i="3"/>
  <c r="J632" i="3"/>
  <c r="H632" i="3"/>
  <c r="I632" i="3" s="1"/>
  <c r="G632" i="3"/>
  <c r="F632" i="3"/>
  <c r="E632" i="3"/>
  <c r="D632" i="3"/>
  <c r="C632" i="3"/>
  <c r="A632" i="3"/>
  <c r="J631" i="3"/>
  <c r="H631" i="3"/>
  <c r="I631" i="3" s="1"/>
  <c r="G631" i="3"/>
  <c r="F631" i="3"/>
  <c r="E631" i="3"/>
  <c r="D631" i="3"/>
  <c r="C631" i="3"/>
  <c r="A631" i="3"/>
  <c r="J630" i="3"/>
  <c r="H630" i="3"/>
  <c r="I630" i="3" s="1"/>
  <c r="G630" i="3"/>
  <c r="F630" i="3"/>
  <c r="E630" i="3"/>
  <c r="D630" i="3"/>
  <c r="C630" i="3"/>
  <c r="A630" i="3"/>
  <c r="J629" i="3"/>
  <c r="I629" i="3"/>
  <c r="H629" i="3"/>
  <c r="G629" i="3"/>
  <c r="F629" i="3"/>
  <c r="E629" i="3"/>
  <c r="D629" i="3"/>
  <c r="C629" i="3"/>
  <c r="A629" i="3"/>
  <c r="J628" i="3"/>
  <c r="H628" i="3"/>
  <c r="I628" i="3" s="1"/>
  <c r="G628" i="3"/>
  <c r="F628" i="3"/>
  <c r="E628" i="3"/>
  <c r="D628" i="3"/>
  <c r="C628" i="3"/>
  <c r="A628" i="3"/>
  <c r="J627" i="3"/>
  <c r="H627" i="3"/>
  <c r="I627" i="3" s="1"/>
  <c r="G627" i="3"/>
  <c r="F627" i="3"/>
  <c r="E627" i="3"/>
  <c r="D627" i="3"/>
  <c r="C627" i="3"/>
  <c r="A627" i="3"/>
  <c r="J626" i="3"/>
  <c r="H626" i="3"/>
  <c r="I626" i="3" s="1"/>
  <c r="G626" i="3"/>
  <c r="F626" i="3"/>
  <c r="E626" i="3"/>
  <c r="D626" i="3"/>
  <c r="C626" i="3"/>
  <c r="A626" i="3"/>
  <c r="J625" i="3"/>
  <c r="H625" i="3"/>
  <c r="I625" i="3" s="1"/>
  <c r="G625" i="3"/>
  <c r="F625" i="3"/>
  <c r="E625" i="3"/>
  <c r="D625" i="3"/>
  <c r="C625" i="3"/>
  <c r="A625" i="3"/>
  <c r="J624" i="3"/>
  <c r="I624" i="3"/>
  <c r="H624" i="3"/>
  <c r="G624" i="3"/>
  <c r="F624" i="3"/>
  <c r="E624" i="3"/>
  <c r="D624" i="3"/>
  <c r="C624" i="3"/>
  <c r="A624" i="3"/>
  <c r="J623" i="3"/>
  <c r="H623" i="3"/>
  <c r="I623" i="3" s="1"/>
  <c r="G623" i="3"/>
  <c r="F623" i="3"/>
  <c r="E623" i="3"/>
  <c r="D623" i="3"/>
  <c r="C623" i="3"/>
  <c r="A623" i="3"/>
  <c r="J622" i="3"/>
  <c r="H622" i="3"/>
  <c r="I622" i="3" s="1"/>
  <c r="G622" i="3"/>
  <c r="F622" i="3"/>
  <c r="E622" i="3"/>
  <c r="D622" i="3"/>
  <c r="C622" i="3"/>
  <c r="A622" i="3"/>
  <c r="J621" i="3"/>
  <c r="H621" i="3"/>
  <c r="I621" i="3" s="1"/>
  <c r="G621" i="3"/>
  <c r="F621" i="3"/>
  <c r="E621" i="3"/>
  <c r="D621" i="3"/>
  <c r="C621" i="3"/>
  <c r="A621" i="3"/>
  <c r="J620" i="3"/>
  <c r="H620" i="3"/>
  <c r="I620" i="3" s="1"/>
  <c r="G620" i="3"/>
  <c r="F620" i="3"/>
  <c r="E620" i="3"/>
  <c r="D620" i="3"/>
  <c r="C620" i="3"/>
  <c r="A620" i="3"/>
  <c r="J619" i="3"/>
  <c r="I619" i="3"/>
  <c r="H619" i="3"/>
  <c r="G619" i="3"/>
  <c r="F619" i="3"/>
  <c r="E619" i="3"/>
  <c r="D619" i="3"/>
  <c r="C619" i="3"/>
  <c r="A619" i="3"/>
  <c r="J618" i="3"/>
  <c r="H618" i="3"/>
  <c r="I618" i="3" s="1"/>
  <c r="G618" i="3"/>
  <c r="F618" i="3"/>
  <c r="E618" i="3"/>
  <c r="D618" i="3"/>
  <c r="C618" i="3"/>
  <c r="A618" i="3"/>
  <c r="J617" i="3"/>
  <c r="H617" i="3"/>
  <c r="I617" i="3" s="1"/>
  <c r="G617" i="3"/>
  <c r="F617" i="3"/>
  <c r="E617" i="3"/>
  <c r="D617" i="3"/>
  <c r="C617" i="3"/>
  <c r="A617" i="3"/>
  <c r="J616" i="3"/>
  <c r="H616" i="3"/>
  <c r="I616" i="3" s="1"/>
  <c r="G616" i="3"/>
  <c r="F616" i="3"/>
  <c r="E616" i="3"/>
  <c r="D616" i="3"/>
  <c r="C616" i="3"/>
  <c r="A616" i="3"/>
  <c r="J615" i="3"/>
  <c r="H615" i="3"/>
  <c r="I615" i="3" s="1"/>
  <c r="G615" i="3"/>
  <c r="F615" i="3"/>
  <c r="E615" i="3"/>
  <c r="D615" i="3"/>
  <c r="C615" i="3"/>
  <c r="A615" i="3"/>
  <c r="J614" i="3"/>
  <c r="H614" i="3"/>
  <c r="I614" i="3" s="1"/>
  <c r="G614" i="3"/>
  <c r="F614" i="3"/>
  <c r="E614" i="3"/>
  <c r="D614" i="3"/>
  <c r="C614" i="3"/>
  <c r="A614" i="3"/>
  <c r="J613" i="3"/>
  <c r="I613" i="3"/>
  <c r="H613" i="3"/>
  <c r="G613" i="3"/>
  <c r="F613" i="3"/>
  <c r="E613" i="3"/>
  <c r="D613" i="3"/>
  <c r="C613" i="3"/>
  <c r="A613" i="3"/>
  <c r="J612" i="3"/>
  <c r="H612" i="3"/>
  <c r="I612" i="3" s="1"/>
  <c r="G612" i="3"/>
  <c r="F612" i="3"/>
  <c r="E612" i="3"/>
  <c r="D612" i="3"/>
  <c r="C612" i="3"/>
  <c r="A612" i="3"/>
  <c r="J611" i="3"/>
  <c r="H611" i="3"/>
  <c r="I611" i="3" s="1"/>
  <c r="G611" i="3"/>
  <c r="F611" i="3"/>
  <c r="E611" i="3"/>
  <c r="D611" i="3"/>
  <c r="C611" i="3"/>
  <c r="A611" i="3"/>
  <c r="J610" i="3"/>
  <c r="H610" i="3"/>
  <c r="I610" i="3" s="1"/>
  <c r="G610" i="3"/>
  <c r="F610" i="3"/>
  <c r="E610" i="3"/>
  <c r="D610" i="3"/>
  <c r="C610" i="3"/>
  <c r="A610" i="3"/>
  <c r="J609" i="3"/>
  <c r="H609" i="3"/>
  <c r="I609" i="3" s="1"/>
  <c r="G609" i="3"/>
  <c r="F609" i="3"/>
  <c r="E609" i="3"/>
  <c r="D609" i="3"/>
  <c r="C609" i="3"/>
  <c r="A609" i="3"/>
  <c r="J608" i="3"/>
  <c r="I608" i="3"/>
  <c r="H608" i="3"/>
  <c r="G608" i="3"/>
  <c r="F608" i="3"/>
  <c r="E608" i="3"/>
  <c r="D608" i="3"/>
  <c r="C608" i="3"/>
  <c r="A608" i="3"/>
  <c r="J607" i="3"/>
  <c r="H607" i="3"/>
  <c r="I607" i="3" s="1"/>
  <c r="G607" i="3"/>
  <c r="F607" i="3"/>
  <c r="E607" i="3"/>
  <c r="D607" i="3"/>
  <c r="C607" i="3"/>
  <c r="A607" i="3"/>
  <c r="J606" i="3"/>
  <c r="H606" i="3"/>
  <c r="I606" i="3" s="1"/>
  <c r="G606" i="3"/>
  <c r="F606" i="3"/>
  <c r="E606" i="3"/>
  <c r="D606" i="3"/>
  <c r="C606" i="3"/>
  <c r="A606" i="3"/>
  <c r="J605" i="3"/>
  <c r="H605" i="3"/>
  <c r="I605" i="3" s="1"/>
  <c r="G605" i="3"/>
  <c r="F605" i="3"/>
  <c r="E605" i="3"/>
  <c r="D605" i="3"/>
  <c r="C605" i="3"/>
  <c r="A605" i="3"/>
  <c r="J604" i="3"/>
  <c r="H604" i="3"/>
  <c r="I604" i="3" s="1"/>
  <c r="G604" i="3"/>
  <c r="F604" i="3"/>
  <c r="E604" i="3"/>
  <c r="D604" i="3"/>
  <c r="C604" i="3"/>
  <c r="A604" i="3"/>
  <c r="J603" i="3"/>
  <c r="I603" i="3"/>
  <c r="H603" i="3"/>
  <c r="G603" i="3"/>
  <c r="F603" i="3"/>
  <c r="E603" i="3"/>
  <c r="D603" i="3"/>
  <c r="C603" i="3"/>
  <c r="A603" i="3"/>
  <c r="J602" i="3"/>
  <c r="H602" i="3"/>
  <c r="I602" i="3" s="1"/>
  <c r="G602" i="3"/>
  <c r="F602" i="3"/>
  <c r="E602" i="3"/>
  <c r="D602" i="3"/>
  <c r="C602" i="3"/>
  <c r="A602" i="3"/>
  <c r="J601" i="3"/>
  <c r="H601" i="3"/>
  <c r="I601" i="3" s="1"/>
  <c r="G601" i="3"/>
  <c r="F601" i="3"/>
  <c r="E601" i="3"/>
  <c r="D601" i="3"/>
  <c r="C601" i="3"/>
  <c r="A601" i="3"/>
  <c r="J600" i="3"/>
  <c r="H600" i="3"/>
  <c r="I600" i="3" s="1"/>
  <c r="G600" i="3"/>
  <c r="F600" i="3"/>
  <c r="E600" i="3"/>
  <c r="D600" i="3"/>
  <c r="C600" i="3"/>
  <c r="A600" i="3"/>
  <c r="J599" i="3"/>
  <c r="H599" i="3"/>
  <c r="I599" i="3" s="1"/>
  <c r="G599" i="3"/>
  <c r="F599" i="3"/>
  <c r="E599" i="3"/>
  <c r="D599" i="3"/>
  <c r="C599" i="3"/>
  <c r="A599" i="3"/>
  <c r="J598" i="3"/>
  <c r="H598" i="3"/>
  <c r="I598" i="3" s="1"/>
  <c r="G598" i="3"/>
  <c r="F598" i="3"/>
  <c r="E598" i="3"/>
  <c r="D598" i="3"/>
  <c r="C598" i="3"/>
  <c r="A598" i="3"/>
  <c r="J597" i="3"/>
  <c r="I597" i="3"/>
  <c r="H597" i="3"/>
  <c r="G597" i="3"/>
  <c r="F597" i="3"/>
  <c r="E597" i="3"/>
  <c r="D597" i="3"/>
  <c r="C597" i="3"/>
  <c r="A597" i="3"/>
  <c r="J596" i="3"/>
  <c r="H596" i="3"/>
  <c r="I596" i="3" s="1"/>
  <c r="G596" i="3"/>
  <c r="F596" i="3"/>
  <c r="E596" i="3"/>
  <c r="D596" i="3"/>
  <c r="C596" i="3"/>
  <c r="A596" i="3"/>
  <c r="J595" i="3"/>
  <c r="H595" i="3"/>
  <c r="I595" i="3" s="1"/>
  <c r="G595" i="3"/>
  <c r="F595" i="3"/>
  <c r="E595" i="3"/>
  <c r="D595" i="3"/>
  <c r="C595" i="3"/>
  <c r="A595" i="3"/>
  <c r="J594" i="3"/>
  <c r="H594" i="3"/>
  <c r="I594" i="3" s="1"/>
  <c r="G594" i="3"/>
  <c r="F594" i="3"/>
  <c r="E594" i="3"/>
  <c r="D594" i="3"/>
  <c r="C594" i="3"/>
  <c r="A594" i="3"/>
  <c r="J593" i="3"/>
  <c r="H593" i="3"/>
  <c r="I593" i="3" s="1"/>
  <c r="G593" i="3"/>
  <c r="F593" i="3"/>
  <c r="E593" i="3"/>
  <c r="D593" i="3"/>
  <c r="C593" i="3"/>
  <c r="A593" i="3"/>
  <c r="J592" i="3"/>
  <c r="I592" i="3"/>
  <c r="H592" i="3"/>
  <c r="G592" i="3"/>
  <c r="F592" i="3"/>
  <c r="E592" i="3"/>
  <c r="D592" i="3"/>
  <c r="C592" i="3"/>
  <c r="A592" i="3"/>
  <c r="J591" i="3"/>
  <c r="H591" i="3"/>
  <c r="I591" i="3" s="1"/>
  <c r="G591" i="3"/>
  <c r="F591" i="3"/>
  <c r="E591" i="3"/>
  <c r="D591" i="3"/>
  <c r="C591" i="3"/>
  <c r="A591" i="3"/>
  <c r="J590" i="3"/>
  <c r="H590" i="3"/>
  <c r="I590" i="3" s="1"/>
  <c r="G590" i="3"/>
  <c r="F590" i="3"/>
  <c r="E590" i="3"/>
  <c r="D590" i="3"/>
  <c r="C590" i="3"/>
  <c r="A590" i="3"/>
  <c r="J589" i="3"/>
  <c r="H589" i="3"/>
  <c r="I589" i="3" s="1"/>
  <c r="G589" i="3"/>
  <c r="F589" i="3"/>
  <c r="E589" i="3"/>
  <c r="D589" i="3"/>
  <c r="C589" i="3"/>
  <c r="A589" i="3"/>
  <c r="J588" i="3"/>
  <c r="H588" i="3"/>
  <c r="I588" i="3" s="1"/>
  <c r="G588" i="3"/>
  <c r="F588" i="3"/>
  <c r="E588" i="3"/>
  <c r="D588" i="3"/>
  <c r="C588" i="3"/>
  <c r="A588" i="3"/>
  <c r="J587" i="3"/>
  <c r="I587" i="3"/>
  <c r="H587" i="3"/>
  <c r="G587" i="3"/>
  <c r="F587" i="3"/>
  <c r="E587" i="3"/>
  <c r="D587" i="3"/>
  <c r="C587" i="3"/>
  <c r="A587" i="3"/>
  <c r="J586" i="3"/>
  <c r="H586" i="3"/>
  <c r="I586" i="3" s="1"/>
  <c r="G586" i="3"/>
  <c r="F586" i="3"/>
  <c r="E586" i="3"/>
  <c r="D586" i="3"/>
  <c r="C586" i="3"/>
  <c r="A586" i="3"/>
  <c r="J585" i="3"/>
  <c r="H585" i="3"/>
  <c r="I585" i="3" s="1"/>
  <c r="G585" i="3"/>
  <c r="F585" i="3"/>
  <c r="E585" i="3"/>
  <c r="D585" i="3"/>
  <c r="C585" i="3"/>
  <c r="A585" i="3"/>
  <c r="J584" i="3"/>
  <c r="H584" i="3"/>
  <c r="I584" i="3" s="1"/>
  <c r="G584" i="3"/>
  <c r="F584" i="3"/>
  <c r="E584" i="3"/>
  <c r="D584" i="3"/>
  <c r="C584" i="3"/>
  <c r="A584" i="3"/>
  <c r="J583" i="3"/>
  <c r="H583" i="3"/>
  <c r="I583" i="3" s="1"/>
  <c r="G583" i="3"/>
  <c r="F583" i="3"/>
  <c r="E583" i="3"/>
  <c r="D583" i="3"/>
  <c r="C583" i="3"/>
  <c r="A583" i="3"/>
  <c r="J582" i="3"/>
  <c r="H582" i="3"/>
  <c r="I582" i="3" s="1"/>
  <c r="G582" i="3"/>
  <c r="F582" i="3"/>
  <c r="E582" i="3"/>
  <c r="D582" i="3"/>
  <c r="C582" i="3"/>
  <c r="A582" i="3"/>
  <c r="J581" i="3"/>
  <c r="I581" i="3"/>
  <c r="H581" i="3"/>
  <c r="G581" i="3"/>
  <c r="F581" i="3"/>
  <c r="E581" i="3"/>
  <c r="D581" i="3"/>
  <c r="C581" i="3"/>
  <c r="A581" i="3"/>
  <c r="J580" i="3"/>
  <c r="H580" i="3"/>
  <c r="I580" i="3" s="1"/>
  <c r="G580" i="3"/>
  <c r="F580" i="3"/>
  <c r="E580" i="3"/>
  <c r="D580" i="3"/>
  <c r="C580" i="3"/>
  <c r="A580" i="3"/>
  <c r="J579" i="3"/>
  <c r="H579" i="3"/>
  <c r="I579" i="3" s="1"/>
  <c r="G579" i="3"/>
  <c r="F579" i="3"/>
  <c r="E579" i="3"/>
  <c r="D579" i="3"/>
  <c r="C579" i="3"/>
  <c r="A579" i="3"/>
  <c r="J578" i="3"/>
  <c r="H578" i="3"/>
  <c r="I578" i="3" s="1"/>
  <c r="G578" i="3"/>
  <c r="F578" i="3"/>
  <c r="E578" i="3"/>
  <c r="D578" i="3"/>
  <c r="C578" i="3"/>
  <c r="A578" i="3"/>
  <c r="J577" i="3"/>
  <c r="H577" i="3"/>
  <c r="I577" i="3" s="1"/>
  <c r="G577" i="3"/>
  <c r="F577" i="3"/>
  <c r="E577" i="3"/>
  <c r="D577" i="3"/>
  <c r="C577" i="3"/>
  <c r="A577" i="3"/>
  <c r="J576" i="3"/>
  <c r="I576" i="3"/>
  <c r="H576" i="3"/>
  <c r="G576" i="3"/>
  <c r="F576" i="3"/>
  <c r="E576" i="3"/>
  <c r="D576" i="3"/>
  <c r="C576" i="3"/>
  <c r="A576" i="3"/>
  <c r="J575" i="3"/>
  <c r="H575" i="3"/>
  <c r="I575" i="3" s="1"/>
  <c r="G575" i="3"/>
  <c r="F575" i="3"/>
  <c r="E575" i="3"/>
  <c r="D575" i="3"/>
  <c r="C575" i="3"/>
  <c r="A575" i="3"/>
  <c r="J574" i="3"/>
  <c r="H574" i="3"/>
  <c r="I574" i="3" s="1"/>
  <c r="G574" i="3"/>
  <c r="F574" i="3"/>
  <c r="E574" i="3"/>
  <c r="D574" i="3"/>
  <c r="C574" i="3"/>
  <c r="A574" i="3"/>
  <c r="J573" i="3"/>
  <c r="H573" i="3"/>
  <c r="I573" i="3" s="1"/>
  <c r="G573" i="3"/>
  <c r="F573" i="3"/>
  <c r="E573" i="3"/>
  <c r="D573" i="3"/>
  <c r="C573" i="3"/>
  <c r="A573" i="3"/>
  <c r="J572" i="3"/>
  <c r="H572" i="3"/>
  <c r="I572" i="3" s="1"/>
  <c r="G572" i="3"/>
  <c r="F572" i="3"/>
  <c r="E572" i="3"/>
  <c r="D572" i="3"/>
  <c r="C572" i="3"/>
  <c r="A572" i="3"/>
  <c r="J571" i="3"/>
  <c r="I571" i="3"/>
  <c r="H571" i="3"/>
  <c r="G571" i="3"/>
  <c r="F571" i="3"/>
  <c r="E571" i="3"/>
  <c r="D571" i="3"/>
  <c r="C571" i="3"/>
  <c r="A571" i="3"/>
  <c r="J570" i="3"/>
  <c r="H570" i="3"/>
  <c r="I570" i="3" s="1"/>
  <c r="G570" i="3"/>
  <c r="F570" i="3"/>
  <c r="E570" i="3"/>
  <c r="D570" i="3"/>
  <c r="C570" i="3"/>
  <c r="A570" i="3"/>
  <c r="J569" i="3"/>
  <c r="H569" i="3"/>
  <c r="I569" i="3" s="1"/>
  <c r="G569" i="3"/>
  <c r="F569" i="3"/>
  <c r="E569" i="3"/>
  <c r="D569" i="3"/>
  <c r="C569" i="3"/>
  <c r="A569" i="3"/>
  <c r="J568" i="3"/>
  <c r="H568" i="3"/>
  <c r="I568" i="3" s="1"/>
  <c r="G568" i="3"/>
  <c r="F568" i="3"/>
  <c r="E568" i="3"/>
  <c r="D568" i="3"/>
  <c r="C568" i="3"/>
  <c r="A568" i="3"/>
  <c r="J567" i="3"/>
  <c r="H567" i="3"/>
  <c r="I567" i="3" s="1"/>
  <c r="G567" i="3"/>
  <c r="F567" i="3"/>
  <c r="E567" i="3"/>
  <c r="D567" i="3"/>
  <c r="C567" i="3"/>
  <c r="A567" i="3"/>
  <c r="J566" i="3"/>
  <c r="H566" i="3"/>
  <c r="I566" i="3" s="1"/>
  <c r="G566" i="3"/>
  <c r="F566" i="3"/>
  <c r="E566" i="3"/>
  <c r="D566" i="3"/>
  <c r="C566" i="3"/>
  <c r="A566" i="3"/>
  <c r="J565" i="3"/>
  <c r="I565" i="3"/>
  <c r="H565" i="3"/>
  <c r="G565" i="3"/>
  <c r="F565" i="3"/>
  <c r="E565" i="3"/>
  <c r="D565" i="3"/>
  <c r="C565" i="3"/>
  <c r="A565" i="3"/>
  <c r="J564" i="3"/>
  <c r="H564" i="3"/>
  <c r="I564" i="3" s="1"/>
  <c r="G564" i="3"/>
  <c r="F564" i="3"/>
  <c r="E564" i="3"/>
  <c r="D564" i="3"/>
  <c r="C564" i="3"/>
  <c r="A564" i="3"/>
  <c r="J563" i="3"/>
  <c r="H563" i="3"/>
  <c r="I563" i="3" s="1"/>
  <c r="G563" i="3"/>
  <c r="F563" i="3"/>
  <c r="E563" i="3"/>
  <c r="D563" i="3"/>
  <c r="C563" i="3"/>
  <c r="A563" i="3"/>
  <c r="J562" i="3"/>
  <c r="H562" i="3"/>
  <c r="I562" i="3" s="1"/>
  <c r="G562" i="3"/>
  <c r="F562" i="3"/>
  <c r="E562" i="3"/>
  <c r="D562" i="3"/>
  <c r="C562" i="3"/>
  <c r="A562" i="3"/>
  <c r="J561" i="3"/>
  <c r="H561" i="3"/>
  <c r="I561" i="3" s="1"/>
  <c r="G561" i="3"/>
  <c r="F561" i="3"/>
  <c r="E561" i="3"/>
  <c r="D561" i="3"/>
  <c r="C561" i="3"/>
  <c r="A561" i="3"/>
  <c r="J560" i="3"/>
  <c r="I560" i="3"/>
  <c r="H560" i="3"/>
  <c r="G560" i="3"/>
  <c r="F560" i="3"/>
  <c r="E560" i="3"/>
  <c r="D560" i="3"/>
  <c r="C560" i="3"/>
  <c r="A560" i="3"/>
  <c r="J559" i="3"/>
  <c r="H559" i="3"/>
  <c r="I559" i="3" s="1"/>
  <c r="G559" i="3"/>
  <c r="F559" i="3"/>
  <c r="E559" i="3"/>
  <c r="D559" i="3"/>
  <c r="C559" i="3"/>
  <c r="A559" i="3"/>
  <c r="J558" i="3"/>
  <c r="H558" i="3"/>
  <c r="I558" i="3" s="1"/>
  <c r="G558" i="3"/>
  <c r="F558" i="3"/>
  <c r="E558" i="3"/>
  <c r="D558" i="3"/>
  <c r="C558" i="3"/>
  <c r="A558" i="3"/>
  <c r="J557" i="3"/>
  <c r="H557" i="3"/>
  <c r="I557" i="3" s="1"/>
  <c r="G557" i="3"/>
  <c r="F557" i="3"/>
  <c r="E557" i="3"/>
  <c r="D557" i="3"/>
  <c r="C557" i="3"/>
  <c r="A557" i="3"/>
  <c r="J556" i="3"/>
  <c r="H556" i="3"/>
  <c r="I556" i="3" s="1"/>
  <c r="G556" i="3"/>
  <c r="F556" i="3"/>
  <c r="E556" i="3"/>
  <c r="D556" i="3"/>
  <c r="C556" i="3"/>
  <c r="A556" i="3"/>
  <c r="J555" i="3"/>
  <c r="I555" i="3"/>
  <c r="H555" i="3"/>
  <c r="G555" i="3"/>
  <c r="F555" i="3"/>
  <c r="E555" i="3"/>
  <c r="D555" i="3"/>
  <c r="C555" i="3"/>
  <c r="A555" i="3"/>
  <c r="J554" i="3"/>
  <c r="H554" i="3"/>
  <c r="I554" i="3" s="1"/>
  <c r="G554" i="3"/>
  <c r="F554" i="3"/>
  <c r="E554" i="3"/>
  <c r="D554" i="3"/>
  <c r="C554" i="3"/>
  <c r="A554" i="3"/>
  <c r="J553" i="3"/>
  <c r="H553" i="3"/>
  <c r="I553" i="3" s="1"/>
  <c r="G553" i="3"/>
  <c r="F553" i="3"/>
  <c r="E553" i="3"/>
  <c r="D553" i="3"/>
  <c r="C553" i="3"/>
  <c r="A553" i="3"/>
  <c r="J552" i="3"/>
  <c r="H552" i="3"/>
  <c r="I552" i="3" s="1"/>
  <c r="G552" i="3"/>
  <c r="F552" i="3"/>
  <c r="E552" i="3"/>
  <c r="D552" i="3"/>
  <c r="C552" i="3"/>
  <c r="A552" i="3"/>
  <c r="J551" i="3"/>
  <c r="H551" i="3"/>
  <c r="I551" i="3" s="1"/>
  <c r="G551" i="3"/>
  <c r="F551" i="3"/>
  <c r="E551" i="3"/>
  <c r="D551" i="3"/>
  <c r="C551" i="3"/>
  <c r="A551" i="3"/>
  <c r="J550" i="3"/>
  <c r="H550" i="3"/>
  <c r="I550" i="3" s="1"/>
  <c r="G550" i="3"/>
  <c r="F550" i="3"/>
  <c r="E550" i="3"/>
  <c r="D550" i="3"/>
  <c r="C550" i="3"/>
  <c r="A550" i="3"/>
  <c r="J549" i="3"/>
  <c r="I549" i="3"/>
  <c r="H549" i="3"/>
  <c r="G549" i="3"/>
  <c r="F549" i="3"/>
  <c r="E549" i="3"/>
  <c r="D549" i="3"/>
  <c r="C549" i="3"/>
  <c r="A549" i="3"/>
  <c r="J548" i="3"/>
  <c r="H548" i="3"/>
  <c r="I548" i="3" s="1"/>
  <c r="G548" i="3"/>
  <c r="F548" i="3"/>
  <c r="E548" i="3"/>
  <c r="D548" i="3"/>
  <c r="C548" i="3"/>
  <c r="A548" i="3"/>
  <c r="J547" i="3"/>
  <c r="H547" i="3"/>
  <c r="I547" i="3" s="1"/>
  <c r="G547" i="3"/>
  <c r="F547" i="3"/>
  <c r="E547" i="3"/>
  <c r="D547" i="3"/>
  <c r="C547" i="3"/>
  <c r="A547" i="3"/>
  <c r="J546" i="3"/>
  <c r="H546" i="3"/>
  <c r="I546" i="3" s="1"/>
  <c r="G546" i="3"/>
  <c r="F546" i="3"/>
  <c r="E546" i="3"/>
  <c r="D546" i="3"/>
  <c r="C546" i="3"/>
  <c r="A546" i="3"/>
  <c r="J545" i="3"/>
  <c r="H545" i="3"/>
  <c r="I545" i="3" s="1"/>
  <c r="G545" i="3"/>
  <c r="F545" i="3"/>
  <c r="E545" i="3"/>
  <c r="D545" i="3"/>
  <c r="C545" i="3"/>
  <c r="A545" i="3"/>
  <c r="J544" i="3"/>
  <c r="I544" i="3"/>
  <c r="H544" i="3"/>
  <c r="G544" i="3"/>
  <c r="F544" i="3"/>
  <c r="E544" i="3"/>
  <c r="D544" i="3"/>
  <c r="C544" i="3"/>
  <c r="A544" i="3"/>
  <c r="J543" i="3"/>
  <c r="H543" i="3"/>
  <c r="I543" i="3" s="1"/>
  <c r="G543" i="3"/>
  <c r="F543" i="3"/>
  <c r="E543" i="3"/>
  <c r="D543" i="3"/>
  <c r="C543" i="3"/>
  <c r="A543" i="3"/>
  <c r="J542" i="3"/>
  <c r="H542" i="3"/>
  <c r="I542" i="3" s="1"/>
  <c r="G542" i="3"/>
  <c r="F542" i="3"/>
  <c r="E542" i="3"/>
  <c r="D542" i="3"/>
  <c r="C542" i="3"/>
  <c r="A542" i="3"/>
  <c r="J541" i="3"/>
  <c r="H541" i="3"/>
  <c r="I541" i="3" s="1"/>
  <c r="G541" i="3"/>
  <c r="F541" i="3"/>
  <c r="E541" i="3"/>
  <c r="D541" i="3"/>
  <c r="C541" i="3"/>
  <c r="A541" i="3"/>
  <c r="J540" i="3"/>
  <c r="H540" i="3"/>
  <c r="I540" i="3" s="1"/>
  <c r="G540" i="3"/>
  <c r="F540" i="3"/>
  <c r="E540" i="3"/>
  <c r="D540" i="3"/>
  <c r="C540" i="3"/>
  <c r="A540" i="3"/>
  <c r="J539" i="3"/>
  <c r="I539" i="3"/>
  <c r="H539" i="3"/>
  <c r="G539" i="3"/>
  <c r="F539" i="3"/>
  <c r="E539" i="3"/>
  <c r="D539" i="3"/>
  <c r="C539" i="3"/>
  <c r="A539" i="3"/>
  <c r="J538" i="3"/>
  <c r="H538" i="3"/>
  <c r="I538" i="3" s="1"/>
  <c r="G538" i="3"/>
  <c r="F538" i="3"/>
  <c r="E538" i="3"/>
  <c r="D538" i="3"/>
  <c r="C538" i="3"/>
  <c r="A538" i="3"/>
  <c r="J537" i="3"/>
  <c r="H537" i="3"/>
  <c r="I537" i="3" s="1"/>
  <c r="G537" i="3"/>
  <c r="F537" i="3"/>
  <c r="E537" i="3"/>
  <c r="D537" i="3"/>
  <c r="C537" i="3"/>
  <c r="A537" i="3"/>
  <c r="J536" i="3"/>
  <c r="H536" i="3"/>
  <c r="I536" i="3" s="1"/>
  <c r="G536" i="3"/>
  <c r="F536" i="3"/>
  <c r="E536" i="3"/>
  <c r="D536" i="3"/>
  <c r="C536" i="3"/>
  <c r="A536" i="3"/>
  <c r="J535" i="3"/>
  <c r="H535" i="3"/>
  <c r="I535" i="3" s="1"/>
  <c r="G535" i="3"/>
  <c r="F535" i="3"/>
  <c r="E535" i="3"/>
  <c r="D535" i="3"/>
  <c r="C535" i="3"/>
  <c r="A535" i="3"/>
  <c r="J534" i="3"/>
  <c r="H534" i="3"/>
  <c r="I534" i="3" s="1"/>
  <c r="G534" i="3"/>
  <c r="F534" i="3"/>
  <c r="E534" i="3"/>
  <c r="D534" i="3"/>
  <c r="C534" i="3"/>
  <c r="A534" i="3"/>
  <c r="J533" i="3"/>
  <c r="I533" i="3"/>
  <c r="H533" i="3"/>
  <c r="G533" i="3"/>
  <c r="F533" i="3"/>
  <c r="E533" i="3"/>
  <c r="D533" i="3"/>
  <c r="C533" i="3"/>
  <c r="A533" i="3"/>
  <c r="J532" i="3"/>
  <c r="H532" i="3"/>
  <c r="I532" i="3" s="1"/>
  <c r="G532" i="3"/>
  <c r="F532" i="3"/>
  <c r="E532" i="3"/>
  <c r="D532" i="3"/>
  <c r="C532" i="3"/>
  <c r="A532" i="3"/>
  <c r="J531" i="3"/>
  <c r="H531" i="3"/>
  <c r="I531" i="3" s="1"/>
  <c r="G531" i="3"/>
  <c r="F531" i="3"/>
  <c r="E531" i="3"/>
  <c r="D531" i="3"/>
  <c r="C531" i="3"/>
  <c r="A531" i="3"/>
  <c r="J530" i="3"/>
  <c r="H530" i="3"/>
  <c r="I530" i="3" s="1"/>
  <c r="G530" i="3"/>
  <c r="F530" i="3"/>
  <c r="E530" i="3"/>
  <c r="D530" i="3"/>
  <c r="C530" i="3"/>
  <c r="A530" i="3"/>
  <c r="J529" i="3"/>
  <c r="H529" i="3"/>
  <c r="I529" i="3" s="1"/>
  <c r="G529" i="3"/>
  <c r="F529" i="3"/>
  <c r="E529" i="3"/>
  <c r="D529" i="3"/>
  <c r="C529" i="3"/>
  <c r="A529" i="3"/>
  <c r="J528" i="3"/>
  <c r="I528" i="3"/>
  <c r="H528" i="3"/>
  <c r="G528" i="3"/>
  <c r="F528" i="3"/>
  <c r="E528" i="3"/>
  <c r="D528" i="3"/>
  <c r="C528" i="3"/>
  <c r="A528" i="3"/>
  <c r="J527" i="3"/>
  <c r="H527" i="3"/>
  <c r="I527" i="3" s="1"/>
  <c r="G527" i="3"/>
  <c r="F527" i="3"/>
  <c r="E527" i="3"/>
  <c r="D527" i="3"/>
  <c r="C527" i="3"/>
  <c r="A527" i="3"/>
  <c r="J526" i="3"/>
  <c r="H526" i="3"/>
  <c r="I526" i="3" s="1"/>
  <c r="G526" i="3"/>
  <c r="F526" i="3"/>
  <c r="E526" i="3"/>
  <c r="D526" i="3"/>
  <c r="C526" i="3"/>
  <c r="A526" i="3"/>
  <c r="J525" i="3"/>
  <c r="H525" i="3"/>
  <c r="I525" i="3" s="1"/>
  <c r="G525" i="3"/>
  <c r="F525" i="3"/>
  <c r="E525" i="3"/>
  <c r="D525" i="3"/>
  <c r="C525" i="3"/>
  <c r="A525" i="3"/>
  <c r="J524" i="3"/>
  <c r="H524" i="3"/>
  <c r="I524" i="3" s="1"/>
  <c r="G524" i="3"/>
  <c r="F524" i="3"/>
  <c r="E524" i="3"/>
  <c r="D524" i="3"/>
  <c r="C524" i="3"/>
  <c r="A524" i="3"/>
  <c r="J523" i="3"/>
  <c r="I523" i="3"/>
  <c r="H523" i="3"/>
  <c r="G523" i="3"/>
  <c r="F523" i="3"/>
  <c r="E523" i="3"/>
  <c r="D523" i="3"/>
  <c r="C523" i="3"/>
  <c r="A523" i="3"/>
  <c r="J522" i="3"/>
  <c r="H522" i="3"/>
  <c r="I522" i="3" s="1"/>
  <c r="G522" i="3"/>
  <c r="F522" i="3"/>
  <c r="E522" i="3"/>
  <c r="D522" i="3"/>
  <c r="C522" i="3"/>
  <c r="A522" i="3"/>
  <c r="J521" i="3"/>
  <c r="H521" i="3"/>
  <c r="I521" i="3" s="1"/>
  <c r="G521" i="3"/>
  <c r="F521" i="3"/>
  <c r="E521" i="3"/>
  <c r="D521" i="3"/>
  <c r="C521" i="3"/>
  <c r="A521" i="3"/>
  <c r="J520" i="3"/>
  <c r="H520" i="3"/>
  <c r="I520" i="3" s="1"/>
  <c r="G520" i="3"/>
  <c r="F520" i="3"/>
  <c r="E520" i="3"/>
  <c r="D520" i="3"/>
  <c r="C520" i="3"/>
  <c r="A520" i="3"/>
  <c r="J519" i="3"/>
  <c r="H519" i="3"/>
  <c r="I519" i="3" s="1"/>
  <c r="G519" i="3"/>
  <c r="F519" i="3"/>
  <c r="E519" i="3"/>
  <c r="D519" i="3"/>
  <c r="C519" i="3"/>
  <c r="A519" i="3"/>
  <c r="J518" i="3"/>
  <c r="H518" i="3"/>
  <c r="I518" i="3" s="1"/>
  <c r="G518" i="3"/>
  <c r="F518" i="3"/>
  <c r="E518" i="3"/>
  <c r="D518" i="3"/>
  <c r="C518" i="3"/>
  <c r="A518" i="3"/>
  <c r="J517" i="3"/>
  <c r="I517" i="3"/>
  <c r="H517" i="3"/>
  <c r="G517" i="3"/>
  <c r="F517" i="3"/>
  <c r="E517" i="3"/>
  <c r="D517" i="3"/>
  <c r="C517" i="3"/>
  <c r="A517" i="3"/>
  <c r="J516" i="3"/>
  <c r="H516" i="3"/>
  <c r="I516" i="3" s="1"/>
  <c r="G516" i="3"/>
  <c r="F516" i="3"/>
  <c r="E516" i="3"/>
  <c r="D516" i="3"/>
  <c r="C516" i="3"/>
  <c r="A516" i="3"/>
  <c r="J515" i="3"/>
  <c r="H515" i="3"/>
  <c r="I515" i="3" s="1"/>
  <c r="G515" i="3"/>
  <c r="F515" i="3"/>
  <c r="E515" i="3"/>
  <c r="D515" i="3"/>
  <c r="C515" i="3"/>
  <c r="A515" i="3"/>
  <c r="J514" i="3"/>
  <c r="H514" i="3"/>
  <c r="I514" i="3" s="1"/>
  <c r="G514" i="3"/>
  <c r="F514" i="3"/>
  <c r="E514" i="3"/>
  <c r="D514" i="3"/>
  <c r="C514" i="3"/>
  <c r="A514" i="3"/>
  <c r="J513" i="3"/>
  <c r="H513" i="3"/>
  <c r="I513" i="3" s="1"/>
  <c r="G513" i="3"/>
  <c r="F513" i="3"/>
  <c r="E513" i="3"/>
  <c r="D513" i="3"/>
  <c r="C513" i="3"/>
  <c r="A513" i="3"/>
  <c r="J512" i="3"/>
  <c r="I512" i="3"/>
  <c r="H512" i="3"/>
  <c r="G512" i="3"/>
  <c r="F512" i="3"/>
  <c r="E512" i="3"/>
  <c r="D512" i="3"/>
  <c r="C512" i="3"/>
  <c r="A512" i="3"/>
  <c r="J511" i="3"/>
  <c r="H511" i="3"/>
  <c r="I511" i="3" s="1"/>
  <c r="G511" i="3"/>
  <c r="F511" i="3"/>
  <c r="E511" i="3"/>
  <c r="D511" i="3"/>
  <c r="C511" i="3"/>
  <c r="A511" i="3"/>
  <c r="J510" i="3"/>
  <c r="H510" i="3"/>
  <c r="I510" i="3" s="1"/>
  <c r="G510" i="3"/>
  <c r="F510" i="3"/>
  <c r="E510" i="3"/>
  <c r="D510" i="3"/>
  <c r="C510" i="3"/>
  <c r="A510" i="3"/>
  <c r="J509" i="3"/>
  <c r="H509" i="3"/>
  <c r="I509" i="3" s="1"/>
  <c r="G509" i="3"/>
  <c r="F509" i="3"/>
  <c r="E509" i="3"/>
  <c r="D509" i="3"/>
  <c r="C509" i="3"/>
  <c r="A509" i="3"/>
  <c r="J508" i="3"/>
  <c r="H508" i="3"/>
  <c r="I508" i="3" s="1"/>
  <c r="G508" i="3"/>
  <c r="F508" i="3"/>
  <c r="E508" i="3"/>
  <c r="D508" i="3"/>
  <c r="C508" i="3"/>
  <c r="A508" i="3"/>
  <c r="J507" i="3"/>
  <c r="I507" i="3"/>
  <c r="H507" i="3"/>
  <c r="G507" i="3"/>
  <c r="F507" i="3"/>
  <c r="E507" i="3"/>
  <c r="D507" i="3"/>
  <c r="C507" i="3"/>
  <c r="A507" i="3"/>
  <c r="J506" i="3"/>
  <c r="H506" i="3"/>
  <c r="I506" i="3" s="1"/>
  <c r="G506" i="3"/>
  <c r="F506" i="3"/>
  <c r="E506" i="3"/>
  <c r="D506" i="3"/>
  <c r="C506" i="3"/>
  <c r="A506" i="3"/>
  <c r="J505" i="3"/>
  <c r="H505" i="3"/>
  <c r="I505" i="3" s="1"/>
  <c r="G505" i="3"/>
  <c r="F505" i="3"/>
  <c r="E505" i="3"/>
  <c r="D505" i="3"/>
  <c r="C505" i="3"/>
  <c r="A505" i="3"/>
  <c r="J504" i="3"/>
  <c r="H504" i="3"/>
  <c r="I504" i="3" s="1"/>
  <c r="G504" i="3"/>
  <c r="F504" i="3"/>
  <c r="E504" i="3"/>
  <c r="D504" i="3"/>
  <c r="C504" i="3"/>
  <c r="A504" i="3"/>
  <c r="J503" i="3"/>
  <c r="H503" i="3"/>
  <c r="I503" i="3" s="1"/>
  <c r="G503" i="3"/>
  <c r="F503" i="3"/>
  <c r="E503" i="3"/>
  <c r="D503" i="3"/>
  <c r="C503" i="3"/>
  <c r="A503" i="3"/>
  <c r="J502" i="3"/>
  <c r="H502" i="3"/>
  <c r="I502" i="3" s="1"/>
  <c r="G502" i="3"/>
  <c r="F502" i="3"/>
  <c r="E502" i="3"/>
  <c r="D502" i="3"/>
  <c r="C502" i="3"/>
  <c r="A502" i="3"/>
  <c r="J501" i="3"/>
  <c r="I501" i="3"/>
  <c r="H501" i="3"/>
  <c r="G501" i="3"/>
  <c r="F501" i="3"/>
  <c r="E501" i="3"/>
  <c r="D501" i="3"/>
  <c r="C501" i="3"/>
  <c r="A501" i="3"/>
  <c r="J500" i="3"/>
  <c r="H500" i="3"/>
  <c r="I500" i="3" s="1"/>
  <c r="G500" i="3"/>
  <c r="F500" i="3"/>
  <c r="E500" i="3"/>
  <c r="D500" i="3"/>
  <c r="C500" i="3"/>
  <c r="A500" i="3"/>
  <c r="J499" i="3"/>
  <c r="H499" i="3"/>
  <c r="I499" i="3" s="1"/>
  <c r="G499" i="3"/>
  <c r="F499" i="3"/>
  <c r="E499" i="3"/>
  <c r="D499" i="3"/>
  <c r="C499" i="3"/>
  <c r="A499" i="3"/>
  <c r="J498" i="3"/>
  <c r="H498" i="3"/>
  <c r="I498" i="3" s="1"/>
  <c r="G498" i="3"/>
  <c r="F498" i="3"/>
  <c r="E498" i="3"/>
  <c r="D498" i="3"/>
  <c r="C498" i="3"/>
  <c r="A498" i="3"/>
  <c r="J497" i="3"/>
  <c r="H497" i="3"/>
  <c r="I497" i="3" s="1"/>
  <c r="G497" i="3"/>
  <c r="F497" i="3"/>
  <c r="E497" i="3"/>
  <c r="D497" i="3"/>
  <c r="C497" i="3"/>
  <c r="A497" i="3"/>
  <c r="J496" i="3"/>
  <c r="I496" i="3"/>
  <c r="H496" i="3"/>
  <c r="G496" i="3"/>
  <c r="F496" i="3"/>
  <c r="E496" i="3"/>
  <c r="D496" i="3"/>
  <c r="C496" i="3"/>
  <c r="A496" i="3"/>
  <c r="J495" i="3"/>
  <c r="H495" i="3"/>
  <c r="I495" i="3" s="1"/>
  <c r="G495" i="3"/>
  <c r="F495" i="3"/>
  <c r="E495" i="3"/>
  <c r="D495" i="3"/>
  <c r="C495" i="3"/>
  <c r="A495" i="3"/>
  <c r="J494" i="3"/>
  <c r="H494" i="3"/>
  <c r="I494" i="3" s="1"/>
  <c r="G494" i="3"/>
  <c r="F494" i="3"/>
  <c r="E494" i="3"/>
  <c r="D494" i="3"/>
  <c r="C494" i="3"/>
  <c r="A494" i="3"/>
  <c r="J493" i="3"/>
  <c r="H493" i="3"/>
  <c r="I493" i="3" s="1"/>
  <c r="G493" i="3"/>
  <c r="F493" i="3"/>
  <c r="E493" i="3"/>
  <c r="D493" i="3"/>
  <c r="C493" i="3"/>
  <c r="A493" i="3"/>
  <c r="J492" i="3"/>
  <c r="H492" i="3"/>
  <c r="I492" i="3" s="1"/>
  <c r="G492" i="3"/>
  <c r="F492" i="3"/>
  <c r="E492" i="3"/>
  <c r="D492" i="3"/>
  <c r="C492" i="3"/>
  <c r="A492" i="3"/>
  <c r="J491" i="3"/>
  <c r="I491" i="3"/>
  <c r="H491" i="3"/>
  <c r="G491" i="3"/>
  <c r="F491" i="3"/>
  <c r="E491" i="3"/>
  <c r="D491" i="3"/>
  <c r="C491" i="3"/>
  <c r="A491" i="3"/>
  <c r="J490" i="3"/>
  <c r="H490" i="3"/>
  <c r="I490" i="3" s="1"/>
  <c r="G490" i="3"/>
  <c r="F490" i="3"/>
  <c r="E490" i="3"/>
  <c r="D490" i="3"/>
  <c r="C490" i="3"/>
  <c r="A490" i="3"/>
  <c r="J489" i="3"/>
  <c r="H489" i="3"/>
  <c r="I489" i="3" s="1"/>
  <c r="G489" i="3"/>
  <c r="F489" i="3"/>
  <c r="E489" i="3"/>
  <c r="D489" i="3"/>
  <c r="C489" i="3"/>
  <c r="A489" i="3"/>
  <c r="J488" i="3"/>
  <c r="H488" i="3"/>
  <c r="I488" i="3" s="1"/>
  <c r="G488" i="3"/>
  <c r="F488" i="3"/>
  <c r="E488" i="3"/>
  <c r="D488" i="3"/>
  <c r="C488" i="3"/>
  <c r="A488" i="3"/>
  <c r="J487" i="3"/>
  <c r="H487" i="3"/>
  <c r="I487" i="3" s="1"/>
  <c r="G487" i="3"/>
  <c r="F487" i="3"/>
  <c r="E487" i="3"/>
  <c r="D487" i="3"/>
  <c r="C487" i="3"/>
  <c r="A487" i="3"/>
  <c r="J486" i="3"/>
  <c r="H486" i="3"/>
  <c r="I486" i="3" s="1"/>
  <c r="G486" i="3"/>
  <c r="F486" i="3"/>
  <c r="E486" i="3"/>
  <c r="D486" i="3"/>
  <c r="C486" i="3"/>
  <c r="A486" i="3"/>
  <c r="J485" i="3"/>
  <c r="I485" i="3"/>
  <c r="H485" i="3"/>
  <c r="G485" i="3"/>
  <c r="F485" i="3"/>
  <c r="E485" i="3"/>
  <c r="D485" i="3"/>
  <c r="C485" i="3"/>
  <c r="A485" i="3"/>
  <c r="J484" i="3"/>
  <c r="H484" i="3"/>
  <c r="I484" i="3" s="1"/>
  <c r="G484" i="3"/>
  <c r="F484" i="3"/>
  <c r="E484" i="3"/>
  <c r="D484" i="3"/>
  <c r="C484" i="3"/>
  <c r="A484" i="3"/>
  <c r="J483" i="3"/>
  <c r="H483" i="3"/>
  <c r="I483" i="3" s="1"/>
  <c r="G483" i="3"/>
  <c r="F483" i="3"/>
  <c r="E483" i="3"/>
  <c r="D483" i="3"/>
  <c r="C483" i="3"/>
  <c r="A483" i="3"/>
  <c r="J482" i="3"/>
  <c r="H482" i="3"/>
  <c r="I482" i="3" s="1"/>
  <c r="G482" i="3"/>
  <c r="F482" i="3"/>
  <c r="E482" i="3"/>
  <c r="D482" i="3"/>
  <c r="C482" i="3"/>
  <c r="A482" i="3"/>
  <c r="J481" i="3"/>
  <c r="H481" i="3"/>
  <c r="I481" i="3" s="1"/>
  <c r="G481" i="3"/>
  <c r="F481" i="3"/>
  <c r="E481" i="3"/>
  <c r="D481" i="3"/>
  <c r="C481" i="3"/>
  <c r="A481" i="3"/>
  <c r="J480" i="3"/>
  <c r="I480" i="3"/>
  <c r="H480" i="3"/>
  <c r="G480" i="3"/>
  <c r="F480" i="3"/>
  <c r="E480" i="3"/>
  <c r="D480" i="3"/>
  <c r="C480" i="3"/>
  <c r="A480" i="3"/>
  <c r="J479" i="3"/>
  <c r="H479" i="3"/>
  <c r="I479" i="3" s="1"/>
  <c r="G479" i="3"/>
  <c r="F479" i="3"/>
  <c r="E479" i="3"/>
  <c r="D479" i="3"/>
  <c r="C479" i="3"/>
  <c r="A479" i="3"/>
  <c r="J478" i="3"/>
  <c r="H478" i="3"/>
  <c r="I478" i="3" s="1"/>
  <c r="G478" i="3"/>
  <c r="F478" i="3"/>
  <c r="E478" i="3"/>
  <c r="D478" i="3"/>
  <c r="C478" i="3"/>
  <c r="A478" i="3"/>
  <c r="J477" i="3"/>
  <c r="H477" i="3"/>
  <c r="I477" i="3" s="1"/>
  <c r="G477" i="3"/>
  <c r="F477" i="3"/>
  <c r="E477" i="3"/>
  <c r="D477" i="3"/>
  <c r="C477" i="3"/>
  <c r="A477" i="3"/>
  <c r="J476" i="3"/>
  <c r="H476" i="3"/>
  <c r="I476" i="3" s="1"/>
  <c r="G476" i="3"/>
  <c r="F476" i="3"/>
  <c r="E476" i="3"/>
  <c r="D476" i="3"/>
  <c r="C476" i="3"/>
  <c r="A476" i="3"/>
  <c r="J475" i="3"/>
  <c r="I475" i="3"/>
  <c r="H475" i="3"/>
  <c r="G475" i="3"/>
  <c r="F475" i="3"/>
  <c r="E475" i="3"/>
  <c r="D475" i="3"/>
  <c r="C475" i="3"/>
  <c r="A475" i="3"/>
  <c r="J474" i="3"/>
  <c r="H474" i="3"/>
  <c r="I474" i="3" s="1"/>
  <c r="G474" i="3"/>
  <c r="F474" i="3"/>
  <c r="E474" i="3"/>
  <c r="D474" i="3"/>
  <c r="C474" i="3"/>
  <c r="A474" i="3"/>
  <c r="J473" i="3"/>
  <c r="H473" i="3"/>
  <c r="I473" i="3" s="1"/>
  <c r="G473" i="3"/>
  <c r="F473" i="3"/>
  <c r="E473" i="3"/>
  <c r="D473" i="3"/>
  <c r="C473" i="3"/>
  <c r="A473" i="3"/>
  <c r="J472" i="3"/>
  <c r="H472" i="3"/>
  <c r="I472" i="3" s="1"/>
  <c r="G472" i="3"/>
  <c r="F472" i="3"/>
  <c r="E472" i="3"/>
  <c r="D472" i="3"/>
  <c r="C472" i="3"/>
  <c r="A472" i="3"/>
  <c r="J471" i="3"/>
  <c r="H471" i="3"/>
  <c r="I471" i="3" s="1"/>
  <c r="G471" i="3"/>
  <c r="F471" i="3"/>
  <c r="E471" i="3"/>
  <c r="D471" i="3"/>
  <c r="C471" i="3"/>
  <c r="A471" i="3"/>
  <c r="J470" i="3"/>
  <c r="H470" i="3"/>
  <c r="I470" i="3" s="1"/>
  <c r="G470" i="3"/>
  <c r="F470" i="3"/>
  <c r="E470" i="3"/>
  <c r="D470" i="3"/>
  <c r="C470" i="3"/>
  <c r="A470" i="3"/>
  <c r="J469" i="3"/>
  <c r="I469" i="3"/>
  <c r="H469" i="3"/>
  <c r="G469" i="3"/>
  <c r="F469" i="3"/>
  <c r="E469" i="3"/>
  <c r="D469" i="3"/>
  <c r="C469" i="3"/>
  <c r="A469" i="3"/>
  <c r="J468" i="3"/>
  <c r="H468" i="3"/>
  <c r="I468" i="3" s="1"/>
  <c r="G468" i="3"/>
  <c r="F468" i="3"/>
  <c r="E468" i="3"/>
  <c r="D468" i="3"/>
  <c r="C468" i="3"/>
  <c r="A468" i="3"/>
  <c r="J467" i="3"/>
  <c r="H467" i="3"/>
  <c r="I467" i="3" s="1"/>
  <c r="G467" i="3"/>
  <c r="F467" i="3"/>
  <c r="E467" i="3"/>
  <c r="D467" i="3"/>
  <c r="C467" i="3"/>
  <c r="A467" i="3"/>
  <c r="J466" i="3"/>
  <c r="H466" i="3"/>
  <c r="I466" i="3" s="1"/>
  <c r="G466" i="3"/>
  <c r="F466" i="3"/>
  <c r="E466" i="3"/>
  <c r="D466" i="3"/>
  <c r="C466" i="3"/>
  <c r="A466" i="3"/>
  <c r="J465" i="3"/>
  <c r="H465" i="3"/>
  <c r="I465" i="3" s="1"/>
  <c r="G465" i="3"/>
  <c r="F465" i="3"/>
  <c r="E465" i="3"/>
  <c r="D465" i="3"/>
  <c r="C465" i="3"/>
  <c r="A465" i="3"/>
  <c r="J464" i="3"/>
  <c r="I464" i="3"/>
  <c r="H464" i="3"/>
  <c r="G464" i="3"/>
  <c r="F464" i="3"/>
  <c r="E464" i="3"/>
  <c r="D464" i="3"/>
  <c r="C464" i="3"/>
  <c r="A464" i="3"/>
  <c r="J463" i="3"/>
  <c r="H463" i="3"/>
  <c r="I463" i="3" s="1"/>
  <c r="G463" i="3"/>
  <c r="F463" i="3"/>
  <c r="E463" i="3"/>
  <c r="D463" i="3"/>
  <c r="C463" i="3"/>
  <c r="A463" i="3"/>
  <c r="J462" i="3"/>
  <c r="H462" i="3"/>
  <c r="I462" i="3" s="1"/>
  <c r="G462" i="3"/>
  <c r="F462" i="3"/>
  <c r="E462" i="3"/>
  <c r="D462" i="3"/>
  <c r="C462" i="3"/>
  <c r="A462" i="3"/>
  <c r="J461" i="3"/>
  <c r="H461" i="3"/>
  <c r="I461" i="3" s="1"/>
  <c r="G461" i="3"/>
  <c r="F461" i="3"/>
  <c r="E461" i="3"/>
  <c r="D461" i="3"/>
  <c r="C461" i="3"/>
  <c r="A461" i="3"/>
  <c r="J460" i="3"/>
  <c r="H460" i="3"/>
  <c r="I460" i="3" s="1"/>
  <c r="G460" i="3"/>
  <c r="F460" i="3"/>
  <c r="E460" i="3"/>
  <c r="D460" i="3"/>
  <c r="C460" i="3"/>
  <c r="A460" i="3"/>
  <c r="J459" i="3"/>
  <c r="I459" i="3"/>
  <c r="H459" i="3"/>
  <c r="G459" i="3"/>
  <c r="F459" i="3"/>
  <c r="E459" i="3"/>
  <c r="D459" i="3"/>
  <c r="C459" i="3"/>
  <c r="A459" i="3"/>
  <c r="J458" i="3"/>
  <c r="H458" i="3"/>
  <c r="I458" i="3" s="1"/>
  <c r="G458" i="3"/>
  <c r="F458" i="3"/>
  <c r="E458" i="3"/>
  <c r="D458" i="3"/>
  <c r="C458" i="3"/>
  <c r="A458" i="3"/>
  <c r="J457" i="3"/>
  <c r="H457" i="3"/>
  <c r="I457" i="3" s="1"/>
  <c r="G457" i="3"/>
  <c r="F457" i="3"/>
  <c r="E457" i="3"/>
  <c r="D457" i="3"/>
  <c r="C457" i="3"/>
  <c r="A457" i="3"/>
  <c r="J456" i="3"/>
  <c r="H456" i="3"/>
  <c r="I456" i="3" s="1"/>
  <c r="G456" i="3"/>
  <c r="F456" i="3"/>
  <c r="E456" i="3"/>
  <c r="D456" i="3"/>
  <c r="C456" i="3"/>
  <c r="A456" i="3"/>
  <c r="J455" i="3"/>
  <c r="H455" i="3"/>
  <c r="I455" i="3" s="1"/>
  <c r="G455" i="3"/>
  <c r="F455" i="3"/>
  <c r="E455" i="3"/>
  <c r="D455" i="3"/>
  <c r="C455" i="3"/>
  <c r="A455" i="3"/>
  <c r="J454" i="3"/>
  <c r="H454" i="3"/>
  <c r="I454" i="3" s="1"/>
  <c r="G454" i="3"/>
  <c r="F454" i="3"/>
  <c r="E454" i="3"/>
  <c r="D454" i="3"/>
  <c r="C454" i="3"/>
  <c r="A454" i="3"/>
  <c r="J453" i="3"/>
  <c r="I453" i="3"/>
  <c r="H453" i="3"/>
  <c r="G453" i="3"/>
  <c r="F453" i="3"/>
  <c r="E453" i="3"/>
  <c r="D453" i="3"/>
  <c r="C453" i="3"/>
  <c r="A453" i="3"/>
  <c r="J452" i="3"/>
  <c r="H452" i="3"/>
  <c r="I452" i="3" s="1"/>
  <c r="G452" i="3"/>
  <c r="F452" i="3"/>
  <c r="E452" i="3"/>
  <c r="D452" i="3"/>
  <c r="C452" i="3"/>
  <c r="A452" i="3"/>
  <c r="J451" i="3"/>
  <c r="H451" i="3"/>
  <c r="I451" i="3" s="1"/>
  <c r="G451" i="3"/>
  <c r="F451" i="3"/>
  <c r="E451" i="3"/>
  <c r="D451" i="3"/>
  <c r="C451" i="3"/>
  <c r="A451" i="3"/>
  <c r="J450" i="3"/>
  <c r="H450" i="3"/>
  <c r="I450" i="3" s="1"/>
  <c r="G450" i="3"/>
  <c r="F450" i="3"/>
  <c r="E450" i="3"/>
  <c r="D450" i="3"/>
  <c r="C450" i="3"/>
  <c r="A450" i="3"/>
  <c r="J449" i="3"/>
  <c r="H449" i="3"/>
  <c r="I449" i="3" s="1"/>
  <c r="G449" i="3"/>
  <c r="F449" i="3"/>
  <c r="E449" i="3"/>
  <c r="D449" i="3"/>
  <c r="C449" i="3"/>
  <c r="A449" i="3"/>
  <c r="J448" i="3"/>
  <c r="I448" i="3"/>
  <c r="H448" i="3"/>
  <c r="G448" i="3"/>
  <c r="F448" i="3"/>
  <c r="E448" i="3"/>
  <c r="D448" i="3"/>
  <c r="C448" i="3"/>
  <c r="A448" i="3"/>
  <c r="J447" i="3"/>
  <c r="H447" i="3"/>
  <c r="I447" i="3" s="1"/>
  <c r="G447" i="3"/>
  <c r="F447" i="3"/>
  <c r="E447" i="3"/>
  <c r="D447" i="3"/>
  <c r="C447" i="3"/>
  <c r="A447" i="3"/>
  <c r="J446" i="3"/>
  <c r="H446" i="3"/>
  <c r="I446" i="3" s="1"/>
  <c r="G446" i="3"/>
  <c r="F446" i="3"/>
  <c r="E446" i="3"/>
  <c r="D446" i="3"/>
  <c r="C446" i="3"/>
  <c r="A446" i="3"/>
  <c r="J445" i="3"/>
  <c r="H445" i="3"/>
  <c r="I445" i="3" s="1"/>
  <c r="G445" i="3"/>
  <c r="F445" i="3"/>
  <c r="E445" i="3"/>
  <c r="D445" i="3"/>
  <c r="C445" i="3"/>
  <c r="A445" i="3"/>
  <c r="J444" i="3"/>
  <c r="H444" i="3"/>
  <c r="I444" i="3" s="1"/>
  <c r="G444" i="3"/>
  <c r="F444" i="3"/>
  <c r="E444" i="3"/>
  <c r="D444" i="3"/>
  <c r="C444" i="3"/>
  <c r="A444" i="3"/>
  <c r="J443" i="3"/>
  <c r="I443" i="3"/>
  <c r="H443" i="3"/>
  <c r="G443" i="3"/>
  <c r="F443" i="3"/>
  <c r="E443" i="3"/>
  <c r="D443" i="3"/>
  <c r="C443" i="3"/>
  <c r="A443" i="3"/>
  <c r="J442" i="3"/>
  <c r="H442" i="3"/>
  <c r="I442" i="3" s="1"/>
  <c r="G442" i="3"/>
  <c r="F442" i="3"/>
  <c r="E442" i="3"/>
  <c r="D442" i="3"/>
  <c r="C442" i="3"/>
  <c r="A442" i="3"/>
  <c r="J441" i="3"/>
  <c r="H441" i="3"/>
  <c r="I441" i="3" s="1"/>
  <c r="G441" i="3"/>
  <c r="F441" i="3"/>
  <c r="E441" i="3"/>
  <c r="D441" i="3"/>
  <c r="C441" i="3"/>
  <c r="A441" i="3"/>
  <c r="J440" i="3"/>
  <c r="H440" i="3"/>
  <c r="I440" i="3" s="1"/>
  <c r="G440" i="3"/>
  <c r="F440" i="3"/>
  <c r="E440" i="3"/>
  <c r="D440" i="3"/>
  <c r="C440" i="3"/>
  <c r="A440" i="3"/>
  <c r="J439" i="3"/>
  <c r="H439" i="3"/>
  <c r="I439" i="3" s="1"/>
  <c r="G439" i="3"/>
  <c r="F439" i="3"/>
  <c r="E439" i="3"/>
  <c r="D439" i="3"/>
  <c r="C439" i="3"/>
  <c r="A439" i="3"/>
  <c r="J438" i="3"/>
  <c r="H438" i="3"/>
  <c r="I438" i="3" s="1"/>
  <c r="G438" i="3"/>
  <c r="F438" i="3"/>
  <c r="E438" i="3"/>
  <c r="D438" i="3"/>
  <c r="C438" i="3"/>
  <c r="A438" i="3"/>
  <c r="J437" i="3"/>
  <c r="I437" i="3"/>
  <c r="H437" i="3"/>
  <c r="G437" i="3"/>
  <c r="F437" i="3"/>
  <c r="E437" i="3"/>
  <c r="D437" i="3"/>
  <c r="C437" i="3"/>
  <c r="A437" i="3"/>
  <c r="J436" i="3"/>
  <c r="H436" i="3"/>
  <c r="I436" i="3" s="1"/>
  <c r="G436" i="3"/>
  <c r="F436" i="3"/>
  <c r="E436" i="3"/>
  <c r="D436" i="3"/>
  <c r="C436" i="3"/>
  <c r="A436" i="3"/>
  <c r="J435" i="3"/>
  <c r="H435" i="3"/>
  <c r="I435" i="3" s="1"/>
  <c r="G435" i="3"/>
  <c r="F435" i="3"/>
  <c r="E435" i="3"/>
  <c r="D435" i="3"/>
  <c r="C435" i="3"/>
  <c r="A435" i="3"/>
  <c r="J434" i="3"/>
  <c r="H434" i="3"/>
  <c r="I434" i="3" s="1"/>
  <c r="G434" i="3"/>
  <c r="F434" i="3"/>
  <c r="E434" i="3"/>
  <c r="D434" i="3"/>
  <c r="C434" i="3"/>
  <c r="A434" i="3"/>
  <c r="J433" i="3"/>
  <c r="H433" i="3"/>
  <c r="I433" i="3" s="1"/>
  <c r="G433" i="3"/>
  <c r="F433" i="3"/>
  <c r="E433" i="3"/>
  <c r="D433" i="3"/>
  <c r="C433" i="3"/>
  <c r="A433" i="3"/>
  <c r="J432" i="3"/>
  <c r="I432" i="3"/>
  <c r="H432" i="3"/>
  <c r="G432" i="3"/>
  <c r="F432" i="3"/>
  <c r="E432" i="3"/>
  <c r="D432" i="3"/>
  <c r="C432" i="3"/>
  <c r="A432" i="3"/>
  <c r="J431" i="3"/>
  <c r="H431" i="3"/>
  <c r="I431" i="3" s="1"/>
  <c r="G431" i="3"/>
  <c r="F431" i="3"/>
  <c r="E431" i="3"/>
  <c r="D431" i="3"/>
  <c r="C431" i="3"/>
  <c r="A431" i="3"/>
  <c r="J430" i="3"/>
  <c r="H430" i="3"/>
  <c r="I430" i="3" s="1"/>
  <c r="G430" i="3"/>
  <c r="F430" i="3"/>
  <c r="E430" i="3"/>
  <c r="D430" i="3"/>
  <c r="C430" i="3"/>
  <c r="A430" i="3"/>
  <c r="J429" i="3"/>
  <c r="H429" i="3"/>
  <c r="I429" i="3" s="1"/>
  <c r="G429" i="3"/>
  <c r="F429" i="3"/>
  <c r="E429" i="3"/>
  <c r="D429" i="3"/>
  <c r="C429" i="3"/>
  <c r="A429" i="3"/>
  <c r="J428" i="3"/>
  <c r="H428" i="3"/>
  <c r="I428" i="3" s="1"/>
  <c r="G428" i="3"/>
  <c r="F428" i="3"/>
  <c r="E428" i="3"/>
  <c r="D428" i="3"/>
  <c r="C428" i="3"/>
  <c r="A428" i="3"/>
  <c r="J427" i="3"/>
  <c r="I427" i="3"/>
  <c r="H427" i="3"/>
  <c r="G427" i="3"/>
  <c r="F427" i="3"/>
  <c r="E427" i="3"/>
  <c r="D427" i="3"/>
  <c r="C427" i="3"/>
  <c r="A427" i="3"/>
  <c r="J426" i="3"/>
  <c r="H426" i="3"/>
  <c r="I426" i="3" s="1"/>
  <c r="G426" i="3"/>
  <c r="F426" i="3"/>
  <c r="E426" i="3"/>
  <c r="D426" i="3"/>
  <c r="C426" i="3"/>
  <c r="A426" i="3"/>
  <c r="J425" i="3"/>
  <c r="H425" i="3"/>
  <c r="I425" i="3" s="1"/>
  <c r="G425" i="3"/>
  <c r="F425" i="3"/>
  <c r="E425" i="3"/>
  <c r="D425" i="3"/>
  <c r="C425" i="3"/>
  <c r="A425" i="3"/>
  <c r="J424" i="3"/>
  <c r="H424" i="3"/>
  <c r="I424" i="3" s="1"/>
  <c r="G424" i="3"/>
  <c r="F424" i="3"/>
  <c r="E424" i="3"/>
  <c r="D424" i="3"/>
  <c r="C424" i="3"/>
  <c r="A424" i="3"/>
  <c r="J423" i="3"/>
  <c r="H423" i="3"/>
  <c r="I423" i="3" s="1"/>
  <c r="G423" i="3"/>
  <c r="F423" i="3"/>
  <c r="E423" i="3"/>
  <c r="D423" i="3"/>
  <c r="C423" i="3"/>
  <c r="A423" i="3"/>
  <c r="J422" i="3"/>
  <c r="H422" i="3"/>
  <c r="I422" i="3" s="1"/>
  <c r="G422" i="3"/>
  <c r="F422" i="3"/>
  <c r="E422" i="3"/>
  <c r="D422" i="3"/>
  <c r="C422" i="3"/>
  <c r="A422" i="3"/>
  <c r="J421" i="3"/>
  <c r="I421" i="3"/>
  <c r="H421" i="3"/>
  <c r="G421" i="3"/>
  <c r="F421" i="3"/>
  <c r="E421" i="3"/>
  <c r="D421" i="3"/>
  <c r="C421" i="3"/>
  <c r="A421" i="3"/>
  <c r="J420" i="3"/>
  <c r="H420" i="3"/>
  <c r="I420" i="3" s="1"/>
  <c r="G420" i="3"/>
  <c r="F420" i="3"/>
  <c r="E420" i="3"/>
  <c r="D420" i="3"/>
  <c r="C420" i="3"/>
  <c r="A420" i="3"/>
  <c r="J419" i="3"/>
  <c r="H419" i="3"/>
  <c r="I419" i="3" s="1"/>
  <c r="G419" i="3"/>
  <c r="F419" i="3"/>
  <c r="E419" i="3"/>
  <c r="D419" i="3"/>
  <c r="C419" i="3"/>
  <c r="A419" i="3"/>
  <c r="J418" i="3"/>
  <c r="H418" i="3"/>
  <c r="I418" i="3" s="1"/>
  <c r="G418" i="3"/>
  <c r="F418" i="3"/>
  <c r="E418" i="3"/>
  <c r="D418" i="3"/>
  <c r="C418" i="3"/>
  <c r="A418" i="3"/>
  <c r="J417" i="3"/>
  <c r="H417" i="3"/>
  <c r="I417" i="3" s="1"/>
  <c r="G417" i="3"/>
  <c r="F417" i="3"/>
  <c r="E417" i="3"/>
  <c r="D417" i="3"/>
  <c r="C417" i="3"/>
  <c r="A417" i="3"/>
  <c r="J416" i="3"/>
  <c r="I416" i="3"/>
  <c r="H416" i="3"/>
  <c r="G416" i="3"/>
  <c r="F416" i="3"/>
  <c r="E416" i="3"/>
  <c r="D416" i="3"/>
  <c r="C416" i="3"/>
  <c r="A416" i="3"/>
  <c r="J415" i="3"/>
  <c r="H415" i="3"/>
  <c r="I415" i="3" s="1"/>
  <c r="G415" i="3"/>
  <c r="F415" i="3"/>
  <c r="E415" i="3"/>
  <c r="D415" i="3"/>
  <c r="C415" i="3"/>
  <c r="A415" i="3"/>
  <c r="J414" i="3"/>
  <c r="H414" i="3"/>
  <c r="I414" i="3" s="1"/>
  <c r="G414" i="3"/>
  <c r="F414" i="3"/>
  <c r="E414" i="3"/>
  <c r="D414" i="3"/>
  <c r="C414" i="3"/>
  <c r="A414" i="3"/>
  <c r="J413" i="3"/>
  <c r="H413" i="3"/>
  <c r="I413" i="3" s="1"/>
  <c r="G413" i="3"/>
  <c r="F413" i="3"/>
  <c r="E413" i="3"/>
  <c r="D413" i="3"/>
  <c r="C413" i="3"/>
  <c r="A413" i="3"/>
  <c r="J412" i="3"/>
  <c r="H412" i="3"/>
  <c r="I412" i="3" s="1"/>
  <c r="G412" i="3"/>
  <c r="F412" i="3"/>
  <c r="E412" i="3"/>
  <c r="D412" i="3"/>
  <c r="C412" i="3"/>
  <c r="A412" i="3"/>
  <c r="J411" i="3"/>
  <c r="I411" i="3"/>
  <c r="H411" i="3"/>
  <c r="G411" i="3"/>
  <c r="F411" i="3"/>
  <c r="E411" i="3"/>
  <c r="D411" i="3"/>
  <c r="C411" i="3"/>
  <c r="A411" i="3"/>
  <c r="J410" i="3"/>
  <c r="H410" i="3"/>
  <c r="I410" i="3" s="1"/>
  <c r="G410" i="3"/>
  <c r="F410" i="3"/>
  <c r="E410" i="3"/>
  <c r="D410" i="3"/>
  <c r="C410" i="3"/>
  <c r="A410" i="3"/>
  <c r="J409" i="3"/>
  <c r="H409" i="3"/>
  <c r="I409" i="3" s="1"/>
  <c r="G409" i="3"/>
  <c r="F409" i="3"/>
  <c r="E409" i="3"/>
  <c r="D409" i="3"/>
  <c r="C409" i="3"/>
  <c r="A409" i="3"/>
  <c r="J408" i="3"/>
  <c r="H408" i="3"/>
  <c r="I408" i="3" s="1"/>
  <c r="G408" i="3"/>
  <c r="F408" i="3"/>
  <c r="E408" i="3"/>
  <c r="D408" i="3"/>
  <c r="C408" i="3"/>
  <c r="A408" i="3"/>
  <c r="J407" i="3"/>
  <c r="H407" i="3"/>
  <c r="I407" i="3" s="1"/>
  <c r="G407" i="3"/>
  <c r="F407" i="3"/>
  <c r="E407" i="3"/>
  <c r="D407" i="3"/>
  <c r="C407" i="3"/>
  <c r="A407" i="3"/>
  <c r="J406" i="3"/>
  <c r="H406" i="3"/>
  <c r="I406" i="3" s="1"/>
  <c r="G406" i="3"/>
  <c r="F406" i="3"/>
  <c r="E406" i="3"/>
  <c r="D406" i="3"/>
  <c r="C406" i="3"/>
  <c r="A406" i="3"/>
  <c r="J405" i="3"/>
  <c r="I405" i="3"/>
  <c r="H405" i="3"/>
  <c r="G405" i="3"/>
  <c r="F405" i="3"/>
  <c r="E405" i="3"/>
  <c r="D405" i="3"/>
  <c r="C405" i="3"/>
  <c r="A405" i="3"/>
  <c r="J404" i="3"/>
  <c r="H404" i="3"/>
  <c r="I404" i="3" s="1"/>
  <c r="G404" i="3"/>
  <c r="F404" i="3"/>
  <c r="E404" i="3"/>
  <c r="D404" i="3"/>
  <c r="C404" i="3"/>
  <c r="A404" i="3"/>
  <c r="J403" i="3"/>
  <c r="H403" i="3"/>
  <c r="I403" i="3" s="1"/>
  <c r="G403" i="3"/>
  <c r="F403" i="3"/>
  <c r="E403" i="3"/>
  <c r="D403" i="3"/>
  <c r="C403" i="3"/>
  <c r="A403" i="3"/>
  <c r="J402" i="3"/>
  <c r="H402" i="3"/>
  <c r="I402" i="3" s="1"/>
  <c r="G402" i="3"/>
  <c r="F402" i="3"/>
  <c r="E402" i="3"/>
  <c r="D402" i="3"/>
  <c r="C402" i="3"/>
  <c r="A402" i="3"/>
  <c r="J401" i="3"/>
  <c r="H401" i="3"/>
  <c r="I401" i="3" s="1"/>
  <c r="G401" i="3"/>
  <c r="F401" i="3"/>
  <c r="E401" i="3"/>
  <c r="D401" i="3"/>
  <c r="C401" i="3"/>
  <c r="A401" i="3"/>
  <c r="J400" i="3"/>
  <c r="I400" i="3"/>
  <c r="H400" i="3"/>
  <c r="G400" i="3"/>
  <c r="F400" i="3"/>
  <c r="E400" i="3"/>
  <c r="D400" i="3"/>
  <c r="C400" i="3"/>
  <c r="A400" i="3"/>
  <c r="J399" i="3"/>
  <c r="H399" i="3"/>
  <c r="I399" i="3" s="1"/>
  <c r="G399" i="3"/>
  <c r="F399" i="3"/>
  <c r="E399" i="3"/>
  <c r="D399" i="3"/>
  <c r="C399" i="3"/>
  <c r="A399" i="3"/>
  <c r="J398" i="3"/>
  <c r="H398" i="3"/>
  <c r="I398" i="3" s="1"/>
  <c r="G398" i="3"/>
  <c r="F398" i="3"/>
  <c r="E398" i="3"/>
  <c r="D398" i="3"/>
  <c r="C398" i="3"/>
  <c r="A398" i="3"/>
  <c r="J397" i="3"/>
  <c r="H397" i="3"/>
  <c r="I397" i="3" s="1"/>
  <c r="G397" i="3"/>
  <c r="F397" i="3"/>
  <c r="E397" i="3"/>
  <c r="D397" i="3"/>
  <c r="C397" i="3"/>
  <c r="A397" i="3"/>
  <c r="J396" i="3"/>
  <c r="H396" i="3"/>
  <c r="I396" i="3" s="1"/>
  <c r="G396" i="3"/>
  <c r="F396" i="3"/>
  <c r="E396" i="3"/>
  <c r="D396" i="3"/>
  <c r="C396" i="3"/>
  <c r="A396" i="3"/>
  <c r="J395" i="3"/>
  <c r="I395" i="3"/>
  <c r="H395" i="3"/>
  <c r="G395" i="3"/>
  <c r="F395" i="3"/>
  <c r="E395" i="3"/>
  <c r="D395" i="3"/>
  <c r="C395" i="3"/>
  <c r="A395" i="3"/>
  <c r="J394" i="3"/>
  <c r="H394" i="3"/>
  <c r="I394" i="3" s="1"/>
  <c r="G394" i="3"/>
  <c r="F394" i="3"/>
  <c r="E394" i="3"/>
  <c r="D394" i="3"/>
  <c r="C394" i="3"/>
  <c r="A394" i="3"/>
  <c r="J393" i="3"/>
  <c r="H393" i="3"/>
  <c r="I393" i="3" s="1"/>
  <c r="G393" i="3"/>
  <c r="F393" i="3"/>
  <c r="E393" i="3"/>
  <c r="D393" i="3"/>
  <c r="C393" i="3"/>
  <c r="A393" i="3"/>
  <c r="J392" i="3"/>
  <c r="H392" i="3"/>
  <c r="I392" i="3" s="1"/>
  <c r="G392" i="3"/>
  <c r="F392" i="3"/>
  <c r="E392" i="3"/>
  <c r="D392" i="3"/>
  <c r="C392" i="3"/>
  <c r="A392" i="3"/>
  <c r="J391" i="3"/>
  <c r="H391" i="3"/>
  <c r="I391" i="3" s="1"/>
  <c r="G391" i="3"/>
  <c r="F391" i="3"/>
  <c r="E391" i="3"/>
  <c r="D391" i="3"/>
  <c r="C391" i="3"/>
  <c r="A391" i="3"/>
  <c r="J390" i="3"/>
  <c r="H390" i="3"/>
  <c r="I390" i="3" s="1"/>
  <c r="G390" i="3"/>
  <c r="F390" i="3"/>
  <c r="E390" i="3"/>
  <c r="D390" i="3"/>
  <c r="C390" i="3"/>
  <c r="A390" i="3"/>
  <c r="J389" i="3"/>
  <c r="I389" i="3"/>
  <c r="H389" i="3"/>
  <c r="G389" i="3"/>
  <c r="F389" i="3"/>
  <c r="E389" i="3"/>
  <c r="D389" i="3"/>
  <c r="C389" i="3"/>
  <c r="A389" i="3"/>
  <c r="J388" i="3"/>
  <c r="H388" i="3"/>
  <c r="I388" i="3" s="1"/>
  <c r="G388" i="3"/>
  <c r="F388" i="3"/>
  <c r="E388" i="3"/>
  <c r="D388" i="3"/>
  <c r="C388" i="3"/>
  <c r="A388" i="3"/>
  <c r="J387" i="3"/>
  <c r="H387" i="3"/>
  <c r="I387" i="3" s="1"/>
  <c r="G387" i="3"/>
  <c r="F387" i="3"/>
  <c r="E387" i="3"/>
  <c r="D387" i="3"/>
  <c r="C387" i="3"/>
  <c r="A387" i="3"/>
  <c r="J386" i="3"/>
  <c r="H386" i="3"/>
  <c r="I386" i="3" s="1"/>
  <c r="G386" i="3"/>
  <c r="F386" i="3"/>
  <c r="E386" i="3"/>
  <c r="D386" i="3"/>
  <c r="C386" i="3"/>
  <c r="A386" i="3"/>
  <c r="J385" i="3"/>
  <c r="H385" i="3"/>
  <c r="I385" i="3" s="1"/>
  <c r="G385" i="3"/>
  <c r="F385" i="3"/>
  <c r="E385" i="3"/>
  <c r="D385" i="3"/>
  <c r="C385" i="3"/>
  <c r="A385" i="3"/>
  <c r="J384" i="3"/>
  <c r="I384" i="3"/>
  <c r="H384" i="3"/>
  <c r="G384" i="3"/>
  <c r="F384" i="3"/>
  <c r="E384" i="3"/>
  <c r="D384" i="3"/>
  <c r="C384" i="3"/>
  <c r="A384" i="3"/>
  <c r="J383" i="3"/>
  <c r="H383" i="3"/>
  <c r="I383" i="3" s="1"/>
  <c r="G383" i="3"/>
  <c r="F383" i="3"/>
  <c r="E383" i="3"/>
  <c r="D383" i="3"/>
  <c r="C383" i="3"/>
  <c r="A383" i="3"/>
  <c r="J382" i="3"/>
  <c r="H382" i="3"/>
  <c r="I382" i="3" s="1"/>
  <c r="G382" i="3"/>
  <c r="F382" i="3"/>
  <c r="E382" i="3"/>
  <c r="D382" i="3"/>
  <c r="C382" i="3"/>
  <c r="A382" i="3"/>
  <c r="J381" i="3"/>
  <c r="H381" i="3"/>
  <c r="I381" i="3" s="1"/>
  <c r="G381" i="3"/>
  <c r="F381" i="3"/>
  <c r="E381" i="3"/>
  <c r="D381" i="3"/>
  <c r="C381" i="3"/>
  <c r="A381" i="3"/>
  <c r="J380" i="3"/>
  <c r="H380" i="3"/>
  <c r="I380" i="3" s="1"/>
  <c r="G380" i="3"/>
  <c r="F380" i="3"/>
  <c r="E380" i="3"/>
  <c r="D380" i="3"/>
  <c r="C380" i="3"/>
  <c r="A380" i="3"/>
  <c r="J379" i="3"/>
  <c r="I379" i="3"/>
  <c r="H379" i="3"/>
  <c r="G379" i="3"/>
  <c r="F379" i="3"/>
  <c r="E379" i="3"/>
  <c r="D379" i="3"/>
  <c r="C379" i="3"/>
  <c r="A379" i="3"/>
  <c r="J378" i="3"/>
  <c r="H378" i="3"/>
  <c r="I378" i="3" s="1"/>
  <c r="G378" i="3"/>
  <c r="F378" i="3"/>
  <c r="E378" i="3"/>
  <c r="D378" i="3"/>
  <c r="C378" i="3"/>
  <c r="A378" i="3"/>
  <c r="J377" i="3"/>
  <c r="H377" i="3"/>
  <c r="I377" i="3" s="1"/>
  <c r="G377" i="3"/>
  <c r="F377" i="3"/>
  <c r="E377" i="3"/>
  <c r="D377" i="3"/>
  <c r="C377" i="3"/>
  <c r="A377" i="3"/>
  <c r="J376" i="3"/>
  <c r="H376" i="3"/>
  <c r="I376" i="3" s="1"/>
  <c r="G376" i="3"/>
  <c r="F376" i="3"/>
  <c r="E376" i="3"/>
  <c r="D376" i="3"/>
  <c r="C376" i="3"/>
  <c r="A376" i="3"/>
  <c r="J375" i="3"/>
  <c r="H375" i="3"/>
  <c r="I375" i="3" s="1"/>
  <c r="G375" i="3"/>
  <c r="F375" i="3"/>
  <c r="E375" i="3"/>
  <c r="D375" i="3"/>
  <c r="C375" i="3"/>
  <c r="A375" i="3"/>
  <c r="J374" i="3"/>
  <c r="H374" i="3"/>
  <c r="I374" i="3" s="1"/>
  <c r="G374" i="3"/>
  <c r="F374" i="3"/>
  <c r="E374" i="3"/>
  <c r="D374" i="3"/>
  <c r="C374" i="3"/>
  <c r="A374" i="3"/>
  <c r="J373" i="3"/>
  <c r="I373" i="3"/>
  <c r="H373" i="3"/>
  <c r="G373" i="3"/>
  <c r="F373" i="3"/>
  <c r="E373" i="3"/>
  <c r="D373" i="3"/>
  <c r="C373" i="3"/>
  <c r="A373" i="3"/>
  <c r="J372" i="3"/>
  <c r="H372" i="3"/>
  <c r="I372" i="3" s="1"/>
  <c r="G372" i="3"/>
  <c r="F372" i="3"/>
  <c r="E372" i="3"/>
  <c r="D372" i="3"/>
  <c r="C372" i="3"/>
  <c r="A372" i="3"/>
  <c r="J371" i="3"/>
  <c r="H371" i="3"/>
  <c r="I371" i="3" s="1"/>
  <c r="G371" i="3"/>
  <c r="F371" i="3"/>
  <c r="E371" i="3"/>
  <c r="D371" i="3"/>
  <c r="C371" i="3"/>
  <c r="A371" i="3"/>
  <c r="J370" i="3"/>
  <c r="H370" i="3"/>
  <c r="I370" i="3" s="1"/>
  <c r="G370" i="3"/>
  <c r="F370" i="3"/>
  <c r="E370" i="3"/>
  <c r="D370" i="3"/>
  <c r="C370" i="3"/>
  <c r="A370" i="3"/>
  <c r="J369" i="3"/>
  <c r="I369" i="3"/>
  <c r="H369" i="3"/>
  <c r="G369" i="3"/>
  <c r="F369" i="3"/>
  <c r="E369" i="3"/>
  <c r="D369" i="3"/>
  <c r="C369" i="3"/>
  <c r="A369" i="3"/>
  <c r="J368" i="3"/>
  <c r="H368" i="3"/>
  <c r="I368" i="3" s="1"/>
  <c r="G368" i="3"/>
  <c r="F368" i="3"/>
  <c r="E368" i="3"/>
  <c r="D368" i="3"/>
  <c r="C368" i="3"/>
  <c r="A368" i="3"/>
  <c r="J367" i="3"/>
  <c r="H367" i="3"/>
  <c r="I367" i="3" s="1"/>
  <c r="G367" i="3"/>
  <c r="F367" i="3"/>
  <c r="E367" i="3"/>
  <c r="D367" i="3"/>
  <c r="C367" i="3"/>
  <c r="A367" i="3"/>
  <c r="J366" i="3"/>
  <c r="H366" i="3"/>
  <c r="I366" i="3" s="1"/>
  <c r="G366" i="3"/>
  <c r="F366" i="3"/>
  <c r="E366" i="3"/>
  <c r="D366" i="3"/>
  <c r="C366" i="3"/>
  <c r="A366" i="3"/>
  <c r="J365" i="3"/>
  <c r="I365" i="3"/>
  <c r="H365" i="3"/>
  <c r="G365" i="3"/>
  <c r="F365" i="3"/>
  <c r="E365" i="3"/>
  <c r="D365" i="3"/>
  <c r="C365" i="3"/>
  <c r="A365" i="3"/>
  <c r="J364" i="3"/>
  <c r="H364" i="3"/>
  <c r="I364" i="3" s="1"/>
  <c r="G364" i="3"/>
  <c r="F364" i="3"/>
  <c r="E364" i="3"/>
  <c r="D364" i="3"/>
  <c r="C364" i="3"/>
  <c r="A364" i="3"/>
  <c r="J363" i="3"/>
  <c r="H363" i="3"/>
  <c r="I363" i="3" s="1"/>
  <c r="G363" i="3"/>
  <c r="F363" i="3"/>
  <c r="E363" i="3"/>
  <c r="D363" i="3"/>
  <c r="C363" i="3"/>
  <c r="A363" i="3"/>
  <c r="J362" i="3"/>
  <c r="H362" i="3"/>
  <c r="I362" i="3" s="1"/>
  <c r="G362" i="3"/>
  <c r="F362" i="3"/>
  <c r="E362" i="3"/>
  <c r="D362" i="3"/>
  <c r="C362" i="3"/>
  <c r="A362" i="3"/>
  <c r="J361" i="3"/>
  <c r="I361" i="3"/>
  <c r="H361" i="3"/>
  <c r="G361" i="3"/>
  <c r="F361" i="3"/>
  <c r="E361" i="3"/>
  <c r="D361" i="3"/>
  <c r="C361" i="3"/>
  <c r="A361" i="3"/>
  <c r="J360" i="3"/>
  <c r="H360" i="3"/>
  <c r="I360" i="3" s="1"/>
  <c r="G360" i="3"/>
  <c r="F360" i="3"/>
  <c r="E360" i="3"/>
  <c r="D360" i="3"/>
  <c r="C360" i="3"/>
  <c r="A360" i="3"/>
  <c r="J359" i="3"/>
  <c r="H359" i="3"/>
  <c r="I359" i="3" s="1"/>
  <c r="G359" i="3"/>
  <c r="F359" i="3"/>
  <c r="E359" i="3"/>
  <c r="D359" i="3"/>
  <c r="C359" i="3"/>
  <c r="A359" i="3"/>
  <c r="J358" i="3"/>
  <c r="H358" i="3"/>
  <c r="I358" i="3" s="1"/>
  <c r="G358" i="3"/>
  <c r="F358" i="3"/>
  <c r="E358" i="3"/>
  <c r="D358" i="3"/>
  <c r="C358" i="3"/>
  <c r="A358" i="3"/>
  <c r="J357" i="3"/>
  <c r="I357" i="3"/>
  <c r="H357" i="3"/>
  <c r="G357" i="3"/>
  <c r="F357" i="3"/>
  <c r="E357" i="3"/>
  <c r="D357" i="3"/>
  <c r="C357" i="3"/>
  <c r="A357" i="3"/>
  <c r="J356" i="3"/>
  <c r="H356" i="3"/>
  <c r="I356" i="3" s="1"/>
  <c r="G356" i="3"/>
  <c r="F356" i="3"/>
  <c r="E356" i="3"/>
  <c r="D356" i="3"/>
  <c r="C356" i="3"/>
  <c r="A356" i="3"/>
  <c r="J355" i="3"/>
  <c r="H355" i="3"/>
  <c r="I355" i="3" s="1"/>
  <c r="G355" i="3"/>
  <c r="F355" i="3"/>
  <c r="E355" i="3"/>
  <c r="D355" i="3"/>
  <c r="C355" i="3"/>
  <c r="A355" i="3"/>
  <c r="J354" i="3"/>
  <c r="H354" i="3"/>
  <c r="I354" i="3" s="1"/>
  <c r="G354" i="3"/>
  <c r="F354" i="3"/>
  <c r="E354" i="3"/>
  <c r="D354" i="3"/>
  <c r="C354" i="3"/>
  <c r="A354" i="3"/>
  <c r="J353" i="3"/>
  <c r="I353" i="3"/>
  <c r="H353" i="3"/>
  <c r="G353" i="3"/>
  <c r="F353" i="3"/>
  <c r="E353" i="3"/>
  <c r="D353" i="3"/>
  <c r="C353" i="3"/>
  <c r="A353" i="3"/>
  <c r="J352" i="3"/>
  <c r="H352" i="3"/>
  <c r="I352" i="3" s="1"/>
  <c r="G352" i="3"/>
  <c r="F352" i="3"/>
  <c r="E352" i="3"/>
  <c r="D352" i="3"/>
  <c r="C352" i="3"/>
  <c r="A352" i="3"/>
  <c r="J351" i="3"/>
  <c r="H351" i="3"/>
  <c r="I351" i="3" s="1"/>
  <c r="G351" i="3"/>
  <c r="F351" i="3"/>
  <c r="E351" i="3"/>
  <c r="D351" i="3"/>
  <c r="C351" i="3"/>
  <c r="A351" i="3"/>
  <c r="J350" i="3"/>
  <c r="H350" i="3"/>
  <c r="I350" i="3" s="1"/>
  <c r="G350" i="3"/>
  <c r="F350" i="3"/>
  <c r="E350" i="3"/>
  <c r="D350" i="3"/>
  <c r="C350" i="3"/>
  <c r="A350" i="3"/>
  <c r="J349" i="3"/>
  <c r="I349" i="3"/>
  <c r="H349" i="3"/>
  <c r="G349" i="3"/>
  <c r="F349" i="3"/>
  <c r="E349" i="3"/>
  <c r="D349" i="3"/>
  <c r="C349" i="3"/>
  <c r="A349" i="3"/>
  <c r="J348" i="3"/>
  <c r="H348" i="3"/>
  <c r="I348" i="3" s="1"/>
  <c r="G348" i="3"/>
  <c r="F348" i="3"/>
  <c r="E348" i="3"/>
  <c r="D348" i="3"/>
  <c r="C348" i="3"/>
  <c r="A348" i="3"/>
  <c r="J347" i="3"/>
  <c r="H347" i="3"/>
  <c r="I347" i="3" s="1"/>
  <c r="G347" i="3"/>
  <c r="F347" i="3"/>
  <c r="E347" i="3"/>
  <c r="D347" i="3"/>
  <c r="C347" i="3"/>
  <c r="A347" i="3"/>
  <c r="J346" i="3"/>
  <c r="H346" i="3"/>
  <c r="I346" i="3" s="1"/>
  <c r="G346" i="3"/>
  <c r="F346" i="3"/>
  <c r="E346" i="3"/>
  <c r="D346" i="3"/>
  <c r="C346" i="3"/>
  <c r="A346" i="3"/>
  <c r="J345" i="3"/>
  <c r="I345" i="3"/>
  <c r="H345" i="3"/>
  <c r="G345" i="3"/>
  <c r="F345" i="3"/>
  <c r="E345" i="3"/>
  <c r="D345" i="3"/>
  <c r="C345" i="3"/>
  <c r="A345" i="3"/>
  <c r="J344" i="3"/>
  <c r="H344" i="3"/>
  <c r="I344" i="3" s="1"/>
  <c r="G344" i="3"/>
  <c r="F344" i="3"/>
  <c r="E344" i="3"/>
  <c r="D344" i="3"/>
  <c r="C344" i="3"/>
  <c r="A344" i="3"/>
  <c r="J343" i="3"/>
  <c r="H343" i="3"/>
  <c r="I343" i="3" s="1"/>
  <c r="G343" i="3"/>
  <c r="F343" i="3"/>
  <c r="E343" i="3"/>
  <c r="D343" i="3"/>
  <c r="C343" i="3"/>
  <c r="A343" i="3"/>
  <c r="J342" i="3"/>
  <c r="H342" i="3"/>
  <c r="I342" i="3" s="1"/>
  <c r="G342" i="3"/>
  <c r="F342" i="3"/>
  <c r="E342" i="3"/>
  <c r="D342" i="3"/>
  <c r="C342" i="3"/>
  <c r="A342" i="3"/>
  <c r="J341" i="3"/>
  <c r="H341" i="3"/>
  <c r="I341" i="3" s="1"/>
  <c r="G341" i="3"/>
  <c r="F341" i="3"/>
  <c r="E341" i="3"/>
  <c r="D341" i="3"/>
  <c r="C341" i="3"/>
  <c r="A341" i="3"/>
  <c r="J340" i="3"/>
  <c r="H340" i="3"/>
  <c r="I340" i="3" s="1"/>
  <c r="G340" i="3"/>
  <c r="F340" i="3"/>
  <c r="E340" i="3"/>
  <c r="D340" i="3"/>
  <c r="C340" i="3"/>
  <c r="A340" i="3"/>
  <c r="J339" i="3"/>
  <c r="H339" i="3"/>
  <c r="I339" i="3" s="1"/>
  <c r="G339" i="3"/>
  <c r="F339" i="3"/>
  <c r="E339" i="3"/>
  <c r="D339" i="3"/>
  <c r="C339" i="3"/>
  <c r="A339" i="3"/>
  <c r="J338" i="3"/>
  <c r="H338" i="3"/>
  <c r="I338" i="3" s="1"/>
  <c r="G338" i="3"/>
  <c r="F338" i="3"/>
  <c r="E338" i="3"/>
  <c r="D338" i="3"/>
  <c r="C338" i="3"/>
  <c r="A338" i="3"/>
  <c r="J337" i="3"/>
  <c r="I337" i="3"/>
  <c r="H337" i="3"/>
  <c r="G337" i="3"/>
  <c r="F337" i="3"/>
  <c r="E337" i="3"/>
  <c r="D337" i="3"/>
  <c r="C337" i="3"/>
  <c r="A337" i="3"/>
  <c r="J336" i="3"/>
  <c r="H336" i="3"/>
  <c r="I336" i="3" s="1"/>
  <c r="G336" i="3"/>
  <c r="F336" i="3"/>
  <c r="E336" i="3"/>
  <c r="D336" i="3"/>
  <c r="C336" i="3"/>
  <c r="A336" i="3"/>
  <c r="J335" i="3"/>
  <c r="H335" i="3"/>
  <c r="I335" i="3" s="1"/>
  <c r="G335" i="3"/>
  <c r="F335" i="3"/>
  <c r="E335" i="3"/>
  <c r="D335" i="3"/>
  <c r="C335" i="3"/>
  <c r="A335" i="3"/>
  <c r="J334" i="3"/>
  <c r="H334" i="3"/>
  <c r="I334" i="3" s="1"/>
  <c r="G334" i="3"/>
  <c r="F334" i="3"/>
  <c r="E334" i="3"/>
  <c r="D334" i="3"/>
  <c r="C334" i="3"/>
  <c r="A334" i="3"/>
  <c r="J333" i="3"/>
  <c r="H333" i="3"/>
  <c r="I333" i="3" s="1"/>
  <c r="G333" i="3"/>
  <c r="F333" i="3"/>
  <c r="E333" i="3"/>
  <c r="D333" i="3"/>
  <c r="C333" i="3"/>
  <c r="A333" i="3"/>
  <c r="J332" i="3"/>
  <c r="H332" i="3"/>
  <c r="I332" i="3" s="1"/>
  <c r="G332" i="3"/>
  <c r="F332" i="3"/>
  <c r="E332" i="3"/>
  <c r="D332" i="3"/>
  <c r="C332" i="3"/>
  <c r="A332" i="3"/>
  <c r="J331" i="3"/>
  <c r="H331" i="3"/>
  <c r="I331" i="3" s="1"/>
  <c r="G331" i="3"/>
  <c r="F331" i="3"/>
  <c r="E331" i="3"/>
  <c r="D331" i="3"/>
  <c r="C331" i="3"/>
  <c r="A331" i="3"/>
  <c r="J330" i="3"/>
  <c r="H330" i="3"/>
  <c r="I330" i="3" s="1"/>
  <c r="G330" i="3"/>
  <c r="F330" i="3"/>
  <c r="E330" i="3"/>
  <c r="D330" i="3"/>
  <c r="C330" i="3"/>
  <c r="A330" i="3"/>
  <c r="J329" i="3"/>
  <c r="H329" i="3"/>
  <c r="I329" i="3" s="1"/>
  <c r="G329" i="3"/>
  <c r="F329" i="3"/>
  <c r="E329" i="3"/>
  <c r="D329" i="3"/>
  <c r="C329" i="3"/>
  <c r="A329" i="3"/>
  <c r="J328" i="3"/>
  <c r="H328" i="3"/>
  <c r="I328" i="3" s="1"/>
  <c r="G328" i="3"/>
  <c r="F328" i="3"/>
  <c r="E328" i="3"/>
  <c r="D328" i="3"/>
  <c r="C328" i="3"/>
  <c r="A328" i="3"/>
  <c r="J327" i="3"/>
  <c r="I327" i="3"/>
  <c r="H327" i="3"/>
  <c r="G327" i="3"/>
  <c r="F327" i="3"/>
  <c r="E327" i="3"/>
  <c r="D327" i="3"/>
  <c r="C327" i="3"/>
  <c r="A327" i="3"/>
  <c r="J326" i="3"/>
  <c r="H326" i="3"/>
  <c r="I326" i="3" s="1"/>
  <c r="G326" i="3"/>
  <c r="F326" i="3"/>
  <c r="E326" i="3"/>
  <c r="D326" i="3"/>
  <c r="C326" i="3"/>
  <c r="A326" i="3"/>
  <c r="J325" i="3"/>
  <c r="H325" i="3"/>
  <c r="I325" i="3" s="1"/>
  <c r="G325" i="3"/>
  <c r="F325" i="3"/>
  <c r="E325" i="3"/>
  <c r="D325" i="3"/>
  <c r="C325" i="3"/>
  <c r="A325" i="3"/>
  <c r="J324" i="3"/>
  <c r="H324" i="3"/>
  <c r="I324" i="3" s="1"/>
  <c r="G324" i="3"/>
  <c r="F324" i="3"/>
  <c r="E324" i="3"/>
  <c r="D324" i="3"/>
  <c r="C324" i="3"/>
  <c r="A324" i="3"/>
  <c r="J323" i="3"/>
  <c r="H323" i="3"/>
  <c r="I323" i="3" s="1"/>
  <c r="G323" i="3"/>
  <c r="F323" i="3"/>
  <c r="E323" i="3"/>
  <c r="D323" i="3"/>
  <c r="C323" i="3"/>
  <c r="A323" i="3"/>
  <c r="J322" i="3"/>
  <c r="I322" i="3"/>
  <c r="H322" i="3"/>
  <c r="G322" i="3"/>
  <c r="F322" i="3"/>
  <c r="E322" i="3"/>
  <c r="D322" i="3"/>
  <c r="C322" i="3"/>
  <c r="A322" i="3"/>
  <c r="J321" i="3"/>
  <c r="H321" i="3"/>
  <c r="I321" i="3" s="1"/>
  <c r="G321" i="3"/>
  <c r="F321" i="3"/>
  <c r="E321" i="3"/>
  <c r="D321" i="3"/>
  <c r="C321" i="3"/>
  <c r="A321" i="3"/>
  <c r="J320" i="3"/>
  <c r="H320" i="3"/>
  <c r="I320" i="3" s="1"/>
  <c r="G320" i="3"/>
  <c r="F320" i="3"/>
  <c r="E320" i="3"/>
  <c r="D320" i="3"/>
  <c r="C320" i="3"/>
  <c r="A320" i="3"/>
  <c r="J319" i="3"/>
  <c r="H319" i="3"/>
  <c r="I319" i="3" s="1"/>
  <c r="G319" i="3"/>
  <c r="F319" i="3"/>
  <c r="E319" i="3"/>
  <c r="D319" i="3"/>
  <c r="C319" i="3"/>
  <c r="A319" i="3"/>
  <c r="J318" i="3"/>
  <c r="H318" i="3"/>
  <c r="I318" i="3" s="1"/>
  <c r="G318" i="3"/>
  <c r="F318" i="3"/>
  <c r="E318" i="3"/>
  <c r="D318" i="3"/>
  <c r="C318" i="3"/>
  <c r="A318" i="3"/>
  <c r="J317" i="3"/>
  <c r="H317" i="3"/>
  <c r="I317" i="3" s="1"/>
  <c r="G317" i="3"/>
  <c r="F317" i="3"/>
  <c r="E317" i="3"/>
  <c r="D317" i="3"/>
  <c r="C317" i="3"/>
  <c r="A317" i="3"/>
  <c r="J316" i="3"/>
  <c r="H316" i="3"/>
  <c r="I316" i="3" s="1"/>
  <c r="G316" i="3"/>
  <c r="F316" i="3"/>
  <c r="E316" i="3"/>
  <c r="D316" i="3"/>
  <c r="C316" i="3"/>
  <c r="A316" i="3"/>
  <c r="J315" i="3"/>
  <c r="I315" i="3"/>
  <c r="H315" i="3"/>
  <c r="G315" i="3"/>
  <c r="F315" i="3"/>
  <c r="E315" i="3"/>
  <c r="D315" i="3"/>
  <c r="C315" i="3"/>
  <c r="A315" i="3"/>
  <c r="J314" i="3"/>
  <c r="H314" i="3"/>
  <c r="I314" i="3" s="1"/>
  <c r="G314" i="3"/>
  <c r="F314" i="3"/>
  <c r="E314" i="3"/>
  <c r="D314" i="3"/>
  <c r="C314" i="3"/>
  <c r="A314" i="3"/>
  <c r="J313" i="3"/>
  <c r="H313" i="3"/>
  <c r="I313" i="3" s="1"/>
  <c r="G313" i="3"/>
  <c r="F313" i="3"/>
  <c r="E313" i="3"/>
  <c r="D313" i="3"/>
  <c r="C313" i="3"/>
  <c r="A313" i="3"/>
  <c r="J312" i="3"/>
  <c r="H312" i="3"/>
  <c r="I312" i="3" s="1"/>
  <c r="G312" i="3"/>
  <c r="F312" i="3"/>
  <c r="E312" i="3"/>
  <c r="D312" i="3"/>
  <c r="C312" i="3"/>
  <c r="A312" i="3"/>
  <c r="J311" i="3"/>
  <c r="I311" i="3"/>
  <c r="H311" i="3"/>
  <c r="G311" i="3"/>
  <c r="F311" i="3"/>
  <c r="E311" i="3"/>
  <c r="D311" i="3"/>
  <c r="C311" i="3"/>
  <c r="A311" i="3"/>
  <c r="J310" i="3"/>
  <c r="H310" i="3"/>
  <c r="I310" i="3" s="1"/>
  <c r="G310" i="3"/>
  <c r="F310" i="3"/>
  <c r="E310" i="3"/>
  <c r="D310" i="3"/>
  <c r="C310" i="3"/>
  <c r="A310" i="3"/>
  <c r="J309" i="3"/>
  <c r="H309" i="3"/>
  <c r="I309" i="3" s="1"/>
  <c r="G309" i="3"/>
  <c r="F309" i="3"/>
  <c r="E309" i="3"/>
  <c r="D309" i="3"/>
  <c r="C309" i="3"/>
  <c r="A309" i="3"/>
  <c r="J308" i="3"/>
  <c r="H308" i="3"/>
  <c r="I308" i="3" s="1"/>
  <c r="G308" i="3"/>
  <c r="F308" i="3"/>
  <c r="E308" i="3"/>
  <c r="D308" i="3"/>
  <c r="C308" i="3"/>
  <c r="A308" i="3"/>
  <c r="J307" i="3"/>
  <c r="H307" i="3"/>
  <c r="I307" i="3" s="1"/>
  <c r="G307" i="3"/>
  <c r="F307" i="3"/>
  <c r="E307" i="3"/>
  <c r="D307" i="3"/>
  <c r="C307" i="3"/>
  <c r="A307" i="3"/>
  <c r="J306" i="3"/>
  <c r="I306" i="3"/>
  <c r="H306" i="3"/>
  <c r="G306" i="3"/>
  <c r="F306" i="3"/>
  <c r="E306" i="3"/>
  <c r="D306" i="3"/>
  <c r="C306" i="3"/>
  <c r="A306" i="3"/>
  <c r="J305" i="3"/>
  <c r="H305" i="3"/>
  <c r="I305" i="3" s="1"/>
  <c r="G305" i="3"/>
  <c r="F305" i="3"/>
  <c r="E305" i="3"/>
  <c r="D305" i="3"/>
  <c r="C305" i="3"/>
  <c r="A305" i="3"/>
  <c r="J304" i="3"/>
  <c r="H304" i="3"/>
  <c r="I304" i="3" s="1"/>
  <c r="G304" i="3"/>
  <c r="F304" i="3"/>
  <c r="E304" i="3"/>
  <c r="D304" i="3"/>
  <c r="C304" i="3"/>
  <c r="A304" i="3"/>
  <c r="J303" i="3"/>
  <c r="H303" i="3"/>
  <c r="I303" i="3" s="1"/>
  <c r="G303" i="3"/>
  <c r="F303" i="3"/>
  <c r="E303" i="3"/>
  <c r="D303" i="3"/>
  <c r="C303" i="3"/>
  <c r="A303" i="3"/>
  <c r="J302" i="3"/>
  <c r="H302" i="3"/>
  <c r="I302" i="3" s="1"/>
  <c r="G302" i="3"/>
  <c r="F302" i="3"/>
  <c r="E302" i="3"/>
  <c r="D302" i="3"/>
  <c r="C302" i="3"/>
  <c r="A302" i="3"/>
  <c r="J301" i="3"/>
  <c r="H301" i="3"/>
  <c r="I301" i="3" s="1"/>
  <c r="G301" i="3"/>
  <c r="F301" i="3"/>
  <c r="E301" i="3"/>
  <c r="D301" i="3"/>
  <c r="C301" i="3"/>
  <c r="A301" i="3"/>
  <c r="J300" i="3"/>
  <c r="H300" i="3"/>
  <c r="I300" i="3" s="1"/>
  <c r="G300" i="3"/>
  <c r="F300" i="3"/>
  <c r="E300" i="3"/>
  <c r="D300" i="3"/>
  <c r="C300" i="3"/>
  <c r="A300" i="3"/>
  <c r="J299" i="3"/>
  <c r="I299" i="3"/>
  <c r="H299" i="3"/>
  <c r="G299" i="3"/>
  <c r="F299" i="3"/>
  <c r="E299" i="3"/>
  <c r="D299" i="3"/>
  <c r="C299" i="3"/>
  <c r="A299" i="3"/>
  <c r="J298" i="3"/>
  <c r="H298" i="3"/>
  <c r="I298" i="3" s="1"/>
  <c r="G298" i="3"/>
  <c r="F298" i="3"/>
  <c r="E298" i="3"/>
  <c r="D298" i="3"/>
  <c r="C298" i="3"/>
  <c r="A298" i="3"/>
  <c r="J297" i="3"/>
  <c r="H297" i="3"/>
  <c r="I297" i="3" s="1"/>
  <c r="G297" i="3"/>
  <c r="F297" i="3"/>
  <c r="E297" i="3"/>
  <c r="D297" i="3"/>
  <c r="C297" i="3"/>
  <c r="A297" i="3"/>
  <c r="J296" i="3"/>
  <c r="H296" i="3"/>
  <c r="I296" i="3" s="1"/>
  <c r="G296" i="3"/>
  <c r="F296" i="3"/>
  <c r="E296" i="3"/>
  <c r="D296" i="3"/>
  <c r="C296" i="3"/>
  <c r="A296" i="3"/>
  <c r="J295" i="3"/>
  <c r="I295" i="3"/>
  <c r="H295" i="3"/>
  <c r="G295" i="3"/>
  <c r="F295" i="3"/>
  <c r="E295" i="3"/>
  <c r="D295" i="3"/>
  <c r="C295" i="3"/>
  <c r="A295" i="3"/>
  <c r="J294" i="3"/>
  <c r="H294" i="3"/>
  <c r="I294" i="3" s="1"/>
  <c r="G294" i="3"/>
  <c r="F294" i="3"/>
  <c r="E294" i="3"/>
  <c r="D294" i="3"/>
  <c r="C294" i="3"/>
  <c r="A294" i="3"/>
  <c r="J293" i="3"/>
  <c r="H293" i="3"/>
  <c r="I293" i="3" s="1"/>
  <c r="G293" i="3"/>
  <c r="F293" i="3"/>
  <c r="E293" i="3"/>
  <c r="D293" i="3"/>
  <c r="C293" i="3"/>
  <c r="A293" i="3"/>
  <c r="J292" i="3"/>
  <c r="H292" i="3"/>
  <c r="I292" i="3" s="1"/>
  <c r="G292" i="3"/>
  <c r="F292" i="3"/>
  <c r="E292" i="3"/>
  <c r="D292" i="3"/>
  <c r="C292" i="3"/>
  <c r="A292" i="3"/>
  <c r="J291" i="3"/>
  <c r="H291" i="3"/>
  <c r="I291" i="3" s="1"/>
  <c r="G291" i="3"/>
  <c r="F291" i="3"/>
  <c r="E291" i="3"/>
  <c r="D291" i="3"/>
  <c r="C291" i="3"/>
  <c r="A291" i="3"/>
  <c r="J290" i="3"/>
  <c r="I290" i="3"/>
  <c r="H290" i="3"/>
  <c r="G290" i="3"/>
  <c r="F290" i="3"/>
  <c r="E290" i="3"/>
  <c r="D290" i="3"/>
  <c r="C290" i="3"/>
  <c r="A290" i="3"/>
  <c r="J289" i="3"/>
  <c r="H289" i="3"/>
  <c r="I289" i="3" s="1"/>
  <c r="G289" i="3"/>
  <c r="F289" i="3"/>
  <c r="E289" i="3"/>
  <c r="D289" i="3"/>
  <c r="C289" i="3"/>
  <c r="A289" i="3"/>
  <c r="J288" i="3"/>
  <c r="H288" i="3"/>
  <c r="I288" i="3" s="1"/>
  <c r="G288" i="3"/>
  <c r="F288" i="3"/>
  <c r="E288" i="3"/>
  <c r="D288" i="3"/>
  <c r="C288" i="3"/>
  <c r="A288" i="3"/>
  <c r="J287" i="3"/>
  <c r="H287" i="3"/>
  <c r="I287" i="3" s="1"/>
  <c r="G287" i="3"/>
  <c r="F287" i="3"/>
  <c r="E287" i="3"/>
  <c r="D287" i="3"/>
  <c r="C287" i="3"/>
  <c r="A287" i="3"/>
  <c r="J286" i="3"/>
  <c r="H286" i="3"/>
  <c r="I286" i="3" s="1"/>
  <c r="G286" i="3"/>
  <c r="F286" i="3"/>
  <c r="E286" i="3"/>
  <c r="D286" i="3"/>
  <c r="C286" i="3"/>
  <c r="A286" i="3"/>
  <c r="J285" i="3"/>
  <c r="H285" i="3"/>
  <c r="I285" i="3" s="1"/>
  <c r="G285" i="3"/>
  <c r="F285" i="3"/>
  <c r="E285" i="3"/>
  <c r="D285" i="3"/>
  <c r="C285" i="3"/>
  <c r="A285" i="3"/>
  <c r="J284" i="3"/>
  <c r="H284" i="3"/>
  <c r="I284" i="3" s="1"/>
  <c r="G284" i="3"/>
  <c r="F284" i="3"/>
  <c r="E284" i="3"/>
  <c r="D284" i="3"/>
  <c r="C284" i="3"/>
  <c r="A284" i="3"/>
  <c r="J283" i="3"/>
  <c r="I283" i="3"/>
  <c r="H283" i="3"/>
  <c r="G283" i="3"/>
  <c r="F283" i="3"/>
  <c r="E283" i="3"/>
  <c r="D283" i="3"/>
  <c r="C283" i="3"/>
  <c r="A283" i="3"/>
  <c r="J282" i="3"/>
  <c r="H282" i="3"/>
  <c r="I282" i="3" s="1"/>
  <c r="G282" i="3"/>
  <c r="F282" i="3"/>
  <c r="E282" i="3"/>
  <c r="D282" i="3"/>
  <c r="C282" i="3"/>
  <c r="A282" i="3"/>
  <c r="J281" i="3"/>
  <c r="H281" i="3"/>
  <c r="I281" i="3" s="1"/>
  <c r="G281" i="3"/>
  <c r="F281" i="3"/>
  <c r="E281" i="3"/>
  <c r="D281" i="3"/>
  <c r="C281" i="3"/>
  <c r="A281" i="3"/>
  <c r="J280" i="3"/>
  <c r="H280" i="3"/>
  <c r="I280" i="3" s="1"/>
  <c r="G280" i="3"/>
  <c r="F280" i="3"/>
  <c r="E280" i="3"/>
  <c r="D280" i="3"/>
  <c r="C280" i="3"/>
  <c r="A280" i="3"/>
  <c r="J279" i="3"/>
  <c r="I279" i="3"/>
  <c r="H279" i="3"/>
  <c r="G279" i="3"/>
  <c r="F279" i="3"/>
  <c r="E279" i="3"/>
  <c r="D279" i="3"/>
  <c r="C279" i="3"/>
  <c r="A279" i="3"/>
  <c r="J278" i="3"/>
  <c r="H278" i="3"/>
  <c r="I278" i="3" s="1"/>
  <c r="G278" i="3"/>
  <c r="F278" i="3"/>
  <c r="E278" i="3"/>
  <c r="D278" i="3"/>
  <c r="C278" i="3"/>
  <c r="A278" i="3"/>
  <c r="J277" i="3"/>
  <c r="H277" i="3"/>
  <c r="I277" i="3" s="1"/>
  <c r="G277" i="3"/>
  <c r="F277" i="3"/>
  <c r="E277" i="3"/>
  <c r="D277" i="3"/>
  <c r="C277" i="3"/>
  <c r="A277" i="3"/>
  <c r="J276" i="3"/>
  <c r="H276" i="3"/>
  <c r="I276" i="3" s="1"/>
  <c r="G276" i="3"/>
  <c r="F276" i="3"/>
  <c r="E276" i="3"/>
  <c r="D276" i="3"/>
  <c r="C276" i="3"/>
  <c r="A276" i="3"/>
  <c r="J275" i="3"/>
  <c r="H275" i="3"/>
  <c r="I275" i="3" s="1"/>
  <c r="G275" i="3"/>
  <c r="F275" i="3"/>
  <c r="E275" i="3"/>
  <c r="D275" i="3"/>
  <c r="C275" i="3"/>
  <c r="A275" i="3"/>
  <c r="J274" i="3"/>
  <c r="I274" i="3"/>
  <c r="H274" i="3"/>
  <c r="G274" i="3"/>
  <c r="F274" i="3"/>
  <c r="E274" i="3"/>
  <c r="D274" i="3"/>
  <c r="C274" i="3"/>
  <c r="A274" i="3"/>
  <c r="J273" i="3"/>
  <c r="H273" i="3"/>
  <c r="I273" i="3" s="1"/>
  <c r="G273" i="3"/>
  <c r="F273" i="3"/>
  <c r="E273" i="3"/>
  <c r="D273" i="3"/>
  <c r="C273" i="3"/>
  <c r="A273" i="3"/>
  <c r="J272" i="3"/>
  <c r="H272" i="3"/>
  <c r="I272" i="3" s="1"/>
  <c r="G272" i="3"/>
  <c r="F272" i="3"/>
  <c r="E272" i="3"/>
  <c r="D272" i="3"/>
  <c r="C272" i="3"/>
  <c r="A272" i="3"/>
  <c r="J271" i="3"/>
  <c r="H271" i="3"/>
  <c r="I271" i="3" s="1"/>
  <c r="G271" i="3"/>
  <c r="F271" i="3"/>
  <c r="E271" i="3"/>
  <c r="D271" i="3"/>
  <c r="C271" i="3"/>
  <c r="A271" i="3"/>
  <c r="J270" i="3"/>
  <c r="H270" i="3"/>
  <c r="I270" i="3" s="1"/>
  <c r="G270" i="3"/>
  <c r="F270" i="3"/>
  <c r="E270" i="3"/>
  <c r="D270" i="3"/>
  <c r="C270" i="3"/>
  <c r="A270" i="3"/>
  <c r="J269" i="3"/>
  <c r="H269" i="3"/>
  <c r="I269" i="3" s="1"/>
  <c r="G269" i="3"/>
  <c r="F269" i="3"/>
  <c r="E269" i="3"/>
  <c r="D269" i="3"/>
  <c r="C269" i="3"/>
  <c r="A269" i="3"/>
  <c r="J268" i="3"/>
  <c r="H268" i="3"/>
  <c r="I268" i="3" s="1"/>
  <c r="G268" i="3"/>
  <c r="F268" i="3"/>
  <c r="E268" i="3"/>
  <c r="D268" i="3"/>
  <c r="C268" i="3"/>
  <c r="A268" i="3"/>
  <c r="J267" i="3"/>
  <c r="I267" i="3"/>
  <c r="H267" i="3"/>
  <c r="G267" i="3"/>
  <c r="F267" i="3"/>
  <c r="E267" i="3"/>
  <c r="D267" i="3"/>
  <c r="C267" i="3"/>
  <c r="A267" i="3"/>
  <c r="J266" i="3"/>
  <c r="H266" i="3"/>
  <c r="I266" i="3" s="1"/>
  <c r="G266" i="3"/>
  <c r="F266" i="3"/>
  <c r="E266" i="3"/>
  <c r="D266" i="3"/>
  <c r="C266" i="3"/>
  <c r="A266" i="3"/>
  <c r="J265" i="3"/>
  <c r="H265" i="3"/>
  <c r="I265" i="3" s="1"/>
  <c r="G265" i="3"/>
  <c r="F265" i="3"/>
  <c r="E265" i="3"/>
  <c r="D265" i="3"/>
  <c r="C265" i="3"/>
  <c r="A265" i="3"/>
  <c r="J264" i="3"/>
  <c r="H264" i="3"/>
  <c r="I264" i="3" s="1"/>
  <c r="G264" i="3"/>
  <c r="F264" i="3"/>
  <c r="E264" i="3"/>
  <c r="D264" i="3"/>
  <c r="C264" i="3"/>
  <c r="A264" i="3"/>
  <c r="J263" i="3"/>
  <c r="I263" i="3"/>
  <c r="H263" i="3"/>
  <c r="G263" i="3"/>
  <c r="F263" i="3"/>
  <c r="E263" i="3"/>
  <c r="D263" i="3"/>
  <c r="C263" i="3"/>
  <c r="A263" i="3"/>
  <c r="J262" i="3"/>
  <c r="H262" i="3"/>
  <c r="I262" i="3" s="1"/>
  <c r="G262" i="3"/>
  <c r="F262" i="3"/>
  <c r="E262" i="3"/>
  <c r="D262" i="3"/>
  <c r="C262" i="3"/>
  <c r="A262" i="3"/>
  <c r="J261" i="3"/>
  <c r="H261" i="3"/>
  <c r="I261" i="3" s="1"/>
  <c r="G261" i="3"/>
  <c r="F261" i="3"/>
  <c r="E261" i="3"/>
  <c r="D261" i="3"/>
  <c r="C261" i="3"/>
  <c r="A261" i="3"/>
  <c r="J260" i="3"/>
  <c r="H260" i="3"/>
  <c r="I260" i="3" s="1"/>
  <c r="G260" i="3"/>
  <c r="F260" i="3"/>
  <c r="E260" i="3"/>
  <c r="D260" i="3"/>
  <c r="C260" i="3"/>
  <c r="A260" i="3"/>
  <c r="J259" i="3"/>
  <c r="H259" i="3"/>
  <c r="I259" i="3" s="1"/>
  <c r="G259" i="3"/>
  <c r="F259" i="3"/>
  <c r="E259" i="3"/>
  <c r="D259" i="3"/>
  <c r="C259" i="3"/>
  <c r="A259" i="3"/>
  <c r="J258" i="3"/>
  <c r="I258" i="3"/>
  <c r="H258" i="3"/>
  <c r="G258" i="3"/>
  <c r="F258" i="3"/>
  <c r="E258" i="3"/>
  <c r="D258" i="3"/>
  <c r="C258" i="3"/>
  <c r="A258" i="3"/>
  <c r="J257" i="3"/>
  <c r="H257" i="3"/>
  <c r="I257" i="3" s="1"/>
  <c r="G257" i="3"/>
  <c r="F257" i="3"/>
  <c r="E257" i="3"/>
  <c r="D257" i="3"/>
  <c r="C257" i="3"/>
  <c r="A257" i="3"/>
  <c r="J256" i="3"/>
  <c r="H256" i="3"/>
  <c r="I256" i="3" s="1"/>
  <c r="G256" i="3"/>
  <c r="F256" i="3"/>
  <c r="E256" i="3"/>
  <c r="D256" i="3"/>
  <c r="C256" i="3"/>
  <c r="A256" i="3"/>
  <c r="J255" i="3"/>
  <c r="H255" i="3"/>
  <c r="I255" i="3" s="1"/>
  <c r="G255" i="3"/>
  <c r="F255" i="3"/>
  <c r="E255" i="3"/>
  <c r="D255" i="3"/>
  <c r="C255" i="3"/>
  <c r="A255" i="3"/>
  <c r="J254" i="3"/>
  <c r="H254" i="3"/>
  <c r="I254" i="3" s="1"/>
  <c r="G254" i="3"/>
  <c r="F254" i="3"/>
  <c r="E254" i="3"/>
  <c r="D254" i="3"/>
  <c r="C254" i="3"/>
  <c r="A254" i="3"/>
  <c r="J253" i="3"/>
  <c r="H253" i="3"/>
  <c r="I253" i="3" s="1"/>
  <c r="G253" i="3"/>
  <c r="F253" i="3"/>
  <c r="E253" i="3"/>
  <c r="D253" i="3"/>
  <c r="C253" i="3"/>
  <c r="A253" i="3"/>
  <c r="J252" i="3"/>
  <c r="H252" i="3"/>
  <c r="I252" i="3" s="1"/>
  <c r="G252" i="3"/>
  <c r="F252" i="3"/>
  <c r="E252" i="3"/>
  <c r="D252" i="3"/>
  <c r="C252" i="3"/>
  <c r="A252" i="3"/>
  <c r="J251" i="3"/>
  <c r="I251" i="3"/>
  <c r="H251" i="3"/>
  <c r="G251" i="3"/>
  <c r="F251" i="3"/>
  <c r="E251" i="3"/>
  <c r="D251" i="3"/>
  <c r="C251" i="3"/>
  <c r="A251" i="3"/>
  <c r="J250" i="3"/>
  <c r="H250" i="3"/>
  <c r="I250" i="3" s="1"/>
  <c r="G250" i="3"/>
  <c r="F250" i="3"/>
  <c r="E250" i="3"/>
  <c r="D250" i="3"/>
  <c r="C250" i="3"/>
  <c r="A250" i="3"/>
  <c r="J249" i="3"/>
  <c r="H249" i="3"/>
  <c r="I249" i="3" s="1"/>
  <c r="G249" i="3"/>
  <c r="F249" i="3"/>
  <c r="E249" i="3"/>
  <c r="D249" i="3"/>
  <c r="C249" i="3"/>
  <c r="A249" i="3"/>
  <c r="J248" i="3"/>
  <c r="H248" i="3"/>
  <c r="I248" i="3" s="1"/>
  <c r="G248" i="3"/>
  <c r="F248" i="3"/>
  <c r="E248" i="3"/>
  <c r="D248" i="3"/>
  <c r="C248" i="3"/>
  <c r="A248" i="3"/>
  <c r="J247" i="3"/>
  <c r="I247" i="3"/>
  <c r="H247" i="3"/>
  <c r="G247" i="3"/>
  <c r="F247" i="3"/>
  <c r="E247" i="3"/>
  <c r="D247" i="3"/>
  <c r="C247" i="3"/>
  <c r="A247" i="3"/>
  <c r="J246" i="3"/>
  <c r="H246" i="3"/>
  <c r="I246" i="3" s="1"/>
  <c r="G246" i="3"/>
  <c r="F246" i="3"/>
  <c r="E246" i="3"/>
  <c r="D246" i="3"/>
  <c r="C246" i="3"/>
  <c r="A246" i="3"/>
  <c r="J245" i="3"/>
  <c r="H245" i="3"/>
  <c r="I245" i="3" s="1"/>
  <c r="G245" i="3"/>
  <c r="F245" i="3"/>
  <c r="E245" i="3"/>
  <c r="D245" i="3"/>
  <c r="C245" i="3"/>
  <c r="A245" i="3"/>
  <c r="J244" i="3"/>
  <c r="H244" i="3"/>
  <c r="I244" i="3" s="1"/>
  <c r="G244" i="3"/>
  <c r="F244" i="3"/>
  <c r="E244" i="3"/>
  <c r="D244" i="3"/>
  <c r="C244" i="3"/>
  <c r="A244" i="3"/>
  <c r="J243" i="3"/>
  <c r="H243" i="3"/>
  <c r="I243" i="3" s="1"/>
  <c r="G243" i="3"/>
  <c r="F243" i="3"/>
  <c r="E243" i="3"/>
  <c r="D243" i="3"/>
  <c r="C243" i="3"/>
  <c r="A243" i="3"/>
  <c r="J242" i="3"/>
  <c r="I242" i="3"/>
  <c r="H242" i="3"/>
  <c r="G242" i="3"/>
  <c r="F242" i="3"/>
  <c r="E242" i="3"/>
  <c r="D242" i="3"/>
  <c r="C242" i="3"/>
  <c r="A242" i="3"/>
  <c r="J241" i="3"/>
  <c r="H241" i="3"/>
  <c r="I241" i="3" s="1"/>
  <c r="G241" i="3"/>
  <c r="F241" i="3"/>
  <c r="E241" i="3"/>
  <c r="D241" i="3"/>
  <c r="C241" i="3"/>
  <c r="A241" i="3"/>
  <c r="J240" i="3"/>
  <c r="H240" i="3"/>
  <c r="I240" i="3" s="1"/>
  <c r="G240" i="3"/>
  <c r="F240" i="3"/>
  <c r="E240" i="3"/>
  <c r="D240" i="3"/>
  <c r="C240" i="3"/>
  <c r="A240" i="3"/>
  <c r="J239" i="3"/>
  <c r="H239" i="3"/>
  <c r="I239" i="3" s="1"/>
  <c r="G239" i="3"/>
  <c r="F239" i="3"/>
  <c r="E239" i="3"/>
  <c r="D239" i="3"/>
  <c r="C239" i="3"/>
  <c r="A239" i="3"/>
  <c r="J238" i="3"/>
  <c r="H238" i="3"/>
  <c r="I238" i="3" s="1"/>
  <c r="G238" i="3"/>
  <c r="F238" i="3"/>
  <c r="E238" i="3"/>
  <c r="D238" i="3"/>
  <c r="C238" i="3"/>
  <c r="A238" i="3"/>
  <c r="J237" i="3"/>
  <c r="H237" i="3"/>
  <c r="I237" i="3" s="1"/>
  <c r="G237" i="3"/>
  <c r="F237" i="3"/>
  <c r="E237" i="3"/>
  <c r="D237" i="3"/>
  <c r="C237" i="3"/>
  <c r="A237" i="3"/>
  <c r="J236" i="3"/>
  <c r="H236" i="3"/>
  <c r="I236" i="3" s="1"/>
  <c r="G236" i="3"/>
  <c r="F236" i="3"/>
  <c r="E236" i="3"/>
  <c r="D236" i="3"/>
  <c r="C236" i="3"/>
  <c r="A236" i="3"/>
  <c r="J235" i="3"/>
  <c r="I235" i="3"/>
  <c r="H235" i="3"/>
  <c r="G235" i="3"/>
  <c r="F235" i="3"/>
  <c r="E235" i="3"/>
  <c r="D235" i="3"/>
  <c r="C235" i="3"/>
  <c r="A235" i="3"/>
  <c r="J234" i="3"/>
  <c r="H234" i="3"/>
  <c r="I234" i="3" s="1"/>
  <c r="G234" i="3"/>
  <c r="F234" i="3"/>
  <c r="E234" i="3"/>
  <c r="D234" i="3"/>
  <c r="C234" i="3"/>
  <c r="A234" i="3"/>
  <c r="J233" i="3"/>
  <c r="H233" i="3"/>
  <c r="I233" i="3" s="1"/>
  <c r="G233" i="3"/>
  <c r="F233" i="3"/>
  <c r="E233" i="3"/>
  <c r="D233" i="3"/>
  <c r="C233" i="3"/>
  <c r="A233" i="3"/>
  <c r="J232" i="3"/>
  <c r="H232" i="3"/>
  <c r="I232" i="3" s="1"/>
  <c r="G232" i="3"/>
  <c r="F232" i="3"/>
  <c r="E232" i="3"/>
  <c r="D232" i="3"/>
  <c r="C232" i="3"/>
  <c r="A232" i="3"/>
  <c r="J231" i="3"/>
  <c r="I231" i="3"/>
  <c r="H231" i="3"/>
  <c r="G231" i="3"/>
  <c r="F231" i="3"/>
  <c r="E231" i="3"/>
  <c r="D231" i="3"/>
  <c r="C231" i="3"/>
  <c r="A231" i="3"/>
  <c r="J230" i="3"/>
  <c r="H230" i="3"/>
  <c r="I230" i="3" s="1"/>
  <c r="G230" i="3"/>
  <c r="F230" i="3"/>
  <c r="E230" i="3"/>
  <c r="D230" i="3"/>
  <c r="C230" i="3"/>
  <c r="A230" i="3"/>
  <c r="J229" i="3"/>
  <c r="H229" i="3"/>
  <c r="I229" i="3" s="1"/>
  <c r="G229" i="3"/>
  <c r="F229" i="3"/>
  <c r="E229" i="3"/>
  <c r="D229" i="3"/>
  <c r="C229" i="3"/>
  <c r="A229" i="3"/>
  <c r="J228" i="3"/>
  <c r="H228" i="3"/>
  <c r="I228" i="3" s="1"/>
  <c r="G228" i="3"/>
  <c r="F228" i="3"/>
  <c r="E228" i="3"/>
  <c r="D228" i="3"/>
  <c r="C228" i="3"/>
  <c r="A228" i="3"/>
  <c r="J227" i="3"/>
  <c r="H227" i="3"/>
  <c r="I227" i="3" s="1"/>
  <c r="G227" i="3"/>
  <c r="F227" i="3"/>
  <c r="E227" i="3"/>
  <c r="D227" i="3"/>
  <c r="C227" i="3"/>
  <c r="A227" i="3"/>
  <c r="J226" i="3"/>
  <c r="I226" i="3"/>
  <c r="H226" i="3"/>
  <c r="G226" i="3"/>
  <c r="F226" i="3"/>
  <c r="E226" i="3"/>
  <c r="D226" i="3"/>
  <c r="C226" i="3"/>
  <c r="A226" i="3"/>
  <c r="J225" i="3"/>
  <c r="H225" i="3"/>
  <c r="I225" i="3" s="1"/>
  <c r="G225" i="3"/>
  <c r="F225" i="3"/>
  <c r="E225" i="3"/>
  <c r="D225" i="3"/>
  <c r="C225" i="3"/>
  <c r="A225" i="3"/>
  <c r="J224" i="3"/>
  <c r="H224" i="3"/>
  <c r="I224" i="3" s="1"/>
  <c r="G224" i="3"/>
  <c r="F224" i="3"/>
  <c r="E224" i="3"/>
  <c r="D224" i="3"/>
  <c r="C224" i="3"/>
  <c r="A224" i="3"/>
  <c r="J223" i="3"/>
  <c r="H223" i="3"/>
  <c r="I223" i="3" s="1"/>
  <c r="G223" i="3"/>
  <c r="F223" i="3"/>
  <c r="E223" i="3"/>
  <c r="D223" i="3"/>
  <c r="C223" i="3"/>
  <c r="A223" i="3"/>
  <c r="J222" i="3"/>
  <c r="H222" i="3"/>
  <c r="I222" i="3" s="1"/>
  <c r="G222" i="3"/>
  <c r="F222" i="3"/>
  <c r="E222" i="3"/>
  <c r="D222" i="3"/>
  <c r="C222" i="3"/>
  <c r="A222" i="3"/>
  <c r="J221" i="3"/>
  <c r="H221" i="3"/>
  <c r="I221" i="3" s="1"/>
  <c r="G221" i="3"/>
  <c r="F221" i="3"/>
  <c r="E221" i="3"/>
  <c r="D221" i="3"/>
  <c r="C221" i="3"/>
  <c r="A221" i="3"/>
  <c r="J220" i="3"/>
  <c r="H220" i="3"/>
  <c r="I220" i="3" s="1"/>
  <c r="G220" i="3"/>
  <c r="F220" i="3"/>
  <c r="E220" i="3"/>
  <c r="D220" i="3"/>
  <c r="C220" i="3"/>
  <c r="A220" i="3"/>
  <c r="J219" i="3"/>
  <c r="I219" i="3"/>
  <c r="H219" i="3"/>
  <c r="G219" i="3"/>
  <c r="F219" i="3"/>
  <c r="E219" i="3"/>
  <c r="D219" i="3"/>
  <c r="C219" i="3"/>
  <c r="A219" i="3"/>
  <c r="J218" i="3"/>
  <c r="H218" i="3"/>
  <c r="I218" i="3" s="1"/>
  <c r="G218" i="3"/>
  <c r="F218" i="3"/>
  <c r="E218" i="3"/>
  <c r="D218" i="3"/>
  <c r="C218" i="3"/>
  <c r="A218" i="3"/>
  <c r="J217" i="3"/>
  <c r="H217" i="3"/>
  <c r="I217" i="3" s="1"/>
  <c r="G217" i="3"/>
  <c r="F217" i="3"/>
  <c r="E217" i="3"/>
  <c r="D217" i="3"/>
  <c r="C217" i="3"/>
  <c r="A217" i="3"/>
  <c r="J216" i="3"/>
  <c r="H216" i="3"/>
  <c r="I216" i="3" s="1"/>
  <c r="G216" i="3"/>
  <c r="F216" i="3"/>
  <c r="E216" i="3"/>
  <c r="D216" i="3"/>
  <c r="C216" i="3"/>
  <c r="A216" i="3"/>
  <c r="J215" i="3"/>
  <c r="I215" i="3"/>
  <c r="H215" i="3"/>
  <c r="G215" i="3"/>
  <c r="F215" i="3"/>
  <c r="E215" i="3"/>
  <c r="D215" i="3"/>
  <c r="C215" i="3"/>
  <c r="A215" i="3"/>
  <c r="J214" i="3"/>
  <c r="H214" i="3"/>
  <c r="I214" i="3" s="1"/>
  <c r="G214" i="3"/>
  <c r="F214" i="3"/>
  <c r="E214" i="3"/>
  <c r="D214" i="3"/>
  <c r="C214" i="3"/>
  <c r="A214" i="3"/>
  <c r="J213" i="3"/>
  <c r="H213" i="3"/>
  <c r="I213" i="3" s="1"/>
  <c r="G213" i="3"/>
  <c r="F213" i="3"/>
  <c r="E213" i="3"/>
  <c r="D213" i="3"/>
  <c r="C213" i="3"/>
  <c r="A213" i="3"/>
  <c r="J212" i="3"/>
  <c r="H212" i="3"/>
  <c r="I212" i="3" s="1"/>
  <c r="G212" i="3"/>
  <c r="F212" i="3"/>
  <c r="E212" i="3"/>
  <c r="D212" i="3"/>
  <c r="C212" i="3"/>
  <c r="A212" i="3"/>
  <c r="J211" i="3"/>
  <c r="H211" i="3"/>
  <c r="I211" i="3" s="1"/>
  <c r="G211" i="3"/>
  <c r="F211" i="3"/>
  <c r="E211" i="3"/>
  <c r="D211" i="3"/>
  <c r="C211" i="3"/>
  <c r="A211" i="3"/>
  <c r="J210" i="3"/>
  <c r="I210" i="3"/>
  <c r="H210" i="3"/>
  <c r="G210" i="3"/>
  <c r="F210" i="3"/>
  <c r="E210" i="3"/>
  <c r="D210" i="3"/>
  <c r="C210" i="3"/>
  <c r="A210" i="3"/>
  <c r="J209" i="3"/>
  <c r="H209" i="3"/>
  <c r="I209" i="3" s="1"/>
  <c r="G209" i="3"/>
  <c r="F209" i="3"/>
  <c r="E209" i="3"/>
  <c r="D209" i="3"/>
  <c r="C209" i="3"/>
  <c r="A209" i="3"/>
  <c r="J208" i="3"/>
  <c r="H208" i="3"/>
  <c r="I208" i="3" s="1"/>
  <c r="G208" i="3"/>
  <c r="F208" i="3"/>
  <c r="E208" i="3"/>
  <c r="D208" i="3"/>
  <c r="C208" i="3"/>
  <c r="A208" i="3"/>
  <c r="J207" i="3"/>
  <c r="H207" i="3"/>
  <c r="I207" i="3" s="1"/>
  <c r="G207" i="3"/>
  <c r="F207" i="3"/>
  <c r="E207" i="3"/>
  <c r="D207" i="3"/>
  <c r="C207" i="3"/>
  <c r="A207" i="3"/>
  <c r="J206" i="3"/>
  <c r="H206" i="3"/>
  <c r="I206" i="3" s="1"/>
  <c r="G206" i="3"/>
  <c r="F206" i="3"/>
  <c r="E206" i="3"/>
  <c r="D206" i="3"/>
  <c r="C206" i="3"/>
  <c r="A206" i="3"/>
  <c r="J205" i="3"/>
  <c r="H205" i="3"/>
  <c r="I205" i="3" s="1"/>
  <c r="G205" i="3"/>
  <c r="F205" i="3"/>
  <c r="E205" i="3"/>
  <c r="D205" i="3"/>
  <c r="C205" i="3"/>
  <c r="A205" i="3"/>
  <c r="J204" i="3"/>
  <c r="H204" i="3"/>
  <c r="I204" i="3" s="1"/>
  <c r="G204" i="3"/>
  <c r="F204" i="3"/>
  <c r="E204" i="3"/>
  <c r="D204" i="3"/>
  <c r="C204" i="3"/>
  <c r="A204" i="3"/>
  <c r="J203" i="3"/>
  <c r="I203" i="3"/>
  <c r="H203" i="3"/>
  <c r="G203" i="3"/>
  <c r="F203" i="3"/>
  <c r="E203" i="3"/>
  <c r="D203" i="3"/>
  <c r="C203" i="3"/>
  <c r="A203" i="3"/>
  <c r="J202" i="3"/>
  <c r="H202" i="3"/>
  <c r="I202" i="3" s="1"/>
  <c r="G202" i="3"/>
  <c r="F202" i="3"/>
  <c r="E202" i="3"/>
  <c r="D202" i="3"/>
  <c r="C202" i="3"/>
  <c r="A202" i="3"/>
  <c r="J201" i="3"/>
  <c r="H201" i="3"/>
  <c r="I201" i="3" s="1"/>
  <c r="G201" i="3"/>
  <c r="F201" i="3"/>
  <c r="E201" i="3"/>
  <c r="D201" i="3"/>
  <c r="C201" i="3"/>
  <c r="A201" i="3"/>
  <c r="J200" i="3"/>
  <c r="H200" i="3"/>
  <c r="I200" i="3" s="1"/>
  <c r="G200" i="3"/>
  <c r="F200" i="3"/>
  <c r="E200" i="3"/>
  <c r="D200" i="3"/>
  <c r="C200" i="3"/>
  <c r="A200" i="3"/>
  <c r="J199" i="3"/>
  <c r="I199" i="3"/>
  <c r="H199" i="3"/>
  <c r="G199" i="3"/>
  <c r="F199" i="3"/>
  <c r="E199" i="3"/>
  <c r="D199" i="3"/>
  <c r="C199" i="3"/>
  <c r="A199" i="3"/>
  <c r="J198" i="3"/>
  <c r="H198" i="3"/>
  <c r="I198" i="3" s="1"/>
  <c r="G198" i="3"/>
  <c r="F198" i="3"/>
  <c r="E198" i="3"/>
  <c r="D198" i="3"/>
  <c r="C198" i="3"/>
  <c r="A198" i="3"/>
  <c r="J197" i="3"/>
  <c r="H197" i="3"/>
  <c r="I197" i="3" s="1"/>
  <c r="G197" i="3"/>
  <c r="F197" i="3"/>
  <c r="E197" i="3"/>
  <c r="D197" i="3"/>
  <c r="C197" i="3"/>
  <c r="A197" i="3"/>
  <c r="J196" i="3"/>
  <c r="H196" i="3"/>
  <c r="I196" i="3" s="1"/>
  <c r="G196" i="3"/>
  <c r="F196" i="3"/>
  <c r="E196" i="3"/>
  <c r="D196" i="3"/>
  <c r="C196" i="3"/>
  <c r="A196" i="3"/>
  <c r="J195" i="3"/>
  <c r="H195" i="3"/>
  <c r="I195" i="3" s="1"/>
  <c r="G195" i="3"/>
  <c r="F195" i="3"/>
  <c r="E195" i="3"/>
  <c r="D195" i="3"/>
  <c r="C195" i="3"/>
  <c r="A195" i="3"/>
  <c r="J194" i="3"/>
  <c r="I194" i="3"/>
  <c r="H194" i="3"/>
  <c r="G194" i="3"/>
  <c r="F194" i="3"/>
  <c r="E194" i="3"/>
  <c r="D194" i="3"/>
  <c r="C194" i="3"/>
  <c r="A194" i="3"/>
  <c r="J193" i="3"/>
  <c r="H193" i="3"/>
  <c r="I193" i="3" s="1"/>
  <c r="G193" i="3"/>
  <c r="F193" i="3"/>
  <c r="E193" i="3"/>
  <c r="D193" i="3"/>
  <c r="C193" i="3"/>
  <c r="A193" i="3"/>
  <c r="J192" i="3"/>
  <c r="H192" i="3"/>
  <c r="I192" i="3" s="1"/>
  <c r="G192" i="3"/>
  <c r="F192" i="3"/>
  <c r="E192" i="3"/>
  <c r="D192" i="3"/>
  <c r="C192" i="3"/>
  <c r="A192" i="3"/>
  <c r="J191" i="3"/>
  <c r="H191" i="3"/>
  <c r="I191" i="3" s="1"/>
  <c r="G191" i="3"/>
  <c r="F191" i="3"/>
  <c r="E191" i="3"/>
  <c r="D191" i="3"/>
  <c r="C191" i="3"/>
  <c r="A191" i="3"/>
  <c r="J190" i="3"/>
  <c r="H190" i="3"/>
  <c r="I190" i="3" s="1"/>
  <c r="G190" i="3"/>
  <c r="F190" i="3"/>
  <c r="E190" i="3"/>
  <c r="D190" i="3"/>
  <c r="C190" i="3"/>
  <c r="A190" i="3"/>
  <c r="J189" i="3"/>
  <c r="H189" i="3"/>
  <c r="I189" i="3" s="1"/>
  <c r="G189" i="3"/>
  <c r="F189" i="3"/>
  <c r="E189" i="3"/>
  <c r="D189" i="3"/>
  <c r="C189" i="3"/>
  <c r="A189" i="3"/>
  <c r="J188" i="3"/>
  <c r="H188" i="3"/>
  <c r="I188" i="3" s="1"/>
  <c r="G188" i="3"/>
  <c r="F188" i="3"/>
  <c r="E188" i="3"/>
  <c r="D188" i="3"/>
  <c r="C188" i="3"/>
  <c r="A188" i="3"/>
  <c r="J187" i="3"/>
  <c r="I187" i="3"/>
  <c r="H187" i="3"/>
  <c r="G187" i="3"/>
  <c r="F187" i="3"/>
  <c r="E187" i="3"/>
  <c r="D187" i="3"/>
  <c r="C187" i="3"/>
  <c r="A187" i="3"/>
  <c r="J186" i="3"/>
  <c r="H186" i="3"/>
  <c r="I186" i="3" s="1"/>
  <c r="G186" i="3"/>
  <c r="F186" i="3"/>
  <c r="E186" i="3"/>
  <c r="D186" i="3"/>
  <c r="C186" i="3"/>
  <c r="A186" i="3"/>
  <c r="J185" i="3"/>
  <c r="H185" i="3"/>
  <c r="I185" i="3" s="1"/>
  <c r="G185" i="3"/>
  <c r="F185" i="3"/>
  <c r="E185" i="3"/>
  <c r="D185" i="3"/>
  <c r="C185" i="3"/>
  <c r="A185" i="3"/>
  <c r="J184" i="3"/>
  <c r="H184" i="3"/>
  <c r="I184" i="3" s="1"/>
  <c r="G184" i="3"/>
  <c r="F184" i="3"/>
  <c r="E184" i="3"/>
  <c r="D184" i="3"/>
  <c r="C184" i="3"/>
  <c r="A184" i="3"/>
  <c r="J183" i="3"/>
  <c r="I183" i="3"/>
  <c r="H183" i="3"/>
  <c r="G183" i="3"/>
  <c r="F183" i="3"/>
  <c r="E183" i="3"/>
  <c r="D183" i="3"/>
  <c r="C183" i="3"/>
  <c r="A183" i="3"/>
  <c r="J182" i="3"/>
  <c r="H182" i="3"/>
  <c r="I182" i="3" s="1"/>
  <c r="G182" i="3"/>
  <c r="F182" i="3"/>
  <c r="E182" i="3"/>
  <c r="D182" i="3"/>
  <c r="C182" i="3"/>
  <c r="A182" i="3"/>
  <c r="J181" i="3"/>
  <c r="H181" i="3"/>
  <c r="I181" i="3" s="1"/>
  <c r="G181" i="3"/>
  <c r="F181" i="3"/>
  <c r="E181" i="3"/>
  <c r="D181" i="3"/>
  <c r="C181" i="3"/>
  <c r="A181" i="3"/>
  <c r="J180" i="3"/>
  <c r="H180" i="3"/>
  <c r="I180" i="3" s="1"/>
  <c r="G180" i="3"/>
  <c r="F180" i="3"/>
  <c r="E180" i="3"/>
  <c r="D180" i="3"/>
  <c r="C180" i="3"/>
  <c r="A180" i="3"/>
  <c r="J179" i="3"/>
  <c r="I179" i="3"/>
  <c r="H179" i="3"/>
  <c r="G179" i="3"/>
  <c r="F179" i="3"/>
  <c r="E179" i="3"/>
  <c r="D179" i="3"/>
  <c r="C179" i="3"/>
  <c r="A179" i="3"/>
  <c r="J178" i="3"/>
  <c r="H178" i="3"/>
  <c r="I178" i="3" s="1"/>
  <c r="G178" i="3"/>
  <c r="F178" i="3"/>
  <c r="E178" i="3"/>
  <c r="D178" i="3"/>
  <c r="C178" i="3"/>
  <c r="A178" i="3"/>
  <c r="J177" i="3"/>
  <c r="H177" i="3"/>
  <c r="I177" i="3" s="1"/>
  <c r="G177" i="3"/>
  <c r="F177" i="3"/>
  <c r="E177" i="3"/>
  <c r="D177" i="3"/>
  <c r="C177" i="3"/>
  <c r="A177" i="3"/>
  <c r="J176" i="3"/>
  <c r="H176" i="3"/>
  <c r="I176" i="3" s="1"/>
  <c r="G176" i="3"/>
  <c r="F176" i="3"/>
  <c r="E176" i="3"/>
  <c r="D176" i="3"/>
  <c r="C176" i="3"/>
  <c r="A176" i="3"/>
  <c r="J175" i="3"/>
  <c r="I175" i="3"/>
  <c r="H175" i="3"/>
  <c r="G175" i="3"/>
  <c r="F175" i="3"/>
  <c r="E175" i="3"/>
  <c r="D175" i="3"/>
  <c r="C175" i="3"/>
  <c r="A175" i="3"/>
  <c r="J174" i="3"/>
  <c r="H174" i="3"/>
  <c r="I174" i="3" s="1"/>
  <c r="G174" i="3"/>
  <c r="F174" i="3"/>
  <c r="E174" i="3"/>
  <c r="D174" i="3"/>
  <c r="C174" i="3"/>
  <c r="A174" i="3"/>
  <c r="J173" i="3"/>
  <c r="H173" i="3"/>
  <c r="I173" i="3" s="1"/>
  <c r="G173" i="3"/>
  <c r="F173" i="3"/>
  <c r="E173" i="3"/>
  <c r="D173" i="3"/>
  <c r="C173" i="3"/>
  <c r="A173" i="3"/>
  <c r="J172" i="3"/>
  <c r="H172" i="3"/>
  <c r="I172" i="3" s="1"/>
  <c r="G172" i="3"/>
  <c r="F172" i="3"/>
  <c r="E172" i="3"/>
  <c r="D172" i="3"/>
  <c r="C172" i="3"/>
  <c r="A172" i="3"/>
  <c r="J171" i="3"/>
  <c r="H171" i="3"/>
  <c r="I171" i="3" s="1"/>
  <c r="G171" i="3"/>
  <c r="F171" i="3"/>
  <c r="E171" i="3"/>
  <c r="D171" i="3"/>
  <c r="C171" i="3"/>
  <c r="A171" i="3"/>
  <c r="J170" i="3"/>
  <c r="I170" i="3"/>
  <c r="H170" i="3"/>
  <c r="G170" i="3"/>
  <c r="F170" i="3"/>
  <c r="E170" i="3"/>
  <c r="D170" i="3"/>
  <c r="C170" i="3"/>
  <c r="A170" i="3"/>
  <c r="J169" i="3"/>
  <c r="H169" i="3"/>
  <c r="I169" i="3" s="1"/>
  <c r="G169" i="3"/>
  <c r="F169" i="3"/>
  <c r="E169" i="3"/>
  <c r="D169" i="3"/>
  <c r="C169" i="3"/>
  <c r="A169" i="3"/>
  <c r="J168" i="3"/>
  <c r="H168" i="3"/>
  <c r="I168" i="3" s="1"/>
  <c r="G168" i="3"/>
  <c r="F168" i="3"/>
  <c r="E168" i="3"/>
  <c r="D168" i="3"/>
  <c r="C168" i="3"/>
  <c r="A168" i="3"/>
  <c r="J167" i="3"/>
  <c r="H167" i="3"/>
  <c r="I167" i="3" s="1"/>
  <c r="G167" i="3"/>
  <c r="F167" i="3"/>
  <c r="E167" i="3"/>
  <c r="D167" i="3"/>
  <c r="C167" i="3"/>
  <c r="A167" i="3"/>
  <c r="J166" i="3"/>
  <c r="I166" i="3"/>
  <c r="H166" i="3"/>
  <c r="G166" i="3"/>
  <c r="F166" i="3"/>
  <c r="E166" i="3"/>
  <c r="D166" i="3"/>
  <c r="C166" i="3"/>
  <c r="A166" i="3"/>
  <c r="J165" i="3"/>
  <c r="H165" i="3"/>
  <c r="I165" i="3" s="1"/>
  <c r="G165" i="3"/>
  <c r="F165" i="3"/>
  <c r="E165" i="3"/>
  <c r="D165" i="3"/>
  <c r="C165" i="3"/>
  <c r="A165" i="3"/>
  <c r="J164" i="3"/>
  <c r="H164" i="3"/>
  <c r="I164" i="3" s="1"/>
  <c r="G164" i="3"/>
  <c r="F164" i="3"/>
  <c r="E164" i="3"/>
  <c r="D164" i="3"/>
  <c r="C164" i="3"/>
  <c r="A164" i="3"/>
  <c r="J163" i="3"/>
  <c r="H163" i="3"/>
  <c r="I163" i="3" s="1"/>
  <c r="G163" i="3"/>
  <c r="F163" i="3"/>
  <c r="E163" i="3"/>
  <c r="D163" i="3"/>
  <c r="C163" i="3"/>
  <c r="A163" i="3"/>
  <c r="J162" i="3"/>
  <c r="H162" i="3"/>
  <c r="I162" i="3" s="1"/>
  <c r="G162" i="3"/>
  <c r="F162" i="3"/>
  <c r="E162" i="3"/>
  <c r="D162" i="3"/>
  <c r="C162" i="3"/>
  <c r="A162" i="3"/>
  <c r="J161" i="3"/>
  <c r="H161" i="3"/>
  <c r="I161" i="3" s="1"/>
  <c r="G161" i="3"/>
  <c r="F161" i="3"/>
  <c r="E161" i="3"/>
  <c r="D161" i="3"/>
  <c r="C161" i="3"/>
  <c r="A161" i="3"/>
  <c r="J160" i="3"/>
  <c r="H160" i="3"/>
  <c r="I160" i="3" s="1"/>
  <c r="G160" i="3"/>
  <c r="F160" i="3"/>
  <c r="E160" i="3"/>
  <c r="D160" i="3"/>
  <c r="C160" i="3"/>
  <c r="A160" i="3"/>
  <c r="J159" i="3"/>
  <c r="I159" i="3"/>
  <c r="H159" i="3"/>
  <c r="G159" i="3"/>
  <c r="F159" i="3"/>
  <c r="E159" i="3"/>
  <c r="D159" i="3"/>
  <c r="C159" i="3"/>
  <c r="A159" i="3"/>
  <c r="J158" i="3"/>
  <c r="H158" i="3"/>
  <c r="I158" i="3" s="1"/>
  <c r="G158" i="3"/>
  <c r="F158" i="3"/>
  <c r="E158" i="3"/>
  <c r="D158" i="3"/>
  <c r="C158" i="3"/>
  <c r="A158" i="3"/>
  <c r="J157" i="3"/>
  <c r="H157" i="3"/>
  <c r="I157" i="3" s="1"/>
  <c r="G157" i="3"/>
  <c r="F157" i="3"/>
  <c r="E157" i="3"/>
  <c r="D157" i="3"/>
  <c r="C157" i="3"/>
  <c r="A157" i="3"/>
  <c r="J156" i="3"/>
  <c r="H156" i="3"/>
  <c r="I156" i="3" s="1"/>
  <c r="G156" i="3"/>
  <c r="F156" i="3"/>
  <c r="E156" i="3"/>
  <c r="D156" i="3"/>
  <c r="C156" i="3"/>
  <c r="A156" i="3"/>
  <c r="J155" i="3"/>
  <c r="H155" i="3"/>
  <c r="I155" i="3" s="1"/>
  <c r="G155" i="3"/>
  <c r="F155" i="3"/>
  <c r="E155" i="3"/>
  <c r="D155" i="3"/>
  <c r="C155" i="3"/>
  <c r="A155" i="3"/>
  <c r="J154" i="3"/>
  <c r="I154" i="3"/>
  <c r="H154" i="3"/>
  <c r="G154" i="3"/>
  <c r="F154" i="3"/>
  <c r="E154" i="3"/>
  <c r="D154" i="3"/>
  <c r="C154" i="3"/>
  <c r="A154" i="3"/>
  <c r="J153" i="3"/>
  <c r="H153" i="3"/>
  <c r="I153" i="3" s="1"/>
  <c r="G153" i="3"/>
  <c r="F153" i="3"/>
  <c r="E153" i="3"/>
  <c r="D153" i="3"/>
  <c r="C153" i="3"/>
  <c r="A153" i="3"/>
  <c r="J152" i="3"/>
  <c r="H152" i="3"/>
  <c r="I152" i="3" s="1"/>
  <c r="G152" i="3"/>
  <c r="F152" i="3"/>
  <c r="E152" i="3"/>
  <c r="D152" i="3"/>
  <c r="C152" i="3"/>
  <c r="A152" i="3"/>
  <c r="J151" i="3"/>
  <c r="H151" i="3"/>
  <c r="I151" i="3" s="1"/>
  <c r="G151" i="3"/>
  <c r="F151" i="3"/>
  <c r="E151" i="3"/>
  <c r="D151" i="3"/>
  <c r="C151" i="3"/>
  <c r="A151" i="3"/>
  <c r="J150" i="3"/>
  <c r="I150" i="3"/>
  <c r="H150" i="3"/>
  <c r="G150" i="3"/>
  <c r="F150" i="3"/>
  <c r="E150" i="3"/>
  <c r="D150" i="3"/>
  <c r="C150" i="3"/>
  <c r="A150" i="3"/>
  <c r="J149" i="3"/>
  <c r="H149" i="3"/>
  <c r="I149" i="3" s="1"/>
  <c r="G149" i="3"/>
  <c r="F149" i="3"/>
  <c r="E149" i="3"/>
  <c r="D149" i="3"/>
  <c r="C149" i="3"/>
  <c r="A149" i="3"/>
  <c r="J148" i="3"/>
  <c r="H148" i="3"/>
  <c r="I148" i="3" s="1"/>
  <c r="G148" i="3"/>
  <c r="F148" i="3"/>
  <c r="E148" i="3"/>
  <c r="D148" i="3"/>
  <c r="C148" i="3"/>
  <c r="A148" i="3"/>
  <c r="J147" i="3"/>
  <c r="H147" i="3"/>
  <c r="I147" i="3" s="1"/>
  <c r="G147" i="3"/>
  <c r="F147" i="3"/>
  <c r="E147" i="3"/>
  <c r="D147" i="3"/>
  <c r="C147" i="3"/>
  <c r="A147" i="3"/>
  <c r="J146" i="3"/>
  <c r="H146" i="3"/>
  <c r="I146" i="3" s="1"/>
  <c r="G146" i="3"/>
  <c r="F146" i="3"/>
  <c r="E146" i="3"/>
  <c r="D146" i="3"/>
  <c r="C146" i="3"/>
  <c r="A146" i="3"/>
  <c r="J145" i="3"/>
  <c r="H145" i="3"/>
  <c r="I145" i="3" s="1"/>
  <c r="G145" i="3"/>
  <c r="F145" i="3"/>
  <c r="E145" i="3"/>
  <c r="D145" i="3"/>
  <c r="C145" i="3"/>
  <c r="A145" i="3"/>
  <c r="J144" i="3"/>
  <c r="H144" i="3"/>
  <c r="I144" i="3" s="1"/>
  <c r="G144" i="3"/>
  <c r="F144" i="3"/>
  <c r="E144" i="3"/>
  <c r="D144" i="3"/>
  <c r="C144" i="3"/>
  <c r="A144" i="3"/>
  <c r="J143" i="3"/>
  <c r="I143" i="3"/>
  <c r="H143" i="3"/>
  <c r="G143" i="3"/>
  <c r="F143" i="3"/>
  <c r="E143" i="3"/>
  <c r="D143" i="3"/>
  <c r="C143" i="3"/>
  <c r="A143" i="3"/>
  <c r="J142" i="3"/>
  <c r="H142" i="3"/>
  <c r="I142" i="3" s="1"/>
  <c r="G142" i="3"/>
  <c r="F142" i="3"/>
  <c r="E142" i="3"/>
  <c r="D142" i="3"/>
  <c r="C142" i="3"/>
  <c r="A142" i="3"/>
  <c r="J141" i="3"/>
  <c r="H141" i="3"/>
  <c r="I141" i="3" s="1"/>
  <c r="G141" i="3"/>
  <c r="F141" i="3"/>
  <c r="E141" i="3"/>
  <c r="D141" i="3"/>
  <c r="C141" i="3"/>
  <c r="A141" i="3"/>
  <c r="J140" i="3"/>
  <c r="H140" i="3"/>
  <c r="I140" i="3" s="1"/>
  <c r="G140" i="3"/>
  <c r="F140" i="3"/>
  <c r="E140" i="3"/>
  <c r="D140" i="3"/>
  <c r="C140" i="3"/>
  <c r="A140" i="3"/>
  <c r="J139" i="3"/>
  <c r="H139" i="3"/>
  <c r="I139" i="3" s="1"/>
  <c r="G139" i="3"/>
  <c r="F139" i="3"/>
  <c r="E139" i="3"/>
  <c r="D139" i="3"/>
  <c r="C139" i="3"/>
  <c r="A139" i="3"/>
  <c r="J138" i="3"/>
  <c r="I138" i="3"/>
  <c r="H138" i="3"/>
  <c r="G138" i="3"/>
  <c r="F138" i="3"/>
  <c r="E138" i="3"/>
  <c r="D138" i="3"/>
  <c r="C138" i="3"/>
  <c r="A138" i="3"/>
  <c r="J137" i="3"/>
  <c r="H137" i="3"/>
  <c r="I137" i="3" s="1"/>
  <c r="G137" i="3"/>
  <c r="F137" i="3"/>
  <c r="E137" i="3"/>
  <c r="D137" i="3"/>
  <c r="C137" i="3"/>
  <c r="A137" i="3"/>
  <c r="J136" i="3"/>
  <c r="H136" i="3"/>
  <c r="I136" i="3" s="1"/>
  <c r="G136" i="3"/>
  <c r="F136" i="3"/>
  <c r="E136" i="3"/>
  <c r="D136" i="3"/>
  <c r="C136" i="3"/>
  <c r="A136" i="3"/>
  <c r="J135" i="3"/>
  <c r="H135" i="3"/>
  <c r="I135" i="3" s="1"/>
  <c r="G135" i="3"/>
  <c r="F135" i="3"/>
  <c r="E135" i="3"/>
  <c r="D135" i="3"/>
  <c r="C135" i="3"/>
  <c r="A135" i="3"/>
  <c r="J134" i="3"/>
  <c r="I134" i="3"/>
  <c r="H134" i="3"/>
  <c r="G134" i="3"/>
  <c r="F134" i="3"/>
  <c r="E134" i="3"/>
  <c r="D134" i="3"/>
  <c r="C134" i="3"/>
  <c r="A134" i="3"/>
  <c r="J133" i="3"/>
  <c r="H133" i="3"/>
  <c r="I133" i="3" s="1"/>
  <c r="G133" i="3"/>
  <c r="F133" i="3"/>
  <c r="E133" i="3"/>
  <c r="D133" i="3"/>
  <c r="C133" i="3"/>
  <c r="A133" i="3"/>
  <c r="J132" i="3"/>
  <c r="H132" i="3"/>
  <c r="I132" i="3" s="1"/>
  <c r="G132" i="3"/>
  <c r="F132" i="3"/>
  <c r="E132" i="3"/>
  <c r="D132" i="3"/>
  <c r="C132" i="3"/>
  <c r="A132" i="3"/>
  <c r="J131" i="3"/>
  <c r="H131" i="3"/>
  <c r="I131" i="3" s="1"/>
  <c r="G131" i="3"/>
  <c r="F131" i="3"/>
  <c r="E131" i="3"/>
  <c r="D131" i="3"/>
  <c r="C131" i="3"/>
  <c r="A131" i="3"/>
  <c r="J130" i="3"/>
  <c r="H130" i="3"/>
  <c r="I130" i="3" s="1"/>
  <c r="G130" i="3"/>
  <c r="F130" i="3"/>
  <c r="E130" i="3"/>
  <c r="D130" i="3"/>
  <c r="C130" i="3"/>
  <c r="A130" i="3"/>
  <c r="J129" i="3"/>
  <c r="H129" i="3"/>
  <c r="I129" i="3" s="1"/>
  <c r="G129" i="3"/>
  <c r="F129" i="3"/>
  <c r="E129" i="3"/>
  <c r="D129" i="3"/>
  <c r="C129" i="3"/>
  <c r="A129" i="3"/>
  <c r="J128" i="3"/>
  <c r="H128" i="3"/>
  <c r="I128" i="3" s="1"/>
  <c r="G128" i="3"/>
  <c r="F128" i="3"/>
  <c r="E128" i="3"/>
  <c r="D128" i="3"/>
  <c r="C128" i="3"/>
  <c r="A128" i="3"/>
  <c r="J127" i="3"/>
  <c r="I127" i="3"/>
  <c r="H127" i="3"/>
  <c r="G127" i="3"/>
  <c r="F127" i="3"/>
  <c r="E127" i="3"/>
  <c r="D127" i="3"/>
  <c r="C127" i="3"/>
  <c r="A127" i="3"/>
  <c r="J126" i="3"/>
  <c r="H126" i="3"/>
  <c r="I126" i="3" s="1"/>
  <c r="G126" i="3"/>
  <c r="F126" i="3"/>
  <c r="E126" i="3"/>
  <c r="D126" i="3"/>
  <c r="C126" i="3"/>
  <c r="A126" i="3"/>
  <c r="J125" i="3"/>
  <c r="H125" i="3"/>
  <c r="I125" i="3" s="1"/>
  <c r="G125" i="3"/>
  <c r="F125" i="3"/>
  <c r="E125" i="3"/>
  <c r="D125" i="3"/>
  <c r="C125" i="3"/>
  <c r="A125" i="3"/>
  <c r="J124" i="3"/>
  <c r="H124" i="3"/>
  <c r="I124" i="3" s="1"/>
  <c r="G124" i="3"/>
  <c r="F124" i="3"/>
  <c r="E124" i="3"/>
  <c r="D124" i="3"/>
  <c r="C124" i="3"/>
  <c r="A124" i="3"/>
  <c r="J123" i="3"/>
  <c r="H123" i="3"/>
  <c r="I123" i="3" s="1"/>
  <c r="G123" i="3"/>
  <c r="F123" i="3"/>
  <c r="E123" i="3"/>
  <c r="D123" i="3"/>
  <c r="C123" i="3"/>
  <c r="A123" i="3"/>
  <c r="J122" i="3"/>
  <c r="I122" i="3"/>
  <c r="H122" i="3"/>
  <c r="G122" i="3"/>
  <c r="F122" i="3"/>
  <c r="E122" i="3"/>
  <c r="D122" i="3"/>
  <c r="C122" i="3"/>
  <c r="A122" i="3"/>
  <c r="J121" i="3"/>
  <c r="H121" i="3"/>
  <c r="I121" i="3" s="1"/>
  <c r="G121" i="3"/>
  <c r="F121" i="3"/>
  <c r="E121" i="3"/>
  <c r="D121" i="3"/>
  <c r="C121" i="3"/>
  <c r="A121" i="3"/>
  <c r="J120" i="3"/>
  <c r="H120" i="3"/>
  <c r="I120" i="3" s="1"/>
  <c r="G120" i="3"/>
  <c r="F120" i="3"/>
  <c r="E120" i="3"/>
  <c r="D120" i="3"/>
  <c r="C120" i="3"/>
  <c r="A120" i="3"/>
  <c r="J119" i="3"/>
  <c r="H119" i="3"/>
  <c r="I119" i="3" s="1"/>
  <c r="G119" i="3"/>
  <c r="F119" i="3"/>
  <c r="E119" i="3"/>
  <c r="D119" i="3"/>
  <c r="C119" i="3"/>
  <c r="A119" i="3"/>
  <c r="J118" i="3"/>
  <c r="H118" i="3"/>
  <c r="I118" i="3" s="1"/>
  <c r="G118" i="3"/>
  <c r="F118" i="3"/>
  <c r="E118" i="3"/>
  <c r="D118" i="3"/>
  <c r="C118" i="3"/>
  <c r="A118" i="3"/>
  <c r="J117" i="3"/>
  <c r="H117" i="3"/>
  <c r="I117" i="3" s="1"/>
  <c r="G117" i="3"/>
  <c r="F117" i="3"/>
  <c r="E117" i="3"/>
  <c r="D117" i="3"/>
  <c r="C117" i="3"/>
  <c r="A117" i="3"/>
  <c r="J116" i="3"/>
  <c r="H116" i="3"/>
  <c r="I116" i="3" s="1"/>
  <c r="G116" i="3"/>
  <c r="F116" i="3"/>
  <c r="E116" i="3"/>
  <c r="D116" i="3"/>
  <c r="C116" i="3"/>
  <c r="A116" i="3"/>
  <c r="J115" i="3"/>
  <c r="H115" i="3"/>
  <c r="I115" i="3" s="1"/>
  <c r="G115" i="3"/>
  <c r="F115" i="3"/>
  <c r="E115" i="3"/>
  <c r="D115" i="3"/>
  <c r="C115" i="3"/>
  <c r="A115" i="3"/>
  <c r="J114" i="3"/>
  <c r="I114" i="3"/>
  <c r="H114" i="3"/>
  <c r="G114" i="3"/>
  <c r="F114" i="3"/>
  <c r="E114" i="3"/>
  <c r="D114" i="3"/>
  <c r="C114" i="3"/>
  <c r="A114" i="3"/>
  <c r="J113" i="3"/>
  <c r="H113" i="3"/>
  <c r="I113" i="3" s="1"/>
  <c r="G113" i="3"/>
  <c r="F113" i="3"/>
  <c r="E113" i="3"/>
  <c r="D113" i="3"/>
  <c r="C113" i="3"/>
  <c r="A113" i="3"/>
  <c r="J112" i="3"/>
  <c r="H112" i="3"/>
  <c r="I112" i="3" s="1"/>
  <c r="G112" i="3"/>
  <c r="F112" i="3"/>
  <c r="E112" i="3"/>
  <c r="D112" i="3"/>
  <c r="C112" i="3"/>
  <c r="A112" i="3"/>
  <c r="J111" i="3"/>
  <c r="I111" i="3"/>
  <c r="H111" i="3"/>
  <c r="G111" i="3"/>
  <c r="F111" i="3"/>
  <c r="E111" i="3"/>
  <c r="D111" i="3"/>
  <c r="C111" i="3"/>
  <c r="A111" i="3"/>
  <c r="J110" i="3"/>
  <c r="I110" i="3"/>
  <c r="H110" i="3"/>
  <c r="G110" i="3"/>
  <c r="F110" i="3"/>
  <c r="E110" i="3"/>
  <c r="D110" i="3"/>
  <c r="C110" i="3"/>
  <c r="A110" i="3"/>
  <c r="J109" i="3"/>
  <c r="H109" i="3"/>
  <c r="I109" i="3" s="1"/>
  <c r="G109" i="3"/>
  <c r="F109" i="3"/>
  <c r="E109" i="3"/>
  <c r="D109" i="3"/>
  <c r="C109" i="3"/>
  <c r="A109" i="3"/>
  <c r="J108" i="3"/>
  <c r="H108" i="3"/>
  <c r="I108" i="3" s="1"/>
  <c r="G108" i="3"/>
  <c r="F108" i="3"/>
  <c r="E108" i="3"/>
  <c r="D108" i="3"/>
  <c r="C108" i="3"/>
  <c r="A108" i="3"/>
  <c r="J107" i="3"/>
  <c r="H107" i="3"/>
  <c r="I107" i="3" s="1"/>
  <c r="G107" i="3"/>
  <c r="F107" i="3"/>
  <c r="E107" i="3"/>
  <c r="D107" i="3"/>
  <c r="C107" i="3"/>
  <c r="A107" i="3"/>
  <c r="J106" i="3"/>
  <c r="H106" i="3"/>
  <c r="I106" i="3" s="1"/>
  <c r="G106" i="3"/>
  <c r="F106" i="3"/>
  <c r="E106" i="3"/>
  <c r="D106" i="3"/>
  <c r="C106" i="3"/>
  <c r="A106" i="3"/>
  <c r="J105" i="3"/>
  <c r="H105" i="3"/>
  <c r="I105" i="3" s="1"/>
  <c r="G105" i="3"/>
  <c r="F105" i="3"/>
  <c r="E105" i="3"/>
  <c r="D105" i="3"/>
  <c r="C105" i="3"/>
  <c r="A105" i="3"/>
  <c r="J104" i="3"/>
  <c r="H104" i="3"/>
  <c r="I104" i="3" s="1"/>
  <c r="G104" i="3"/>
  <c r="F104" i="3"/>
  <c r="E104" i="3"/>
  <c r="D104" i="3"/>
  <c r="C104" i="3"/>
  <c r="A104" i="3"/>
  <c r="J103" i="3"/>
  <c r="I103" i="3"/>
  <c r="H103" i="3"/>
  <c r="G103" i="3"/>
  <c r="F103" i="3"/>
  <c r="E103" i="3"/>
  <c r="D103" i="3"/>
  <c r="C103" i="3"/>
  <c r="A103" i="3"/>
  <c r="J102" i="3"/>
  <c r="I102" i="3"/>
  <c r="H102" i="3"/>
  <c r="G102" i="3"/>
  <c r="F102" i="3"/>
  <c r="E102" i="3"/>
  <c r="D102" i="3"/>
  <c r="C102" i="3"/>
  <c r="A102" i="3"/>
  <c r="J101" i="3"/>
  <c r="H101" i="3"/>
  <c r="I101" i="3" s="1"/>
  <c r="G101" i="3"/>
  <c r="F101" i="3"/>
  <c r="E101" i="3"/>
  <c r="D101" i="3"/>
  <c r="C101" i="3"/>
  <c r="A101" i="3"/>
  <c r="J100" i="3"/>
  <c r="H100" i="3"/>
  <c r="I100" i="3" s="1"/>
  <c r="G100" i="3"/>
  <c r="F100" i="3"/>
  <c r="E100" i="3"/>
  <c r="D100" i="3"/>
  <c r="C100" i="3"/>
  <c r="A100" i="3"/>
  <c r="J99" i="3"/>
  <c r="H99" i="3"/>
  <c r="I99" i="3" s="1"/>
  <c r="G99" i="3"/>
  <c r="F99" i="3"/>
  <c r="E99" i="3"/>
  <c r="D99" i="3"/>
  <c r="C99" i="3"/>
  <c r="A99" i="3"/>
  <c r="J98" i="3"/>
  <c r="I98" i="3"/>
  <c r="H98" i="3"/>
  <c r="G98" i="3"/>
  <c r="F98" i="3"/>
  <c r="E98" i="3"/>
  <c r="D98" i="3"/>
  <c r="C98" i="3"/>
  <c r="A98" i="3"/>
  <c r="J97" i="3"/>
  <c r="H97" i="3"/>
  <c r="I97" i="3" s="1"/>
  <c r="G97" i="3"/>
  <c r="F97" i="3"/>
  <c r="E97" i="3"/>
  <c r="D97" i="3"/>
  <c r="C97" i="3"/>
  <c r="A97" i="3"/>
  <c r="J96" i="3"/>
  <c r="H96" i="3"/>
  <c r="I96" i="3" s="1"/>
  <c r="G96" i="3"/>
  <c r="F96" i="3"/>
  <c r="E96" i="3"/>
  <c r="D96" i="3"/>
  <c r="C96" i="3"/>
  <c r="A96" i="3"/>
  <c r="J95" i="3"/>
  <c r="H95" i="3"/>
  <c r="I95" i="3" s="1"/>
  <c r="G95" i="3"/>
  <c r="F95" i="3"/>
  <c r="E95" i="3"/>
  <c r="D95" i="3"/>
  <c r="C95" i="3"/>
  <c r="A95" i="3"/>
  <c r="J94" i="3"/>
  <c r="I94" i="3"/>
  <c r="H94" i="3"/>
  <c r="G94" i="3"/>
  <c r="F94" i="3"/>
  <c r="E94" i="3"/>
  <c r="D94" i="3"/>
  <c r="C94" i="3"/>
  <c r="A94" i="3"/>
  <c r="J93" i="3"/>
  <c r="H93" i="3"/>
  <c r="I93" i="3" s="1"/>
  <c r="G93" i="3"/>
  <c r="F93" i="3"/>
  <c r="E93" i="3"/>
  <c r="D93" i="3"/>
  <c r="C93" i="3"/>
  <c r="A93" i="3"/>
  <c r="J92" i="3"/>
  <c r="H92" i="3"/>
  <c r="I92" i="3" s="1"/>
  <c r="G92" i="3"/>
  <c r="F92" i="3"/>
  <c r="E92" i="3"/>
  <c r="D92" i="3"/>
  <c r="C92" i="3"/>
  <c r="A92" i="3"/>
  <c r="J91" i="3"/>
  <c r="H91" i="3"/>
  <c r="I91" i="3" s="1"/>
  <c r="G91" i="3"/>
  <c r="F91" i="3"/>
  <c r="E91" i="3"/>
  <c r="D91" i="3"/>
  <c r="C91" i="3"/>
  <c r="A91" i="3"/>
  <c r="J90" i="3"/>
  <c r="I90" i="3"/>
  <c r="H90" i="3"/>
  <c r="G90" i="3"/>
  <c r="F90" i="3"/>
  <c r="E90" i="3"/>
  <c r="D90" i="3"/>
  <c r="C90" i="3"/>
  <c r="A90" i="3"/>
  <c r="J89" i="3"/>
  <c r="H89" i="3"/>
  <c r="I89" i="3" s="1"/>
  <c r="G89" i="3"/>
  <c r="F89" i="3"/>
  <c r="E89" i="3"/>
  <c r="D89" i="3"/>
  <c r="C89" i="3"/>
  <c r="A89" i="3"/>
  <c r="J88" i="3"/>
  <c r="H88" i="3"/>
  <c r="I88" i="3" s="1"/>
  <c r="G88" i="3"/>
  <c r="F88" i="3"/>
  <c r="E88" i="3"/>
  <c r="D88" i="3"/>
  <c r="C88" i="3"/>
  <c r="A88" i="3"/>
  <c r="J87" i="3"/>
  <c r="I87" i="3"/>
  <c r="H87" i="3"/>
  <c r="G87" i="3"/>
  <c r="F87" i="3"/>
  <c r="E87" i="3"/>
  <c r="D87" i="3"/>
  <c r="C87" i="3"/>
  <c r="A87" i="3"/>
  <c r="J86" i="3"/>
  <c r="H86" i="3"/>
  <c r="I86" i="3" s="1"/>
  <c r="G86" i="3"/>
  <c r="F86" i="3"/>
  <c r="E86" i="3"/>
  <c r="D86" i="3"/>
  <c r="C86" i="3"/>
  <c r="A86" i="3"/>
  <c r="J85" i="3"/>
  <c r="H85" i="3"/>
  <c r="I85" i="3" s="1"/>
  <c r="G85" i="3"/>
  <c r="F85" i="3"/>
  <c r="E85" i="3"/>
  <c r="D85" i="3"/>
  <c r="C85" i="3"/>
  <c r="A85" i="3"/>
  <c r="J84" i="3"/>
  <c r="H84" i="3"/>
  <c r="I84" i="3" s="1"/>
  <c r="G84" i="3"/>
  <c r="F84" i="3"/>
  <c r="E84" i="3"/>
  <c r="D84" i="3"/>
  <c r="C84" i="3"/>
  <c r="A84" i="3"/>
  <c r="J83" i="3"/>
  <c r="H83" i="3"/>
  <c r="I83" i="3" s="1"/>
  <c r="G83" i="3"/>
  <c r="F83" i="3"/>
  <c r="E83" i="3"/>
  <c r="D83" i="3"/>
  <c r="C83" i="3"/>
  <c r="A83" i="3"/>
  <c r="J82" i="3"/>
  <c r="I82" i="3"/>
  <c r="H82" i="3"/>
  <c r="G82" i="3"/>
  <c r="F82" i="3"/>
  <c r="E82" i="3"/>
  <c r="D82" i="3"/>
  <c r="C82" i="3"/>
  <c r="A82" i="3"/>
  <c r="J81" i="3"/>
  <c r="H81" i="3"/>
  <c r="I81" i="3" s="1"/>
  <c r="G81" i="3"/>
  <c r="F81" i="3"/>
  <c r="E81" i="3"/>
  <c r="D81" i="3"/>
  <c r="C81" i="3"/>
  <c r="A81" i="3"/>
  <c r="J80" i="3"/>
  <c r="H80" i="3"/>
  <c r="I80" i="3" s="1"/>
  <c r="G80" i="3"/>
  <c r="F80" i="3"/>
  <c r="E80" i="3"/>
  <c r="D80" i="3"/>
  <c r="C80" i="3"/>
  <c r="A80" i="3"/>
  <c r="J79" i="3"/>
  <c r="I79" i="3"/>
  <c r="H79" i="3"/>
  <c r="G79" i="3"/>
  <c r="F79" i="3"/>
  <c r="E79" i="3"/>
  <c r="D79" i="3"/>
  <c r="C79" i="3"/>
  <c r="A79" i="3"/>
  <c r="J78" i="3"/>
  <c r="I78" i="3"/>
  <c r="H78" i="3"/>
  <c r="G78" i="3"/>
  <c r="F78" i="3"/>
  <c r="E78" i="3"/>
  <c r="D78" i="3"/>
  <c r="C78" i="3"/>
  <c r="A78" i="3"/>
  <c r="J77" i="3"/>
  <c r="H77" i="3"/>
  <c r="I77" i="3" s="1"/>
  <c r="G77" i="3"/>
  <c r="F77" i="3"/>
  <c r="E77" i="3"/>
  <c r="D77" i="3"/>
  <c r="C77" i="3"/>
  <c r="A77" i="3"/>
  <c r="J76" i="3"/>
  <c r="H76" i="3"/>
  <c r="I76" i="3" s="1"/>
  <c r="G76" i="3"/>
  <c r="F76" i="3"/>
  <c r="E76" i="3"/>
  <c r="D76" i="3"/>
  <c r="C76" i="3"/>
  <c r="A76" i="3"/>
  <c r="J75" i="3"/>
  <c r="H75" i="3"/>
  <c r="I75" i="3" s="1"/>
  <c r="G75" i="3"/>
  <c r="F75" i="3"/>
  <c r="E75" i="3"/>
  <c r="D75" i="3"/>
  <c r="C75" i="3"/>
  <c r="A75" i="3"/>
  <c r="J74" i="3"/>
  <c r="H74" i="3"/>
  <c r="I74" i="3" s="1"/>
  <c r="G74" i="3"/>
  <c r="F74" i="3"/>
  <c r="E74" i="3"/>
  <c r="D74" i="3"/>
  <c r="C74" i="3"/>
  <c r="A74" i="3"/>
  <c r="J73" i="3"/>
  <c r="H73" i="3"/>
  <c r="I73" i="3" s="1"/>
  <c r="G73" i="3"/>
  <c r="F73" i="3"/>
  <c r="E73" i="3"/>
  <c r="D73" i="3"/>
  <c r="C73" i="3"/>
  <c r="A73" i="3"/>
  <c r="J72" i="3"/>
  <c r="H72" i="3"/>
  <c r="I72" i="3" s="1"/>
  <c r="G72" i="3"/>
  <c r="F72" i="3"/>
  <c r="E72" i="3"/>
  <c r="D72" i="3"/>
  <c r="C72" i="3"/>
  <c r="A72" i="3"/>
  <c r="J71" i="3"/>
  <c r="I71" i="3"/>
  <c r="H71" i="3"/>
  <c r="G71" i="3"/>
  <c r="F71" i="3"/>
  <c r="E71" i="3"/>
  <c r="D71" i="3"/>
  <c r="C71" i="3"/>
  <c r="A71" i="3"/>
  <c r="J70" i="3"/>
  <c r="I70" i="3"/>
  <c r="H70" i="3"/>
  <c r="G70" i="3"/>
  <c r="F70" i="3"/>
  <c r="E70" i="3"/>
  <c r="D70" i="3"/>
  <c r="C70" i="3"/>
  <c r="A70" i="3"/>
  <c r="J69" i="3"/>
  <c r="H69" i="3"/>
  <c r="I69" i="3" s="1"/>
  <c r="G69" i="3"/>
  <c r="F69" i="3"/>
  <c r="E69" i="3"/>
  <c r="D69" i="3"/>
  <c r="C69" i="3"/>
  <c r="A69" i="3"/>
  <c r="J68" i="3"/>
  <c r="H68" i="3"/>
  <c r="I68" i="3" s="1"/>
  <c r="G68" i="3"/>
  <c r="F68" i="3"/>
  <c r="E68" i="3"/>
  <c r="D68" i="3"/>
  <c r="C68" i="3"/>
  <c r="A68" i="3"/>
  <c r="J67" i="3"/>
  <c r="H67" i="3"/>
  <c r="I67" i="3" s="1"/>
  <c r="G67" i="3"/>
  <c r="F67" i="3"/>
  <c r="E67" i="3"/>
  <c r="D67" i="3"/>
  <c r="C67" i="3"/>
  <c r="A67" i="3"/>
  <c r="J66" i="3"/>
  <c r="H66" i="3"/>
  <c r="I66" i="3" s="1"/>
  <c r="G66" i="3"/>
  <c r="F66" i="3"/>
  <c r="E66" i="3"/>
  <c r="D66" i="3"/>
  <c r="C66" i="3"/>
  <c r="A66" i="3"/>
  <c r="J65" i="3"/>
  <c r="H65" i="3"/>
  <c r="I65" i="3" s="1"/>
  <c r="G65" i="3"/>
  <c r="F65" i="3"/>
  <c r="E65" i="3"/>
  <c r="D65" i="3"/>
  <c r="C65" i="3"/>
  <c r="A65" i="3"/>
  <c r="J64" i="3"/>
  <c r="H64" i="3"/>
  <c r="I64" i="3" s="1"/>
  <c r="G64" i="3"/>
  <c r="F64" i="3"/>
  <c r="E64" i="3"/>
  <c r="D64" i="3"/>
  <c r="C64" i="3"/>
  <c r="A64" i="3"/>
  <c r="J63" i="3"/>
  <c r="H63" i="3"/>
  <c r="I63" i="3" s="1"/>
  <c r="G63" i="3"/>
  <c r="F63" i="3"/>
  <c r="E63" i="3"/>
  <c r="D63" i="3"/>
  <c r="C63" i="3"/>
  <c r="A63" i="3"/>
  <c r="J62" i="3"/>
  <c r="I62" i="3"/>
  <c r="H62" i="3"/>
  <c r="G62" i="3"/>
  <c r="F62" i="3"/>
  <c r="E62" i="3"/>
  <c r="D62" i="3"/>
  <c r="C62" i="3"/>
  <c r="A62" i="3"/>
  <c r="J61" i="3"/>
  <c r="H61" i="3"/>
  <c r="I61" i="3" s="1"/>
  <c r="G61" i="3"/>
  <c r="F61" i="3"/>
  <c r="E61" i="3"/>
  <c r="D61" i="3"/>
  <c r="C61" i="3"/>
  <c r="A61" i="3"/>
  <c r="J60" i="3"/>
  <c r="H60" i="3"/>
  <c r="I60" i="3" s="1"/>
  <c r="G60" i="3"/>
  <c r="F60" i="3"/>
  <c r="E60" i="3"/>
  <c r="D60" i="3"/>
  <c r="C60" i="3"/>
  <c r="A60" i="3"/>
  <c r="J59" i="3"/>
  <c r="H59" i="3"/>
  <c r="I59" i="3" s="1"/>
  <c r="G59" i="3"/>
  <c r="F59" i="3"/>
  <c r="E59" i="3"/>
  <c r="D59" i="3"/>
  <c r="C59" i="3"/>
  <c r="A59" i="3"/>
  <c r="J58" i="3"/>
  <c r="I58" i="3"/>
  <c r="H58" i="3"/>
  <c r="G58" i="3"/>
  <c r="F58" i="3"/>
  <c r="E58" i="3"/>
  <c r="D58" i="3"/>
  <c r="C58" i="3"/>
  <c r="A58" i="3"/>
  <c r="J57" i="3"/>
  <c r="H57" i="3"/>
  <c r="I57" i="3" s="1"/>
  <c r="G57" i="3"/>
  <c r="F57" i="3"/>
  <c r="E57" i="3"/>
  <c r="D57" i="3"/>
  <c r="C57" i="3"/>
  <c r="A57" i="3"/>
  <c r="J56" i="3"/>
  <c r="H56" i="3"/>
  <c r="I56" i="3" s="1"/>
  <c r="G56" i="3"/>
  <c r="F56" i="3"/>
  <c r="E56" i="3"/>
  <c r="D56" i="3"/>
  <c r="C56" i="3"/>
  <c r="A56" i="3"/>
  <c r="J55" i="3"/>
  <c r="I55" i="3"/>
  <c r="H55" i="3"/>
  <c r="G55" i="3"/>
  <c r="F55" i="3"/>
  <c r="E55" i="3"/>
  <c r="D55" i="3"/>
  <c r="C55" i="3"/>
  <c r="A55" i="3"/>
  <c r="J54" i="3"/>
  <c r="H54" i="3"/>
  <c r="I54" i="3" s="1"/>
  <c r="G54" i="3"/>
  <c r="F54" i="3"/>
  <c r="E54" i="3"/>
  <c r="D54" i="3"/>
  <c r="C54" i="3"/>
  <c r="A54" i="3"/>
  <c r="J53" i="3"/>
  <c r="H53" i="3"/>
  <c r="I53" i="3" s="1"/>
  <c r="G53" i="3"/>
  <c r="F53" i="3"/>
  <c r="E53" i="3"/>
  <c r="D53" i="3"/>
  <c r="C53" i="3"/>
  <c r="A53" i="3"/>
  <c r="J52" i="3"/>
  <c r="H52" i="3"/>
  <c r="I52" i="3" s="1"/>
  <c r="G52" i="3"/>
  <c r="F52" i="3"/>
  <c r="E52" i="3"/>
  <c r="D52" i="3"/>
  <c r="C52" i="3"/>
  <c r="A52" i="3"/>
  <c r="J51" i="3"/>
  <c r="H51" i="3"/>
  <c r="I51" i="3" s="1"/>
  <c r="G51" i="3"/>
  <c r="F51" i="3"/>
  <c r="E51" i="3"/>
  <c r="D51" i="3"/>
  <c r="C51" i="3"/>
  <c r="A51" i="3"/>
  <c r="J50" i="3"/>
  <c r="I50" i="3"/>
  <c r="H50" i="3"/>
  <c r="G50" i="3"/>
  <c r="F50" i="3"/>
  <c r="E50" i="3"/>
  <c r="D50" i="3"/>
  <c r="C50" i="3"/>
  <c r="A50" i="3"/>
  <c r="J49" i="3"/>
  <c r="H49" i="3"/>
  <c r="I49" i="3" s="1"/>
  <c r="G49" i="3"/>
  <c r="F49" i="3"/>
  <c r="E49" i="3"/>
  <c r="D49" i="3"/>
  <c r="C49" i="3"/>
  <c r="A49" i="3"/>
  <c r="J48" i="3"/>
  <c r="H48" i="3"/>
  <c r="I48" i="3" s="1"/>
  <c r="G48" i="3"/>
  <c r="F48" i="3"/>
  <c r="E48" i="3"/>
  <c r="D48" i="3"/>
  <c r="C48" i="3"/>
  <c r="A48" i="3"/>
  <c r="J47" i="3"/>
  <c r="I47" i="3"/>
  <c r="H47" i="3"/>
  <c r="G47" i="3"/>
  <c r="F47" i="3"/>
  <c r="E47" i="3"/>
  <c r="D47" i="3"/>
  <c r="C47" i="3"/>
  <c r="A47" i="3"/>
  <c r="J46" i="3"/>
  <c r="I46" i="3"/>
  <c r="H46" i="3"/>
  <c r="G46" i="3"/>
  <c r="F46" i="3"/>
  <c r="E46" i="3"/>
  <c r="D46" i="3"/>
  <c r="C46" i="3"/>
  <c r="A46" i="3"/>
  <c r="J45" i="3"/>
  <c r="H45" i="3"/>
  <c r="I45" i="3" s="1"/>
  <c r="G45" i="3"/>
  <c r="F45" i="3"/>
  <c r="E45" i="3"/>
  <c r="D45" i="3"/>
  <c r="C45" i="3"/>
  <c r="A45" i="3"/>
  <c r="J44" i="3"/>
  <c r="H44" i="3"/>
  <c r="I44" i="3" s="1"/>
  <c r="G44" i="3"/>
  <c r="F44" i="3"/>
  <c r="E44" i="3"/>
  <c r="D44" i="3"/>
  <c r="C44" i="3"/>
  <c r="A44" i="3"/>
  <c r="J43" i="3"/>
  <c r="H43" i="3"/>
  <c r="I43" i="3" s="1"/>
  <c r="G43" i="3"/>
  <c r="F43" i="3"/>
  <c r="E43" i="3"/>
  <c r="D43" i="3"/>
  <c r="C43" i="3"/>
  <c r="A43" i="3"/>
  <c r="J42" i="3"/>
  <c r="H42" i="3"/>
  <c r="I42" i="3" s="1"/>
  <c r="G42" i="3"/>
  <c r="F42" i="3"/>
  <c r="E42" i="3"/>
  <c r="D42" i="3"/>
  <c r="C42" i="3"/>
  <c r="A42" i="3"/>
  <c r="J41" i="3"/>
  <c r="H41" i="3"/>
  <c r="I41" i="3" s="1"/>
  <c r="G41" i="3"/>
  <c r="F41" i="3"/>
  <c r="E41" i="3"/>
  <c r="D41" i="3"/>
  <c r="C41" i="3"/>
  <c r="A41" i="3"/>
  <c r="J40" i="3"/>
  <c r="H40" i="3"/>
  <c r="I40" i="3" s="1"/>
  <c r="G40" i="3"/>
  <c r="F40" i="3"/>
  <c r="E40" i="3"/>
  <c r="D40" i="3"/>
  <c r="C40" i="3"/>
  <c r="A40" i="3"/>
  <c r="J39" i="3"/>
  <c r="I39" i="3"/>
  <c r="H39" i="3"/>
  <c r="G39" i="3"/>
  <c r="F39" i="3"/>
  <c r="E39" i="3"/>
  <c r="D39" i="3"/>
  <c r="C39" i="3"/>
  <c r="A39" i="3"/>
  <c r="J38" i="3"/>
  <c r="I38" i="3"/>
  <c r="H38" i="3"/>
  <c r="G38" i="3"/>
  <c r="F38" i="3"/>
  <c r="E38" i="3"/>
  <c r="D38" i="3"/>
  <c r="C38" i="3"/>
  <c r="A38" i="3"/>
  <c r="J37" i="3"/>
  <c r="H37" i="3"/>
  <c r="I37" i="3" s="1"/>
  <c r="G37" i="3"/>
  <c r="F37" i="3"/>
  <c r="E37" i="3"/>
  <c r="D37" i="3"/>
  <c r="C37" i="3"/>
  <c r="A37" i="3"/>
  <c r="J36" i="3"/>
  <c r="H36" i="3"/>
  <c r="I36" i="3" s="1"/>
  <c r="G36" i="3"/>
  <c r="F36" i="3"/>
  <c r="E36" i="3"/>
  <c r="D36" i="3"/>
  <c r="C36" i="3"/>
  <c r="A36" i="3"/>
  <c r="J35" i="3"/>
  <c r="H35" i="3"/>
  <c r="I35" i="3" s="1"/>
  <c r="G35" i="3"/>
  <c r="F35" i="3"/>
  <c r="E35" i="3"/>
  <c r="D35" i="3"/>
  <c r="C35" i="3"/>
  <c r="A35" i="3"/>
  <c r="J34" i="3"/>
  <c r="I34" i="3"/>
  <c r="H34" i="3"/>
  <c r="G34" i="3"/>
  <c r="F34" i="3"/>
  <c r="E34" i="3"/>
  <c r="D34" i="3"/>
  <c r="C34" i="3"/>
  <c r="A34" i="3"/>
  <c r="J33" i="3"/>
  <c r="H33" i="3"/>
  <c r="I33" i="3" s="1"/>
  <c r="G33" i="3"/>
  <c r="F33" i="3"/>
  <c r="E33" i="3"/>
  <c r="D33" i="3"/>
  <c r="C33" i="3"/>
  <c r="A33" i="3"/>
  <c r="J32" i="3"/>
  <c r="H32" i="3"/>
  <c r="I32" i="3" s="1"/>
  <c r="G32" i="3"/>
  <c r="F32" i="3"/>
  <c r="E32" i="3"/>
  <c r="D32" i="3"/>
  <c r="C32" i="3"/>
  <c r="A32" i="3"/>
  <c r="J31" i="3"/>
  <c r="H31" i="3"/>
  <c r="I31" i="3" s="1"/>
  <c r="G31" i="3"/>
  <c r="F31" i="3"/>
  <c r="E31" i="3"/>
  <c r="D31" i="3"/>
  <c r="C31" i="3"/>
  <c r="A31" i="3"/>
  <c r="J30" i="3"/>
  <c r="I30" i="3"/>
  <c r="H30" i="3"/>
  <c r="G30" i="3"/>
  <c r="F30" i="3"/>
  <c r="E30" i="3"/>
  <c r="D30" i="3"/>
  <c r="C30" i="3"/>
  <c r="A30" i="3"/>
  <c r="J29" i="3"/>
  <c r="H29" i="3"/>
  <c r="I29" i="3" s="1"/>
  <c r="G29" i="3"/>
  <c r="F29" i="3"/>
  <c r="E29" i="3"/>
  <c r="D29" i="3"/>
  <c r="C29" i="3"/>
  <c r="A29" i="3"/>
  <c r="J28" i="3"/>
  <c r="H28" i="3"/>
  <c r="I28" i="3" s="1"/>
  <c r="G28" i="3"/>
  <c r="F28" i="3"/>
  <c r="E28" i="3"/>
  <c r="D28" i="3"/>
  <c r="C28" i="3"/>
  <c r="A28" i="3"/>
  <c r="J27" i="3"/>
  <c r="H27" i="3"/>
  <c r="I27" i="3" s="1"/>
  <c r="G27" i="3"/>
  <c r="F27" i="3"/>
  <c r="E27" i="3"/>
  <c r="D27" i="3"/>
  <c r="C27" i="3"/>
  <c r="A27" i="3"/>
  <c r="J26" i="3"/>
  <c r="I26" i="3"/>
  <c r="H26" i="3"/>
  <c r="G26" i="3"/>
  <c r="F26" i="3"/>
  <c r="E26" i="3"/>
  <c r="D26" i="3"/>
  <c r="C26" i="3"/>
  <c r="A26" i="3"/>
  <c r="J25" i="3"/>
  <c r="H25" i="3"/>
  <c r="I25" i="3" s="1"/>
  <c r="G25" i="3"/>
  <c r="F25" i="3"/>
  <c r="E25" i="3"/>
  <c r="D25" i="3"/>
  <c r="C25" i="3"/>
  <c r="A25" i="3"/>
  <c r="J24" i="3"/>
  <c r="H24" i="3"/>
  <c r="I24" i="3" s="1"/>
  <c r="G24" i="3"/>
  <c r="F24" i="3"/>
  <c r="E24" i="3"/>
  <c r="D24" i="3"/>
  <c r="C24" i="3"/>
  <c r="A24" i="3"/>
  <c r="J23" i="3"/>
  <c r="I23" i="3"/>
  <c r="H23" i="3"/>
  <c r="G23" i="3"/>
  <c r="F23" i="3"/>
  <c r="E23" i="3"/>
  <c r="D23" i="3"/>
  <c r="C23" i="3"/>
  <c r="A23" i="3"/>
  <c r="J22" i="3"/>
  <c r="H22" i="3"/>
  <c r="I22" i="3" s="1"/>
  <c r="G22" i="3"/>
  <c r="F22" i="3"/>
  <c r="E22" i="3"/>
  <c r="D22" i="3"/>
  <c r="C22" i="3"/>
  <c r="A22" i="3"/>
  <c r="J21" i="3"/>
  <c r="H21" i="3"/>
  <c r="I21" i="3" s="1"/>
  <c r="G21" i="3"/>
  <c r="F21" i="3"/>
  <c r="E21" i="3"/>
  <c r="D21" i="3"/>
  <c r="C21" i="3"/>
  <c r="A21" i="3"/>
  <c r="J20" i="3"/>
  <c r="H20" i="3"/>
  <c r="I20" i="3" s="1"/>
  <c r="G20" i="3"/>
  <c r="F20" i="3"/>
  <c r="E20" i="3"/>
  <c r="D20" i="3"/>
  <c r="C20" i="3"/>
  <c r="A20" i="3"/>
  <c r="J19" i="3"/>
  <c r="H19" i="3"/>
  <c r="I19" i="3" s="1"/>
  <c r="G19" i="3"/>
  <c r="F19" i="3"/>
  <c r="E19" i="3"/>
  <c r="D19" i="3"/>
  <c r="C19" i="3"/>
  <c r="A19" i="3"/>
  <c r="J18" i="3"/>
  <c r="I18" i="3"/>
  <c r="H18" i="3"/>
  <c r="G18" i="3"/>
  <c r="F18" i="3"/>
  <c r="E18" i="3"/>
  <c r="D18" i="3"/>
  <c r="C18" i="3"/>
  <c r="A18" i="3"/>
  <c r="J17" i="3"/>
  <c r="H17" i="3"/>
  <c r="I17" i="3" s="1"/>
  <c r="G17" i="3"/>
  <c r="F17" i="3"/>
  <c r="E17" i="3"/>
  <c r="D17" i="3"/>
  <c r="C17" i="3"/>
  <c r="A17" i="3"/>
  <c r="J16" i="3"/>
  <c r="H16" i="3"/>
  <c r="I16" i="3" s="1"/>
  <c r="G16" i="3"/>
  <c r="F16" i="3"/>
  <c r="E16" i="3"/>
  <c r="D16" i="3"/>
  <c r="C16" i="3"/>
  <c r="A16" i="3"/>
  <c r="J15" i="3"/>
  <c r="I15" i="3"/>
  <c r="H15" i="3"/>
  <c r="G15" i="3"/>
  <c r="F15" i="3"/>
  <c r="E15" i="3"/>
  <c r="D15" i="3"/>
  <c r="C15" i="3"/>
  <c r="A15" i="3"/>
  <c r="J14" i="3"/>
  <c r="I14" i="3"/>
  <c r="H14" i="3"/>
  <c r="G14" i="3"/>
  <c r="F14" i="3"/>
  <c r="E14" i="3"/>
  <c r="D14" i="3"/>
  <c r="C14" i="3"/>
  <c r="A14" i="3"/>
  <c r="J13" i="3"/>
  <c r="H13" i="3"/>
  <c r="I13" i="3" s="1"/>
  <c r="G13" i="3"/>
  <c r="F13" i="3"/>
  <c r="E13" i="3"/>
  <c r="D13" i="3"/>
  <c r="C13" i="3"/>
  <c r="A13" i="3"/>
  <c r="J12" i="3"/>
  <c r="H12" i="3"/>
  <c r="I12" i="3" s="1"/>
  <c r="G12" i="3"/>
  <c r="F12" i="3"/>
  <c r="E12" i="3"/>
  <c r="D12" i="3"/>
  <c r="C12" i="3"/>
  <c r="A12" i="3"/>
  <c r="J11" i="3"/>
  <c r="H11" i="3"/>
  <c r="I11" i="3" s="1"/>
  <c r="G11" i="3"/>
  <c r="F11" i="3"/>
  <c r="E11" i="3"/>
  <c r="D11" i="3"/>
  <c r="C11" i="3"/>
  <c r="A11" i="3"/>
  <c r="J10" i="3"/>
  <c r="H10" i="3"/>
  <c r="I10" i="3" s="1"/>
  <c r="G10" i="3"/>
  <c r="F10" i="3"/>
  <c r="E10" i="3"/>
  <c r="D10" i="3"/>
  <c r="C10" i="3"/>
  <c r="A10" i="3"/>
  <c r="J9" i="3"/>
  <c r="H9" i="3"/>
  <c r="I9" i="3" s="1"/>
  <c r="G9" i="3"/>
  <c r="F9" i="3"/>
  <c r="E9" i="3"/>
  <c r="D9" i="3"/>
  <c r="C9" i="3"/>
  <c r="A9" i="3"/>
  <c r="J8" i="3"/>
  <c r="H8" i="3"/>
  <c r="I8" i="3" s="1"/>
  <c r="G8" i="3"/>
  <c r="F8" i="3"/>
  <c r="E8" i="3"/>
  <c r="D8" i="3"/>
  <c r="C8" i="3"/>
  <c r="A8" i="3"/>
  <c r="J7" i="3"/>
  <c r="H7" i="3"/>
  <c r="I7" i="3" s="1"/>
  <c r="G7" i="3"/>
  <c r="F7" i="3"/>
  <c r="E7" i="3"/>
  <c r="D7" i="3"/>
  <c r="C7" i="3"/>
  <c r="A7" i="3"/>
  <c r="J6" i="3"/>
  <c r="H6" i="3"/>
  <c r="I6" i="3" s="1"/>
  <c r="G6" i="3"/>
  <c r="F6" i="3"/>
  <c r="E6" i="3"/>
  <c r="D6" i="3"/>
  <c r="C6" i="3"/>
  <c r="A6" i="3"/>
  <c r="J5" i="3"/>
  <c r="H5" i="3"/>
  <c r="I5" i="3" s="1"/>
  <c r="G5" i="3"/>
  <c r="F5" i="3"/>
  <c r="E5" i="3"/>
  <c r="D5" i="3"/>
  <c r="C5" i="3"/>
  <c r="A5" i="3"/>
  <c r="J4" i="3"/>
  <c r="H4" i="3"/>
  <c r="I4" i="3" s="1"/>
  <c r="G4" i="3"/>
  <c r="F4" i="3"/>
  <c r="E4" i="3"/>
  <c r="D4" i="3"/>
  <c r="C4" i="3"/>
  <c r="A4" i="3"/>
  <c r="J3" i="3"/>
  <c r="H3" i="3"/>
  <c r="I3" i="3" s="1"/>
  <c r="G3" i="3"/>
  <c r="F3" i="3"/>
  <c r="E3" i="3"/>
  <c r="D3" i="3"/>
  <c r="C3" i="3"/>
  <c r="A3" i="3"/>
  <c r="J2" i="3"/>
  <c r="I2" i="3"/>
  <c r="H2" i="3"/>
  <c r="G2" i="3"/>
  <c r="F2" i="3"/>
  <c r="E2" i="3"/>
  <c r="D2" i="3"/>
  <c r="C2" i="3"/>
  <c r="A2" i="3"/>
</calcChain>
</file>

<file path=xl/connections.xml><?xml version="1.0" encoding="utf-8"?>
<connections xmlns="http://schemas.openxmlformats.org/spreadsheetml/2006/main">
  <connection id="1" name="LinkedTable_TxnOpportunities" type="102" refreshedVersion="6" minRefreshableVersion="5">
    <extLst>
      <ext xmlns:x15="http://schemas.microsoft.com/office/spreadsheetml/2010/11/main" uri="{DE250136-89BD-433C-8126-D09CA5730AF9}">
        <x15:connection id="TxnOpportunities">
          <x15:rangePr sourceName="_xlcn.LinkedTable_TxnOpportunities1"/>
        </x15:connection>
      </ext>
    </extLst>
  </connection>
  <connection id="2" keepAlive="1" name="ModelConnection_ExternalData_1" description="Data Model" type="5" refreshedVersion="6" minRefreshableVersion="5" saveData="1">
    <dbPr connection="Data Model Connection" command="Table9_2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Power Query - Table9" description="Connection to the 'Table9' query in the workbook." type="5" refreshedVersion="5" background="1" saveData="1">
    <dbPr connection="Provider=Microsoft.Mashup.OleDb.1;Data Source=$EmbeddedMashup(751942db-669e-444e-8d64-522375454b86)$;Location=Table9" command="SELECT * FROM [Table9]" commandType="4"/>
  </connection>
  <connection id="4" keepAlive="1" name="Power Query - Table9 (2)" description="Connection to the 'Table9 (2)' query in the workbook." type="5" refreshedVersion="5" background="1" saveData="1">
    <dbPr connection="Provider=Microsoft.Mashup.OleDb.1;Data Source=$EmbeddedMashup(751942db-669e-444e-8d64-522375454b86)$;Location=&quot;Table9 (2)&quot;" command="SELECT * FROM [Table9 (2)]" commandType="4"/>
  </connection>
  <connection id="5" name="Power Query - Table9 (4)" description="Connection to the 'Table9 (4)' query in the workbook." type="100" refreshedVersion="5" minRefreshableVersion="5">
    <extLst>
      <ext xmlns:x15="http://schemas.microsoft.com/office/spreadsheetml/2010/11/main" uri="{DE250136-89BD-433C-8126-D09CA5730AF9}">
        <x15:connection id="5eac28aa-2d89-45a2-9068-8a2d546f1e21">
          <x15:oledbPr connection="Provider=Microsoft.Mashup.OleDb.1;Data Source=$EmbeddedMashup(751942db-669e-444e-8d64-522375454b86)$;Location=&quot;Table9 (4)&quot;">
            <x15:dbTables>
              <x15:dbTable name="Table9 (4)"/>
            </x15:dbTables>
          </x15:oledbPr>
        </x15:connection>
      </ext>
    </extLst>
  </connection>
  <connection id="6" name="Power Query - Table9_2" description="Connection to the 'Table9_2' query in the workbook." type="100" refreshedVersion="6" minRefreshableVersion="5">
    <extLst>
      <ext xmlns:x15="http://schemas.microsoft.com/office/spreadsheetml/2010/11/main" uri="{DE250136-89BD-433C-8126-D09CA5730AF9}">
        <x15:connection id="24676bc3-732f-4b42-9b55-af1d5e442268">
          <x15:oledbPr connection="Provider=Microsoft.Mashup.OleDb.1;Data Source=$EmbeddedMashup(751942db-669e-444e-8d64-522375454b86)$;Location=Table9_2">
            <x15:dbTables>
              <x15:dbTable name="Table9_2"/>
            </x15:dbTables>
          </x15:oledbPr>
        </x15:connection>
      </ext>
    </extLst>
  </connection>
  <connection id="7" name="Query - BudgetPeriodRegionCategory" description="Connection to the 'BudgetPeriodRegionCategory' query in the workbook." type="100" refreshedVersion="6" minRefreshableVersion="5">
    <extLst>
      <ext xmlns:x15="http://schemas.microsoft.com/office/spreadsheetml/2010/11/main" uri="{DE250136-89BD-433C-8126-D09CA5730AF9}">
        <x15:connection id="f6e71e49-f25f-43db-9b6d-2bded35e75f6">
          <x15:oledbPr connection="Provider=Microsoft.Mashup.OleDb.1;Data Source=$EmbeddedMashup(751942db-669e-444e-8d64-522375454b86)$;Location=BudgetPeriodRegionCategory">
            <x15:dbTables>
              <x15:dbTable name="BudgetPeriodRegionCategory"/>
            </x15:dbTables>
          </x15:oledbPr>
        </x15:connection>
      </ext>
    </extLst>
  </connection>
  <connection id="8" keepAlive="1" name="Query - ProductCategory" description="Connection to the 'ProductCategory' query in the workbook." type="5" refreshedVersion="0" background="1">
    <dbPr connection="Provider=Microsoft.Mashup.OleDb.1;Data Source=$EmbeddedMashup(751942db-669e-444e-8d64-522375454b86)$;Location=ProductCategory" command="SELECT * FROM [ProductCategory]"/>
  </connection>
  <connection id="9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keepAlive="1" name="ThisWorkbookDataModel1" description="Data Model" type="5" refreshedVersion="5" minRefreshableVersion="5" background="1">
    <dbPr connection="Data Model Connection" command="Table9  4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ThisWorkbookDataModel2" description="Data Model" type="5" refreshedVersion="5" minRefreshableVersion="5" background="1">
    <dbPr connection="Data Model Connection" command="Table9_2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<sst xmlns="http://schemas.openxmlformats.org/spreadsheetml/2006/main" count="2464" uniqueCount="240">
  <si>
    <t>Account</t>
  </si>
  <si>
    <t>Account Owner</t>
  </si>
  <si>
    <t>Account Type</t>
  </si>
  <si>
    <t>Country</t>
  </si>
  <si>
    <t>Region</t>
  </si>
  <si>
    <t>Adventure Works</t>
  </si>
  <si>
    <t>Fabrice Canel</t>
  </si>
  <si>
    <t>Platinum</t>
  </si>
  <si>
    <t>France</t>
  </si>
  <si>
    <t>Europe</t>
  </si>
  <si>
    <t>Southridge Video</t>
  </si>
  <si>
    <t>Derek Brown</t>
  </si>
  <si>
    <t>Canada</t>
  </si>
  <si>
    <t>North &amp; Central America</t>
  </si>
  <si>
    <t>Proseware, Inc.</t>
  </si>
  <si>
    <t>Luis Alverca</t>
  </si>
  <si>
    <t>Brazil</t>
  </si>
  <si>
    <t>South America</t>
  </si>
  <si>
    <t>Wide World Importers</t>
  </si>
  <si>
    <t>Lesley Allan</t>
  </si>
  <si>
    <t>Australia</t>
  </si>
  <si>
    <t>Asia Pacific</t>
  </si>
  <si>
    <t>Northwind Traders</t>
  </si>
  <si>
    <t>Cecilia Cornejo</t>
  </si>
  <si>
    <t>Mexico</t>
  </si>
  <si>
    <t>City Power &amp; Light</t>
  </si>
  <si>
    <t>Peter Brehm</t>
  </si>
  <si>
    <t>Germany</t>
  </si>
  <si>
    <t>Fourth Coffee</t>
  </si>
  <si>
    <t>Naoki Sato</t>
  </si>
  <si>
    <t>Gold</t>
  </si>
  <si>
    <t>Japan</t>
  </si>
  <si>
    <t>Tailspin Toys</t>
  </si>
  <si>
    <t>Joe Healy</t>
  </si>
  <si>
    <t>USA</t>
  </si>
  <si>
    <t>Alpine Ski House</t>
  </si>
  <si>
    <t>Alessio Roic</t>
  </si>
  <si>
    <t>Italy</t>
  </si>
  <si>
    <t>Coho Winery</t>
  </si>
  <si>
    <t>Enrique Gil</t>
  </si>
  <si>
    <t>Spain</t>
  </si>
  <si>
    <t>Fabrikam, Inc.</t>
  </si>
  <si>
    <t>Eiji Yasuda</t>
  </si>
  <si>
    <t>China</t>
  </si>
  <si>
    <t>Litware</t>
  </si>
  <si>
    <t>The Phone Company</t>
  </si>
  <si>
    <t>Daniel Durrer</t>
  </si>
  <si>
    <t>Other</t>
  </si>
  <si>
    <t>Turkey</t>
  </si>
  <si>
    <t>A. Datum</t>
  </si>
  <si>
    <t>Eran Harel</t>
  </si>
  <si>
    <t>India</t>
  </si>
  <si>
    <t>School of Fine Art</t>
  </si>
  <si>
    <t>Ayla Kol</t>
  </si>
  <si>
    <t>UK</t>
  </si>
  <si>
    <t>Blue Yonder Airlines</t>
  </si>
  <si>
    <t>Manish Chopra</t>
  </si>
  <si>
    <t>Indonesia</t>
  </si>
  <si>
    <t>Sanjay Shah</t>
  </si>
  <si>
    <t>Margie's Travel</t>
  </si>
  <si>
    <t>David Bristol</t>
  </si>
  <si>
    <t>Korea</t>
  </si>
  <si>
    <t>Diogo Andrade</t>
  </si>
  <si>
    <t>Michel Pereira</t>
  </si>
  <si>
    <t>Michael Patten</t>
  </si>
  <si>
    <t>Territory</t>
  </si>
  <si>
    <t>Product</t>
  </si>
  <si>
    <t>Product Category</t>
  </si>
  <si>
    <t>Channel</t>
  </si>
  <si>
    <t>Status</t>
  </si>
  <si>
    <t>Status Reason</t>
  </si>
  <si>
    <t>Pipeline Phase</t>
  </si>
  <si>
    <t>Probability</t>
  </si>
  <si>
    <t>Contact</t>
  </si>
  <si>
    <t>Created On</t>
  </si>
  <si>
    <t>Estimated Close Date</t>
  </si>
  <si>
    <t>Discount Approved?</t>
  </si>
  <si>
    <t>Actual Close Date</t>
  </si>
  <si>
    <t>Estimated Revenue</t>
  </si>
  <si>
    <t>Actual Revenue</t>
  </si>
  <si>
    <t>Pillows</t>
  </si>
  <si>
    <t>Décor</t>
  </si>
  <si>
    <t>Television</t>
  </si>
  <si>
    <t>Lost</t>
  </si>
  <si>
    <t>Canceled</t>
  </si>
  <si>
    <t>Adrian Dumitrascu</t>
  </si>
  <si>
    <t>No</t>
  </si>
  <si>
    <t>Online</t>
  </si>
  <si>
    <t>Open</t>
  </si>
  <si>
    <t>In Progress</t>
  </si>
  <si>
    <t>Vincent Lauriant</t>
  </si>
  <si>
    <t>Floor Lamps</t>
  </si>
  <si>
    <t>Lighting</t>
  </si>
  <si>
    <t>Won</t>
  </si>
  <si>
    <t>Ivan Komashinsky</t>
  </si>
  <si>
    <t>Stemware</t>
  </si>
  <si>
    <t>Dining &amp; Entertainment</t>
  </si>
  <si>
    <t>Alex Wu</t>
  </si>
  <si>
    <t>Bathroom Furniture</t>
  </si>
  <si>
    <t>Furniture</t>
  </si>
  <si>
    <t>Retail Store</t>
  </si>
  <si>
    <t>Walter Harp</t>
  </si>
  <si>
    <t>Candles</t>
  </si>
  <si>
    <t>Wholesale</t>
  </si>
  <si>
    <t>Gabriele Cannata</t>
  </si>
  <si>
    <t>Cathan Cook</t>
  </si>
  <si>
    <t>Cat Francis</t>
  </si>
  <si>
    <t>Eva Corets</t>
  </si>
  <si>
    <t>Andrew Dixon</t>
  </si>
  <si>
    <t>Pillows &amp; Cushions</t>
  </si>
  <si>
    <t>Out-Sold</t>
  </si>
  <si>
    <t>Table Lamps</t>
  </si>
  <si>
    <t>Cocktail Glasses</t>
  </si>
  <si>
    <t>Benno Kurmann</t>
  </si>
  <si>
    <t>Marco Tanara</t>
  </si>
  <si>
    <t>Home Fragrances</t>
  </si>
  <si>
    <t>Brian LaMee</t>
  </si>
  <si>
    <t>Furniture Cushions</t>
  </si>
  <si>
    <t>Susan Burk</t>
  </si>
  <si>
    <t>Dining Furniture</t>
  </si>
  <si>
    <t>Yvonne McKay</t>
  </si>
  <si>
    <t>Blankets</t>
  </si>
  <si>
    <t>Pipeline Phase Number</t>
  </si>
  <si>
    <t>West</t>
  </si>
  <si>
    <t>South</t>
  </si>
  <si>
    <t>East</t>
  </si>
  <si>
    <t>North</t>
  </si>
  <si>
    <t>`</t>
  </si>
  <si>
    <t>ProductKey</t>
  </si>
  <si>
    <t>Action Sports</t>
  </si>
  <si>
    <t>BMX Biking</t>
  </si>
  <si>
    <t>In-Line Skating</t>
  </si>
  <si>
    <t>Skateboarding</t>
  </si>
  <si>
    <t>Apparel and Footwear</t>
  </si>
  <si>
    <t>Accessories</t>
  </si>
  <si>
    <t>Apparel</t>
  </si>
  <si>
    <t>Footwear</t>
  </si>
  <si>
    <t>Electronics</t>
  </si>
  <si>
    <t>Audio</t>
  </si>
  <si>
    <t>Computers</t>
  </si>
  <si>
    <t>Phones</t>
  </si>
  <si>
    <t>TV and video</t>
  </si>
  <si>
    <t>Exercise</t>
  </si>
  <si>
    <t>Cycling</t>
  </si>
  <si>
    <t>Fitness Accessories</t>
  </si>
  <si>
    <t>Running and Walkings</t>
  </si>
  <si>
    <t>Weight Training</t>
  </si>
  <si>
    <t>Team Sports</t>
  </si>
  <si>
    <t>Baseball</t>
  </si>
  <si>
    <t>Basketball</t>
  </si>
  <si>
    <t>Discount Amount</t>
  </si>
  <si>
    <t>Commission Amount</t>
  </si>
  <si>
    <t>Yes</t>
  </si>
  <si>
    <t>DateKey</t>
  </si>
  <si>
    <t>DateValue</t>
  </si>
  <si>
    <t>DayOfMonth</t>
  </si>
  <si>
    <t>DayOfYear</t>
  </si>
  <si>
    <t>Year</t>
  </si>
  <si>
    <t>MonthOfYear</t>
  </si>
  <si>
    <t>MonthName</t>
  </si>
  <si>
    <t>QuarterOfYear</t>
  </si>
  <si>
    <t>QuarterName</t>
  </si>
  <si>
    <t>WeekEnding</t>
  </si>
  <si>
    <t>Target Revenue</t>
  </si>
  <si>
    <t>AccountKey</t>
  </si>
  <si>
    <t>Vernon Hui</t>
  </si>
  <si>
    <t>Switzerland</t>
  </si>
  <si>
    <t>Key</t>
  </si>
  <si>
    <t>LY Revenue</t>
  </si>
  <si>
    <t>1-Discovery</t>
  </si>
  <si>
    <t>2-Pre-Qualification</t>
  </si>
  <si>
    <t>3-Qualification</t>
  </si>
  <si>
    <t>4-Solution Design</t>
  </si>
  <si>
    <t>5-Evaluation</t>
  </si>
  <si>
    <t>6-Decision</t>
  </si>
  <si>
    <t>7-Negotiation</t>
  </si>
  <si>
    <t>8-Closed</t>
  </si>
  <si>
    <t>TY YTD Revenue</t>
  </si>
  <si>
    <t>Actual Margin</t>
  </si>
  <si>
    <t>Target Margin</t>
  </si>
  <si>
    <t>COGS</t>
  </si>
  <si>
    <t>Variance to Target Revenue</t>
  </si>
  <si>
    <t>Actual Mix ($)</t>
  </si>
  <si>
    <t>Target Mix ($)</t>
  </si>
  <si>
    <t>List Price</t>
  </si>
  <si>
    <t>% of List Price</t>
  </si>
  <si>
    <t>8135000</t>
  </si>
  <si>
    <t>7321500</t>
  </si>
  <si>
    <t>5305032</t>
  </si>
  <si>
    <t>4774528.8</t>
  </si>
  <si>
    <t>3230000</t>
  </si>
  <si>
    <t>2907000</t>
  </si>
  <si>
    <t>3145000</t>
  </si>
  <si>
    <t>2830500</t>
  </si>
  <si>
    <t>2132000</t>
  </si>
  <si>
    <t>1918800</t>
  </si>
  <si>
    <t>3170000</t>
  </si>
  <si>
    <t>2853000</t>
  </si>
  <si>
    <t>6165000</t>
  </si>
  <si>
    <t>5548500</t>
  </si>
  <si>
    <t>1340000</t>
  </si>
  <si>
    <t>1206000</t>
  </si>
  <si>
    <t>4230000</t>
  </si>
  <si>
    <t>3807000</t>
  </si>
  <si>
    <t>2922000</t>
  </si>
  <si>
    <t>2629800</t>
  </si>
  <si>
    <t>5922000</t>
  </si>
  <si>
    <t>5329800</t>
  </si>
  <si>
    <t>4910000</t>
  </si>
  <si>
    <t>4664500</t>
  </si>
  <si>
    <t>4500000</t>
  </si>
  <si>
    <t>4050000</t>
  </si>
  <si>
    <t>4120000</t>
  </si>
  <si>
    <t>3708000</t>
  </si>
  <si>
    <t>3140000</t>
  </si>
  <si>
    <t>2826000</t>
  </si>
  <si>
    <t>2203800</t>
  </si>
  <si>
    <t>1983420</t>
  </si>
  <si>
    <t>Variance to Target</t>
  </si>
  <si>
    <t>Target Mix</t>
  </si>
  <si>
    <t>Actual Mix</t>
  </si>
  <si>
    <t>Multiplier</t>
  </si>
  <si>
    <t>Variance</t>
  </si>
  <si>
    <t>Growth Year on Year</t>
  </si>
  <si>
    <t>Rank This Year</t>
  </si>
  <si>
    <t>Rank Last Year</t>
  </si>
  <si>
    <t>Rank</t>
  </si>
  <si>
    <t>% of sales</t>
  </si>
  <si>
    <t>Average Discount</t>
  </si>
  <si>
    <t>Spend This Year</t>
  </si>
  <si>
    <t>Spend Last Year</t>
  </si>
  <si>
    <t>Quota ($)</t>
  </si>
  <si>
    <t>Sales ($)</t>
  </si>
  <si>
    <t>On Target</t>
  </si>
  <si>
    <t>Meeting Quota</t>
  </si>
  <si>
    <t>Total Account Owners</t>
  </si>
  <si>
    <t>Total Account Owners Meeting Quota</t>
  </si>
  <si>
    <t>Total Account Owners Not Meeting Quota</t>
  </si>
  <si>
    <t>% Hitting Quota</t>
  </si>
  <si>
    <t>Change vs.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</si>
</sst>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</font>
    <font>
      <sz val="9"/>
      <name val="Calibri"/>
      <family val="2"/>
    </font>
    <font>
      <sz val="9"/>
      <name val="Calibri"/>
    </font>
    <font>
      <b/>
      <sz val="9"/>
      <color theme="0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NumberFormat="1" applyFont="1" applyFill="1"/>
    <xf numFmtId="0" fontId="2" fillId="3" borderId="0" xfId="0" applyFont="1" applyFill="1"/>
    <xf numFmtId="14" fontId="0" fillId="0" borderId="0" xfId="0" applyNumberFormat="1"/>
    <xf numFmtId="4" fontId="0" fillId="0" borderId="0" xfId="0" applyNumberFormat="1"/>
    <xf numFmtId="0" fontId="2" fillId="3" borderId="1" xfId="0" applyFont="1" applyFill="1" applyBorder="1"/>
    <xf numFmtId="0" fontId="0" fillId="0" borderId="0" xfId="0" applyNumberFormat="1"/>
    <xf numFmtId="0" fontId="0" fillId="0" borderId="0" xfId="0" applyFill="1"/>
    <xf numFmtId="49" fontId="3" fillId="0" borderId="0" xfId="0" applyNumberFormat="1" applyFont="1" applyFill="1"/>
    <xf numFmtId="0" fontId="3" fillId="0" borderId="0" xfId="0" applyFont="1" applyFill="1"/>
    <xf numFmtId="0" fontId="3" fillId="0" borderId="0" xfId="0" applyNumberFormat="1" applyFont="1" applyFill="1"/>
    <xf numFmtId="0" fontId="0" fillId="4" borderId="0" xfId="0" applyFill="1"/>
    <xf numFmtId="14" fontId="0" fillId="0" borderId="0" xfId="0" applyNumberFormat="1"/>
    <xf numFmtId="49" fontId="3" fillId="0" borderId="2" xfId="0" applyNumberFormat="1" applyFont="1" applyBorder="1"/>
    <xf numFmtId="0" fontId="0" fillId="0" borderId="2" xfId="0" applyFont="1" applyBorder="1"/>
    <xf numFmtId="49" fontId="3" fillId="0" borderId="3" xfId="0" applyNumberFormat="1" applyFont="1" applyBorder="1"/>
    <xf numFmtId="0" fontId="0" fillId="0" borderId="0" xfId="0" quotePrefix="1" applyNumberFormat="1" applyAlignment="1"/>
    <xf numFmtId="0" fontId="0" fillId="0" borderId="0" xfId="0" applyNumberFormat="1" applyAlignment="1"/>
    <xf numFmtId="1" fontId="0" fillId="0" borderId="0" xfId="0" applyNumberFormat="1" applyAlignment="1"/>
    <xf numFmtId="4" fontId="0" fillId="0" borderId="0" xfId="0" applyNumberFormat="1" applyAlignment="1"/>
    <xf numFmtId="4" fontId="0" fillId="0" borderId="0" xfId="0" quotePrefix="1" applyNumberFormat="1" applyAlignment="1"/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0" fontId="4" fillId="0" borderId="0" xfId="0" applyNumberFormat="1" applyFont="1" applyFill="1"/>
    <xf numFmtId="0" fontId="5" fillId="3" borderId="0" xfId="0" applyFont="1" applyFill="1"/>
    <xf numFmtId="165" fontId="0" fillId="0" borderId="0" xfId="0" applyNumberFormat="1"/>
    <xf numFmtId="0" fontId="3" fillId="0" borderId="2" xfId="0" applyNumberFormat="1" applyFont="1" applyBorder="1"/>
    <xf numFmtId="0" fontId="3" fillId="0" borderId="3" xfId="0" applyNumberFormat="1" applyFont="1" applyBorder="1"/>
    <xf numFmtId="44" fontId="4" fillId="0" borderId="0" xfId="1" applyFont="1" applyFill="1"/>
    <xf numFmtId="9" fontId="0" fillId="0" borderId="0" xfId="2" applyFont="1"/>
    <xf numFmtId="0" fontId="1" fillId="0" borderId="0" xfId="0" applyFont="1" applyFill="1"/>
    <xf numFmtId="49" fontId="1" fillId="0" borderId="0" xfId="0" applyNumberFormat="1" applyFont="1" applyFill="1"/>
    <xf numFmtId="14" fontId="1" fillId="0" borderId="0" xfId="0" applyNumberFormat="1" applyFont="1" applyFill="1"/>
    <xf numFmtId="4" fontId="1" fillId="0" borderId="0" xfId="0" applyNumberFormat="1" applyFont="1" applyFill="1"/>
    <xf numFmtId="49" fontId="0" fillId="0" borderId="0" xfId="0" applyNumberFormat="1" applyFill="1"/>
    <xf numFmtId="14" fontId="0" fillId="0" borderId="0" xfId="0" applyNumberFormat="1" applyFill="1"/>
    <xf numFmtId="4" fontId="0" fillId="0" borderId="0" xfId="0" applyNumberFormat="1" applyFill="1"/>
    <xf numFmtId="0" fontId="0" fillId="0" borderId="0" xfId="0" applyFill="1" applyAlignment="1">
      <alignment vertical="center" wrapText="1"/>
    </xf>
    <xf numFmtId="44" fontId="0" fillId="0" borderId="0" xfId="0" applyNumberFormat="1"/>
    <xf numFmtId="0" fontId="3" fillId="0" borderId="2" xfId="0" applyFont="1" applyBorder="1"/>
    <xf numFmtId="49" fontId="4" fillId="0" borderId="0" xfId="0" applyNumberFormat="1" applyFont="1" applyFill="1"/>
    <xf numFmtId="0" fontId="4" fillId="0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none"/>
      </font>
      <fill>
        <patternFill patternType="solid">
          <fgColor indexed="64"/>
          <bgColor theme="3" tint="-0.249977111117893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none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none"/>
      </font>
      <fill>
        <patternFill patternType="solid">
          <fgColor indexed="64"/>
          <bgColor theme="3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none"/>
      </font>
      <fill>
        <patternFill patternType="solid">
          <fgColor indexed="64"/>
          <bgColor theme="3" tint="-0.249977111117893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9" formatCode="d/mm/yyyy"/>
      <fill>
        <patternFill patternType="none">
          <fgColor indexed="64"/>
          <bgColor auto="1"/>
        </patternFill>
      </fill>
    </dxf>
    <dxf>
      <numFmt numFmtId="19" formatCode="d/mm/yyyy"/>
      <fill>
        <patternFill patternType="none">
          <fgColor indexed="64"/>
          <bgColor auto="1"/>
        </patternFill>
      </fill>
    </dxf>
    <dxf>
      <numFmt numFmtId="19" formatCode="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5"/>
      <tableStyleElement type="headerRow" dxfId="114"/>
      <tableStyleElement type="firstRowStripe" dxfId="113"/>
    </tableStyle>
    <tableStyle name="TableStyleQueryResult" pivot="0" count="3">
      <tableStyleElement type="wholeTable" dxfId="112"/>
      <tableStyleElement type="headerRow" dxfId="111"/>
      <tableStyleElement type="firstRowStripe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piredltd-my.sharepoint.com/Users/PriyankaR/Downloads/Excel%20All-Purpose%20Date%20Table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pose &amp; Features"/>
      <sheetName val="Instructions"/>
      <sheetName val="Calendar Configuration"/>
      <sheetName val="Version Control"/>
      <sheetName val="Lookup Tables"/>
      <sheetName val="Holiday Country List"/>
      <sheetName val="US Holiday Table"/>
      <sheetName val="Canada Holiday Table"/>
      <sheetName val="Selling Season Table"/>
      <sheetName val="Excel All-Purpose Date Table V2"/>
    </sheetNames>
    <sheetDataSet>
      <sheetData sheetId="0"/>
      <sheetData sheetId="1"/>
      <sheetData sheetId="2">
        <row r="9">
          <cell r="E9">
            <v>2013</v>
          </cell>
        </row>
        <row r="11">
          <cell r="E11" t="str">
            <v>Sunday</v>
          </cell>
        </row>
        <row r="13">
          <cell r="E13" t="str">
            <v>Saturday, Sunday</v>
          </cell>
        </row>
        <row r="15">
          <cell r="E15" t="str">
            <v>United States</v>
          </cell>
        </row>
        <row r="18">
          <cell r="E18" t="str">
            <v>April</v>
          </cell>
        </row>
        <row r="20">
          <cell r="E20">
            <v>1</v>
          </cell>
        </row>
        <row r="23">
          <cell r="E23" t="str">
            <v>April</v>
          </cell>
        </row>
        <row r="25">
          <cell r="E25">
            <v>1</v>
          </cell>
        </row>
        <row r="27">
          <cell r="E27">
            <v>445</v>
          </cell>
        </row>
        <row r="30">
          <cell r="E30" t="str">
            <v>April</v>
          </cell>
        </row>
        <row r="32">
          <cell r="E32">
            <v>1</v>
          </cell>
        </row>
        <row r="34">
          <cell r="E34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1" unboundColumnsRight="6">
    <queryTableFields count="10">
      <queryTableField id="1" name="Country" tableColumnId="8"/>
      <queryTableField id="2" name="Product Category" tableColumnId="9"/>
      <queryTableField id="3" name="Target Revenue" tableColumnId="10"/>
      <queryTableField id="4" name="TY YTD Revenue" tableColumnId="11"/>
      <queryTableField id="8" dataBound="0" tableColumnId="15"/>
      <queryTableField id="7" dataBound="0" tableColumnId="14"/>
      <queryTableField id="9" dataBound="0" tableColumnId="1"/>
      <queryTableField id="10" dataBound="0" tableColumnId="2"/>
      <queryTableField id="5" dataBound="0" tableColumnId="12"/>
      <queryTableField id="6" dataBound="0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4">
      <queryTableField id="1" name="Product Category" tableColumnId="4"/>
      <queryTableField id="2" name="Product" tableColumnId="5"/>
      <queryTableField id="3" dataBound="0" tableColumnId="6"/>
      <queryTableField id="4" dataBound="0" tableColumnId="7"/>
    </queryTableFields>
  </queryTableRefresh>
</queryTable>
</file>

<file path=xl/queryTables/queryTable3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Country" tableColumnId="21"/>
      <queryTableField id="2" name="Target Revenue" tableColumnId="22"/>
      <queryTableField id="3" name="TY YTD Revenue" tableColumnId="23"/>
      <queryTableField id="4" dataBound="0" tableColumnId="24"/>
    </queryTableFields>
  </queryTableRefresh>
  <extLst>
    <ext xmlns:x15="http://schemas.microsoft.com/office/spreadsheetml/2010/11/main" uri="{883FBD77-0823-4a55-B5E3-86C4891E6966}">
      <x15:queryTable sourceDataName="Power Query - Table9_2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8" name="TxnOpportunities" displayName="TxnOpportunities" ref="A1:Z124" totalsRowShown="0" headerRowDxfId="109" dataDxfId="108">
  <autoFilter ref="A1:Z124"/>
  <tableColumns count="26">
    <tableColumn id="1" name="Account" dataDxfId="107"/>
    <tableColumn id="2" name="Account Owner" dataDxfId="106"/>
    <tableColumn id="3" name="Account Type" dataDxfId="105"/>
    <tableColumn id="4" name="Country" dataDxfId="104"/>
    <tableColumn id="5" name="Region" dataDxfId="103"/>
    <tableColumn id="6" name="Territory" dataDxfId="102"/>
    <tableColumn id="7" name="Product" dataDxfId="101"/>
    <tableColumn id="8" name="Product Category" dataDxfId="100"/>
    <tableColumn id="9" name="Channel" dataDxfId="99"/>
    <tableColumn id="10" name="Status" dataDxfId="98"/>
    <tableColumn id="11" name="Status Reason" dataDxfId="97"/>
    <tableColumn id="12" name="Pipeline Phase Number" dataDxfId="96"/>
    <tableColumn id="13" name="Pipeline Phase" dataDxfId="95"/>
    <tableColumn id="14" name="Probability" dataDxfId="94"/>
    <tableColumn id="15" name="Contact" dataDxfId="93"/>
    <tableColumn id="16" name="Discount Approved?" dataDxfId="92"/>
    <tableColumn id="17" name="Created On" dataDxfId="91"/>
    <tableColumn id="18" name="Estimated Close Date" dataDxfId="90">
      <calculatedColumnFormula>Q2+5</calculatedColumnFormula>
    </tableColumn>
    <tableColumn id="19" name="Actual Close Date" dataDxfId="89"/>
    <tableColumn id="20" name="Estimated Revenue" dataDxfId="88"/>
    <tableColumn id="22" name="Actual Revenue" dataDxfId="87"/>
    <tableColumn id="23" name="Target Revenue" dataDxfId="86"/>
    <tableColumn id="24" name="Discount Amount" dataDxfId="85"/>
    <tableColumn id="25" name="Commission Amount" dataDxfId="84"/>
    <tableColumn id="26" name="TY YTD Revenue" dataDxfId="83"/>
    <tableColumn id="27" name="LY Revenue" dataDxfId="82">
      <calculatedColumnFormula>V2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A1:B18" totalsRowShown="0">
  <autoFilter ref="A1:B18"/>
  <tableColumns count="2">
    <tableColumn id="1" name="Rank"/>
    <tableColumn id="2" name="% of sales" dataDxfId="35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11" name="ProductCategoryMix" displayName="ProductCategoryMix" ref="A1:F11" totalsRowShown="0">
  <autoFilter ref="A1:F11"/>
  <tableColumns count="6">
    <tableColumn id="1" name="Product Category"/>
    <tableColumn id="2" name="Target Margin" dataDxfId="34"/>
    <tableColumn id="3" name="Actual Margin" dataDxfId="33"/>
    <tableColumn id="4" name="Target Mix" dataDxfId="32"/>
    <tableColumn id="5" name="Actual Mix" dataDxfId="31"/>
    <tableColumn id="6" name="Average Discount" dataDxfId="3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5" name="Table7" displayName="Table7" ref="A1:F18" totalsRowShown="0" tableBorderDxfId="29">
  <autoFilter ref="A1:F18"/>
  <sortState ref="A2:F18">
    <sortCondition ref="E1:E18"/>
  </sortState>
  <tableColumns count="6">
    <tableColumn id="2" name="Account" dataDxfId="28"/>
    <tableColumn id="7" name="Country" dataDxfId="27"/>
    <tableColumn id="3" name="Spend This Year" dataDxfId="26"/>
    <tableColumn id="4" name="Spend Last Year" dataDxfId="25"/>
    <tableColumn id="5" name="Rank This Year" dataDxfId="24">
      <calculatedColumnFormula>RANK(Table7[[#This Row],[Spend This Year]],Table7[Spend This Year])</calculatedColumnFormula>
    </tableColumn>
    <tableColumn id="6" name="Rank Last Year" dataDxfId="23">
      <calculatedColumnFormula>RANK(Table7[[#This Row],[Spend Last Year]],Table7[Spend Last Year])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6" name="Table410" displayName="Table410" ref="A1:J18" totalsRowShown="0" headerRowDxfId="22" dataDxfId="21">
  <autoFilter ref="A1:J18"/>
  <tableColumns count="10">
    <tableColumn id="1" name="AccountKey" dataDxfId="20" totalsRowDxfId="19"/>
    <tableColumn id="2" name="Account" dataDxfId="18" totalsRowDxfId="17"/>
    <tableColumn id="3" name="Account Owner" dataDxfId="16" totalsRowDxfId="15"/>
    <tableColumn id="4" name="Account Type" dataDxfId="14" totalsRowDxfId="13"/>
    <tableColumn id="5" name="Country" dataDxfId="12" totalsRowDxfId="11"/>
    <tableColumn id="6" name="Region" dataDxfId="10" totalsRowDxfId="9"/>
    <tableColumn id="7" name="Quota ($)" dataDxfId="8" totalsRowDxfId="7" dataCellStyle="Currency"/>
    <tableColumn id="8" name="Sales ($)" dataDxfId="6" totalsRowDxfId="5" dataCellStyle="Currency"/>
    <tableColumn id="9" name="On Target" dataDxfId="4" totalsRowDxfId="3" dataCellStyle="Currency">
      <calculatedColumnFormula>Table410[[#This Row],[Sales ($)]]-Table410[[#This Row],[Quota ($)]]</calculatedColumnFormula>
    </tableColumn>
    <tableColumn id="11" name="Meeting Quota" dataDxfId="2" totalsRowDxfId="1">
      <calculatedColumnFormula>IF(Table410[[#This Row],[On Target]]&lt;0,"No","Yes")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7" name="Table10" displayName="Table10" ref="A1:D2" totalsRowShown="0">
  <autoFilter ref="A1:D2"/>
  <tableColumns count="4">
    <tableColumn id="1" name="Total Account Owners">
      <calculatedColumnFormula>COUNT(Table410[AccountKey])</calculatedColumnFormula>
    </tableColumn>
    <tableColumn id="2" name="Total Account Owners Meeting Quota">
      <calculatedColumnFormula>COUNTIF(Table410[Meeting Quota],"Yes")</calculatedColumnFormula>
    </tableColumn>
    <tableColumn id="3" name="Total Account Owners Not Meeting Quota">
      <calculatedColumnFormula>COUNTIF(Table410[Meeting Quota],"No")</calculatedColumnFormula>
    </tableColumn>
    <tableColumn id="4" name="% Hitting Quota" dataDxfId="0" dataCellStyle="Percent">
      <calculatedColumnFormula>Table10[Total Account Owners Meeting Quota]/Table10[Total Account Owners]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3" displayName="Table3" ref="A1:J1096" totalsRowShown="0" headerRowDxfId="81" headerRowBorderDxfId="80" tableBorderDxfId="79">
  <autoFilter ref="A1:J1096"/>
  <tableColumns count="10">
    <tableColumn id="1" name="DateKey" dataDxfId="78">
      <calculatedColumnFormula>YEAR(B2)*10000 + MONTH(B2)*100 + DAY(B2)</calculatedColumnFormula>
    </tableColumn>
    <tableColumn id="2" name="DateValue" dataDxfId="77"/>
    <tableColumn id="3" name="DayOfMonth">
      <calculatedColumnFormula>DAY(B2)</calculatedColumnFormula>
    </tableColumn>
    <tableColumn id="4" name="DayOfYear">
      <calculatedColumnFormula>B2-DATE(YEAR(B2),1,0)</calculatedColumnFormula>
    </tableColumn>
    <tableColumn id="5" name="Year">
      <calculatedColumnFormula>YEAR(B2)</calculatedColumnFormula>
    </tableColumn>
    <tableColumn id="6" name="MonthOfYear">
      <calculatedColumnFormula>MONTH(B2)</calculatedColumnFormula>
    </tableColumn>
    <tableColumn id="7" name="MonthName">
      <calculatedColumnFormula>TEXT(B2,"mmmm")</calculatedColumnFormula>
    </tableColumn>
    <tableColumn id="8" name="QuarterOfYear">
      <calculatedColumnFormula>INT((MONTH(B2)-1)/3)+1</calculatedColumnFormula>
    </tableColumn>
    <tableColumn id="9" name="QuarterName">
      <calculatedColumnFormula>"Q"&amp;H2</calculatedColumnFormula>
    </tableColumn>
    <tableColumn id="10" name="WeekEnding" dataDxfId="76">
      <calculatedColumnFormula>B2+7-WEEKDAY(B2)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29" totalsRowShown="0">
  <autoFilter ref="A1:C29"/>
  <tableColumns count="3">
    <tableColumn id="1" name="ProductKey"/>
    <tableColumn id="2" name="Product"/>
    <tableColumn id="3" name="Product Categor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9_2" displayName="Table9_2" ref="A1:J119" tableType="queryTable" totalsRowShown="0" headerRowDxfId="75" dataDxfId="74">
  <autoFilter ref="A1:J119">
    <filterColumn colId="0">
      <filters>
        <filter val="Germany"/>
      </filters>
    </filterColumn>
  </autoFilter>
  <tableColumns count="10">
    <tableColumn id="8" uniqueName="8" name="Country" queryTableFieldId="1" dataDxfId="73"/>
    <tableColumn id="9" uniqueName="9" name="Product Category" queryTableFieldId="2" dataDxfId="72"/>
    <tableColumn id="10" uniqueName="10" name="Target Revenue" queryTableFieldId="3" dataDxfId="71"/>
    <tableColumn id="11" uniqueName="11" name="TY YTD Revenue" queryTableFieldId="4" dataDxfId="70"/>
    <tableColumn id="15" uniqueName="15" name="Variance to Target Revenue" queryTableFieldId="8" dataDxfId="69">
      <calculatedColumnFormula>Table9_2[[#This Row],[Target Revenue]]-Table9_2[[#This Row],[TY YTD Revenue]]</calculatedColumnFormula>
    </tableColumn>
    <tableColumn id="14" uniqueName="14" name="COGS" queryTableFieldId="7" dataDxfId="68">
      <calculatedColumnFormula>Table9_2[[#This Row],[Target Revenue]]*0.8</calculatedColumnFormula>
    </tableColumn>
    <tableColumn id="1" uniqueName="1" name="List Price" queryTableFieldId="9" dataDxfId="67">
      <calculatedColumnFormula>Table9_2[[#This Row],[COGS]]*1.1</calculatedColumnFormula>
    </tableColumn>
    <tableColumn id="2" uniqueName="2" name="% of List Price" queryTableFieldId="10" dataDxfId="66">
      <calculatedColumnFormula>Table9_2[[#This Row],[TY YTD Revenue]]/Table9_2[[#This Row],[List Price]]*100</calculatedColumnFormula>
    </tableColumn>
    <tableColumn id="12" uniqueName="12" name="Actual Margin" queryTableFieldId="5" dataDxfId="65">
      <calculatedColumnFormula>Table9_2[[#This Row],[COGS]]-Table9_2[[#This Row],[TY YTD Revenue]]</calculatedColumnFormula>
    </tableColumn>
    <tableColumn id="13" uniqueName="13" name="Target Margin" queryTableFieldId="6" dataDxfId="64">
      <calculatedColumnFormula>Table9_2[[#This Row],[Actual Margin]]*1.1</calculatedColumnFormula>
    </tableColumn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0" name="Table9__2" displayName="Table9__2" ref="A1:D19" tableType="queryTable" totalsRowShown="0" headerRowDxfId="63" dataDxfId="62">
  <autoFilter ref="A1:D19"/>
  <tableColumns count="4">
    <tableColumn id="4" uniqueName="4" name="Product Category" queryTableFieldId="1" dataDxfId="61"/>
    <tableColumn id="5" uniqueName="5" name="Product" queryTableFieldId="2" dataDxfId="60"/>
    <tableColumn id="6" uniqueName="6" name="Target Mix ($)" queryTableFieldId="3" dataDxfId="59"/>
    <tableColumn id="7" uniqueName="7" name="Actual Mix ($)" queryTableFieldId="4" dataDxfId="58">
      <calculatedColumnFormula>Table9__2[[#This Row],[Target Mix ($)]]*0.8</calculatedColumnFormula>
    </tableColumn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15" name="Table9_3" displayName="Table9_3" ref="A1:D17" tableType="queryTable" totalsRowShown="0" headerRowDxfId="57" dataDxfId="56">
  <autoFilter ref="A1:D17"/>
  <tableColumns count="4">
    <tableColumn id="21" uniqueName="21" name="Country" queryTableFieldId="1" dataDxfId="55"/>
    <tableColumn id="22" uniqueName="22" name="Target Revenue" queryTableFieldId="2" dataDxfId="54"/>
    <tableColumn id="23" uniqueName="23" name="TY YTD Revenue" queryTableFieldId="3" dataDxfId="53"/>
    <tableColumn id="24" uniqueName="24" name="Variance to Target" queryTableFieldId="4" dataDxfId="52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13" name="CountryRegionBudget" displayName="CountryRegionBudget" ref="A1:G17" totalsRowShown="0">
  <autoFilter ref="A1:G17"/>
  <tableColumns count="7">
    <tableColumn id="1" name="Region"/>
    <tableColumn id="2" name="Country"/>
    <tableColumn id="3" name="Target Revenue"/>
    <tableColumn id="4" name="Actual Revenue" dataDxfId="51">
      <calculatedColumnFormula>CountryRegionBudget[[#This Row],[Target Revenue]]*CountryRegionBudget[[#This Row],[Multiplier]]</calculatedColumnFormula>
    </tableColumn>
    <tableColumn id="6" name="Variance" dataDxfId="50">
      <calculatedColumnFormula>CountryRegionBudget[[#This Row],[Actual Revenue]]-CountryRegionBudget[[#This Row],[Target Revenue]]</calculatedColumnFormula>
    </tableColumn>
    <tableColumn id="5" name="Multiplier"/>
    <tableColumn id="7" name="Growth Year on Year" dataDxfId="49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4" name="Table5" displayName="Table5" ref="A1:C18" totalsRowShown="0" headerRowDxfId="48">
  <autoFilter ref="A1:C18"/>
  <tableColumns count="3">
    <tableColumn id="1" name="Key"/>
    <tableColumn id="2" name="Account Owner" dataDxfId="47"/>
    <tableColumn id="3" name="Average Discoun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" name="Table4" displayName="Table4" ref="A1:I18" totalsRowShown="0" headerRowDxfId="46" dataDxfId="45">
  <autoFilter ref="A1:I18"/>
  <tableColumns count="9">
    <tableColumn id="1" name="AccountKey" dataDxfId="44"/>
    <tableColumn id="2" name="Account" dataDxfId="43"/>
    <tableColumn id="3" name="Account Owner" dataDxfId="42"/>
    <tableColumn id="4" name="Account Type" dataDxfId="41"/>
    <tableColumn id="5" name="Country" dataDxfId="40"/>
    <tableColumn id="6" name="Region" dataDxfId="39"/>
    <tableColumn id="7" name="Rank This Year" dataDxfId="38"/>
    <tableColumn id="8" name="Rank Last Year" dataDxfId="37"/>
    <tableColumn id="9" name="Change vs. Last Year" dataDxfId="36">
      <calculatedColumnFormula>Table4[[#This Row],[Rank Last Year]]-Table4[[#This Row],[Rank This Year]]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topLeftCell="M1" workbookViewId="0">
      <selection activeCell="R23" sqref="R23"/>
    </sheetView>
  </sheetViews>
  <sheetFormatPr defaultRowHeight="15" x14ac:dyDescent="0.25"/>
  <cols>
    <col min="1" max="1" width="21" style="8" bestFit="1" customWidth="1"/>
    <col min="2" max="2" width="17" style="8" bestFit="1" customWidth="1"/>
    <col min="3" max="3" width="15.140625" style="8" bestFit="1" customWidth="1"/>
    <col min="4" max="4" width="14.140625" style="8" customWidth="1"/>
    <col min="5" max="5" width="23" style="8" bestFit="1" customWidth="1"/>
    <col min="6" max="6" width="13.85546875" style="8" customWidth="1"/>
    <col min="7" max="7" width="18.7109375" style="8" bestFit="1" customWidth="1"/>
    <col min="8" max="8" width="22.28515625" style="8" bestFit="1" customWidth="1"/>
    <col min="9" max="9" width="14.28515625" style="8" customWidth="1"/>
    <col min="10" max="10" width="11.85546875" style="8" customWidth="1"/>
    <col min="11" max="11" width="15.42578125" style="8" customWidth="1"/>
    <col min="12" max="12" width="24" style="8" customWidth="1"/>
    <col min="13" max="13" width="19.140625" style="36" customWidth="1"/>
    <col min="14" max="14" width="12.85546875" style="8" customWidth="1"/>
    <col min="15" max="15" width="17.5703125" style="8" bestFit="1" customWidth="1"/>
    <col min="16" max="16" width="21" style="8" customWidth="1"/>
    <col min="17" max="17" width="14.5703125" style="37" customWidth="1"/>
    <col min="18" max="18" width="21.85546875" style="37" customWidth="1"/>
    <col min="19" max="19" width="18.85546875" style="37" bestFit="1" customWidth="1"/>
    <col min="20" max="20" width="20.7109375" style="38" bestFit="1" customWidth="1"/>
    <col min="21" max="21" width="17" style="38" customWidth="1"/>
    <col min="22" max="22" width="17.28515625" style="38" bestFit="1" customWidth="1"/>
    <col min="23" max="23" width="18.42578125" style="38" customWidth="1"/>
    <col min="24" max="24" width="21.5703125" style="38" customWidth="1"/>
    <col min="25" max="25" width="17.42578125" style="38" customWidth="1"/>
    <col min="26" max="26" width="15.42578125" style="38" customWidth="1"/>
    <col min="27" max="27" width="9.140625" style="8"/>
  </cols>
  <sheetData>
    <row r="1" spans="1:27" s="1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65</v>
      </c>
      <c r="G1" s="32" t="s">
        <v>66</v>
      </c>
      <c r="H1" s="32" t="s">
        <v>67</v>
      </c>
      <c r="I1" s="32" t="s">
        <v>68</v>
      </c>
      <c r="J1" s="32" t="s">
        <v>69</v>
      </c>
      <c r="K1" s="32" t="s">
        <v>70</v>
      </c>
      <c r="L1" s="32" t="s">
        <v>122</v>
      </c>
      <c r="M1" s="33" t="s">
        <v>71</v>
      </c>
      <c r="N1" s="32" t="s">
        <v>72</v>
      </c>
      <c r="O1" s="32" t="s">
        <v>73</v>
      </c>
      <c r="P1" s="32" t="s">
        <v>76</v>
      </c>
      <c r="Q1" s="34" t="s">
        <v>74</v>
      </c>
      <c r="R1" s="34" t="s">
        <v>75</v>
      </c>
      <c r="S1" s="34" t="s">
        <v>77</v>
      </c>
      <c r="T1" s="35" t="s">
        <v>78</v>
      </c>
      <c r="U1" s="35" t="s">
        <v>79</v>
      </c>
      <c r="V1" s="35" t="s">
        <v>163</v>
      </c>
      <c r="W1" s="35" t="s">
        <v>150</v>
      </c>
      <c r="X1" s="35" t="s">
        <v>151</v>
      </c>
      <c r="Y1" s="35" t="s">
        <v>177</v>
      </c>
      <c r="Z1" s="35" t="s">
        <v>168</v>
      </c>
      <c r="AA1" s="32"/>
    </row>
    <row r="2" spans="1:27" x14ac:dyDescent="0.2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123</v>
      </c>
      <c r="G2" s="8" t="s">
        <v>80</v>
      </c>
      <c r="H2" s="8" t="s">
        <v>81</v>
      </c>
      <c r="I2" s="8" t="s">
        <v>82</v>
      </c>
      <c r="J2" s="8" t="s">
        <v>83</v>
      </c>
      <c r="K2" s="8" t="s">
        <v>84</v>
      </c>
      <c r="L2" s="8">
        <v>8</v>
      </c>
      <c r="M2" s="36" t="s">
        <v>176</v>
      </c>
      <c r="N2" s="8">
        <v>0</v>
      </c>
      <c r="O2" s="8" t="s">
        <v>85</v>
      </c>
      <c r="P2" s="8" t="s">
        <v>86</v>
      </c>
      <c r="Q2" s="37">
        <v>42022.892569444448</v>
      </c>
      <c r="R2" s="37">
        <f>Q2+2</f>
        <v>42024.892569444448</v>
      </c>
      <c r="S2" s="37">
        <f>R2+0</f>
        <v>42024.892569444448</v>
      </c>
      <c r="T2" s="38">
        <v>2792325</v>
      </c>
      <c r="U2" s="38">
        <v>0</v>
      </c>
      <c r="V2" s="38">
        <v>1340000</v>
      </c>
      <c r="W2" s="38">
        <v>0</v>
      </c>
      <c r="X2" s="38">
        <v>0</v>
      </c>
      <c r="Y2" s="38">
        <v>0</v>
      </c>
      <c r="Z2" s="38">
        <f>V2*1.2</f>
        <v>1608000</v>
      </c>
    </row>
    <row r="3" spans="1:27" x14ac:dyDescent="0.25">
      <c r="A3" s="8" t="s">
        <v>10</v>
      </c>
      <c r="B3" s="8" t="s">
        <v>11</v>
      </c>
      <c r="C3" s="8" t="s">
        <v>7</v>
      </c>
      <c r="D3" s="8" t="s">
        <v>12</v>
      </c>
      <c r="E3" s="8" t="s">
        <v>13</v>
      </c>
      <c r="F3" s="8" t="s">
        <v>125</v>
      </c>
      <c r="G3" s="8" t="s">
        <v>80</v>
      </c>
      <c r="H3" s="8" t="s">
        <v>81</v>
      </c>
      <c r="I3" s="8" t="s">
        <v>87</v>
      </c>
      <c r="J3" s="8" t="s">
        <v>88</v>
      </c>
      <c r="K3" s="8" t="s">
        <v>89</v>
      </c>
      <c r="L3" s="8">
        <v>3</v>
      </c>
      <c r="M3" s="36" t="s">
        <v>171</v>
      </c>
      <c r="N3" s="8">
        <v>60</v>
      </c>
      <c r="O3" s="8" t="s">
        <v>90</v>
      </c>
      <c r="P3" s="8" t="s">
        <v>86</v>
      </c>
      <c r="Q3" s="37">
        <v>42248.893078703702</v>
      </c>
      <c r="R3" s="37">
        <f>Q3+6</f>
        <v>42254.893078703702</v>
      </c>
      <c r="T3" s="38">
        <v>3124900</v>
      </c>
      <c r="V3" s="38">
        <v>6922000</v>
      </c>
      <c r="W3" s="38">
        <v>0</v>
      </c>
      <c r="X3" s="38">
        <v>0</v>
      </c>
      <c r="Y3" s="38">
        <f>V3*1.75</f>
        <v>12113500</v>
      </c>
      <c r="Z3" s="38">
        <f t="shared" ref="Z3:Z8" si="0">V3*1.2</f>
        <v>8306400</v>
      </c>
    </row>
    <row r="4" spans="1:27" x14ac:dyDescent="0.25">
      <c r="A4" s="8" t="s">
        <v>14</v>
      </c>
      <c r="B4" s="8" t="s">
        <v>15</v>
      </c>
      <c r="C4" s="8" t="s">
        <v>7</v>
      </c>
      <c r="D4" s="8" t="s">
        <v>16</v>
      </c>
      <c r="E4" s="8" t="s">
        <v>17</v>
      </c>
      <c r="F4" s="8" t="s">
        <v>125</v>
      </c>
      <c r="G4" s="8" t="s">
        <v>91</v>
      </c>
      <c r="H4" s="8" t="s">
        <v>92</v>
      </c>
      <c r="I4" s="8" t="s">
        <v>82</v>
      </c>
      <c r="J4" s="8" t="s">
        <v>93</v>
      </c>
      <c r="K4" s="8" t="s">
        <v>93</v>
      </c>
      <c r="L4" s="8">
        <v>8</v>
      </c>
      <c r="M4" s="36" t="s">
        <v>176</v>
      </c>
      <c r="N4" s="8">
        <v>100</v>
      </c>
      <c r="O4" s="8" t="s">
        <v>97</v>
      </c>
      <c r="P4" s="8" t="s">
        <v>86</v>
      </c>
      <c r="Q4" s="37">
        <v>42022.892569444448</v>
      </c>
      <c r="R4" s="37">
        <f>Q4+3</f>
        <v>42025.892569444448</v>
      </c>
      <c r="S4" s="37">
        <f>R4+3</f>
        <v>42028.892569444448</v>
      </c>
      <c r="T4" s="38">
        <v>747000</v>
      </c>
      <c r="U4" s="38">
        <v>4120000</v>
      </c>
      <c r="V4" s="38">
        <v>4120000</v>
      </c>
      <c r="W4" s="38">
        <v>0</v>
      </c>
      <c r="X4" s="38">
        <f>U4*0.02</f>
        <v>82400</v>
      </c>
      <c r="Y4" s="38">
        <v>747000</v>
      </c>
      <c r="Z4" s="38">
        <f t="shared" si="0"/>
        <v>4944000</v>
      </c>
    </row>
    <row r="5" spans="1:27" x14ac:dyDescent="0.25">
      <c r="A5" s="8" t="s">
        <v>18</v>
      </c>
      <c r="B5" s="8" t="s">
        <v>19</v>
      </c>
      <c r="C5" s="8" t="s">
        <v>7</v>
      </c>
      <c r="D5" s="8" t="s">
        <v>20</v>
      </c>
      <c r="E5" s="8" t="s">
        <v>21</v>
      </c>
      <c r="F5" s="8" t="s">
        <v>125</v>
      </c>
      <c r="G5" s="8" t="s">
        <v>91</v>
      </c>
      <c r="H5" s="8" t="s">
        <v>92</v>
      </c>
      <c r="I5" s="8" t="s">
        <v>87</v>
      </c>
      <c r="J5" s="8" t="s">
        <v>88</v>
      </c>
      <c r="K5" s="8" t="s">
        <v>89</v>
      </c>
      <c r="L5" s="8">
        <v>3</v>
      </c>
      <c r="M5" s="36" t="s">
        <v>171</v>
      </c>
      <c r="N5" s="8">
        <v>60</v>
      </c>
      <c r="O5" s="8" t="s">
        <v>94</v>
      </c>
      <c r="P5" s="8" t="s">
        <v>86</v>
      </c>
      <c r="Q5" s="37">
        <v>42248.893078703702</v>
      </c>
      <c r="R5" s="37">
        <f t="shared" ref="R5:R8" si="1">Q5+6</f>
        <v>42254.893078703702</v>
      </c>
      <c r="T5" s="38">
        <v>10709985</v>
      </c>
      <c r="V5" s="38">
        <v>8135000</v>
      </c>
      <c r="W5" s="38">
        <v>0</v>
      </c>
      <c r="X5" s="38">
        <v>0</v>
      </c>
      <c r="Y5" s="38">
        <f t="shared" ref="Y5:Y6" si="2">V5*1.75</f>
        <v>14236250</v>
      </c>
      <c r="Z5" s="38">
        <f t="shared" si="0"/>
        <v>9762000</v>
      </c>
    </row>
    <row r="6" spans="1:27" x14ac:dyDescent="0.25">
      <c r="A6" s="8" t="s">
        <v>22</v>
      </c>
      <c r="B6" s="8" t="s">
        <v>23</v>
      </c>
      <c r="C6" s="8" t="s">
        <v>7</v>
      </c>
      <c r="D6" s="8" t="s">
        <v>24</v>
      </c>
      <c r="E6" s="8" t="s">
        <v>17</v>
      </c>
      <c r="F6" s="8" t="s">
        <v>125</v>
      </c>
      <c r="G6" s="8" t="s">
        <v>95</v>
      </c>
      <c r="H6" s="8" t="s">
        <v>96</v>
      </c>
      <c r="I6" s="8" t="s">
        <v>82</v>
      </c>
      <c r="J6" s="8" t="s">
        <v>88</v>
      </c>
      <c r="K6" s="8" t="s">
        <v>89</v>
      </c>
      <c r="L6" s="8">
        <v>3</v>
      </c>
      <c r="M6" s="36" t="s">
        <v>171</v>
      </c>
      <c r="N6" s="8">
        <v>80</v>
      </c>
      <c r="O6" s="8" t="s">
        <v>97</v>
      </c>
      <c r="P6" s="8" t="s">
        <v>86</v>
      </c>
      <c r="Q6" s="37">
        <v>42248.893078703702</v>
      </c>
      <c r="R6" s="37">
        <f t="shared" si="1"/>
        <v>42254.893078703702</v>
      </c>
      <c r="T6" s="38">
        <v>359997</v>
      </c>
      <c r="V6" s="38">
        <v>3145000</v>
      </c>
      <c r="W6" s="38">
        <v>0</v>
      </c>
      <c r="X6" s="38">
        <v>0</v>
      </c>
      <c r="Y6" s="38">
        <f t="shared" si="2"/>
        <v>5503750</v>
      </c>
      <c r="Z6" s="38">
        <f t="shared" si="0"/>
        <v>3774000</v>
      </c>
    </row>
    <row r="7" spans="1:27" x14ac:dyDescent="0.25">
      <c r="A7" s="8" t="s">
        <v>18</v>
      </c>
      <c r="B7" s="8" t="s">
        <v>19</v>
      </c>
      <c r="C7" s="8" t="s">
        <v>7</v>
      </c>
      <c r="D7" s="8" t="s">
        <v>20</v>
      </c>
      <c r="E7" s="8" t="s">
        <v>21</v>
      </c>
      <c r="F7" s="8" t="s">
        <v>123</v>
      </c>
      <c r="G7" s="8" t="s">
        <v>98</v>
      </c>
      <c r="H7" s="8" t="s">
        <v>99</v>
      </c>
      <c r="I7" s="8" t="s">
        <v>87</v>
      </c>
      <c r="J7" s="8" t="s">
        <v>88</v>
      </c>
      <c r="K7" s="8" t="s">
        <v>89</v>
      </c>
      <c r="L7" s="8">
        <v>7</v>
      </c>
      <c r="M7" s="36" t="s">
        <v>175</v>
      </c>
      <c r="N7" s="8">
        <v>80</v>
      </c>
      <c r="O7" s="8" t="s">
        <v>97</v>
      </c>
      <c r="P7" s="8" t="s">
        <v>86</v>
      </c>
      <c r="Q7" s="37">
        <v>42248.893078703702</v>
      </c>
      <c r="R7" s="37">
        <f t="shared" si="1"/>
        <v>42254.893078703702</v>
      </c>
      <c r="T7" s="38">
        <v>4725000</v>
      </c>
      <c r="V7" s="38">
        <v>8142000</v>
      </c>
      <c r="W7" s="38">
        <v>0</v>
      </c>
      <c r="X7" s="38">
        <v>0</v>
      </c>
      <c r="Y7" s="38">
        <f>V7*0.1</f>
        <v>814200</v>
      </c>
      <c r="Z7" s="38">
        <f t="shared" si="0"/>
        <v>9770400</v>
      </c>
    </row>
    <row r="8" spans="1:27" x14ac:dyDescent="0.25">
      <c r="A8" s="8" t="s">
        <v>5</v>
      </c>
      <c r="B8" s="8" t="s">
        <v>6</v>
      </c>
      <c r="C8" s="8" t="s">
        <v>7</v>
      </c>
      <c r="D8" s="8" t="s">
        <v>8</v>
      </c>
      <c r="E8" s="8" t="s">
        <v>9</v>
      </c>
      <c r="F8" s="8" t="s">
        <v>123</v>
      </c>
      <c r="G8" s="8" t="s">
        <v>80</v>
      </c>
      <c r="H8" s="8" t="s">
        <v>81</v>
      </c>
      <c r="I8" s="8" t="s">
        <v>82</v>
      </c>
      <c r="J8" s="8" t="s">
        <v>88</v>
      </c>
      <c r="K8" s="8" t="s">
        <v>89</v>
      </c>
      <c r="L8" s="8">
        <v>5</v>
      </c>
      <c r="M8" s="36" t="s">
        <v>173</v>
      </c>
      <c r="N8" s="8">
        <v>80</v>
      </c>
      <c r="O8" s="8" t="s">
        <v>97</v>
      </c>
      <c r="P8" s="8" t="s">
        <v>86</v>
      </c>
      <c r="Q8" s="37">
        <v>42248.893078703702</v>
      </c>
      <c r="R8" s="37">
        <f t="shared" si="1"/>
        <v>42254.893078703702</v>
      </c>
      <c r="T8" s="38">
        <v>1319998</v>
      </c>
      <c r="V8" s="38">
        <v>2230000</v>
      </c>
      <c r="W8" s="38">
        <v>0</v>
      </c>
      <c r="X8" s="38">
        <v>0</v>
      </c>
      <c r="Y8" s="38">
        <f>V8*0.3</f>
        <v>669000</v>
      </c>
      <c r="Z8" s="38">
        <f t="shared" si="0"/>
        <v>2676000</v>
      </c>
    </row>
    <row r="9" spans="1:27" x14ac:dyDescent="0.25">
      <c r="A9" s="8" t="s">
        <v>10</v>
      </c>
      <c r="B9" s="8" t="s">
        <v>11</v>
      </c>
      <c r="C9" s="8" t="s">
        <v>7</v>
      </c>
      <c r="D9" s="8" t="s">
        <v>12</v>
      </c>
      <c r="E9" s="8" t="s">
        <v>13</v>
      </c>
      <c r="F9" s="8" t="s">
        <v>125</v>
      </c>
      <c r="G9" s="8" t="s">
        <v>91</v>
      </c>
      <c r="H9" s="8" t="s">
        <v>92</v>
      </c>
      <c r="I9" s="8" t="s">
        <v>100</v>
      </c>
      <c r="J9" s="8" t="s">
        <v>93</v>
      </c>
      <c r="K9" s="8" t="s">
        <v>93</v>
      </c>
      <c r="L9" s="8">
        <v>8</v>
      </c>
      <c r="M9" s="36" t="s">
        <v>176</v>
      </c>
      <c r="N9" s="8">
        <v>100</v>
      </c>
      <c r="O9" s="8" t="s">
        <v>97</v>
      </c>
      <c r="P9" s="8" t="s">
        <v>86</v>
      </c>
      <c r="Q9" s="37">
        <v>42022.892569444448</v>
      </c>
      <c r="R9" s="37">
        <f>Q9+3</f>
        <v>42025.892569444448</v>
      </c>
      <c r="S9" s="37">
        <f>R9+3</f>
        <v>42028.892569444448</v>
      </c>
      <c r="T9" s="38">
        <v>1450000</v>
      </c>
      <c r="U9" s="38">
        <v>4137000</v>
      </c>
      <c r="V9" s="38">
        <v>4137000</v>
      </c>
      <c r="W9" s="38">
        <v>0</v>
      </c>
      <c r="X9" s="38">
        <f>U9*0.02</f>
        <v>82740</v>
      </c>
      <c r="Y9" s="38">
        <v>1450000</v>
      </c>
      <c r="Z9" s="38">
        <f>Y9*1.1</f>
        <v>1595000.0000000002</v>
      </c>
    </row>
    <row r="10" spans="1:27" x14ac:dyDescent="0.25">
      <c r="A10" s="8" t="s">
        <v>25</v>
      </c>
      <c r="B10" s="8" t="s">
        <v>26</v>
      </c>
      <c r="C10" s="8" t="s">
        <v>7</v>
      </c>
      <c r="D10" s="8" t="s">
        <v>27</v>
      </c>
      <c r="E10" s="8" t="s">
        <v>9</v>
      </c>
      <c r="F10" s="8" t="s">
        <v>123</v>
      </c>
      <c r="G10" s="8" t="s">
        <v>91</v>
      </c>
      <c r="H10" s="8" t="s">
        <v>92</v>
      </c>
      <c r="I10" s="8" t="s">
        <v>100</v>
      </c>
      <c r="J10" s="8" t="s">
        <v>88</v>
      </c>
      <c r="K10" s="8" t="s">
        <v>89</v>
      </c>
      <c r="L10" s="8">
        <v>1</v>
      </c>
      <c r="M10" s="36" t="s">
        <v>169</v>
      </c>
      <c r="N10" s="8">
        <v>20</v>
      </c>
      <c r="O10" s="8" t="s">
        <v>101</v>
      </c>
      <c r="P10" s="8" t="s">
        <v>86</v>
      </c>
      <c r="Q10" s="37">
        <v>42248.893078703702</v>
      </c>
      <c r="R10" s="37">
        <f>Q10+6</f>
        <v>42254.893078703702</v>
      </c>
      <c r="T10" s="38">
        <v>3499.9</v>
      </c>
      <c r="V10" s="38">
        <v>3170000</v>
      </c>
      <c r="W10" s="38">
        <v>0</v>
      </c>
      <c r="X10" s="38">
        <v>0</v>
      </c>
      <c r="Y10" s="38">
        <f>V10*1.5</f>
        <v>4755000</v>
      </c>
      <c r="Z10" s="38">
        <f t="shared" ref="Z10:Z14" si="3">Y10*1.1</f>
        <v>5230500</v>
      </c>
    </row>
    <row r="11" spans="1:27" x14ac:dyDescent="0.25">
      <c r="A11" s="8" t="s">
        <v>28</v>
      </c>
      <c r="B11" s="8" t="s">
        <v>29</v>
      </c>
      <c r="C11" s="8" t="s">
        <v>30</v>
      </c>
      <c r="D11" s="8" t="s">
        <v>31</v>
      </c>
      <c r="E11" s="8" t="s">
        <v>21</v>
      </c>
      <c r="F11" s="8" t="s">
        <v>123</v>
      </c>
      <c r="G11" s="8" t="s">
        <v>102</v>
      </c>
      <c r="H11" s="8" t="s">
        <v>81</v>
      </c>
      <c r="I11" s="8" t="s">
        <v>103</v>
      </c>
      <c r="J11" s="8" t="s">
        <v>93</v>
      </c>
      <c r="K11" s="8" t="s">
        <v>93</v>
      </c>
      <c r="L11" s="8">
        <v>8</v>
      </c>
      <c r="M11" s="36" t="s">
        <v>176</v>
      </c>
      <c r="N11" s="8">
        <v>100</v>
      </c>
      <c r="O11" s="8" t="s">
        <v>104</v>
      </c>
      <c r="P11" s="8" t="s">
        <v>86</v>
      </c>
      <c r="Q11" s="37">
        <v>42053.892824074072</v>
      </c>
      <c r="R11" s="37">
        <f t="shared" ref="R11:R12" si="4">Q11+3</f>
        <v>42056.892824074072</v>
      </c>
      <c r="S11" s="37">
        <f>R11+3</f>
        <v>42059.892824074072</v>
      </c>
      <c r="T11" s="38">
        <v>415</v>
      </c>
      <c r="U11" s="38">
        <v>5000000</v>
      </c>
      <c r="V11" s="38">
        <v>4230000</v>
      </c>
      <c r="W11" s="38">
        <v>0</v>
      </c>
      <c r="X11" s="38">
        <f t="shared" ref="X11:X12" si="5">U11*0.02</f>
        <v>100000</v>
      </c>
      <c r="Y11" s="38">
        <v>415</v>
      </c>
      <c r="Z11" s="38">
        <f t="shared" si="3"/>
        <v>456.50000000000006</v>
      </c>
    </row>
    <row r="12" spans="1:27" x14ac:dyDescent="0.25">
      <c r="A12" s="8" t="s">
        <v>32</v>
      </c>
      <c r="B12" s="8" t="s">
        <v>33</v>
      </c>
      <c r="C12" s="8" t="s">
        <v>30</v>
      </c>
      <c r="D12" s="8" t="s">
        <v>34</v>
      </c>
      <c r="E12" s="8" t="s">
        <v>13</v>
      </c>
      <c r="F12" s="8" t="s">
        <v>125</v>
      </c>
      <c r="G12" s="8" t="s">
        <v>102</v>
      </c>
      <c r="H12" s="8" t="s">
        <v>81</v>
      </c>
      <c r="I12" s="8" t="s">
        <v>100</v>
      </c>
      <c r="J12" s="8" t="s">
        <v>93</v>
      </c>
      <c r="K12" s="8" t="s">
        <v>93</v>
      </c>
      <c r="L12" s="8">
        <v>8</v>
      </c>
      <c r="M12" s="36" t="s">
        <v>176</v>
      </c>
      <c r="N12" s="8">
        <v>100</v>
      </c>
      <c r="O12" s="8" t="s">
        <v>97</v>
      </c>
      <c r="P12" s="8" t="s">
        <v>86</v>
      </c>
      <c r="Q12" s="37">
        <v>42053.892824074072</v>
      </c>
      <c r="R12" s="37">
        <f t="shared" si="4"/>
        <v>42056.892824074072</v>
      </c>
      <c r="S12" s="37">
        <f>R12+3</f>
        <v>42059.892824074072</v>
      </c>
      <c r="T12" s="38">
        <v>4910000</v>
      </c>
      <c r="U12" s="38">
        <v>4910000</v>
      </c>
      <c r="V12" s="38">
        <v>4910000</v>
      </c>
      <c r="W12" s="38">
        <v>0</v>
      </c>
      <c r="X12" s="38">
        <f t="shared" si="5"/>
        <v>98200</v>
      </c>
      <c r="Y12" s="38">
        <v>4910000</v>
      </c>
      <c r="Z12" s="38">
        <f t="shared" si="3"/>
        <v>5401000</v>
      </c>
    </row>
    <row r="13" spans="1:27" x14ac:dyDescent="0.25">
      <c r="A13" s="8" t="s">
        <v>35</v>
      </c>
      <c r="B13" s="8" t="s">
        <v>36</v>
      </c>
      <c r="C13" s="8" t="s">
        <v>30</v>
      </c>
      <c r="D13" s="8" t="s">
        <v>37</v>
      </c>
      <c r="E13" s="8" t="s">
        <v>9</v>
      </c>
      <c r="F13" s="8" t="s">
        <v>124</v>
      </c>
      <c r="G13" s="8" t="s">
        <v>95</v>
      </c>
      <c r="H13" s="8" t="s">
        <v>96</v>
      </c>
      <c r="I13" s="8" t="s">
        <v>87</v>
      </c>
      <c r="J13" s="8" t="s">
        <v>88</v>
      </c>
      <c r="K13" s="8" t="s">
        <v>89</v>
      </c>
      <c r="L13" s="8">
        <v>5</v>
      </c>
      <c r="M13" s="36" t="s">
        <v>173</v>
      </c>
      <c r="N13" s="8">
        <v>60</v>
      </c>
      <c r="O13" s="8" t="s">
        <v>105</v>
      </c>
      <c r="P13" s="8" t="s">
        <v>86</v>
      </c>
      <c r="Q13" s="37">
        <v>42248.893078703702</v>
      </c>
      <c r="R13" s="37">
        <f t="shared" ref="R13:R14" si="6">Q13+6</f>
        <v>42254.893078703702</v>
      </c>
      <c r="T13" s="38">
        <v>93375</v>
      </c>
      <c r="V13" s="38">
        <v>3140000</v>
      </c>
      <c r="W13" s="38">
        <v>0</v>
      </c>
      <c r="X13" s="38">
        <v>0</v>
      </c>
      <c r="Y13" s="38">
        <f>V13*0.8</f>
        <v>2512000</v>
      </c>
      <c r="Z13" s="38">
        <f>Y13*1.1</f>
        <v>2763200</v>
      </c>
    </row>
    <row r="14" spans="1:27" x14ac:dyDescent="0.25">
      <c r="A14" s="8" t="s">
        <v>32</v>
      </c>
      <c r="B14" s="8" t="s">
        <v>33</v>
      </c>
      <c r="C14" s="8" t="s">
        <v>30</v>
      </c>
      <c r="D14" s="8" t="s">
        <v>34</v>
      </c>
      <c r="E14" s="8" t="s">
        <v>13</v>
      </c>
      <c r="F14" s="8" t="s">
        <v>125</v>
      </c>
      <c r="G14" s="8" t="s">
        <v>91</v>
      </c>
      <c r="H14" s="8" t="s">
        <v>92</v>
      </c>
      <c r="I14" s="8" t="s">
        <v>87</v>
      </c>
      <c r="J14" s="8" t="s">
        <v>88</v>
      </c>
      <c r="K14" s="8" t="s">
        <v>89</v>
      </c>
      <c r="L14" s="8">
        <v>5</v>
      </c>
      <c r="M14" s="36" t="s">
        <v>173</v>
      </c>
      <c r="N14" s="8">
        <v>60</v>
      </c>
      <c r="O14" s="8" t="s">
        <v>97</v>
      </c>
      <c r="P14" s="8" t="s">
        <v>86</v>
      </c>
      <c r="Q14" s="37">
        <v>42248.893078703702</v>
      </c>
      <c r="R14" s="37">
        <f t="shared" si="6"/>
        <v>42254.893078703702</v>
      </c>
      <c r="T14" s="38">
        <v>2000000</v>
      </c>
      <c r="V14" s="38">
        <v>2440000</v>
      </c>
      <c r="W14" s="38">
        <v>0</v>
      </c>
      <c r="X14" s="38">
        <v>0</v>
      </c>
      <c r="Y14" s="38">
        <f t="shared" ref="Y14" si="7">V14*0.6</f>
        <v>1464000</v>
      </c>
      <c r="Z14" s="38">
        <f t="shared" si="3"/>
        <v>1610400.0000000002</v>
      </c>
    </row>
    <row r="15" spans="1:27" x14ac:dyDescent="0.25">
      <c r="A15" s="8" t="s">
        <v>38</v>
      </c>
      <c r="B15" s="8" t="s">
        <v>39</v>
      </c>
      <c r="C15" s="8" t="s">
        <v>30</v>
      </c>
      <c r="D15" s="8" t="s">
        <v>40</v>
      </c>
      <c r="E15" s="8" t="s">
        <v>9</v>
      </c>
      <c r="F15" s="8" t="s">
        <v>124</v>
      </c>
      <c r="G15" s="8" t="s">
        <v>102</v>
      </c>
      <c r="H15" s="8" t="s">
        <v>81</v>
      </c>
      <c r="I15" s="8" t="s">
        <v>82</v>
      </c>
      <c r="J15" s="8" t="s">
        <v>93</v>
      </c>
      <c r="K15" s="8" t="s">
        <v>93</v>
      </c>
      <c r="L15" s="8">
        <v>8</v>
      </c>
      <c r="M15" s="36" t="s">
        <v>176</v>
      </c>
      <c r="N15" s="8">
        <v>100</v>
      </c>
      <c r="O15" s="8" t="s">
        <v>106</v>
      </c>
      <c r="P15" s="8" t="s">
        <v>152</v>
      </c>
      <c r="Q15" s="37">
        <v>42053.892824074072</v>
      </c>
      <c r="R15" s="37">
        <f t="shared" ref="R15:R16" si="8">Q15+3</f>
        <v>42056.892824074072</v>
      </c>
      <c r="S15" s="37">
        <f>R15+3</f>
        <v>42059.892824074072</v>
      </c>
      <c r="T15" s="38">
        <v>5305032</v>
      </c>
      <c r="U15" s="38">
        <v>5035000</v>
      </c>
      <c r="V15" s="38">
        <v>5305032</v>
      </c>
      <c r="W15" s="38">
        <f>U15*0.1</f>
        <v>503500</v>
      </c>
      <c r="X15" s="38">
        <f t="shared" ref="X15:X16" si="9">U15*0.02</f>
        <v>100700</v>
      </c>
      <c r="Y15" s="38">
        <v>5305032</v>
      </c>
      <c r="Z15" s="38">
        <f t="shared" ref="Z15:Z23" si="10">Y15*1.1</f>
        <v>5835535.2000000002</v>
      </c>
    </row>
    <row r="16" spans="1:27" x14ac:dyDescent="0.25">
      <c r="A16" s="8" t="s">
        <v>25</v>
      </c>
      <c r="B16" s="8" t="s">
        <v>26</v>
      </c>
      <c r="C16" s="8" t="s">
        <v>7</v>
      </c>
      <c r="D16" s="8" t="s">
        <v>27</v>
      </c>
      <c r="E16" s="8" t="s">
        <v>9</v>
      </c>
      <c r="F16" s="8" t="s">
        <v>123</v>
      </c>
      <c r="G16" s="8" t="s">
        <v>102</v>
      </c>
      <c r="H16" s="8" t="s">
        <v>81</v>
      </c>
      <c r="I16" s="8" t="s">
        <v>87</v>
      </c>
      <c r="J16" s="8" t="s">
        <v>93</v>
      </c>
      <c r="K16" s="8" t="s">
        <v>93</v>
      </c>
      <c r="L16" s="8">
        <v>8</v>
      </c>
      <c r="M16" s="36" t="s">
        <v>176</v>
      </c>
      <c r="N16" s="8">
        <v>100</v>
      </c>
      <c r="O16" s="8" t="s">
        <v>101</v>
      </c>
      <c r="P16" s="8" t="s">
        <v>86</v>
      </c>
      <c r="Q16" s="37">
        <v>42081.892847222225</v>
      </c>
      <c r="R16" s="37">
        <f t="shared" si="8"/>
        <v>42084.892847222225</v>
      </c>
      <c r="S16" s="37">
        <f>R16+3</f>
        <v>42087.892847222225</v>
      </c>
      <c r="T16" s="38">
        <v>290000</v>
      </c>
      <c r="U16" s="38">
        <v>290000</v>
      </c>
      <c r="V16" s="38">
        <v>795000</v>
      </c>
      <c r="W16" s="38">
        <v>0</v>
      </c>
      <c r="X16" s="38">
        <f t="shared" si="9"/>
        <v>5800</v>
      </c>
      <c r="Y16" s="38">
        <v>290000</v>
      </c>
      <c r="Z16" s="38">
        <f t="shared" si="10"/>
        <v>319000</v>
      </c>
    </row>
    <row r="17" spans="1:26" x14ac:dyDescent="0.25">
      <c r="A17" s="8" t="s">
        <v>41</v>
      </c>
      <c r="B17" s="8" t="s">
        <v>42</v>
      </c>
      <c r="C17" s="8" t="s">
        <v>30</v>
      </c>
      <c r="D17" s="8" t="s">
        <v>43</v>
      </c>
      <c r="E17" s="8" t="s">
        <v>21</v>
      </c>
      <c r="F17" s="8" t="s">
        <v>123</v>
      </c>
      <c r="G17" s="8" t="s">
        <v>91</v>
      </c>
      <c r="H17" s="8" t="s">
        <v>92</v>
      </c>
      <c r="I17" s="8" t="s">
        <v>103</v>
      </c>
      <c r="J17" s="8" t="s">
        <v>88</v>
      </c>
      <c r="K17" s="8" t="s">
        <v>89</v>
      </c>
      <c r="L17" s="8">
        <v>5</v>
      </c>
      <c r="M17" s="36" t="s">
        <v>173</v>
      </c>
      <c r="N17" s="8">
        <v>60</v>
      </c>
      <c r="O17" s="8" t="s">
        <v>107</v>
      </c>
      <c r="P17" s="8" t="s">
        <v>86</v>
      </c>
      <c r="Q17" s="37">
        <v>42248.893078703702</v>
      </c>
      <c r="R17" s="37">
        <f>Q17+6</f>
        <v>42254.893078703702</v>
      </c>
      <c r="T17" s="38">
        <v>2132000</v>
      </c>
      <c r="V17" s="38">
        <v>2132000</v>
      </c>
      <c r="W17" s="38">
        <v>0</v>
      </c>
      <c r="X17" s="38">
        <v>0</v>
      </c>
      <c r="Y17" s="38">
        <f t="shared" ref="Y17" si="11">V17*0.6</f>
        <v>1279200</v>
      </c>
      <c r="Z17" s="38">
        <f t="shared" si="10"/>
        <v>1407120</v>
      </c>
    </row>
    <row r="18" spans="1:26" x14ac:dyDescent="0.25">
      <c r="A18" s="8" t="s">
        <v>44</v>
      </c>
      <c r="B18" s="8" t="s">
        <v>33</v>
      </c>
      <c r="C18" s="8" t="s">
        <v>30</v>
      </c>
      <c r="D18" s="8" t="s">
        <v>34</v>
      </c>
      <c r="E18" s="8" t="s">
        <v>13</v>
      </c>
      <c r="F18" s="8" t="s">
        <v>126</v>
      </c>
      <c r="G18" s="8" t="s">
        <v>91</v>
      </c>
      <c r="H18" s="8" t="s">
        <v>92</v>
      </c>
      <c r="I18" s="8" t="s">
        <v>103</v>
      </c>
      <c r="J18" s="8" t="s">
        <v>83</v>
      </c>
      <c r="K18" s="8" t="s">
        <v>84</v>
      </c>
      <c r="L18" s="8">
        <v>8</v>
      </c>
      <c r="M18" s="36" t="s">
        <v>176</v>
      </c>
      <c r="N18" s="8">
        <v>0</v>
      </c>
      <c r="O18" s="8" t="s">
        <v>108</v>
      </c>
      <c r="P18" s="8" t="s">
        <v>86</v>
      </c>
      <c r="Q18" s="37">
        <v>42081.892847222225</v>
      </c>
      <c r="R18" s="37">
        <f>Q18+2</f>
        <v>42083.892847222225</v>
      </c>
      <c r="S18" s="37">
        <f>R18+0</f>
        <v>42083.892847222225</v>
      </c>
      <c r="T18" s="38">
        <v>4910000</v>
      </c>
      <c r="U18" s="38">
        <v>0</v>
      </c>
      <c r="V18" s="38">
        <v>4910000</v>
      </c>
      <c r="W18" s="38">
        <v>0</v>
      </c>
      <c r="X18" s="38">
        <v>0</v>
      </c>
      <c r="Y18" s="38">
        <v>0</v>
      </c>
      <c r="Z18" s="38">
        <f t="shared" si="10"/>
        <v>0</v>
      </c>
    </row>
    <row r="19" spans="1:26" x14ac:dyDescent="0.25">
      <c r="A19" s="8" t="s">
        <v>22</v>
      </c>
      <c r="B19" s="8" t="s">
        <v>23</v>
      </c>
      <c r="C19" s="8" t="s">
        <v>7</v>
      </c>
      <c r="D19" s="8" t="s">
        <v>24</v>
      </c>
      <c r="E19" s="8" t="s">
        <v>17</v>
      </c>
      <c r="F19" s="8" t="s">
        <v>125</v>
      </c>
      <c r="G19" s="8" t="s">
        <v>95</v>
      </c>
      <c r="H19" s="8" t="s">
        <v>96</v>
      </c>
      <c r="I19" s="8" t="s">
        <v>87</v>
      </c>
      <c r="J19" s="8" t="s">
        <v>88</v>
      </c>
      <c r="K19" s="8" t="s">
        <v>89</v>
      </c>
      <c r="L19" s="8">
        <v>2</v>
      </c>
      <c r="M19" s="36" t="s">
        <v>170</v>
      </c>
      <c r="N19" s="8">
        <v>60</v>
      </c>
      <c r="O19" s="8" t="s">
        <v>97</v>
      </c>
      <c r="P19" s="8" t="s">
        <v>86</v>
      </c>
      <c r="Q19" s="37">
        <v>42248.893078703702</v>
      </c>
      <c r="R19" s="37">
        <f>Q19+6</f>
        <v>42254.893078703702</v>
      </c>
      <c r="T19" s="38">
        <v>12434000</v>
      </c>
      <c r="V19" s="38">
        <v>500000</v>
      </c>
      <c r="W19" s="38">
        <v>0</v>
      </c>
      <c r="X19" s="38">
        <v>0</v>
      </c>
      <c r="Y19" s="38">
        <f>V19*1.5</f>
        <v>750000</v>
      </c>
      <c r="Z19" s="38">
        <f t="shared" si="10"/>
        <v>825000.00000000012</v>
      </c>
    </row>
    <row r="20" spans="1:26" x14ac:dyDescent="0.25">
      <c r="A20" s="8" t="s">
        <v>5</v>
      </c>
      <c r="B20" s="8" t="s">
        <v>6</v>
      </c>
      <c r="C20" s="8" t="s">
        <v>7</v>
      </c>
      <c r="D20" s="8" t="s">
        <v>8</v>
      </c>
      <c r="E20" s="8" t="s">
        <v>9</v>
      </c>
      <c r="F20" s="8" t="s">
        <v>123</v>
      </c>
      <c r="G20" s="8" t="s">
        <v>80</v>
      </c>
      <c r="H20" s="8" t="s">
        <v>109</v>
      </c>
      <c r="I20" s="8" t="s">
        <v>87</v>
      </c>
      <c r="J20" s="8" t="s">
        <v>83</v>
      </c>
      <c r="K20" s="8" t="s">
        <v>110</v>
      </c>
      <c r="L20" s="8">
        <v>8</v>
      </c>
      <c r="M20" s="36" t="s">
        <v>176</v>
      </c>
      <c r="N20" s="8">
        <v>0</v>
      </c>
      <c r="O20" s="8" t="s">
        <v>85</v>
      </c>
      <c r="P20" s="8" t="s">
        <v>86</v>
      </c>
      <c r="Q20" s="37">
        <v>42081.892847222225</v>
      </c>
      <c r="R20" s="37">
        <f>Q20+2</f>
        <v>42083.892847222225</v>
      </c>
      <c r="S20" s="37">
        <f>R20+0</f>
        <v>42083.892847222225</v>
      </c>
      <c r="T20" s="38">
        <v>3910000</v>
      </c>
      <c r="U20" s="38">
        <v>0</v>
      </c>
      <c r="V20" s="38">
        <v>3910000</v>
      </c>
      <c r="W20" s="38">
        <v>0</v>
      </c>
      <c r="X20" s="38">
        <v>0</v>
      </c>
      <c r="Y20" s="38">
        <v>0</v>
      </c>
      <c r="Z20" s="38">
        <f t="shared" si="10"/>
        <v>0</v>
      </c>
    </row>
    <row r="21" spans="1:26" x14ac:dyDescent="0.25">
      <c r="A21" s="8" t="s">
        <v>45</v>
      </c>
      <c r="B21" s="8" t="s">
        <v>46</v>
      </c>
      <c r="C21" s="8" t="s">
        <v>47</v>
      </c>
      <c r="D21" s="8" t="s">
        <v>48</v>
      </c>
      <c r="E21" s="8" t="s">
        <v>9</v>
      </c>
      <c r="F21" s="8" t="s">
        <v>125</v>
      </c>
      <c r="G21" s="8" t="s">
        <v>102</v>
      </c>
      <c r="H21" s="8" t="s">
        <v>81</v>
      </c>
      <c r="I21" s="8" t="s">
        <v>100</v>
      </c>
      <c r="J21" s="8" t="s">
        <v>93</v>
      </c>
      <c r="K21" s="8" t="s">
        <v>93</v>
      </c>
      <c r="L21" s="8">
        <v>8</v>
      </c>
      <c r="M21" s="36" t="s">
        <v>176</v>
      </c>
      <c r="N21" s="8">
        <v>100</v>
      </c>
      <c r="O21" s="8" t="s">
        <v>85</v>
      </c>
      <c r="P21" s="8" t="s">
        <v>86</v>
      </c>
      <c r="Q21" s="37">
        <v>42112.893171296295</v>
      </c>
      <c r="R21" s="37">
        <f t="shared" ref="R21" si="12">Q21+5</f>
        <v>42117.893171296295</v>
      </c>
      <c r="S21" s="37">
        <f>R21+3</f>
        <v>42120.893171296295</v>
      </c>
      <c r="T21" s="38">
        <v>6165000</v>
      </c>
      <c r="U21" s="38">
        <v>6165000</v>
      </c>
      <c r="V21" s="38">
        <v>6165000</v>
      </c>
      <c r="W21" s="38">
        <v>0</v>
      </c>
      <c r="X21" s="38">
        <f t="shared" ref="X21:X22" si="13">U21*0.02</f>
        <v>123300</v>
      </c>
      <c r="Y21" s="38">
        <v>6165000</v>
      </c>
      <c r="Z21" s="38">
        <f t="shared" si="10"/>
        <v>6781500.0000000009</v>
      </c>
    </row>
    <row r="22" spans="1:26" x14ac:dyDescent="0.25">
      <c r="A22" s="8" t="s">
        <v>28</v>
      </c>
      <c r="B22" s="8" t="s">
        <v>29</v>
      </c>
      <c r="C22" s="8" t="s">
        <v>30</v>
      </c>
      <c r="D22" s="8" t="s">
        <v>31</v>
      </c>
      <c r="E22" s="8" t="s">
        <v>21</v>
      </c>
      <c r="F22" s="8" t="s">
        <v>125</v>
      </c>
      <c r="G22" s="8" t="s">
        <v>91</v>
      </c>
      <c r="H22" s="8" t="s">
        <v>92</v>
      </c>
      <c r="I22" s="8" t="s">
        <v>100</v>
      </c>
      <c r="J22" s="8" t="s">
        <v>93</v>
      </c>
      <c r="K22" s="8" t="s">
        <v>93</v>
      </c>
      <c r="L22" s="8">
        <v>8</v>
      </c>
      <c r="M22" s="36" t="s">
        <v>176</v>
      </c>
      <c r="N22" s="8">
        <v>100</v>
      </c>
      <c r="O22" s="8" t="s">
        <v>97</v>
      </c>
      <c r="P22" s="8" t="s">
        <v>86</v>
      </c>
      <c r="Q22" s="37">
        <v>42112.893171296295</v>
      </c>
      <c r="R22" s="37">
        <f>Q22+1</f>
        <v>42113.893171296295</v>
      </c>
      <c r="S22" s="37">
        <f>R22+1</f>
        <v>42114.893171296295</v>
      </c>
      <c r="T22" s="38">
        <v>3334776</v>
      </c>
      <c r="U22" s="38">
        <v>3334776</v>
      </c>
      <c r="V22" s="38">
        <v>3334776</v>
      </c>
      <c r="W22" s="38">
        <v>0</v>
      </c>
      <c r="X22" s="38">
        <f t="shared" si="13"/>
        <v>66695.520000000004</v>
      </c>
      <c r="Y22" s="38">
        <v>3334776</v>
      </c>
      <c r="Z22" s="38">
        <f t="shared" si="10"/>
        <v>3668253.6</v>
      </c>
    </row>
    <row r="23" spans="1:26" x14ac:dyDescent="0.25">
      <c r="A23" s="8" t="s">
        <v>49</v>
      </c>
      <c r="B23" s="8" t="s">
        <v>50</v>
      </c>
      <c r="C23" s="8" t="s">
        <v>47</v>
      </c>
      <c r="D23" s="8" t="s">
        <v>51</v>
      </c>
      <c r="E23" s="8" t="s">
        <v>21</v>
      </c>
      <c r="F23" s="8" t="s">
        <v>125</v>
      </c>
      <c r="G23" s="8" t="s">
        <v>111</v>
      </c>
      <c r="H23" s="8" t="s">
        <v>92</v>
      </c>
      <c r="I23" s="8" t="s">
        <v>103</v>
      </c>
      <c r="J23" s="8" t="s">
        <v>88</v>
      </c>
      <c r="K23" s="8" t="s">
        <v>89</v>
      </c>
      <c r="L23" s="8">
        <v>7</v>
      </c>
      <c r="M23" s="36" t="s">
        <v>175</v>
      </c>
      <c r="N23" s="8">
        <v>80</v>
      </c>
      <c r="O23" s="8" t="s">
        <v>90</v>
      </c>
      <c r="P23" s="8" t="s">
        <v>86</v>
      </c>
      <c r="Q23" s="37">
        <v>42248.893078703702</v>
      </c>
      <c r="R23" s="37">
        <f>Q23+6</f>
        <v>42254.893078703702</v>
      </c>
      <c r="T23" s="38">
        <v>2132000</v>
      </c>
      <c r="V23" s="38">
        <v>2922000</v>
      </c>
      <c r="W23" s="38">
        <v>0</v>
      </c>
      <c r="X23" s="38">
        <v>0</v>
      </c>
      <c r="Y23" s="38">
        <f>V23*0.11</f>
        <v>321420</v>
      </c>
      <c r="Z23" s="38">
        <f t="shared" si="10"/>
        <v>353562</v>
      </c>
    </row>
    <row r="24" spans="1:26" x14ac:dyDescent="0.25">
      <c r="A24" s="8" t="s">
        <v>41</v>
      </c>
      <c r="B24" s="8" t="s">
        <v>42</v>
      </c>
      <c r="C24" s="8" t="s">
        <v>30</v>
      </c>
      <c r="D24" s="8" t="s">
        <v>43</v>
      </c>
      <c r="E24" s="8" t="s">
        <v>21</v>
      </c>
      <c r="F24" s="8" t="s">
        <v>125</v>
      </c>
      <c r="G24" s="8" t="s">
        <v>111</v>
      </c>
      <c r="H24" s="8" t="s">
        <v>92</v>
      </c>
      <c r="I24" s="8" t="s">
        <v>103</v>
      </c>
      <c r="J24" s="8" t="s">
        <v>93</v>
      </c>
      <c r="K24" s="8" t="s">
        <v>93</v>
      </c>
      <c r="L24" s="8">
        <v>8</v>
      </c>
      <c r="M24" s="36" t="s">
        <v>176</v>
      </c>
      <c r="N24" s="8">
        <v>100</v>
      </c>
      <c r="O24" s="8" t="s">
        <v>107</v>
      </c>
      <c r="P24" s="8" t="s">
        <v>86</v>
      </c>
      <c r="Q24" s="37">
        <v>42112.893171296295</v>
      </c>
      <c r="R24" s="37">
        <f t="shared" ref="R24:R25" si="14">Q24+1</f>
        <v>42113.893171296295</v>
      </c>
      <c r="S24" s="37">
        <f>R24+1</f>
        <v>42114.893171296295</v>
      </c>
      <c r="T24" s="38">
        <v>340000</v>
      </c>
      <c r="U24" s="38">
        <v>326250</v>
      </c>
      <c r="V24" s="38">
        <v>340000</v>
      </c>
      <c r="W24" s="38">
        <v>0</v>
      </c>
      <c r="X24" s="38">
        <f t="shared" ref="X24:X25" si="15">U24*0.02</f>
        <v>6525</v>
      </c>
      <c r="Y24" s="38">
        <v>340000</v>
      </c>
      <c r="Z24" s="38">
        <f t="shared" ref="Z24:Z33" si="16">Y24*1.1</f>
        <v>374000.00000000006</v>
      </c>
    </row>
    <row r="25" spans="1:26" x14ac:dyDescent="0.25">
      <c r="A25" s="8" t="s">
        <v>14</v>
      </c>
      <c r="B25" s="8" t="s">
        <v>15</v>
      </c>
      <c r="C25" s="8" t="s">
        <v>7</v>
      </c>
      <c r="D25" s="8" t="s">
        <v>16</v>
      </c>
      <c r="E25" s="8" t="s">
        <v>17</v>
      </c>
      <c r="F25" s="8" t="s">
        <v>125</v>
      </c>
      <c r="G25" s="8" t="s">
        <v>102</v>
      </c>
      <c r="H25" s="8" t="s">
        <v>81</v>
      </c>
      <c r="I25" s="8" t="s">
        <v>103</v>
      </c>
      <c r="J25" s="8" t="s">
        <v>93</v>
      </c>
      <c r="K25" s="8" t="s">
        <v>93</v>
      </c>
      <c r="L25" s="8">
        <v>8</v>
      </c>
      <c r="M25" s="36" t="s">
        <v>176</v>
      </c>
      <c r="N25" s="8">
        <v>100</v>
      </c>
      <c r="O25" s="8" t="s">
        <v>97</v>
      </c>
      <c r="P25" s="8" t="s">
        <v>86</v>
      </c>
      <c r="Q25" s="37">
        <v>42142.892997685201</v>
      </c>
      <c r="R25" s="37">
        <f t="shared" si="14"/>
        <v>42143.892997685201</v>
      </c>
      <c r="S25" s="37">
        <f>R25+1</f>
        <v>42144.892997685201</v>
      </c>
      <c r="T25" s="38">
        <v>14230000</v>
      </c>
      <c r="U25" s="38">
        <v>14250000</v>
      </c>
      <c r="V25" s="38">
        <v>14230000</v>
      </c>
      <c r="W25" s="38">
        <v>0</v>
      </c>
      <c r="X25" s="38">
        <f t="shared" si="15"/>
        <v>285000</v>
      </c>
      <c r="Y25" s="38">
        <v>14230000</v>
      </c>
      <c r="Z25" s="38">
        <f t="shared" si="16"/>
        <v>15653000.000000002</v>
      </c>
    </row>
    <row r="26" spans="1:26" x14ac:dyDescent="0.25">
      <c r="A26" s="8" t="s">
        <v>28</v>
      </c>
      <c r="B26" s="8" t="s">
        <v>29</v>
      </c>
      <c r="C26" s="8" t="s">
        <v>30</v>
      </c>
      <c r="D26" s="8" t="s">
        <v>31</v>
      </c>
      <c r="E26" s="8" t="s">
        <v>21</v>
      </c>
      <c r="F26" s="8" t="s">
        <v>123</v>
      </c>
      <c r="G26" s="8" t="s">
        <v>98</v>
      </c>
      <c r="H26" s="8" t="s">
        <v>99</v>
      </c>
      <c r="I26" s="8" t="s">
        <v>103</v>
      </c>
      <c r="J26" s="8" t="s">
        <v>88</v>
      </c>
      <c r="K26" s="8" t="s">
        <v>89</v>
      </c>
      <c r="L26" s="8">
        <v>1</v>
      </c>
      <c r="M26" s="36" t="s">
        <v>169</v>
      </c>
      <c r="N26" s="8">
        <v>20</v>
      </c>
      <c r="O26" s="8" t="s">
        <v>104</v>
      </c>
      <c r="P26" s="8" t="s">
        <v>86</v>
      </c>
      <c r="Q26" s="37">
        <v>42278.893078703702</v>
      </c>
      <c r="R26" s="37">
        <f t="shared" ref="R26:R28" si="17">Q26+6</f>
        <v>42284.893078703702</v>
      </c>
      <c r="T26" s="38">
        <v>3142000</v>
      </c>
      <c r="V26" s="38">
        <v>3142000</v>
      </c>
      <c r="W26" s="38">
        <v>0</v>
      </c>
      <c r="X26" s="38">
        <v>0</v>
      </c>
      <c r="Y26" s="38">
        <f>V26*1.5</f>
        <v>4713000</v>
      </c>
      <c r="Z26" s="38">
        <f t="shared" si="16"/>
        <v>5184300</v>
      </c>
    </row>
    <row r="27" spans="1:26" x14ac:dyDescent="0.25">
      <c r="A27" s="8" t="s">
        <v>41</v>
      </c>
      <c r="B27" s="8" t="s">
        <v>42</v>
      </c>
      <c r="C27" s="8" t="s">
        <v>30</v>
      </c>
      <c r="D27" s="8" t="s">
        <v>43</v>
      </c>
      <c r="E27" s="8" t="s">
        <v>21</v>
      </c>
      <c r="F27" s="8" t="s">
        <v>123</v>
      </c>
      <c r="G27" s="8" t="s">
        <v>102</v>
      </c>
      <c r="H27" s="8" t="s">
        <v>81</v>
      </c>
      <c r="I27" s="8" t="s">
        <v>103</v>
      </c>
      <c r="J27" s="8" t="s">
        <v>88</v>
      </c>
      <c r="K27" s="8" t="s">
        <v>89</v>
      </c>
      <c r="L27" s="8">
        <v>4</v>
      </c>
      <c r="M27" s="36" t="s">
        <v>172</v>
      </c>
      <c r="N27" s="8">
        <v>80</v>
      </c>
      <c r="O27" s="8" t="s">
        <v>107</v>
      </c>
      <c r="P27" s="8" t="s">
        <v>86</v>
      </c>
      <c r="Q27" s="37">
        <v>42278.893078703702</v>
      </c>
      <c r="R27" s="37">
        <f t="shared" si="17"/>
        <v>42284.893078703702</v>
      </c>
      <c r="T27" s="38">
        <v>36314</v>
      </c>
      <c r="V27" s="38">
        <v>40000</v>
      </c>
      <c r="W27" s="38">
        <v>0</v>
      </c>
      <c r="X27" s="38">
        <v>0</v>
      </c>
      <c r="Y27" s="38">
        <f>V27*1.75</f>
        <v>70000</v>
      </c>
      <c r="Z27" s="38">
        <f t="shared" si="16"/>
        <v>77000</v>
      </c>
    </row>
    <row r="28" spans="1:26" x14ac:dyDescent="0.25">
      <c r="A28" s="8" t="s">
        <v>45</v>
      </c>
      <c r="B28" s="8" t="s">
        <v>46</v>
      </c>
      <c r="C28" s="8" t="s">
        <v>47</v>
      </c>
      <c r="D28" s="8" t="s">
        <v>48</v>
      </c>
      <c r="E28" s="8" t="s">
        <v>9</v>
      </c>
      <c r="F28" s="8" t="s">
        <v>125</v>
      </c>
      <c r="G28" s="39" t="s">
        <v>148</v>
      </c>
      <c r="H28" s="39" t="s">
        <v>147</v>
      </c>
      <c r="I28" s="8" t="s">
        <v>87</v>
      </c>
      <c r="J28" s="8" t="s">
        <v>88</v>
      </c>
      <c r="K28" s="8" t="s">
        <v>89</v>
      </c>
      <c r="L28" s="8">
        <v>4</v>
      </c>
      <c r="M28" s="36" t="s">
        <v>172</v>
      </c>
      <c r="N28" s="8">
        <v>60</v>
      </c>
      <c r="O28" s="8" t="s">
        <v>85</v>
      </c>
      <c r="P28" s="8" t="s">
        <v>86</v>
      </c>
      <c r="Q28" s="37">
        <v>42278.893078703702</v>
      </c>
      <c r="R28" s="37">
        <f t="shared" si="17"/>
        <v>42284.893078703702</v>
      </c>
      <c r="T28" s="38">
        <v>900000</v>
      </c>
      <c r="V28" s="38">
        <v>2325000</v>
      </c>
      <c r="W28" s="38">
        <v>0</v>
      </c>
      <c r="X28" s="38">
        <v>0</v>
      </c>
      <c r="Y28" s="38">
        <f>V28*1.75</f>
        <v>4068750</v>
      </c>
      <c r="Z28" s="38">
        <f t="shared" si="16"/>
        <v>4475625</v>
      </c>
    </row>
    <row r="29" spans="1:26" x14ac:dyDescent="0.25">
      <c r="A29" s="8" t="s">
        <v>5</v>
      </c>
      <c r="B29" s="8" t="s">
        <v>6</v>
      </c>
      <c r="C29" s="8" t="s">
        <v>7</v>
      </c>
      <c r="D29" s="8" t="s">
        <v>8</v>
      </c>
      <c r="E29" s="8" t="s">
        <v>9</v>
      </c>
      <c r="F29" s="8" t="s">
        <v>123</v>
      </c>
      <c r="G29" s="8" t="s">
        <v>102</v>
      </c>
      <c r="H29" s="8" t="s">
        <v>81</v>
      </c>
      <c r="I29" s="8" t="s">
        <v>82</v>
      </c>
      <c r="J29" s="8" t="s">
        <v>93</v>
      </c>
      <c r="K29" s="8" t="s">
        <v>93</v>
      </c>
      <c r="L29" s="8">
        <v>8</v>
      </c>
      <c r="M29" s="36" t="s">
        <v>176</v>
      </c>
      <c r="N29" s="8">
        <v>100</v>
      </c>
      <c r="O29" s="8" t="s">
        <v>85</v>
      </c>
      <c r="P29" s="8" t="s">
        <v>86</v>
      </c>
      <c r="Q29" s="37">
        <v>42142.892731481501</v>
      </c>
      <c r="R29" s="37">
        <f>Q29+1</f>
        <v>42143.892731481501</v>
      </c>
      <c r="S29" s="37">
        <f>R29+1</f>
        <v>42144.892731481501</v>
      </c>
      <c r="T29" s="38">
        <v>1750000</v>
      </c>
      <c r="U29" s="38">
        <v>2500000</v>
      </c>
      <c r="V29" s="38">
        <v>2226000</v>
      </c>
      <c r="W29" s="38">
        <v>0</v>
      </c>
      <c r="X29" s="38">
        <f>U29*0.02</f>
        <v>50000</v>
      </c>
      <c r="Y29" s="38">
        <v>1750000</v>
      </c>
      <c r="Z29" s="38">
        <f t="shared" si="16"/>
        <v>1925000.0000000002</v>
      </c>
    </row>
    <row r="30" spans="1:26" x14ac:dyDescent="0.25">
      <c r="A30" s="8" t="s">
        <v>28</v>
      </c>
      <c r="B30" s="8" t="s">
        <v>29</v>
      </c>
      <c r="C30" s="8" t="s">
        <v>30</v>
      </c>
      <c r="D30" s="8" t="s">
        <v>31</v>
      </c>
      <c r="E30" s="8" t="s">
        <v>21</v>
      </c>
      <c r="F30" s="8" t="s">
        <v>123</v>
      </c>
      <c r="G30" s="8" t="s">
        <v>80</v>
      </c>
      <c r="H30" s="8" t="s">
        <v>109</v>
      </c>
      <c r="I30" s="8" t="s">
        <v>100</v>
      </c>
      <c r="J30" s="8" t="s">
        <v>88</v>
      </c>
      <c r="K30" s="8" t="s">
        <v>89</v>
      </c>
      <c r="L30" s="8">
        <v>1</v>
      </c>
      <c r="M30" s="36" t="s">
        <v>169</v>
      </c>
      <c r="N30" s="8">
        <v>50</v>
      </c>
      <c r="O30" s="8" t="s">
        <v>104</v>
      </c>
      <c r="P30" s="8" t="s">
        <v>86</v>
      </c>
      <c r="Q30" s="37">
        <v>42217.893078703702</v>
      </c>
      <c r="R30" s="37">
        <f t="shared" ref="R30:R31" si="18">Q30+6</f>
        <v>42223.893078703702</v>
      </c>
      <c r="T30" s="38">
        <v>807500</v>
      </c>
      <c r="V30" s="38">
        <v>3152000</v>
      </c>
      <c r="W30" s="38">
        <v>0</v>
      </c>
      <c r="X30" s="38">
        <v>0</v>
      </c>
      <c r="Y30" s="38">
        <f>V30*1.5</f>
        <v>4728000</v>
      </c>
      <c r="Z30" s="38">
        <f t="shared" si="16"/>
        <v>5200800</v>
      </c>
    </row>
    <row r="31" spans="1:26" x14ac:dyDescent="0.25">
      <c r="A31" s="8" t="s">
        <v>22</v>
      </c>
      <c r="B31" s="8" t="s">
        <v>23</v>
      </c>
      <c r="C31" s="8" t="s">
        <v>7</v>
      </c>
      <c r="D31" s="8" t="s">
        <v>24</v>
      </c>
      <c r="E31" s="8" t="s">
        <v>17</v>
      </c>
      <c r="F31" s="8" t="s">
        <v>123</v>
      </c>
      <c r="G31" s="8" t="s">
        <v>102</v>
      </c>
      <c r="H31" s="8" t="s">
        <v>81</v>
      </c>
      <c r="I31" s="8" t="s">
        <v>87</v>
      </c>
      <c r="J31" s="8" t="s">
        <v>88</v>
      </c>
      <c r="K31" s="8" t="s">
        <v>89</v>
      </c>
      <c r="L31" s="8">
        <v>4</v>
      </c>
      <c r="M31" s="36" t="s">
        <v>172</v>
      </c>
      <c r="N31" s="8">
        <v>80</v>
      </c>
      <c r="O31" s="8" t="s">
        <v>97</v>
      </c>
      <c r="P31" s="8" t="s">
        <v>86</v>
      </c>
      <c r="Q31" s="37">
        <v>42217.893078703702</v>
      </c>
      <c r="R31" s="37">
        <f t="shared" si="18"/>
        <v>42223.893078703702</v>
      </c>
      <c r="T31" s="38">
        <v>28726.6</v>
      </c>
      <c r="V31" s="38">
        <v>100000</v>
      </c>
      <c r="W31" s="38">
        <v>0</v>
      </c>
      <c r="X31" s="38">
        <v>0</v>
      </c>
      <c r="Y31" s="38">
        <f>V31*1.75</f>
        <v>175000</v>
      </c>
      <c r="Z31" s="38">
        <f t="shared" si="16"/>
        <v>192500.00000000003</v>
      </c>
    </row>
    <row r="32" spans="1:26" x14ac:dyDescent="0.25">
      <c r="A32" s="8" t="s">
        <v>22</v>
      </c>
      <c r="B32" s="8" t="s">
        <v>23</v>
      </c>
      <c r="C32" s="8" t="s">
        <v>7</v>
      </c>
      <c r="D32" s="8" t="s">
        <v>24</v>
      </c>
      <c r="E32" s="8" t="s">
        <v>17</v>
      </c>
      <c r="F32" s="8" t="s">
        <v>126</v>
      </c>
      <c r="G32" s="8" t="s">
        <v>102</v>
      </c>
      <c r="H32" s="8" t="s">
        <v>81</v>
      </c>
      <c r="I32" s="8" t="s">
        <v>82</v>
      </c>
      <c r="J32" s="8" t="s">
        <v>93</v>
      </c>
      <c r="K32" s="8" t="s">
        <v>93</v>
      </c>
      <c r="L32" s="8">
        <v>8</v>
      </c>
      <c r="M32" s="36" t="s">
        <v>176</v>
      </c>
      <c r="N32" s="8">
        <v>100</v>
      </c>
      <c r="O32" s="8" t="s">
        <v>97</v>
      </c>
      <c r="P32" s="8" t="s">
        <v>86</v>
      </c>
      <c r="Q32" s="37">
        <v>42142.893159722204</v>
      </c>
      <c r="R32" s="37">
        <f>Q32+1</f>
        <v>42143.893159722204</v>
      </c>
      <c r="S32" s="37">
        <f>R32+1</f>
        <v>42144.893159722204</v>
      </c>
      <c r="T32" s="38">
        <v>2132000</v>
      </c>
      <c r="U32" s="38">
        <v>2132000</v>
      </c>
      <c r="V32" s="38">
        <v>2132000</v>
      </c>
      <c r="W32" s="38">
        <v>0</v>
      </c>
      <c r="X32" s="38">
        <f>U32*0.02</f>
        <v>42640</v>
      </c>
      <c r="Y32" s="38">
        <v>2132000</v>
      </c>
      <c r="Z32" s="38">
        <f t="shared" si="16"/>
        <v>2345200</v>
      </c>
    </row>
    <row r="33" spans="1:26" x14ac:dyDescent="0.25">
      <c r="A33" s="8" t="s">
        <v>5</v>
      </c>
      <c r="B33" s="8" t="s">
        <v>6</v>
      </c>
      <c r="C33" s="8" t="s">
        <v>7</v>
      </c>
      <c r="D33" s="8" t="s">
        <v>8</v>
      </c>
      <c r="E33" s="8" t="s">
        <v>9</v>
      </c>
      <c r="F33" s="8" t="s">
        <v>123</v>
      </c>
      <c r="G33" s="8" t="s">
        <v>102</v>
      </c>
      <c r="H33" s="8" t="s">
        <v>81</v>
      </c>
      <c r="I33" s="8" t="s">
        <v>100</v>
      </c>
      <c r="J33" s="8" t="s">
        <v>88</v>
      </c>
      <c r="K33" s="8" t="s">
        <v>89</v>
      </c>
      <c r="L33" s="8">
        <v>1</v>
      </c>
      <c r="M33" s="36" t="s">
        <v>169</v>
      </c>
      <c r="N33" s="8">
        <v>20</v>
      </c>
      <c r="O33" s="8" t="s">
        <v>85</v>
      </c>
      <c r="P33" s="8" t="s">
        <v>86</v>
      </c>
      <c r="Q33" s="37">
        <v>42217.893078703702</v>
      </c>
      <c r="R33" s="37">
        <f>Q33+6</f>
        <v>42223.893078703702</v>
      </c>
      <c r="T33" s="38">
        <v>2470860</v>
      </c>
      <c r="V33" s="38">
        <v>2216000</v>
      </c>
      <c r="W33" s="38">
        <v>0</v>
      </c>
      <c r="X33" s="38">
        <v>0</v>
      </c>
      <c r="Y33" s="38">
        <f>V33*1.5</f>
        <v>3324000</v>
      </c>
      <c r="Z33" s="38">
        <f t="shared" si="16"/>
        <v>3656400.0000000005</v>
      </c>
    </row>
    <row r="34" spans="1:26" x14ac:dyDescent="0.25">
      <c r="A34" s="8" t="s">
        <v>41</v>
      </c>
      <c r="B34" s="8" t="s">
        <v>42</v>
      </c>
      <c r="C34" s="8" t="s">
        <v>30</v>
      </c>
      <c r="D34" s="8" t="s">
        <v>43</v>
      </c>
      <c r="E34" s="8" t="s">
        <v>21</v>
      </c>
      <c r="F34" s="8" t="s">
        <v>126</v>
      </c>
      <c r="G34" s="8" t="s">
        <v>80</v>
      </c>
      <c r="H34" s="8" t="s">
        <v>109</v>
      </c>
      <c r="I34" s="8" t="s">
        <v>100</v>
      </c>
      <c r="J34" s="8" t="s">
        <v>93</v>
      </c>
      <c r="K34" s="8" t="s">
        <v>93</v>
      </c>
      <c r="L34" s="8">
        <v>8</v>
      </c>
      <c r="M34" s="36" t="s">
        <v>176</v>
      </c>
      <c r="N34" s="8">
        <v>100</v>
      </c>
      <c r="O34" s="8" t="s">
        <v>107</v>
      </c>
      <c r="P34" s="8" t="s">
        <v>86</v>
      </c>
      <c r="Q34" s="37">
        <v>42173.892685185187</v>
      </c>
      <c r="R34" s="37">
        <f>Q34+4</f>
        <v>42177.892685185187</v>
      </c>
      <c r="S34" s="37">
        <f>R34+4</f>
        <v>42181.892685185187</v>
      </c>
      <c r="T34" s="38">
        <v>2170000</v>
      </c>
      <c r="U34" s="38">
        <v>2794350</v>
      </c>
      <c r="V34" s="38">
        <v>2170000</v>
      </c>
      <c r="W34" s="38">
        <v>0</v>
      </c>
      <c r="X34" s="38">
        <f t="shared" ref="X34:X35" si="19">U34*0.02</f>
        <v>55887</v>
      </c>
      <c r="Y34" s="38">
        <v>2170000</v>
      </c>
      <c r="Z34" s="38">
        <f t="shared" ref="Z34:Z62" si="20">Y34*1.1</f>
        <v>2387000</v>
      </c>
    </row>
    <row r="35" spans="1:26" x14ac:dyDescent="0.25">
      <c r="A35" s="8" t="s">
        <v>44</v>
      </c>
      <c r="B35" s="8" t="s">
        <v>33</v>
      </c>
      <c r="C35" s="8" t="s">
        <v>30</v>
      </c>
      <c r="D35" s="8" t="s">
        <v>34</v>
      </c>
      <c r="E35" s="8" t="s">
        <v>13</v>
      </c>
      <c r="F35" s="8" t="s">
        <v>124</v>
      </c>
      <c r="G35" s="8" t="s">
        <v>80</v>
      </c>
      <c r="H35" s="8" t="s">
        <v>109</v>
      </c>
      <c r="I35" s="8" t="s">
        <v>87</v>
      </c>
      <c r="J35" s="8" t="s">
        <v>93</v>
      </c>
      <c r="K35" s="8" t="s">
        <v>93</v>
      </c>
      <c r="L35" s="8">
        <v>8</v>
      </c>
      <c r="M35" s="36" t="s">
        <v>176</v>
      </c>
      <c r="N35" s="8">
        <v>100</v>
      </c>
      <c r="O35" s="8" t="s">
        <v>108</v>
      </c>
      <c r="P35" s="8" t="s">
        <v>86</v>
      </c>
      <c r="Q35" s="37">
        <v>42173.892685185187</v>
      </c>
      <c r="R35" s="37">
        <f t="shared" ref="R35:R36" si="21">Q35+4</f>
        <v>42177.892685185187</v>
      </c>
      <c r="S35" s="37">
        <f>R35+4</f>
        <v>42181.892685185187</v>
      </c>
      <c r="T35" s="38">
        <v>937500</v>
      </c>
      <c r="U35" s="38">
        <v>937500</v>
      </c>
      <c r="V35" s="38">
        <v>6425000</v>
      </c>
      <c r="W35" s="38">
        <v>0</v>
      </c>
      <c r="X35" s="38">
        <f t="shared" si="19"/>
        <v>18750</v>
      </c>
      <c r="Y35" s="38">
        <v>937500</v>
      </c>
      <c r="Z35" s="38">
        <f t="shared" si="20"/>
        <v>1031250.0000000001</v>
      </c>
    </row>
    <row r="36" spans="1:26" x14ac:dyDescent="0.25">
      <c r="A36" s="8" t="s">
        <v>35</v>
      </c>
      <c r="B36" s="8" t="s">
        <v>36</v>
      </c>
      <c r="C36" s="8" t="s">
        <v>30</v>
      </c>
      <c r="D36" s="8" t="s">
        <v>37</v>
      </c>
      <c r="E36" s="8" t="s">
        <v>9</v>
      </c>
      <c r="F36" s="8" t="s">
        <v>124</v>
      </c>
      <c r="G36" s="8" t="s">
        <v>80</v>
      </c>
      <c r="H36" s="8" t="s">
        <v>109</v>
      </c>
      <c r="I36" s="8" t="s">
        <v>82</v>
      </c>
      <c r="J36" s="8" t="s">
        <v>83</v>
      </c>
      <c r="K36" s="8" t="s">
        <v>84</v>
      </c>
      <c r="L36" s="8">
        <v>8</v>
      </c>
      <c r="M36" s="36" t="s">
        <v>176</v>
      </c>
      <c r="N36" s="8">
        <v>0</v>
      </c>
      <c r="O36" s="8" t="s">
        <v>97</v>
      </c>
      <c r="P36" s="8" t="s">
        <v>86</v>
      </c>
      <c r="Q36" s="37">
        <v>42173.892685185187</v>
      </c>
      <c r="R36" s="37">
        <f t="shared" si="21"/>
        <v>42177.892685185187</v>
      </c>
      <c r="S36" s="37">
        <f>R36+3</f>
        <v>42180.892685185187</v>
      </c>
      <c r="T36" s="38">
        <v>230000</v>
      </c>
      <c r="U36" s="38">
        <v>0</v>
      </c>
      <c r="V36" s="38">
        <v>1722240</v>
      </c>
      <c r="W36" s="38">
        <v>0</v>
      </c>
      <c r="X36" s="38">
        <v>0</v>
      </c>
      <c r="Y36" s="38">
        <v>0</v>
      </c>
      <c r="Z36" s="38">
        <f>V36</f>
        <v>1722240</v>
      </c>
    </row>
    <row r="37" spans="1:26" x14ac:dyDescent="0.25">
      <c r="A37" s="8" t="s">
        <v>28</v>
      </c>
      <c r="B37" s="8" t="s">
        <v>29</v>
      </c>
      <c r="C37" s="8" t="s">
        <v>30</v>
      </c>
      <c r="D37" s="8" t="s">
        <v>31</v>
      </c>
      <c r="E37" s="8" t="s">
        <v>21</v>
      </c>
      <c r="F37" s="8" t="s">
        <v>126</v>
      </c>
      <c r="G37" s="8" t="s">
        <v>80</v>
      </c>
      <c r="H37" s="8" t="s">
        <v>109</v>
      </c>
      <c r="I37" s="8" t="s">
        <v>87</v>
      </c>
      <c r="J37" s="8" t="s">
        <v>88</v>
      </c>
      <c r="K37" s="8" t="s">
        <v>89</v>
      </c>
      <c r="L37" s="8">
        <v>4</v>
      </c>
      <c r="M37" s="36" t="s">
        <v>172</v>
      </c>
      <c r="N37" s="8">
        <v>80</v>
      </c>
      <c r="O37" s="8" t="s">
        <v>104</v>
      </c>
      <c r="P37" s="8" t="s">
        <v>86</v>
      </c>
      <c r="Q37" s="37">
        <v>42217.893078703702</v>
      </c>
      <c r="R37" s="37">
        <f t="shared" ref="R37:R38" si="22">Q37+6</f>
        <v>42223.893078703702</v>
      </c>
      <c r="T37" s="38">
        <v>67500</v>
      </c>
      <c r="V37" s="38">
        <v>4137000</v>
      </c>
      <c r="W37" s="38">
        <v>0</v>
      </c>
      <c r="X37" s="38">
        <v>0</v>
      </c>
      <c r="Y37" s="38">
        <f t="shared" ref="Y37:Y38" si="23">V37*1.75</f>
        <v>7239750</v>
      </c>
      <c r="Z37" s="38">
        <f t="shared" si="20"/>
        <v>7963725.0000000009</v>
      </c>
    </row>
    <row r="38" spans="1:26" x14ac:dyDescent="0.25">
      <c r="A38" s="8" t="s">
        <v>52</v>
      </c>
      <c r="B38" s="8" t="s">
        <v>53</v>
      </c>
      <c r="C38" s="8" t="s">
        <v>47</v>
      </c>
      <c r="D38" s="8" t="s">
        <v>54</v>
      </c>
      <c r="E38" s="8" t="s">
        <v>9</v>
      </c>
      <c r="F38" s="8" t="s">
        <v>126</v>
      </c>
      <c r="G38" s="39" t="s">
        <v>149</v>
      </c>
      <c r="H38" s="39" t="s">
        <v>147</v>
      </c>
      <c r="I38" s="8" t="s">
        <v>87</v>
      </c>
      <c r="J38" s="8" t="s">
        <v>88</v>
      </c>
      <c r="K38" s="8" t="s">
        <v>89</v>
      </c>
      <c r="L38" s="8">
        <v>4</v>
      </c>
      <c r="M38" s="36" t="s">
        <v>172</v>
      </c>
      <c r="N38" s="8">
        <v>80</v>
      </c>
      <c r="O38" s="8" t="s">
        <v>113</v>
      </c>
      <c r="P38" s="8" t="s">
        <v>86</v>
      </c>
      <c r="Q38" s="37">
        <v>42217.893078703702</v>
      </c>
      <c r="R38" s="37">
        <f t="shared" si="22"/>
        <v>42223.893078703702</v>
      </c>
      <c r="T38" s="38">
        <v>2470860</v>
      </c>
      <c r="V38" s="38">
        <v>4500000</v>
      </c>
      <c r="W38" s="38">
        <v>0</v>
      </c>
      <c r="X38" s="38">
        <v>0</v>
      </c>
      <c r="Y38" s="38">
        <f t="shared" si="23"/>
        <v>7875000</v>
      </c>
      <c r="Z38" s="38">
        <f t="shared" ref="Z38" si="24">V38</f>
        <v>4500000</v>
      </c>
    </row>
    <row r="39" spans="1:26" x14ac:dyDescent="0.25">
      <c r="A39" s="8" t="s">
        <v>32</v>
      </c>
      <c r="B39" s="8" t="s">
        <v>33</v>
      </c>
      <c r="C39" s="8" t="s">
        <v>30</v>
      </c>
      <c r="D39" s="8" t="s">
        <v>34</v>
      </c>
      <c r="E39" s="8" t="s">
        <v>13</v>
      </c>
      <c r="F39" s="8" t="s">
        <v>126</v>
      </c>
      <c r="G39" s="8" t="s">
        <v>111</v>
      </c>
      <c r="H39" s="8" t="s">
        <v>92</v>
      </c>
      <c r="I39" s="8" t="s">
        <v>103</v>
      </c>
      <c r="J39" s="8" t="s">
        <v>83</v>
      </c>
      <c r="K39" s="8" t="s">
        <v>110</v>
      </c>
      <c r="L39" s="8">
        <v>8</v>
      </c>
      <c r="M39" s="36" t="s">
        <v>176</v>
      </c>
      <c r="N39" s="8">
        <v>0</v>
      </c>
      <c r="O39" s="8" t="s">
        <v>114</v>
      </c>
      <c r="P39" s="8" t="s">
        <v>86</v>
      </c>
      <c r="Q39" s="37">
        <v>42202.623055555552</v>
      </c>
      <c r="R39" s="37">
        <f>Q39+1</f>
        <v>42203.623055555552</v>
      </c>
      <c r="S39" s="37">
        <f>R39+3</f>
        <v>42206.623055555552</v>
      </c>
      <c r="T39" s="38">
        <v>517500</v>
      </c>
      <c r="U39" s="38">
        <v>0</v>
      </c>
      <c r="V39" s="38">
        <v>1550000</v>
      </c>
      <c r="W39" s="38">
        <v>0</v>
      </c>
      <c r="X39" s="38">
        <v>0</v>
      </c>
      <c r="Y39" s="38">
        <v>0</v>
      </c>
      <c r="Z39" s="38">
        <f t="shared" si="20"/>
        <v>0</v>
      </c>
    </row>
    <row r="40" spans="1:26" x14ac:dyDescent="0.25">
      <c r="A40" s="8" t="s">
        <v>55</v>
      </c>
      <c r="B40" s="8" t="s">
        <v>56</v>
      </c>
      <c r="C40" s="8" t="s">
        <v>47</v>
      </c>
      <c r="D40" s="8" t="s">
        <v>57</v>
      </c>
      <c r="E40" s="8" t="s">
        <v>21</v>
      </c>
      <c r="F40" s="8" t="s">
        <v>126</v>
      </c>
      <c r="G40" s="8" t="s">
        <v>115</v>
      </c>
      <c r="H40" s="8" t="s">
        <v>81</v>
      </c>
      <c r="I40" s="8" t="s">
        <v>87</v>
      </c>
      <c r="J40" s="8" t="s">
        <v>88</v>
      </c>
      <c r="K40" s="8" t="s">
        <v>89</v>
      </c>
      <c r="L40" s="8">
        <v>2</v>
      </c>
      <c r="M40" s="36" t="s">
        <v>170</v>
      </c>
      <c r="N40" s="8">
        <v>10</v>
      </c>
      <c r="O40" s="8" t="s">
        <v>116</v>
      </c>
      <c r="P40" s="8" t="s">
        <v>86</v>
      </c>
      <c r="Q40" s="37">
        <v>42217.893078703702</v>
      </c>
      <c r="R40" s="37">
        <f t="shared" ref="R40:R42" si="25">Q40+6</f>
        <v>42223.893078703702</v>
      </c>
      <c r="T40" s="38">
        <v>2817000</v>
      </c>
      <c r="V40" s="38">
        <v>2203800</v>
      </c>
      <c r="W40" s="38">
        <v>0</v>
      </c>
      <c r="X40" s="38">
        <v>0</v>
      </c>
      <c r="Y40" s="38">
        <f>V40*1.5</f>
        <v>3305700</v>
      </c>
      <c r="Z40" s="38">
        <f t="shared" si="20"/>
        <v>3636270.0000000005</v>
      </c>
    </row>
    <row r="41" spans="1:26" x14ac:dyDescent="0.25">
      <c r="A41" s="8" t="s">
        <v>49</v>
      </c>
      <c r="B41" s="8" t="s">
        <v>50</v>
      </c>
      <c r="C41" s="8" t="s">
        <v>47</v>
      </c>
      <c r="D41" s="8" t="s">
        <v>51</v>
      </c>
      <c r="E41" s="8" t="s">
        <v>21</v>
      </c>
      <c r="F41" s="8" t="s">
        <v>126</v>
      </c>
      <c r="G41" s="8" t="s">
        <v>111</v>
      </c>
      <c r="H41" s="8" t="s">
        <v>92</v>
      </c>
      <c r="I41" s="8" t="s">
        <v>87</v>
      </c>
      <c r="J41" s="8" t="s">
        <v>88</v>
      </c>
      <c r="K41" s="8" t="s">
        <v>89</v>
      </c>
      <c r="L41" s="8">
        <v>6</v>
      </c>
      <c r="M41" s="36" t="s">
        <v>174</v>
      </c>
      <c r="N41" s="8">
        <v>80</v>
      </c>
      <c r="O41" s="8" t="s">
        <v>97</v>
      </c>
      <c r="P41" s="8" t="s">
        <v>86</v>
      </c>
      <c r="Q41" s="37">
        <v>42217.893078703702</v>
      </c>
      <c r="R41" s="37">
        <f t="shared" si="25"/>
        <v>42223.893078703702</v>
      </c>
      <c r="T41" s="38">
        <v>1361200</v>
      </c>
      <c r="V41" s="38">
        <v>1542800</v>
      </c>
      <c r="W41" s="38">
        <v>0</v>
      </c>
      <c r="X41" s="38">
        <v>0</v>
      </c>
      <c r="Y41" s="38">
        <f>V41*0.51</f>
        <v>786828</v>
      </c>
      <c r="Z41" s="38">
        <f t="shared" ref="Z41" si="26">V41</f>
        <v>1542800</v>
      </c>
    </row>
    <row r="42" spans="1:26" x14ac:dyDescent="0.25">
      <c r="A42" s="8" t="s">
        <v>49</v>
      </c>
      <c r="B42" s="8" t="s">
        <v>50</v>
      </c>
      <c r="C42" s="8" t="s">
        <v>47</v>
      </c>
      <c r="D42" s="8" t="s">
        <v>51</v>
      </c>
      <c r="E42" s="8" t="s">
        <v>21</v>
      </c>
      <c r="F42" s="8" t="s">
        <v>124</v>
      </c>
      <c r="G42" s="8" t="s">
        <v>117</v>
      </c>
      <c r="H42" s="8" t="s">
        <v>109</v>
      </c>
      <c r="I42" s="8" t="s">
        <v>103</v>
      </c>
      <c r="J42" s="8" t="s">
        <v>88</v>
      </c>
      <c r="K42" s="8" t="s">
        <v>89</v>
      </c>
      <c r="L42" s="8">
        <v>6</v>
      </c>
      <c r="M42" s="36" t="s">
        <v>174</v>
      </c>
      <c r="N42" s="8">
        <v>60</v>
      </c>
      <c r="O42" s="8" t="s">
        <v>118</v>
      </c>
      <c r="P42" s="8" t="s">
        <v>86</v>
      </c>
      <c r="Q42" s="37">
        <v>42217.893078703702</v>
      </c>
      <c r="R42" s="37">
        <f t="shared" si="25"/>
        <v>42223.893078703702</v>
      </c>
      <c r="T42" s="38">
        <v>7500000</v>
      </c>
      <c r="V42" s="38">
        <v>1542800</v>
      </c>
      <c r="W42" s="38">
        <v>0</v>
      </c>
      <c r="X42" s="38">
        <v>0</v>
      </c>
      <c r="Y42" s="38">
        <f>V42*0.51</f>
        <v>786828</v>
      </c>
      <c r="Z42" s="38">
        <f t="shared" si="20"/>
        <v>865510.8</v>
      </c>
    </row>
    <row r="43" spans="1:26" x14ac:dyDescent="0.25">
      <c r="A43" s="8" t="s">
        <v>45</v>
      </c>
      <c r="B43" s="8" t="s">
        <v>46</v>
      </c>
      <c r="C43" s="8" t="s">
        <v>47</v>
      </c>
      <c r="D43" s="8" t="s">
        <v>48</v>
      </c>
      <c r="E43" s="8" t="s">
        <v>9</v>
      </c>
      <c r="F43" s="8" t="s">
        <v>125</v>
      </c>
      <c r="G43" s="8" t="s">
        <v>115</v>
      </c>
      <c r="H43" s="8" t="s">
        <v>81</v>
      </c>
      <c r="I43" s="8" t="s">
        <v>103</v>
      </c>
      <c r="J43" s="8" t="s">
        <v>83</v>
      </c>
      <c r="K43" s="8" t="s">
        <v>84</v>
      </c>
      <c r="L43" s="8">
        <v>8</v>
      </c>
      <c r="M43" s="36" t="s">
        <v>176</v>
      </c>
      <c r="N43" s="8">
        <v>0</v>
      </c>
      <c r="O43" s="8" t="s">
        <v>97</v>
      </c>
      <c r="P43" s="8" t="s">
        <v>86</v>
      </c>
      <c r="Q43" s="37">
        <v>42202.623055555552</v>
      </c>
      <c r="R43" s="37">
        <f>Q43+4</f>
        <v>42206.623055555552</v>
      </c>
      <c r="S43" s="37">
        <f>R43+1</f>
        <v>42207.623055555552</v>
      </c>
      <c r="T43" s="38">
        <v>11025</v>
      </c>
      <c r="U43" s="38">
        <v>0</v>
      </c>
      <c r="V43" s="38">
        <v>795000</v>
      </c>
      <c r="W43" s="38">
        <v>0</v>
      </c>
      <c r="X43" s="38">
        <v>0</v>
      </c>
      <c r="Y43" s="38">
        <v>0</v>
      </c>
      <c r="Z43" s="38">
        <f t="shared" ref="Z43" si="27">V43</f>
        <v>795000</v>
      </c>
    </row>
    <row r="44" spans="1:26" x14ac:dyDescent="0.25">
      <c r="A44" s="8" t="s">
        <v>32</v>
      </c>
      <c r="B44" s="8" t="s">
        <v>33</v>
      </c>
      <c r="C44" s="8" t="s">
        <v>30</v>
      </c>
      <c r="D44" s="8" t="s">
        <v>34</v>
      </c>
      <c r="E44" s="8" t="s">
        <v>13</v>
      </c>
      <c r="F44" s="8" t="s">
        <v>125</v>
      </c>
      <c r="G44" s="8" t="s">
        <v>98</v>
      </c>
      <c r="H44" s="8" t="s">
        <v>99</v>
      </c>
      <c r="I44" s="8" t="s">
        <v>87</v>
      </c>
      <c r="J44" s="8" t="s">
        <v>88</v>
      </c>
      <c r="K44" s="8" t="s">
        <v>89</v>
      </c>
      <c r="L44" s="8">
        <v>7</v>
      </c>
      <c r="M44" s="36" t="s">
        <v>175</v>
      </c>
      <c r="N44" s="8">
        <v>40</v>
      </c>
      <c r="O44" s="8" t="s">
        <v>97</v>
      </c>
      <c r="P44" s="8" t="s">
        <v>86</v>
      </c>
      <c r="Q44" s="37">
        <v>42217.893078703702</v>
      </c>
      <c r="R44" s="37">
        <f>Q44+6</f>
        <v>42223.893078703702</v>
      </c>
      <c r="T44" s="38">
        <v>1361200</v>
      </c>
      <c r="V44" s="38">
        <v>6175000</v>
      </c>
      <c r="W44" s="38">
        <v>0</v>
      </c>
      <c r="X44" s="38">
        <v>0</v>
      </c>
      <c r="Y44" s="38">
        <f>V44*0.27</f>
        <v>1667250</v>
      </c>
      <c r="Z44" s="38">
        <f t="shared" si="20"/>
        <v>1833975.0000000002</v>
      </c>
    </row>
    <row r="45" spans="1:26" x14ac:dyDescent="0.25">
      <c r="A45" s="8" t="s">
        <v>32</v>
      </c>
      <c r="B45" s="8" t="s">
        <v>33</v>
      </c>
      <c r="C45" s="8" t="s">
        <v>30</v>
      </c>
      <c r="D45" s="8" t="s">
        <v>34</v>
      </c>
      <c r="E45" s="8" t="s">
        <v>13</v>
      </c>
      <c r="F45" s="8" t="s">
        <v>126</v>
      </c>
      <c r="G45" s="8" t="s">
        <v>112</v>
      </c>
      <c r="H45" s="8" t="s">
        <v>96</v>
      </c>
      <c r="I45" s="8" t="s">
        <v>87</v>
      </c>
      <c r="J45" s="8" t="s">
        <v>93</v>
      </c>
      <c r="K45" s="8" t="s">
        <v>93</v>
      </c>
      <c r="L45" s="8">
        <v>8</v>
      </c>
      <c r="M45" s="36" t="s">
        <v>176</v>
      </c>
      <c r="N45" s="8">
        <v>100</v>
      </c>
      <c r="O45" s="8" t="s">
        <v>97</v>
      </c>
      <c r="P45" s="8" t="s">
        <v>86</v>
      </c>
      <c r="Q45" s="37">
        <v>42202.623055555552</v>
      </c>
      <c r="R45" s="37">
        <f>Q45+2</f>
        <v>42204.623055555552</v>
      </c>
      <c r="S45" s="37">
        <f>R45+4</f>
        <v>42208.623055555552</v>
      </c>
      <c r="T45" s="38">
        <v>5136000</v>
      </c>
      <c r="U45" s="38">
        <v>5136000</v>
      </c>
      <c r="V45" s="38">
        <v>5136000</v>
      </c>
      <c r="W45" s="38">
        <v>0</v>
      </c>
      <c r="X45" s="38">
        <f>U45*0.02</f>
        <v>102720</v>
      </c>
      <c r="Y45" s="38">
        <v>5136000</v>
      </c>
      <c r="Z45" s="38">
        <f t="shared" si="20"/>
        <v>5649600</v>
      </c>
    </row>
    <row r="46" spans="1:26" x14ac:dyDescent="0.25">
      <c r="A46" s="8" t="s">
        <v>32</v>
      </c>
      <c r="B46" s="8" t="s">
        <v>33</v>
      </c>
      <c r="C46" s="8" t="s">
        <v>30</v>
      </c>
      <c r="D46" s="8" t="s">
        <v>34</v>
      </c>
      <c r="E46" s="8" t="s">
        <v>13</v>
      </c>
      <c r="F46" s="8" t="s">
        <v>125</v>
      </c>
      <c r="G46" s="8" t="s">
        <v>98</v>
      </c>
      <c r="H46" s="8" t="s">
        <v>99</v>
      </c>
      <c r="I46" s="8" t="s">
        <v>100</v>
      </c>
      <c r="J46" s="8" t="s">
        <v>88</v>
      </c>
      <c r="K46" s="8" t="s">
        <v>89</v>
      </c>
      <c r="L46" s="8">
        <v>7</v>
      </c>
      <c r="M46" s="36" t="s">
        <v>175</v>
      </c>
      <c r="N46" s="8">
        <v>40</v>
      </c>
      <c r="O46" s="8" t="s">
        <v>97</v>
      </c>
      <c r="P46" s="8" t="s">
        <v>86</v>
      </c>
      <c r="Q46" s="37">
        <v>42217.893078703702</v>
      </c>
      <c r="R46" s="37">
        <f t="shared" ref="R46:R52" si="28">Q46+6</f>
        <v>42223.893078703702</v>
      </c>
      <c r="T46" s="38">
        <v>2226000</v>
      </c>
      <c r="V46" s="38">
        <v>2226000</v>
      </c>
      <c r="W46" s="38">
        <v>0</v>
      </c>
      <c r="X46" s="38">
        <v>0</v>
      </c>
      <c r="Y46" s="38">
        <f t="shared" ref="Y46:Y47" si="29">V46*0.27</f>
        <v>601020</v>
      </c>
      <c r="Z46" s="38">
        <f t="shared" si="20"/>
        <v>661122</v>
      </c>
    </row>
    <row r="47" spans="1:26" x14ac:dyDescent="0.25">
      <c r="A47" s="8" t="s">
        <v>22</v>
      </c>
      <c r="B47" s="8" t="s">
        <v>23</v>
      </c>
      <c r="C47" s="8" t="s">
        <v>7</v>
      </c>
      <c r="D47" s="8" t="s">
        <v>24</v>
      </c>
      <c r="E47" s="8" t="s">
        <v>17</v>
      </c>
      <c r="F47" s="8" t="s">
        <v>126</v>
      </c>
      <c r="G47" s="8" t="s">
        <v>115</v>
      </c>
      <c r="H47" s="8" t="s">
        <v>81</v>
      </c>
      <c r="I47" s="8" t="s">
        <v>82</v>
      </c>
      <c r="J47" s="8" t="s">
        <v>88</v>
      </c>
      <c r="K47" s="8" t="s">
        <v>89</v>
      </c>
      <c r="L47" s="8">
        <v>7</v>
      </c>
      <c r="M47" s="36" t="s">
        <v>175</v>
      </c>
      <c r="N47" s="8">
        <v>40</v>
      </c>
      <c r="O47" s="8" t="s">
        <v>97</v>
      </c>
      <c r="P47" s="8" t="s">
        <v>86</v>
      </c>
      <c r="Q47" s="37">
        <v>42278.893078703702</v>
      </c>
      <c r="R47" s="37">
        <f t="shared" si="28"/>
        <v>42284.893078703702</v>
      </c>
      <c r="T47" s="38">
        <v>2160000</v>
      </c>
      <c r="V47" s="38">
        <v>2160000</v>
      </c>
      <c r="W47" s="38">
        <v>0</v>
      </c>
      <c r="X47" s="38">
        <v>0</v>
      </c>
      <c r="Y47" s="38">
        <f t="shared" si="29"/>
        <v>583200</v>
      </c>
      <c r="Z47" s="38">
        <f t="shared" si="20"/>
        <v>641520</v>
      </c>
    </row>
    <row r="48" spans="1:26" x14ac:dyDescent="0.25">
      <c r="A48" s="8" t="s">
        <v>55</v>
      </c>
      <c r="B48" s="8" t="s">
        <v>56</v>
      </c>
      <c r="C48" s="8" t="s">
        <v>47</v>
      </c>
      <c r="D48" s="8" t="s">
        <v>57</v>
      </c>
      <c r="E48" s="8" t="s">
        <v>21</v>
      </c>
      <c r="F48" s="8" t="s">
        <v>124</v>
      </c>
      <c r="G48" s="8" t="s">
        <v>115</v>
      </c>
      <c r="H48" s="8" t="s">
        <v>81</v>
      </c>
      <c r="I48" s="8" t="s">
        <v>103</v>
      </c>
      <c r="J48" s="8" t="s">
        <v>88</v>
      </c>
      <c r="K48" s="8" t="s">
        <v>89</v>
      </c>
      <c r="L48" s="8">
        <v>6</v>
      </c>
      <c r="M48" s="36" t="s">
        <v>174</v>
      </c>
      <c r="N48" s="8">
        <v>40</v>
      </c>
      <c r="O48" s="8" t="s">
        <v>116</v>
      </c>
      <c r="P48" s="8" t="s">
        <v>86</v>
      </c>
      <c r="Q48" s="37">
        <v>42278.893078703702</v>
      </c>
      <c r="R48" s="37">
        <f t="shared" si="28"/>
        <v>42284.893078703702</v>
      </c>
      <c r="T48" s="38">
        <v>2187500</v>
      </c>
      <c r="V48" s="38">
        <v>4155000</v>
      </c>
      <c r="W48" s="38">
        <v>0</v>
      </c>
      <c r="X48" s="38">
        <v>0</v>
      </c>
      <c r="Y48" s="38">
        <f>V48*0.51</f>
        <v>2119050</v>
      </c>
      <c r="Z48" s="38">
        <f t="shared" si="20"/>
        <v>2330955</v>
      </c>
    </row>
    <row r="49" spans="1:26" x14ac:dyDescent="0.25">
      <c r="A49" s="8" t="s">
        <v>10</v>
      </c>
      <c r="B49" s="8" t="s">
        <v>11</v>
      </c>
      <c r="C49" s="8" t="s">
        <v>7</v>
      </c>
      <c r="D49" s="8" t="s">
        <v>12</v>
      </c>
      <c r="E49" s="8" t="s">
        <v>13</v>
      </c>
      <c r="F49" s="8" t="s">
        <v>125</v>
      </c>
      <c r="G49" s="8" t="s">
        <v>115</v>
      </c>
      <c r="H49" s="8" t="s">
        <v>81</v>
      </c>
      <c r="I49" s="8" t="s">
        <v>103</v>
      </c>
      <c r="J49" s="8" t="s">
        <v>88</v>
      </c>
      <c r="K49" s="8" t="s">
        <v>89</v>
      </c>
      <c r="L49" s="8">
        <v>7</v>
      </c>
      <c r="M49" s="36" t="s">
        <v>175</v>
      </c>
      <c r="N49" s="8">
        <v>60</v>
      </c>
      <c r="O49" s="8" t="s">
        <v>90</v>
      </c>
      <c r="P49" s="8" t="s">
        <v>86</v>
      </c>
      <c r="Q49" s="37">
        <v>42278.893078703702</v>
      </c>
      <c r="R49" s="37">
        <f t="shared" si="28"/>
        <v>42284.893078703702</v>
      </c>
      <c r="T49" s="38">
        <v>5974900</v>
      </c>
      <c r="V49" s="38">
        <v>8922000</v>
      </c>
      <c r="W49" s="38">
        <v>0</v>
      </c>
      <c r="X49" s="38">
        <v>0</v>
      </c>
      <c r="Y49" s="38">
        <f>V49*0.27</f>
        <v>2408940</v>
      </c>
      <c r="Z49" s="38">
        <f t="shared" si="20"/>
        <v>2649834</v>
      </c>
    </row>
    <row r="50" spans="1:26" x14ac:dyDescent="0.25">
      <c r="A50" s="8" t="s">
        <v>44</v>
      </c>
      <c r="B50" s="8" t="s">
        <v>56</v>
      </c>
      <c r="C50" s="8" t="s">
        <v>30</v>
      </c>
      <c r="D50" s="8" t="s">
        <v>51</v>
      </c>
      <c r="E50" s="8" t="s">
        <v>21</v>
      </c>
      <c r="F50" s="8" t="s">
        <v>124</v>
      </c>
      <c r="G50" s="8" t="s">
        <v>111</v>
      </c>
      <c r="H50" s="8" t="s">
        <v>92</v>
      </c>
      <c r="I50" s="8" t="s">
        <v>100</v>
      </c>
      <c r="J50" s="8" t="s">
        <v>88</v>
      </c>
      <c r="K50" s="8" t="s">
        <v>89</v>
      </c>
      <c r="L50" s="8">
        <v>3</v>
      </c>
      <c r="M50" s="36" t="s">
        <v>171</v>
      </c>
      <c r="N50" s="8">
        <v>20</v>
      </c>
      <c r="O50" s="8" t="s">
        <v>108</v>
      </c>
      <c r="P50" s="8" t="s">
        <v>86</v>
      </c>
      <c r="Q50" s="37">
        <v>42278.893078703702</v>
      </c>
      <c r="R50" s="37">
        <f t="shared" si="28"/>
        <v>42284.893078703702</v>
      </c>
      <c r="T50" s="38">
        <v>1200</v>
      </c>
      <c r="V50" s="38">
        <v>2500</v>
      </c>
      <c r="W50" s="38">
        <v>0</v>
      </c>
      <c r="X50" s="38">
        <v>0</v>
      </c>
      <c r="Y50" s="38">
        <f>V50*1.75</f>
        <v>4375</v>
      </c>
      <c r="Z50" s="38">
        <f t="shared" si="20"/>
        <v>4812.5</v>
      </c>
    </row>
    <row r="51" spans="1:26" x14ac:dyDescent="0.25">
      <c r="A51" s="8" t="s">
        <v>10</v>
      </c>
      <c r="B51" s="8" t="s">
        <v>11</v>
      </c>
      <c r="C51" s="8" t="s">
        <v>7</v>
      </c>
      <c r="D51" s="8" t="s">
        <v>12</v>
      </c>
      <c r="E51" s="8" t="s">
        <v>13</v>
      </c>
      <c r="F51" s="8" t="s">
        <v>125</v>
      </c>
      <c r="G51" s="8" t="s">
        <v>112</v>
      </c>
      <c r="H51" s="8" t="s">
        <v>96</v>
      </c>
      <c r="I51" s="8" t="s">
        <v>87</v>
      </c>
      <c r="J51" s="8" t="s">
        <v>88</v>
      </c>
      <c r="K51" s="8" t="s">
        <v>89</v>
      </c>
      <c r="L51" s="8">
        <v>6</v>
      </c>
      <c r="M51" s="36" t="s">
        <v>174</v>
      </c>
      <c r="N51" s="8">
        <v>40</v>
      </c>
      <c r="O51" s="8" t="s">
        <v>97</v>
      </c>
      <c r="P51" s="8" t="s">
        <v>86</v>
      </c>
      <c r="Q51" s="37">
        <v>42278.893078703702</v>
      </c>
      <c r="R51" s="37">
        <f t="shared" si="28"/>
        <v>42284.893078703702</v>
      </c>
      <c r="T51" s="38">
        <v>3750000</v>
      </c>
      <c r="V51" s="38">
        <v>4137000</v>
      </c>
      <c r="W51" s="38">
        <v>0</v>
      </c>
      <c r="X51" s="38">
        <v>0</v>
      </c>
      <c r="Y51" s="38">
        <f t="shared" ref="Y51:Y52" si="30">V51*0.51</f>
        <v>2109870</v>
      </c>
      <c r="Z51" s="38">
        <f t="shared" si="20"/>
        <v>2320857</v>
      </c>
    </row>
    <row r="52" spans="1:26" x14ac:dyDescent="0.25">
      <c r="A52" s="8" t="s">
        <v>55</v>
      </c>
      <c r="B52" s="8" t="s">
        <v>56</v>
      </c>
      <c r="C52" s="8" t="s">
        <v>47</v>
      </c>
      <c r="D52" s="8" t="s">
        <v>57</v>
      </c>
      <c r="E52" s="8" t="s">
        <v>21</v>
      </c>
      <c r="F52" s="8" t="s">
        <v>125</v>
      </c>
      <c r="G52" s="8" t="s">
        <v>112</v>
      </c>
      <c r="H52" s="8" t="s">
        <v>96</v>
      </c>
      <c r="I52" s="8" t="s">
        <v>82</v>
      </c>
      <c r="J52" s="8" t="s">
        <v>88</v>
      </c>
      <c r="K52" s="8" t="s">
        <v>89</v>
      </c>
      <c r="L52" s="8">
        <v>6</v>
      </c>
      <c r="M52" s="36" t="s">
        <v>174</v>
      </c>
      <c r="N52" s="8">
        <v>40</v>
      </c>
      <c r="O52" s="8" t="s">
        <v>116</v>
      </c>
      <c r="P52" s="8" t="s">
        <v>86</v>
      </c>
      <c r="Q52" s="37">
        <v>42278.893078703702</v>
      </c>
      <c r="R52" s="37">
        <f t="shared" si="28"/>
        <v>42284.893078703702</v>
      </c>
      <c r="T52" s="38">
        <v>1890000</v>
      </c>
      <c r="V52" s="38">
        <v>2000000</v>
      </c>
      <c r="W52" s="38">
        <v>0</v>
      </c>
      <c r="X52" s="38">
        <v>0</v>
      </c>
      <c r="Y52" s="38">
        <f t="shared" si="30"/>
        <v>1020000</v>
      </c>
      <c r="Z52" s="38">
        <f t="shared" si="20"/>
        <v>1122000</v>
      </c>
    </row>
    <row r="53" spans="1:26" x14ac:dyDescent="0.25">
      <c r="A53" s="8" t="s">
        <v>49</v>
      </c>
      <c r="B53" s="8" t="s">
        <v>50</v>
      </c>
      <c r="C53" s="8" t="s">
        <v>47</v>
      </c>
      <c r="D53" s="8" t="s">
        <v>51</v>
      </c>
      <c r="E53" s="8" t="s">
        <v>21</v>
      </c>
      <c r="F53" s="8" t="s">
        <v>125</v>
      </c>
      <c r="G53" s="8" t="s">
        <v>112</v>
      </c>
      <c r="H53" s="8" t="s">
        <v>96</v>
      </c>
      <c r="I53" s="8" t="s">
        <v>87</v>
      </c>
      <c r="J53" s="8" t="s">
        <v>83</v>
      </c>
      <c r="K53" s="8" t="s">
        <v>84</v>
      </c>
      <c r="L53" s="8">
        <v>8</v>
      </c>
      <c r="M53" s="36" t="s">
        <v>176</v>
      </c>
      <c r="N53" s="8">
        <v>0</v>
      </c>
      <c r="O53" s="8" t="s">
        <v>97</v>
      </c>
      <c r="P53" s="8" t="s">
        <v>86</v>
      </c>
      <c r="Q53" s="37">
        <v>42202.623055555552</v>
      </c>
      <c r="R53" s="37">
        <f>Q53+4</f>
        <v>42206.623055555552</v>
      </c>
      <c r="S53" s="37">
        <f>R53+1</f>
        <v>42207.623055555552</v>
      </c>
      <c r="T53" s="38">
        <v>100000</v>
      </c>
      <c r="U53" s="38">
        <v>0</v>
      </c>
      <c r="V53" s="38">
        <v>12230000</v>
      </c>
      <c r="W53" s="38">
        <v>0</v>
      </c>
      <c r="X53" s="38">
        <v>0</v>
      </c>
      <c r="Y53" s="38">
        <v>0</v>
      </c>
      <c r="Z53" s="38">
        <f t="shared" si="20"/>
        <v>0</v>
      </c>
    </row>
    <row r="54" spans="1:26" x14ac:dyDescent="0.25">
      <c r="A54" s="8" t="s">
        <v>49</v>
      </c>
      <c r="B54" s="8" t="s">
        <v>50</v>
      </c>
      <c r="C54" s="8" t="s">
        <v>47</v>
      </c>
      <c r="D54" s="8" t="s">
        <v>51</v>
      </c>
      <c r="E54" s="8" t="s">
        <v>21</v>
      </c>
      <c r="F54" s="8" t="s">
        <v>125</v>
      </c>
      <c r="G54" s="8" t="s">
        <v>98</v>
      </c>
      <c r="H54" s="8" t="s">
        <v>99</v>
      </c>
      <c r="I54" s="8" t="s">
        <v>82</v>
      </c>
      <c r="J54" s="8" t="s">
        <v>88</v>
      </c>
      <c r="K54" s="8" t="s">
        <v>89</v>
      </c>
      <c r="L54" s="8">
        <v>4</v>
      </c>
      <c r="M54" s="36" t="s">
        <v>172</v>
      </c>
      <c r="N54" s="8">
        <v>80</v>
      </c>
      <c r="O54" s="8" t="s">
        <v>90</v>
      </c>
      <c r="P54" s="8" t="s">
        <v>86</v>
      </c>
      <c r="Q54" s="37">
        <v>42278.893078703702</v>
      </c>
      <c r="R54" s="37">
        <f t="shared" ref="R54:R56" si="31">Q54+6</f>
        <v>42284.893078703702</v>
      </c>
      <c r="T54" s="38">
        <v>1890000</v>
      </c>
      <c r="V54" s="38">
        <v>4644800</v>
      </c>
      <c r="W54" s="38">
        <v>0</v>
      </c>
      <c r="X54" s="38">
        <v>0</v>
      </c>
      <c r="Y54" s="38">
        <f>V54*1.75</f>
        <v>8128400</v>
      </c>
      <c r="Z54" s="38">
        <f t="shared" si="20"/>
        <v>8941240</v>
      </c>
    </row>
    <row r="55" spans="1:26" x14ac:dyDescent="0.25">
      <c r="A55" s="8" t="s">
        <v>45</v>
      </c>
      <c r="B55" s="8" t="s">
        <v>46</v>
      </c>
      <c r="C55" s="8" t="s">
        <v>47</v>
      </c>
      <c r="D55" s="8" t="s">
        <v>48</v>
      </c>
      <c r="E55" s="8" t="s">
        <v>9</v>
      </c>
      <c r="F55" s="8" t="s">
        <v>125</v>
      </c>
      <c r="G55" s="8" t="s">
        <v>117</v>
      </c>
      <c r="H55" s="8" t="s">
        <v>109</v>
      </c>
      <c r="I55" s="8" t="s">
        <v>103</v>
      </c>
      <c r="J55" s="8" t="s">
        <v>88</v>
      </c>
      <c r="K55" s="8" t="s">
        <v>89</v>
      </c>
      <c r="L55" s="8">
        <v>6</v>
      </c>
      <c r="M55" s="36" t="s">
        <v>174</v>
      </c>
      <c r="N55" s="8">
        <v>50</v>
      </c>
      <c r="O55" s="8" t="s">
        <v>85</v>
      </c>
      <c r="P55" s="8" t="s">
        <v>86</v>
      </c>
      <c r="Q55" s="37">
        <v>42278.893078703702</v>
      </c>
      <c r="R55" s="37">
        <f t="shared" si="31"/>
        <v>42284.893078703702</v>
      </c>
      <c r="T55" s="38">
        <v>409700</v>
      </c>
      <c r="V55" s="38">
        <v>15136000</v>
      </c>
      <c r="W55" s="38">
        <v>0</v>
      </c>
      <c r="X55" s="38">
        <v>0</v>
      </c>
      <c r="Y55" s="38">
        <f t="shared" ref="Y55:Y56" si="32">V55*0.51</f>
        <v>7719360</v>
      </c>
      <c r="Z55" s="38">
        <f t="shared" si="20"/>
        <v>8491296</v>
      </c>
    </row>
    <row r="56" spans="1:26" x14ac:dyDescent="0.25">
      <c r="A56" s="8" t="s">
        <v>25</v>
      </c>
      <c r="B56" s="8" t="s">
        <v>26</v>
      </c>
      <c r="C56" s="8" t="s">
        <v>7</v>
      </c>
      <c r="D56" s="8" t="s">
        <v>27</v>
      </c>
      <c r="E56" s="8" t="s">
        <v>9</v>
      </c>
      <c r="F56" s="8" t="s">
        <v>123</v>
      </c>
      <c r="G56" s="8" t="s">
        <v>111</v>
      </c>
      <c r="H56" s="8" t="s">
        <v>92</v>
      </c>
      <c r="I56" s="8" t="s">
        <v>87</v>
      </c>
      <c r="J56" s="8" t="s">
        <v>88</v>
      </c>
      <c r="K56" s="8" t="s">
        <v>89</v>
      </c>
      <c r="L56" s="8">
        <v>6</v>
      </c>
      <c r="M56" s="36" t="s">
        <v>174</v>
      </c>
      <c r="N56" s="8">
        <v>60</v>
      </c>
      <c r="O56" s="8" t="s">
        <v>101</v>
      </c>
      <c r="P56" s="8" t="s">
        <v>86</v>
      </c>
      <c r="Q56" s="37">
        <v>42278.893078703702</v>
      </c>
      <c r="R56" s="37">
        <f t="shared" si="31"/>
        <v>42284.893078703702</v>
      </c>
      <c r="T56" s="38">
        <v>2441475</v>
      </c>
      <c r="V56" s="38">
        <v>3150000</v>
      </c>
      <c r="W56" s="38">
        <v>0</v>
      </c>
      <c r="X56" s="38">
        <v>0</v>
      </c>
      <c r="Y56" s="38">
        <f t="shared" si="32"/>
        <v>1606500</v>
      </c>
      <c r="Z56" s="38">
        <f t="shared" si="20"/>
        <v>1767150.0000000002</v>
      </c>
    </row>
    <row r="57" spans="1:26" x14ac:dyDescent="0.25">
      <c r="A57" s="8" t="s">
        <v>44</v>
      </c>
      <c r="B57" s="8" t="s">
        <v>58</v>
      </c>
      <c r="C57" s="8" t="s">
        <v>30</v>
      </c>
      <c r="D57" s="8" t="s">
        <v>57</v>
      </c>
      <c r="E57" s="8" t="s">
        <v>21</v>
      </c>
      <c r="F57" s="8" t="s">
        <v>125</v>
      </c>
      <c r="G57" s="8" t="s">
        <v>112</v>
      </c>
      <c r="H57" s="8" t="s">
        <v>96</v>
      </c>
      <c r="I57" s="8" t="s">
        <v>87</v>
      </c>
      <c r="J57" s="8" t="s">
        <v>83</v>
      </c>
      <c r="K57" s="8" t="s">
        <v>84</v>
      </c>
      <c r="L57" s="8">
        <v>8</v>
      </c>
      <c r="M57" s="36" t="s">
        <v>176</v>
      </c>
      <c r="N57" s="8">
        <v>0</v>
      </c>
      <c r="O57" s="8" t="s">
        <v>108</v>
      </c>
      <c r="P57" s="8" t="s">
        <v>86</v>
      </c>
      <c r="Q57" s="37">
        <v>42234.89303240741</v>
      </c>
      <c r="R57" s="37">
        <f>Q57+4</f>
        <v>42238.89303240741</v>
      </c>
      <c r="S57" s="37">
        <f>R57+1</f>
        <v>42239.89303240741</v>
      </c>
      <c r="T57" s="38">
        <v>2134000</v>
      </c>
      <c r="U57" s="38">
        <v>0</v>
      </c>
      <c r="V57" s="38">
        <v>2134000</v>
      </c>
      <c r="W57" s="38">
        <v>0</v>
      </c>
      <c r="X57" s="38">
        <v>0</v>
      </c>
      <c r="Y57" s="38">
        <v>0</v>
      </c>
      <c r="Z57" s="38">
        <f t="shared" si="20"/>
        <v>0</v>
      </c>
    </row>
    <row r="58" spans="1:26" x14ac:dyDescent="0.25">
      <c r="A58" s="8" t="s">
        <v>55</v>
      </c>
      <c r="B58" s="8" t="s">
        <v>56</v>
      </c>
      <c r="C58" s="8" t="s">
        <v>47</v>
      </c>
      <c r="D58" s="8" t="s">
        <v>57</v>
      </c>
      <c r="E58" s="8" t="s">
        <v>21</v>
      </c>
      <c r="F58" s="8" t="s">
        <v>126</v>
      </c>
      <c r="G58" s="8" t="s">
        <v>98</v>
      </c>
      <c r="H58" s="8" t="s">
        <v>99</v>
      </c>
      <c r="I58" s="8" t="s">
        <v>100</v>
      </c>
      <c r="J58" s="8" t="s">
        <v>93</v>
      </c>
      <c r="K58" s="8" t="s">
        <v>93</v>
      </c>
      <c r="L58" s="8">
        <v>8</v>
      </c>
      <c r="M58" s="36" t="s">
        <v>176</v>
      </c>
      <c r="N58" s="8">
        <v>100</v>
      </c>
      <c r="O58" s="8" t="s">
        <v>116</v>
      </c>
      <c r="P58" s="8" t="s">
        <v>86</v>
      </c>
      <c r="Q58" s="37">
        <v>42234.89303240741</v>
      </c>
      <c r="R58" s="37">
        <f t="shared" ref="R58:R60" si="33">Q58+2</f>
        <v>42236.89303240741</v>
      </c>
      <c r="S58" s="37">
        <f>R58+4</f>
        <v>42240.89303240741</v>
      </c>
      <c r="T58" s="38">
        <v>9230000</v>
      </c>
      <c r="U58" s="38">
        <v>9250000</v>
      </c>
      <c r="V58" s="38">
        <v>9230000</v>
      </c>
      <c r="W58" s="38">
        <v>0</v>
      </c>
      <c r="X58" s="38">
        <f>U58*0.02</f>
        <v>185000</v>
      </c>
      <c r="Y58" s="38">
        <v>9230000</v>
      </c>
      <c r="Z58" s="38">
        <f t="shared" si="20"/>
        <v>10153000</v>
      </c>
    </row>
    <row r="59" spans="1:26" x14ac:dyDescent="0.25">
      <c r="A59" s="8" t="s">
        <v>44</v>
      </c>
      <c r="B59" s="8" t="s">
        <v>26</v>
      </c>
      <c r="C59" s="8" t="s">
        <v>30</v>
      </c>
      <c r="D59" s="8" t="s">
        <v>27</v>
      </c>
      <c r="E59" s="8" t="s">
        <v>9</v>
      </c>
      <c r="F59" s="8" t="s">
        <v>123</v>
      </c>
      <c r="G59" s="8" t="s">
        <v>112</v>
      </c>
      <c r="H59" s="8" t="s">
        <v>96</v>
      </c>
      <c r="I59" s="8" t="s">
        <v>87</v>
      </c>
      <c r="J59" s="8" t="s">
        <v>83</v>
      </c>
      <c r="K59" s="8" t="s">
        <v>84</v>
      </c>
      <c r="L59" s="8">
        <v>8</v>
      </c>
      <c r="M59" s="36" t="s">
        <v>176</v>
      </c>
      <c r="N59" s="8">
        <v>0</v>
      </c>
      <c r="O59" s="8" t="s">
        <v>108</v>
      </c>
      <c r="P59" s="8" t="s">
        <v>86</v>
      </c>
      <c r="Q59" s="37">
        <v>42234.89303240741</v>
      </c>
      <c r="R59" s="37">
        <f>Q59+4</f>
        <v>42238.89303240741</v>
      </c>
      <c r="S59" s="37">
        <f>R59+1</f>
        <v>42239.89303240741</v>
      </c>
      <c r="T59" s="38">
        <v>2136000</v>
      </c>
      <c r="U59" s="38">
        <v>0</v>
      </c>
      <c r="V59" s="38">
        <v>2136000</v>
      </c>
      <c r="W59" s="38">
        <v>0</v>
      </c>
      <c r="X59" s="38">
        <v>0</v>
      </c>
      <c r="Y59" s="38">
        <v>0</v>
      </c>
      <c r="Z59" s="38">
        <f t="shared" si="20"/>
        <v>0</v>
      </c>
    </row>
    <row r="60" spans="1:26" x14ac:dyDescent="0.25">
      <c r="A60" s="8" t="s">
        <v>28</v>
      </c>
      <c r="B60" s="8" t="s">
        <v>29</v>
      </c>
      <c r="C60" s="8" t="s">
        <v>30</v>
      </c>
      <c r="D60" s="8" t="s">
        <v>31</v>
      </c>
      <c r="E60" s="8" t="s">
        <v>21</v>
      </c>
      <c r="F60" s="8" t="s">
        <v>126</v>
      </c>
      <c r="G60" s="8" t="s">
        <v>112</v>
      </c>
      <c r="H60" s="8" t="s">
        <v>96</v>
      </c>
      <c r="I60" s="8" t="s">
        <v>82</v>
      </c>
      <c r="J60" s="8" t="s">
        <v>93</v>
      </c>
      <c r="K60" s="8" t="s">
        <v>93</v>
      </c>
      <c r="L60" s="8">
        <v>8</v>
      </c>
      <c r="M60" s="36" t="s">
        <v>176</v>
      </c>
      <c r="N60" s="8">
        <v>100</v>
      </c>
      <c r="O60" s="8" t="s">
        <v>104</v>
      </c>
      <c r="P60" s="8" t="s">
        <v>86</v>
      </c>
      <c r="Q60" s="37">
        <v>42234.89303240741</v>
      </c>
      <c r="R60" s="37">
        <f t="shared" si="33"/>
        <v>42236.89303240741</v>
      </c>
      <c r="S60" s="37">
        <f>R60+4</f>
        <v>42240.89303240741</v>
      </c>
      <c r="T60" s="38">
        <v>4140000</v>
      </c>
      <c r="U60" s="38">
        <v>4140000</v>
      </c>
      <c r="V60" s="38">
        <v>4140000</v>
      </c>
      <c r="W60" s="38">
        <v>0</v>
      </c>
      <c r="X60" s="38">
        <f>U60*0.02</f>
        <v>82800</v>
      </c>
      <c r="Y60" s="38">
        <v>4140000</v>
      </c>
      <c r="Z60" s="38">
        <f t="shared" si="20"/>
        <v>4554000</v>
      </c>
    </row>
    <row r="61" spans="1:26" x14ac:dyDescent="0.25">
      <c r="A61" s="8" t="s">
        <v>59</v>
      </c>
      <c r="B61" s="8" t="s">
        <v>60</v>
      </c>
      <c r="C61" s="8" t="s">
        <v>47</v>
      </c>
      <c r="D61" s="8" t="s">
        <v>61</v>
      </c>
      <c r="E61" s="8" t="s">
        <v>21</v>
      </c>
      <c r="F61" s="8" t="s">
        <v>123</v>
      </c>
      <c r="G61" s="8" t="s">
        <v>112</v>
      </c>
      <c r="H61" s="8" t="s">
        <v>96</v>
      </c>
      <c r="I61" s="8" t="s">
        <v>103</v>
      </c>
      <c r="J61" s="8" t="s">
        <v>88</v>
      </c>
      <c r="K61" s="8" t="s">
        <v>89</v>
      </c>
      <c r="L61" s="8">
        <v>5</v>
      </c>
      <c r="M61" s="36" t="s">
        <v>173</v>
      </c>
      <c r="N61" s="8">
        <v>80</v>
      </c>
      <c r="O61" s="8" t="s">
        <v>85</v>
      </c>
      <c r="P61" s="8" t="s">
        <v>86</v>
      </c>
      <c r="Q61" s="37">
        <v>42278.893078703702</v>
      </c>
      <c r="R61" s="37">
        <f t="shared" ref="R61:R62" si="34">Q61+6</f>
        <v>42284.893078703702</v>
      </c>
      <c r="T61" s="38">
        <v>3858600</v>
      </c>
      <c r="V61" s="38">
        <v>3230000</v>
      </c>
      <c r="W61" s="38">
        <v>0</v>
      </c>
      <c r="X61" s="38">
        <v>0</v>
      </c>
      <c r="Y61" s="38">
        <f t="shared" ref="Y61:Y62" si="35">V61*0.6</f>
        <v>1938000</v>
      </c>
      <c r="Z61" s="38">
        <f t="shared" si="20"/>
        <v>2131800</v>
      </c>
    </row>
    <row r="62" spans="1:26" x14ac:dyDescent="0.25">
      <c r="A62" s="8" t="s">
        <v>41</v>
      </c>
      <c r="B62" s="8" t="s">
        <v>42</v>
      </c>
      <c r="C62" s="8" t="s">
        <v>30</v>
      </c>
      <c r="D62" s="8" t="s">
        <v>43</v>
      </c>
      <c r="E62" s="8" t="s">
        <v>21</v>
      </c>
      <c r="F62" s="8" t="s">
        <v>123</v>
      </c>
      <c r="G62" s="8" t="s">
        <v>98</v>
      </c>
      <c r="H62" s="8" t="s">
        <v>99</v>
      </c>
      <c r="I62" s="8" t="s">
        <v>103</v>
      </c>
      <c r="J62" s="8" t="s">
        <v>88</v>
      </c>
      <c r="K62" s="8" t="s">
        <v>89</v>
      </c>
      <c r="L62" s="8">
        <v>5</v>
      </c>
      <c r="M62" s="36" t="s">
        <v>173</v>
      </c>
      <c r="N62" s="8">
        <v>60</v>
      </c>
      <c r="O62" s="8" t="s">
        <v>107</v>
      </c>
      <c r="P62" s="8" t="s">
        <v>86</v>
      </c>
      <c r="Q62" s="37">
        <v>42186.893078703702</v>
      </c>
      <c r="R62" s="37">
        <f t="shared" si="34"/>
        <v>42192.893078703702</v>
      </c>
      <c r="T62" s="38">
        <v>2078125</v>
      </c>
      <c r="V62" s="38">
        <v>2135000</v>
      </c>
      <c r="W62" s="38">
        <v>0</v>
      </c>
      <c r="X62" s="38">
        <v>0</v>
      </c>
      <c r="Y62" s="38">
        <f t="shared" si="35"/>
        <v>1281000</v>
      </c>
      <c r="Z62" s="38">
        <f t="shared" si="20"/>
        <v>1409100</v>
      </c>
    </row>
    <row r="63" spans="1:26" x14ac:dyDescent="0.25">
      <c r="A63" s="8" t="s">
        <v>44</v>
      </c>
      <c r="B63" s="8" t="s">
        <v>42</v>
      </c>
      <c r="C63" s="8" t="s">
        <v>30</v>
      </c>
      <c r="D63" s="8" t="s">
        <v>31</v>
      </c>
      <c r="E63" s="8" t="s">
        <v>21</v>
      </c>
      <c r="F63" s="8" t="s">
        <v>124</v>
      </c>
      <c r="G63" s="39" t="s">
        <v>138</v>
      </c>
      <c r="H63" s="39" t="s">
        <v>137</v>
      </c>
      <c r="I63" s="8" t="s">
        <v>82</v>
      </c>
      <c r="J63" s="8" t="s">
        <v>93</v>
      </c>
      <c r="K63" s="8" t="s">
        <v>93</v>
      </c>
      <c r="L63" s="8">
        <v>8</v>
      </c>
      <c r="M63" s="36" t="s">
        <v>176</v>
      </c>
      <c r="N63" s="8">
        <v>100</v>
      </c>
      <c r="O63" s="8" t="s">
        <v>108</v>
      </c>
      <c r="P63" s="8" t="s">
        <v>152</v>
      </c>
      <c r="Q63" s="37">
        <v>42234.89303240741</v>
      </c>
      <c r="R63" s="37">
        <f t="shared" ref="R63:R70" si="36">Q63+5</f>
        <v>42239.89303240741</v>
      </c>
      <c r="S63" s="37">
        <f>R63+3</f>
        <v>42242.89303240741</v>
      </c>
      <c r="T63" s="38">
        <v>3230000</v>
      </c>
      <c r="U63" s="38">
        <v>3230000</v>
      </c>
      <c r="V63" s="38">
        <v>3230000</v>
      </c>
      <c r="W63" s="38">
        <f t="shared" ref="W63:W67" si="37">U63*0.1</f>
        <v>323000</v>
      </c>
      <c r="X63" s="38">
        <f t="shared" ref="X63:X70" si="38">U63*0.02</f>
        <v>64600</v>
      </c>
      <c r="Y63" s="38">
        <v>3230000</v>
      </c>
      <c r="Z63" s="38">
        <f>Y63*0.8</f>
        <v>2584000</v>
      </c>
    </row>
    <row r="64" spans="1:26" x14ac:dyDescent="0.25">
      <c r="A64" s="8" t="s">
        <v>32</v>
      </c>
      <c r="B64" s="8" t="s">
        <v>33</v>
      </c>
      <c r="C64" s="8" t="s">
        <v>30</v>
      </c>
      <c r="D64" s="8" t="s">
        <v>34</v>
      </c>
      <c r="E64" s="8" t="s">
        <v>13</v>
      </c>
      <c r="F64" s="8" t="s">
        <v>125</v>
      </c>
      <c r="G64" s="39" t="s">
        <v>139</v>
      </c>
      <c r="H64" s="39" t="s">
        <v>137</v>
      </c>
      <c r="I64" s="8" t="s">
        <v>103</v>
      </c>
      <c r="J64" s="8" t="s">
        <v>93</v>
      </c>
      <c r="K64" s="8" t="s">
        <v>93</v>
      </c>
      <c r="L64" s="8">
        <v>8</v>
      </c>
      <c r="M64" s="36" t="s">
        <v>176</v>
      </c>
      <c r="N64" s="8">
        <v>100</v>
      </c>
      <c r="O64" s="8" t="s">
        <v>108</v>
      </c>
      <c r="P64" s="8" t="s">
        <v>152</v>
      </c>
      <c r="Q64" s="37">
        <v>42265.892939814818</v>
      </c>
      <c r="R64" s="37">
        <f t="shared" si="36"/>
        <v>42270.892939814818</v>
      </c>
      <c r="S64" s="37">
        <f>R64+4</f>
        <v>42274.892939814818</v>
      </c>
      <c r="T64" s="38">
        <v>3075000</v>
      </c>
      <c r="U64" s="38">
        <v>3075000</v>
      </c>
      <c r="V64" s="38">
        <v>3910000</v>
      </c>
      <c r="W64" s="38">
        <f t="shared" si="37"/>
        <v>307500</v>
      </c>
      <c r="X64" s="38">
        <f t="shared" si="38"/>
        <v>61500</v>
      </c>
      <c r="Y64" s="38">
        <v>3075000</v>
      </c>
      <c r="Z64" s="38">
        <f t="shared" ref="Z64:Z79" si="39">Y64*0.8</f>
        <v>2460000</v>
      </c>
    </row>
    <row r="65" spans="1:26" x14ac:dyDescent="0.25">
      <c r="A65" s="8" t="s">
        <v>55</v>
      </c>
      <c r="B65" s="8" t="s">
        <v>56</v>
      </c>
      <c r="C65" s="8" t="s">
        <v>47</v>
      </c>
      <c r="D65" s="8" t="s">
        <v>57</v>
      </c>
      <c r="E65" s="8" t="s">
        <v>21</v>
      </c>
      <c r="F65" s="8" t="s">
        <v>124</v>
      </c>
      <c r="G65" s="8" t="s">
        <v>98</v>
      </c>
      <c r="H65" s="8" t="s">
        <v>99</v>
      </c>
      <c r="I65" s="8" t="s">
        <v>87</v>
      </c>
      <c r="J65" s="8" t="s">
        <v>93</v>
      </c>
      <c r="K65" s="8" t="s">
        <v>93</v>
      </c>
      <c r="L65" s="8">
        <v>8</v>
      </c>
      <c r="M65" s="36" t="s">
        <v>176</v>
      </c>
      <c r="N65" s="8">
        <v>100</v>
      </c>
      <c r="O65" s="8" t="s">
        <v>116</v>
      </c>
      <c r="P65" s="8" t="s">
        <v>152</v>
      </c>
      <c r="Q65" s="37">
        <v>42265.892939814818</v>
      </c>
      <c r="R65" s="37">
        <f t="shared" si="36"/>
        <v>42270.892939814818</v>
      </c>
      <c r="S65" s="37">
        <f>R65+4</f>
        <v>42274.892939814818</v>
      </c>
      <c r="T65" s="38">
        <v>3230000</v>
      </c>
      <c r="U65" s="38">
        <v>3230000</v>
      </c>
      <c r="V65" s="38">
        <v>3230000</v>
      </c>
      <c r="W65" s="38">
        <f t="shared" si="37"/>
        <v>323000</v>
      </c>
      <c r="X65" s="38">
        <f t="shared" si="38"/>
        <v>64600</v>
      </c>
      <c r="Y65" s="38">
        <v>3230000</v>
      </c>
      <c r="Z65" s="38">
        <f t="shared" si="39"/>
        <v>2584000</v>
      </c>
    </row>
    <row r="66" spans="1:26" x14ac:dyDescent="0.25">
      <c r="A66" s="8" t="s">
        <v>14</v>
      </c>
      <c r="B66" s="8" t="s">
        <v>15</v>
      </c>
      <c r="C66" s="8" t="s">
        <v>7</v>
      </c>
      <c r="D66" s="8" t="s">
        <v>16</v>
      </c>
      <c r="E66" s="8" t="s">
        <v>17</v>
      </c>
      <c r="F66" s="8" t="s">
        <v>123</v>
      </c>
      <c r="G66" s="8" t="s">
        <v>111</v>
      </c>
      <c r="H66" s="8" t="s">
        <v>92</v>
      </c>
      <c r="I66" s="8" t="s">
        <v>103</v>
      </c>
      <c r="J66" s="8" t="s">
        <v>93</v>
      </c>
      <c r="K66" s="8" t="s">
        <v>93</v>
      </c>
      <c r="L66" s="8">
        <v>8</v>
      </c>
      <c r="M66" s="36" t="s">
        <v>176</v>
      </c>
      <c r="N66" s="8">
        <v>100</v>
      </c>
      <c r="O66" s="8" t="s">
        <v>97</v>
      </c>
      <c r="P66" s="8" t="s">
        <v>152</v>
      </c>
      <c r="Q66" s="37">
        <v>42265.892939814818</v>
      </c>
      <c r="R66" s="37">
        <f t="shared" si="36"/>
        <v>42270.892939814818</v>
      </c>
      <c r="S66" s="37">
        <f>R66+4</f>
        <v>42274.892939814818</v>
      </c>
      <c r="T66" s="38">
        <v>7140000</v>
      </c>
      <c r="U66" s="38">
        <v>7050000</v>
      </c>
      <c r="V66" s="38">
        <v>7140000</v>
      </c>
      <c r="W66" s="38">
        <f t="shared" si="37"/>
        <v>705000</v>
      </c>
      <c r="X66" s="38">
        <f t="shared" si="38"/>
        <v>141000</v>
      </c>
      <c r="Y66" s="38">
        <v>7140000</v>
      </c>
      <c r="Z66" s="38">
        <f t="shared" si="39"/>
        <v>5712000</v>
      </c>
    </row>
    <row r="67" spans="1:26" x14ac:dyDescent="0.25">
      <c r="A67" s="8" t="s">
        <v>10</v>
      </c>
      <c r="B67" s="8" t="s">
        <v>11</v>
      </c>
      <c r="C67" s="8" t="s">
        <v>7</v>
      </c>
      <c r="D67" s="8" t="s">
        <v>12</v>
      </c>
      <c r="E67" s="8" t="s">
        <v>13</v>
      </c>
      <c r="F67" s="8" t="s">
        <v>123</v>
      </c>
      <c r="G67" s="8" t="s">
        <v>119</v>
      </c>
      <c r="H67" s="8" t="s">
        <v>99</v>
      </c>
      <c r="I67" s="8" t="s">
        <v>103</v>
      </c>
      <c r="J67" s="8" t="s">
        <v>93</v>
      </c>
      <c r="K67" s="8" t="s">
        <v>93</v>
      </c>
      <c r="L67" s="8">
        <v>8</v>
      </c>
      <c r="M67" s="36" t="s">
        <v>176</v>
      </c>
      <c r="N67" s="8">
        <v>100</v>
      </c>
      <c r="O67" s="8" t="s">
        <v>97</v>
      </c>
      <c r="P67" s="8" t="s">
        <v>152</v>
      </c>
      <c r="Q67" s="37">
        <v>42265.892939814818</v>
      </c>
      <c r="R67" s="37">
        <f t="shared" si="36"/>
        <v>42270.892939814818</v>
      </c>
      <c r="S67" s="37">
        <f>R67+4</f>
        <v>42274.892939814818</v>
      </c>
      <c r="T67" s="38">
        <v>2134000</v>
      </c>
      <c r="U67" s="38">
        <v>2134000</v>
      </c>
      <c r="V67" s="38">
        <v>2134000</v>
      </c>
      <c r="W67" s="38">
        <f t="shared" si="37"/>
        <v>213400</v>
      </c>
      <c r="X67" s="38">
        <f t="shared" si="38"/>
        <v>42680</v>
      </c>
      <c r="Y67" s="38">
        <v>2134000</v>
      </c>
      <c r="Z67" s="38">
        <f t="shared" si="39"/>
        <v>1707200</v>
      </c>
    </row>
    <row r="68" spans="1:26" x14ac:dyDescent="0.25">
      <c r="A68" s="8" t="s">
        <v>14</v>
      </c>
      <c r="B68" s="8" t="s">
        <v>15</v>
      </c>
      <c r="C68" s="8" t="s">
        <v>7</v>
      </c>
      <c r="D68" s="8" t="s">
        <v>16</v>
      </c>
      <c r="E68" s="8" t="s">
        <v>17</v>
      </c>
      <c r="F68" s="8" t="s">
        <v>126</v>
      </c>
      <c r="G68" s="8" t="s">
        <v>117</v>
      </c>
      <c r="H68" s="8" t="s">
        <v>109</v>
      </c>
      <c r="I68" s="8" t="s">
        <v>103</v>
      </c>
      <c r="J68" s="8" t="s">
        <v>93</v>
      </c>
      <c r="K68" s="8" t="s">
        <v>93</v>
      </c>
      <c r="L68" s="8">
        <v>8</v>
      </c>
      <c r="M68" s="36" t="s">
        <v>176</v>
      </c>
      <c r="N68" s="8">
        <v>100</v>
      </c>
      <c r="O68" s="8" t="s">
        <v>120</v>
      </c>
      <c r="P68" s="8" t="s">
        <v>86</v>
      </c>
      <c r="Q68" s="37">
        <v>42265.892939814818</v>
      </c>
      <c r="R68" s="37">
        <f t="shared" si="36"/>
        <v>42270.892939814818</v>
      </c>
      <c r="S68" s="37">
        <f>R68+3</f>
        <v>42273.892939814818</v>
      </c>
      <c r="T68" s="38">
        <v>4300000</v>
      </c>
      <c r="U68" s="38">
        <v>4300000</v>
      </c>
      <c r="V68" s="38">
        <v>4300000</v>
      </c>
      <c r="W68" s="38">
        <v>0</v>
      </c>
      <c r="X68" s="38">
        <f t="shared" si="38"/>
        <v>86000</v>
      </c>
      <c r="Y68" s="38">
        <v>4300000</v>
      </c>
      <c r="Z68" s="38">
        <f t="shared" si="39"/>
        <v>3440000</v>
      </c>
    </row>
    <row r="69" spans="1:26" x14ac:dyDescent="0.25">
      <c r="A69" s="8" t="s">
        <v>32</v>
      </c>
      <c r="B69" s="8" t="s">
        <v>33</v>
      </c>
      <c r="C69" s="8" t="s">
        <v>30</v>
      </c>
      <c r="D69" s="8" t="s">
        <v>34</v>
      </c>
      <c r="E69" s="8" t="s">
        <v>13</v>
      </c>
      <c r="F69" s="8" t="s">
        <v>125</v>
      </c>
      <c r="G69" s="39" t="s">
        <v>140</v>
      </c>
      <c r="H69" s="39" t="s">
        <v>137</v>
      </c>
      <c r="I69" s="8" t="s">
        <v>82</v>
      </c>
      <c r="J69" s="8" t="s">
        <v>93</v>
      </c>
      <c r="K69" s="8" t="s">
        <v>93</v>
      </c>
      <c r="L69" s="8">
        <v>8</v>
      </c>
      <c r="M69" s="36" t="s">
        <v>176</v>
      </c>
      <c r="N69" s="8">
        <v>100</v>
      </c>
      <c r="O69" s="8" t="s">
        <v>120</v>
      </c>
      <c r="P69" s="8" t="s">
        <v>86</v>
      </c>
      <c r="Q69" s="37">
        <v>42265.892939814818</v>
      </c>
      <c r="R69" s="37">
        <f t="shared" si="36"/>
        <v>42270.892939814818</v>
      </c>
      <c r="S69" s="37">
        <f>R69+3</f>
        <v>42273.892939814818</v>
      </c>
      <c r="T69" s="38">
        <v>3470000</v>
      </c>
      <c r="U69" s="38">
        <v>3470000</v>
      </c>
      <c r="V69" s="38">
        <v>3470000</v>
      </c>
      <c r="W69" s="38">
        <v>0</v>
      </c>
      <c r="X69" s="38">
        <f t="shared" si="38"/>
        <v>69400</v>
      </c>
      <c r="Y69" s="38">
        <v>3470000</v>
      </c>
      <c r="Z69" s="38">
        <f t="shared" si="39"/>
        <v>2776000</v>
      </c>
    </row>
    <row r="70" spans="1:26" x14ac:dyDescent="0.25">
      <c r="A70" s="8" t="s">
        <v>45</v>
      </c>
      <c r="B70" s="8" t="s">
        <v>46</v>
      </c>
      <c r="C70" s="8" t="s">
        <v>47</v>
      </c>
      <c r="D70" s="8" t="s">
        <v>48</v>
      </c>
      <c r="E70" s="8" t="s">
        <v>9</v>
      </c>
      <c r="F70" s="8" t="s">
        <v>125</v>
      </c>
      <c r="G70" s="8" t="s">
        <v>115</v>
      </c>
      <c r="H70" s="8" t="s">
        <v>81</v>
      </c>
      <c r="I70" s="8" t="s">
        <v>82</v>
      </c>
      <c r="J70" s="8" t="s">
        <v>93</v>
      </c>
      <c r="K70" s="8" t="s">
        <v>93</v>
      </c>
      <c r="L70" s="8">
        <v>8</v>
      </c>
      <c r="M70" s="36" t="s">
        <v>176</v>
      </c>
      <c r="N70" s="8">
        <v>100</v>
      </c>
      <c r="O70" s="8" t="s">
        <v>85</v>
      </c>
      <c r="P70" s="8" t="s">
        <v>86</v>
      </c>
      <c r="Q70" s="37">
        <v>42022.892569444448</v>
      </c>
      <c r="R70" s="37">
        <f t="shared" si="36"/>
        <v>42027.892569444448</v>
      </c>
      <c r="S70" s="37">
        <f>R70+3</f>
        <v>42030.892569444448</v>
      </c>
      <c r="T70" s="38">
        <v>3140000</v>
      </c>
      <c r="U70" s="38">
        <v>3140000</v>
      </c>
      <c r="V70" s="38">
        <v>3140000</v>
      </c>
      <c r="W70" s="38">
        <v>0</v>
      </c>
      <c r="X70" s="38">
        <f t="shared" si="38"/>
        <v>62800</v>
      </c>
      <c r="Y70" s="38">
        <v>3140000</v>
      </c>
      <c r="Z70" s="38">
        <f t="shared" si="39"/>
        <v>2512000</v>
      </c>
    </row>
    <row r="71" spans="1:26" x14ac:dyDescent="0.25">
      <c r="A71" s="8" t="s">
        <v>14</v>
      </c>
      <c r="B71" s="8" t="s">
        <v>15</v>
      </c>
      <c r="C71" s="8" t="s">
        <v>7</v>
      </c>
      <c r="D71" s="8" t="s">
        <v>16</v>
      </c>
      <c r="E71" s="8" t="s">
        <v>17</v>
      </c>
      <c r="F71" s="8" t="s">
        <v>124</v>
      </c>
      <c r="G71" s="8" t="s">
        <v>111</v>
      </c>
      <c r="H71" s="8" t="s">
        <v>92</v>
      </c>
      <c r="I71" s="8" t="s">
        <v>82</v>
      </c>
      <c r="J71" s="8" t="s">
        <v>88</v>
      </c>
      <c r="K71" s="8" t="s">
        <v>89</v>
      </c>
      <c r="L71" s="8">
        <v>5</v>
      </c>
      <c r="M71" s="36" t="s">
        <v>173</v>
      </c>
      <c r="N71" s="8">
        <v>60</v>
      </c>
      <c r="O71" s="8" t="s">
        <v>120</v>
      </c>
      <c r="P71" s="8" t="s">
        <v>86</v>
      </c>
      <c r="Q71" s="37">
        <v>42186.893078703702</v>
      </c>
      <c r="R71" s="37">
        <f>Q71+6</f>
        <v>42192.893078703702</v>
      </c>
      <c r="T71" s="38">
        <v>298500</v>
      </c>
      <c r="V71" s="38">
        <v>2167000</v>
      </c>
      <c r="W71" s="38">
        <v>0</v>
      </c>
      <c r="X71" s="38">
        <v>0</v>
      </c>
      <c r="Y71" s="38">
        <f>V71*0.8</f>
        <v>1733600</v>
      </c>
      <c r="Z71" s="38">
        <f t="shared" si="39"/>
        <v>1386880</v>
      </c>
    </row>
    <row r="72" spans="1:26" x14ac:dyDescent="0.25">
      <c r="A72" s="8" t="s">
        <v>45</v>
      </c>
      <c r="B72" s="8" t="s">
        <v>46</v>
      </c>
      <c r="C72" s="8" t="s">
        <v>47</v>
      </c>
      <c r="D72" s="8" t="s">
        <v>48</v>
      </c>
      <c r="E72" s="8" t="s">
        <v>9</v>
      </c>
      <c r="F72" s="8" t="s">
        <v>125</v>
      </c>
      <c r="G72" s="8" t="s">
        <v>115</v>
      </c>
      <c r="H72" s="8" t="s">
        <v>81</v>
      </c>
      <c r="I72" s="8" t="s">
        <v>100</v>
      </c>
      <c r="J72" s="8" t="s">
        <v>83</v>
      </c>
      <c r="K72" s="8" t="s">
        <v>110</v>
      </c>
      <c r="L72" s="8">
        <v>8</v>
      </c>
      <c r="M72" s="36" t="s">
        <v>176</v>
      </c>
      <c r="N72" s="8">
        <v>0</v>
      </c>
      <c r="O72" s="8" t="s">
        <v>97</v>
      </c>
      <c r="P72" s="8" t="s">
        <v>86</v>
      </c>
      <c r="Q72" s="37">
        <v>42022.892569444448</v>
      </c>
      <c r="R72" s="37">
        <f>Q72+4</f>
        <v>42026.892569444448</v>
      </c>
      <c r="S72" s="37">
        <f>R72+1</f>
        <v>42027.892569444448</v>
      </c>
      <c r="T72" s="38">
        <v>100000</v>
      </c>
      <c r="U72" s="38">
        <v>0</v>
      </c>
      <c r="V72" s="38">
        <v>116000</v>
      </c>
      <c r="W72" s="38">
        <v>0</v>
      </c>
      <c r="X72" s="38">
        <v>0</v>
      </c>
      <c r="Y72" s="38">
        <v>0</v>
      </c>
      <c r="Z72" s="38">
        <f t="shared" si="39"/>
        <v>0</v>
      </c>
    </row>
    <row r="73" spans="1:26" x14ac:dyDescent="0.25">
      <c r="A73" s="8" t="s">
        <v>49</v>
      </c>
      <c r="B73" s="8" t="s">
        <v>50</v>
      </c>
      <c r="C73" s="8" t="s">
        <v>47</v>
      </c>
      <c r="D73" s="8" t="s">
        <v>51</v>
      </c>
      <c r="E73" s="8" t="s">
        <v>21</v>
      </c>
      <c r="F73" s="8" t="s">
        <v>124</v>
      </c>
      <c r="G73" s="8" t="s">
        <v>115</v>
      </c>
      <c r="H73" s="8" t="s">
        <v>81</v>
      </c>
      <c r="I73" s="8" t="s">
        <v>103</v>
      </c>
      <c r="J73" s="8" t="s">
        <v>88</v>
      </c>
      <c r="K73" s="8" t="s">
        <v>89</v>
      </c>
      <c r="L73" s="8">
        <v>5</v>
      </c>
      <c r="M73" s="36" t="s">
        <v>173</v>
      </c>
      <c r="N73" s="8">
        <v>80</v>
      </c>
      <c r="O73" s="8" t="s">
        <v>97</v>
      </c>
      <c r="P73" s="8" t="s">
        <v>86</v>
      </c>
      <c r="Q73" s="37">
        <v>42186.893078703702</v>
      </c>
      <c r="R73" s="37">
        <f>Q73+6</f>
        <v>42192.893078703702</v>
      </c>
      <c r="T73" s="38">
        <v>79200</v>
      </c>
      <c r="V73" s="38">
        <v>500000</v>
      </c>
      <c r="W73" s="38">
        <v>0</v>
      </c>
      <c r="X73" s="38">
        <v>0</v>
      </c>
      <c r="Y73" s="38">
        <f>V73*0.8</f>
        <v>400000</v>
      </c>
      <c r="Z73" s="38">
        <f t="shared" si="39"/>
        <v>320000</v>
      </c>
    </row>
    <row r="74" spans="1:26" x14ac:dyDescent="0.25">
      <c r="A74" s="8" t="s">
        <v>32</v>
      </c>
      <c r="B74" s="8" t="s">
        <v>33</v>
      </c>
      <c r="C74" s="8" t="s">
        <v>30</v>
      </c>
      <c r="D74" s="8" t="s">
        <v>34</v>
      </c>
      <c r="E74" s="8" t="s">
        <v>13</v>
      </c>
      <c r="F74" s="8" t="s">
        <v>125</v>
      </c>
      <c r="G74" s="8" t="s">
        <v>119</v>
      </c>
      <c r="H74" s="8" t="s">
        <v>99</v>
      </c>
      <c r="I74" s="8" t="s">
        <v>87</v>
      </c>
      <c r="J74" s="8" t="s">
        <v>93</v>
      </c>
      <c r="K74" s="8" t="s">
        <v>93</v>
      </c>
      <c r="L74" s="8">
        <v>8</v>
      </c>
      <c r="M74" s="36" t="s">
        <v>176</v>
      </c>
      <c r="N74" s="8">
        <v>100</v>
      </c>
      <c r="O74" s="8" t="s">
        <v>108</v>
      </c>
      <c r="P74" s="8" t="s">
        <v>86</v>
      </c>
      <c r="Q74" s="37">
        <v>42022.892569444448</v>
      </c>
      <c r="R74" s="37">
        <f>Q74+5</f>
        <v>42027.892569444448</v>
      </c>
      <c r="S74" s="37">
        <f>R74+3</f>
        <v>42030.892569444448</v>
      </c>
      <c r="T74" s="38">
        <v>6126000</v>
      </c>
      <c r="U74" s="38">
        <v>6126000</v>
      </c>
      <c r="V74" s="38">
        <v>6126000</v>
      </c>
      <c r="W74" s="38">
        <v>0</v>
      </c>
      <c r="X74" s="38">
        <f>U74*0.02</f>
        <v>122520</v>
      </c>
      <c r="Y74" s="38">
        <v>6126000</v>
      </c>
      <c r="Z74" s="38">
        <f t="shared" si="39"/>
        <v>4900800</v>
      </c>
    </row>
    <row r="75" spans="1:26" x14ac:dyDescent="0.25">
      <c r="A75" s="8" t="s">
        <v>22</v>
      </c>
      <c r="B75" s="8" t="s">
        <v>23</v>
      </c>
      <c r="C75" s="8" t="s">
        <v>7</v>
      </c>
      <c r="D75" s="8" t="s">
        <v>24</v>
      </c>
      <c r="E75" s="8" t="s">
        <v>17</v>
      </c>
      <c r="F75" s="8" t="s">
        <v>124</v>
      </c>
      <c r="G75" s="8" t="s">
        <v>119</v>
      </c>
      <c r="H75" s="8" t="s">
        <v>99</v>
      </c>
      <c r="I75" s="8" t="s">
        <v>82</v>
      </c>
      <c r="J75" s="8" t="s">
        <v>88</v>
      </c>
      <c r="K75" s="8" t="s">
        <v>89</v>
      </c>
      <c r="L75" s="8">
        <v>6</v>
      </c>
      <c r="M75" s="36" t="s">
        <v>174</v>
      </c>
      <c r="N75" s="8">
        <v>60</v>
      </c>
      <c r="O75" s="8" t="s">
        <v>97</v>
      </c>
      <c r="P75" s="8" t="s">
        <v>86</v>
      </c>
      <c r="Q75" s="37">
        <v>42186.893078703702</v>
      </c>
      <c r="R75" s="37">
        <f t="shared" ref="R75:R79" si="40">Q75+6</f>
        <v>42192.893078703702</v>
      </c>
      <c r="T75" s="38">
        <v>2000000</v>
      </c>
      <c r="V75" s="38">
        <v>3170000</v>
      </c>
      <c r="W75" s="38">
        <v>0</v>
      </c>
      <c r="X75" s="38">
        <v>0</v>
      </c>
      <c r="Y75" s="38">
        <f>V75*0.51</f>
        <v>1616700</v>
      </c>
      <c r="Z75" s="38">
        <f t="shared" si="39"/>
        <v>1293360</v>
      </c>
    </row>
    <row r="76" spans="1:26" x14ac:dyDescent="0.25">
      <c r="A76" s="8" t="s">
        <v>5</v>
      </c>
      <c r="B76" s="8" t="s">
        <v>6</v>
      </c>
      <c r="C76" s="8" t="s">
        <v>7</v>
      </c>
      <c r="D76" s="8" t="s">
        <v>8</v>
      </c>
      <c r="E76" s="8" t="s">
        <v>9</v>
      </c>
      <c r="F76" s="8" t="s">
        <v>123</v>
      </c>
      <c r="G76" s="8" t="s">
        <v>111</v>
      </c>
      <c r="H76" s="8" t="s">
        <v>92</v>
      </c>
      <c r="I76" s="8" t="s">
        <v>100</v>
      </c>
      <c r="J76" s="8" t="s">
        <v>88</v>
      </c>
      <c r="K76" s="8" t="s">
        <v>89</v>
      </c>
      <c r="L76" s="8">
        <v>5</v>
      </c>
      <c r="M76" s="36" t="s">
        <v>173</v>
      </c>
      <c r="N76" s="8">
        <v>80</v>
      </c>
      <c r="O76" s="8" t="s">
        <v>85</v>
      </c>
      <c r="P76" s="8" t="s">
        <v>86</v>
      </c>
      <c r="Q76" s="37">
        <v>42186.893078703702</v>
      </c>
      <c r="R76" s="37">
        <f t="shared" si="40"/>
        <v>42192.893078703702</v>
      </c>
      <c r="T76" s="38">
        <v>4931300</v>
      </c>
      <c r="V76" s="38">
        <v>5136000</v>
      </c>
      <c r="W76" s="38">
        <v>0</v>
      </c>
      <c r="X76" s="38">
        <v>0</v>
      </c>
      <c r="Y76" s="38">
        <f>V76*0.8</f>
        <v>4108800</v>
      </c>
      <c r="Z76" s="38">
        <f t="shared" si="39"/>
        <v>3287040</v>
      </c>
    </row>
    <row r="77" spans="1:26" x14ac:dyDescent="0.25">
      <c r="A77" s="8" t="s">
        <v>5</v>
      </c>
      <c r="B77" s="8" t="s">
        <v>6</v>
      </c>
      <c r="C77" s="8" t="s">
        <v>7</v>
      </c>
      <c r="D77" s="8" t="s">
        <v>8</v>
      </c>
      <c r="E77" s="8" t="s">
        <v>9</v>
      </c>
      <c r="F77" s="8" t="s">
        <v>123</v>
      </c>
      <c r="G77" s="8" t="s">
        <v>117</v>
      </c>
      <c r="H77" s="8" t="s">
        <v>109</v>
      </c>
      <c r="I77" s="8" t="s">
        <v>82</v>
      </c>
      <c r="J77" s="8" t="s">
        <v>88</v>
      </c>
      <c r="K77" s="8" t="s">
        <v>89</v>
      </c>
      <c r="L77" s="8">
        <v>7</v>
      </c>
      <c r="M77" s="36" t="s">
        <v>175</v>
      </c>
      <c r="N77" s="8">
        <v>80</v>
      </c>
      <c r="O77" s="8" t="s">
        <v>85</v>
      </c>
      <c r="P77" s="8" t="s">
        <v>86</v>
      </c>
      <c r="Q77" s="37">
        <v>42186.893078703702</v>
      </c>
      <c r="R77" s="37">
        <f t="shared" si="40"/>
        <v>42192.893078703702</v>
      </c>
      <c r="T77" s="38">
        <v>2134000</v>
      </c>
      <c r="V77" s="38">
        <v>2134000</v>
      </c>
      <c r="W77" s="38">
        <v>0</v>
      </c>
      <c r="X77" s="38">
        <v>0</v>
      </c>
      <c r="Y77" s="38">
        <f>V77*0.27</f>
        <v>576180</v>
      </c>
      <c r="Z77" s="38">
        <f t="shared" si="39"/>
        <v>460944</v>
      </c>
    </row>
    <row r="78" spans="1:26" x14ac:dyDescent="0.25">
      <c r="A78" s="8" t="s">
        <v>41</v>
      </c>
      <c r="B78" s="8" t="s">
        <v>42</v>
      </c>
      <c r="C78" s="8" t="s">
        <v>30</v>
      </c>
      <c r="D78" s="8" t="s">
        <v>43</v>
      </c>
      <c r="E78" s="8" t="s">
        <v>21</v>
      </c>
      <c r="F78" s="8" t="s">
        <v>124</v>
      </c>
      <c r="G78" s="8" t="s">
        <v>121</v>
      </c>
      <c r="H78" s="8" t="s">
        <v>109</v>
      </c>
      <c r="I78" s="8" t="s">
        <v>87</v>
      </c>
      <c r="J78" s="8" t="s">
        <v>88</v>
      </c>
      <c r="K78" s="8" t="s">
        <v>89</v>
      </c>
      <c r="L78" s="8">
        <v>6</v>
      </c>
      <c r="M78" s="36" t="s">
        <v>174</v>
      </c>
      <c r="N78" s="8">
        <v>60</v>
      </c>
      <c r="O78" s="8" t="s">
        <v>107</v>
      </c>
      <c r="P78" s="8" t="s">
        <v>86</v>
      </c>
      <c r="Q78" s="37">
        <v>42186.893078703702</v>
      </c>
      <c r="R78" s="37">
        <f t="shared" si="40"/>
        <v>42192.893078703702</v>
      </c>
      <c r="T78" s="38">
        <v>40450</v>
      </c>
      <c r="V78" s="38">
        <v>910000</v>
      </c>
      <c r="W78" s="38">
        <v>0</v>
      </c>
      <c r="X78" s="38">
        <v>0</v>
      </c>
      <c r="Y78" s="38">
        <f>V78*0.51</f>
        <v>464100</v>
      </c>
      <c r="Z78" s="38">
        <f t="shared" si="39"/>
        <v>371280</v>
      </c>
    </row>
    <row r="79" spans="1:26" x14ac:dyDescent="0.25">
      <c r="A79" s="8" t="s">
        <v>32</v>
      </c>
      <c r="B79" s="8" t="s">
        <v>33</v>
      </c>
      <c r="C79" s="8" t="s">
        <v>30</v>
      </c>
      <c r="D79" s="8" t="s">
        <v>34</v>
      </c>
      <c r="E79" s="8" t="s">
        <v>13</v>
      </c>
      <c r="F79" s="8" t="s">
        <v>123</v>
      </c>
      <c r="G79" s="8" t="s">
        <v>121</v>
      </c>
      <c r="H79" s="8" t="s">
        <v>109</v>
      </c>
      <c r="I79" s="8" t="s">
        <v>87</v>
      </c>
      <c r="J79" s="8" t="s">
        <v>88</v>
      </c>
      <c r="K79" s="8" t="s">
        <v>89</v>
      </c>
      <c r="L79" s="8">
        <v>7</v>
      </c>
      <c r="M79" s="36" t="s">
        <v>175</v>
      </c>
      <c r="N79" s="8">
        <v>40</v>
      </c>
      <c r="O79" s="8" t="s">
        <v>97</v>
      </c>
      <c r="P79" s="8" t="s">
        <v>86</v>
      </c>
      <c r="Q79" s="37">
        <v>42278.893078703702</v>
      </c>
      <c r="R79" s="37">
        <f t="shared" si="40"/>
        <v>42284.893078703702</v>
      </c>
      <c r="T79" s="38">
        <v>3550000</v>
      </c>
      <c r="V79" s="38">
        <v>3136000</v>
      </c>
      <c r="W79" s="38">
        <v>0</v>
      </c>
      <c r="X79" s="38">
        <v>0</v>
      </c>
      <c r="Y79" s="38">
        <f>V79*0.27</f>
        <v>846720</v>
      </c>
      <c r="Z79" s="38">
        <f t="shared" si="39"/>
        <v>677376</v>
      </c>
    </row>
    <row r="80" spans="1:26" x14ac:dyDescent="0.25">
      <c r="A80" s="8" t="s">
        <v>5</v>
      </c>
      <c r="B80" s="8" t="s">
        <v>6</v>
      </c>
      <c r="C80" s="8" t="s">
        <v>7</v>
      </c>
      <c r="D80" s="8" t="s">
        <v>8</v>
      </c>
      <c r="E80" s="8" t="s">
        <v>9</v>
      </c>
      <c r="F80" s="8" t="s">
        <v>123</v>
      </c>
      <c r="G80" s="8" t="s">
        <v>115</v>
      </c>
      <c r="H80" s="8" t="s">
        <v>81</v>
      </c>
      <c r="I80" s="8" t="s">
        <v>87</v>
      </c>
      <c r="J80" s="8" t="s">
        <v>93</v>
      </c>
      <c r="K80" s="8" t="s">
        <v>93</v>
      </c>
      <c r="L80" s="8">
        <v>8</v>
      </c>
      <c r="M80" s="36" t="s">
        <v>176</v>
      </c>
      <c r="N80" s="8">
        <v>100</v>
      </c>
      <c r="O80" s="8" t="s">
        <v>85</v>
      </c>
      <c r="P80" s="8" t="s">
        <v>86</v>
      </c>
      <c r="Q80" s="37">
        <v>42022.892569444448</v>
      </c>
      <c r="R80" s="37">
        <f>Q80+5</f>
        <v>42027.892569444448</v>
      </c>
      <c r="S80" s="37">
        <f>R80+3</f>
        <v>42030.892569444448</v>
      </c>
      <c r="T80" s="38">
        <v>4345000</v>
      </c>
      <c r="U80" s="38">
        <v>4345000</v>
      </c>
      <c r="V80" s="38">
        <v>4345000</v>
      </c>
      <c r="W80" s="38">
        <v>0</v>
      </c>
      <c r="X80" s="38">
        <f>U80*0.02</f>
        <v>86900</v>
      </c>
      <c r="Y80" s="38">
        <v>4345000</v>
      </c>
      <c r="Z80" s="38">
        <f>Y80*0.8</f>
        <v>3476000</v>
      </c>
    </row>
    <row r="81" spans="1:26" x14ac:dyDescent="0.25">
      <c r="A81" s="8" t="s">
        <v>32</v>
      </c>
      <c r="B81" s="8" t="s">
        <v>33</v>
      </c>
      <c r="C81" s="8" t="s">
        <v>30</v>
      </c>
      <c r="D81" s="8" t="s">
        <v>34</v>
      </c>
      <c r="E81" s="8" t="s">
        <v>13</v>
      </c>
      <c r="F81" s="8" t="s">
        <v>124</v>
      </c>
      <c r="G81" s="8" t="s">
        <v>115</v>
      </c>
      <c r="H81" s="8" t="s">
        <v>81</v>
      </c>
      <c r="I81" s="8" t="s">
        <v>87</v>
      </c>
      <c r="J81" s="8" t="s">
        <v>88</v>
      </c>
      <c r="K81" s="8" t="s">
        <v>89</v>
      </c>
      <c r="L81" s="8">
        <v>2</v>
      </c>
      <c r="M81" s="36" t="s">
        <v>170</v>
      </c>
      <c r="N81" s="8">
        <v>60</v>
      </c>
      <c r="O81" s="8" t="s">
        <v>114</v>
      </c>
      <c r="P81" s="8" t="s">
        <v>86</v>
      </c>
      <c r="Q81" s="37">
        <v>42278.893078703702</v>
      </c>
      <c r="R81" s="37">
        <f>Q81+6</f>
        <v>42284.893078703702</v>
      </c>
      <c r="T81" s="38">
        <v>4345000</v>
      </c>
      <c r="V81" s="38">
        <v>2340000</v>
      </c>
      <c r="W81" s="38">
        <v>0</v>
      </c>
      <c r="X81" s="38">
        <v>0</v>
      </c>
      <c r="Y81" s="38">
        <f>V81*1.5</f>
        <v>3510000</v>
      </c>
      <c r="Z81" s="38">
        <f t="shared" ref="Z81:Z86" si="41">Y81*0.8</f>
        <v>2808000</v>
      </c>
    </row>
    <row r="82" spans="1:26" x14ac:dyDescent="0.25">
      <c r="A82" s="8" t="s">
        <v>44</v>
      </c>
      <c r="B82" s="8" t="s">
        <v>62</v>
      </c>
      <c r="C82" s="8" t="s">
        <v>30</v>
      </c>
      <c r="D82" s="8" t="s">
        <v>16</v>
      </c>
      <c r="E82" s="8" t="s">
        <v>17</v>
      </c>
      <c r="F82" s="8" t="s">
        <v>126</v>
      </c>
      <c r="G82" s="8" t="s">
        <v>111</v>
      </c>
      <c r="H82" s="8" t="s">
        <v>92</v>
      </c>
      <c r="I82" s="8" t="s">
        <v>87</v>
      </c>
      <c r="J82" s="8" t="s">
        <v>93</v>
      </c>
      <c r="K82" s="8" t="s">
        <v>93</v>
      </c>
      <c r="L82" s="8">
        <v>8</v>
      </c>
      <c r="M82" s="36" t="s">
        <v>176</v>
      </c>
      <c r="N82" s="8">
        <v>100</v>
      </c>
      <c r="O82" s="8" t="s">
        <v>108</v>
      </c>
      <c r="P82" s="8" t="s">
        <v>86</v>
      </c>
      <c r="Q82" s="37">
        <v>42053.892824074072</v>
      </c>
      <c r="R82" s="37">
        <f t="shared" ref="R82" si="42">Q82+5</f>
        <v>42058.892824074072</v>
      </c>
      <c r="S82" s="37">
        <f>R82+3</f>
        <v>42061.892824074072</v>
      </c>
      <c r="T82" s="38">
        <v>715000</v>
      </c>
      <c r="U82" s="38">
        <v>724000</v>
      </c>
      <c r="V82" s="38">
        <v>715000</v>
      </c>
      <c r="W82" s="38">
        <v>0</v>
      </c>
      <c r="X82" s="38">
        <f t="shared" ref="X82:X83" si="43">U82*0.02</f>
        <v>14480</v>
      </c>
      <c r="Y82" s="38">
        <v>715000</v>
      </c>
      <c r="Z82" s="38">
        <f t="shared" si="41"/>
        <v>572000</v>
      </c>
    </row>
    <row r="83" spans="1:26" x14ac:dyDescent="0.25">
      <c r="A83" s="8" t="s">
        <v>10</v>
      </c>
      <c r="B83" s="8" t="s">
        <v>11</v>
      </c>
      <c r="C83" s="8" t="s">
        <v>7</v>
      </c>
      <c r="D83" s="8" t="s">
        <v>12</v>
      </c>
      <c r="E83" s="8" t="s">
        <v>13</v>
      </c>
      <c r="F83" s="8" t="s">
        <v>126</v>
      </c>
      <c r="G83" s="8" t="s">
        <v>111</v>
      </c>
      <c r="H83" s="8" t="s">
        <v>92</v>
      </c>
      <c r="I83" s="8" t="s">
        <v>100</v>
      </c>
      <c r="J83" s="8" t="s">
        <v>93</v>
      </c>
      <c r="K83" s="8" t="s">
        <v>93</v>
      </c>
      <c r="L83" s="8">
        <v>8</v>
      </c>
      <c r="M83" s="36" t="s">
        <v>176</v>
      </c>
      <c r="N83" s="8">
        <v>100</v>
      </c>
      <c r="O83" s="8" t="s">
        <v>97</v>
      </c>
      <c r="P83" s="8" t="s">
        <v>86</v>
      </c>
      <c r="Q83" s="37">
        <v>42053.892824074072</v>
      </c>
      <c r="R83" s="37">
        <f>Q83+0</f>
        <v>42053.892824074072</v>
      </c>
      <c r="S83" s="37">
        <f>R83+0</f>
        <v>42053.892824074072</v>
      </c>
      <c r="T83" s="38">
        <v>2134000</v>
      </c>
      <c r="U83" s="38">
        <v>2134000</v>
      </c>
      <c r="V83" s="38">
        <v>2134000</v>
      </c>
      <c r="W83" s="38">
        <v>0</v>
      </c>
      <c r="X83" s="38">
        <f t="shared" si="43"/>
        <v>42680</v>
      </c>
      <c r="Y83" s="38">
        <v>2134000</v>
      </c>
      <c r="Z83" s="38">
        <f t="shared" si="41"/>
        <v>1707200</v>
      </c>
    </row>
    <row r="84" spans="1:26" x14ac:dyDescent="0.25">
      <c r="A84" s="8" t="s">
        <v>32</v>
      </c>
      <c r="B84" s="8" t="s">
        <v>33</v>
      </c>
      <c r="C84" s="8" t="s">
        <v>30</v>
      </c>
      <c r="D84" s="8" t="s">
        <v>34</v>
      </c>
      <c r="E84" s="8" t="s">
        <v>13</v>
      </c>
      <c r="F84" s="8" t="s">
        <v>124</v>
      </c>
      <c r="G84" s="8" t="s">
        <v>121</v>
      </c>
      <c r="H84" s="8" t="s">
        <v>109</v>
      </c>
      <c r="I84" s="8" t="s">
        <v>103</v>
      </c>
      <c r="J84" s="8" t="s">
        <v>88</v>
      </c>
      <c r="K84" s="8" t="s">
        <v>89</v>
      </c>
      <c r="L84" s="8">
        <v>2</v>
      </c>
      <c r="M84" s="36" t="s">
        <v>170</v>
      </c>
      <c r="N84" s="8">
        <v>60</v>
      </c>
      <c r="O84" s="8" t="s">
        <v>114</v>
      </c>
      <c r="P84" s="8" t="s">
        <v>86</v>
      </c>
      <c r="Q84" s="37">
        <v>42278.893078703702</v>
      </c>
      <c r="R84" s="37">
        <f>Q84+6</f>
        <v>42284.893078703702</v>
      </c>
      <c r="T84" s="38">
        <v>22368</v>
      </c>
      <c r="V84" s="38">
        <v>55000</v>
      </c>
      <c r="W84" s="38">
        <v>0</v>
      </c>
      <c r="X84" s="38">
        <v>0</v>
      </c>
      <c r="Y84" s="38">
        <f>V84*1.5</f>
        <v>82500</v>
      </c>
      <c r="Z84" s="38">
        <f t="shared" si="41"/>
        <v>66000</v>
      </c>
    </row>
    <row r="85" spans="1:26" x14ac:dyDescent="0.25">
      <c r="A85" s="8" t="s">
        <v>10</v>
      </c>
      <c r="B85" s="8" t="s">
        <v>11</v>
      </c>
      <c r="C85" s="8" t="s">
        <v>7</v>
      </c>
      <c r="D85" s="8" t="s">
        <v>12</v>
      </c>
      <c r="E85" s="8" t="s">
        <v>13</v>
      </c>
      <c r="F85" s="8" t="s">
        <v>124</v>
      </c>
      <c r="G85" s="39" t="s">
        <v>141</v>
      </c>
      <c r="H85" s="39" t="s">
        <v>137</v>
      </c>
      <c r="I85" s="8" t="s">
        <v>100</v>
      </c>
      <c r="J85" s="8" t="s">
        <v>83</v>
      </c>
      <c r="K85" s="8" t="s">
        <v>84</v>
      </c>
      <c r="L85" s="8">
        <v>8</v>
      </c>
      <c r="M85" s="36" t="s">
        <v>176</v>
      </c>
      <c r="N85" s="8">
        <v>0</v>
      </c>
      <c r="O85" s="8" t="s">
        <v>90</v>
      </c>
      <c r="P85" s="8" t="s">
        <v>86</v>
      </c>
      <c r="Q85" s="37">
        <v>42053.892824074072</v>
      </c>
      <c r="R85" s="37">
        <f>Q85+0</f>
        <v>42053.892824074072</v>
      </c>
      <c r="S85" s="37">
        <f>R85+1</f>
        <v>42054.892824074072</v>
      </c>
      <c r="T85" s="38">
        <v>116000</v>
      </c>
      <c r="U85" s="38">
        <v>0</v>
      </c>
      <c r="V85" s="38">
        <v>116000</v>
      </c>
      <c r="W85" s="38">
        <v>0</v>
      </c>
      <c r="X85" s="38">
        <v>0</v>
      </c>
      <c r="Y85" s="38">
        <v>0</v>
      </c>
      <c r="Z85" s="38">
        <f t="shared" si="41"/>
        <v>0</v>
      </c>
    </row>
    <row r="86" spans="1:26" x14ac:dyDescent="0.25">
      <c r="A86" s="8" t="s">
        <v>25</v>
      </c>
      <c r="B86" s="8" t="s">
        <v>26</v>
      </c>
      <c r="C86" s="8" t="s">
        <v>7</v>
      </c>
      <c r="D86" s="8" t="s">
        <v>27</v>
      </c>
      <c r="E86" s="8" t="s">
        <v>9</v>
      </c>
      <c r="F86" s="8" t="s">
        <v>123</v>
      </c>
      <c r="G86" s="8" t="s">
        <v>111</v>
      </c>
      <c r="H86" s="8" t="s">
        <v>92</v>
      </c>
      <c r="I86" s="8" t="s">
        <v>87</v>
      </c>
      <c r="J86" s="8" t="s">
        <v>88</v>
      </c>
      <c r="K86" s="8" t="s">
        <v>89</v>
      </c>
      <c r="L86" s="8">
        <v>2</v>
      </c>
      <c r="M86" s="36" t="s">
        <v>170</v>
      </c>
      <c r="N86" s="8">
        <v>40</v>
      </c>
      <c r="O86" s="8" t="s">
        <v>101</v>
      </c>
      <c r="P86" s="8" t="s">
        <v>86</v>
      </c>
      <c r="Q86" s="37">
        <v>42278.893078703702</v>
      </c>
      <c r="R86" s="37">
        <f>Q86+6</f>
        <v>42284.893078703702</v>
      </c>
      <c r="T86" s="38">
        <v>1023000</v>
      </c>
      <c r="V86" s="38">
        <v>2134000</v>
      </c>
      <c r="W86" s="38">
        <v>0</v>
      </c>
      <c r="X86" s="38">
        <v>0</v>
      </c>
      <c r="Y86" s="38">
        <f>V86*1.5</f>
        <v>3201000</v>
      </c>
      <c r="Z86" s="38">
        <f t="shared" si="41"/>
        <v>2560800</v>
      </c>
    </row>
    <row r="87" spans="1:26" x14ac:dyDescent="0.25">
      <c r="A87" s="8" t="s">
        <v>14</v>
      </c>
      <c r="B87" s="8" t="s">
        <v>15</v>
      </c>
      <c r="C87" s="8" t="s">
        <v>7</v>
      </c>
      <c r="D87" s="8" t="s">
        <v>16</v>
      </c>
      <c r="E87" s="8" t="s">
        <v>17</v>
      </c>
      <c r="F87" s="8" t="s">
        <v>126</v>
      </c>
      <c r="G87" s="8" t="s">
        <v>119</v>
      </c>
      <c r="H87" s="8" t="s">
        <v>99</v>
      </c>
      <c r="I87" s="8" t="s">
        <v>87</v>
      </c>
      <c r="J87" s="8" t="s">
        <v>83</v>
      </c>
      <c r="K87" s="8" t="s">
        <v>110</v>
      </c>
      <c r="L87" s="8">
        <v>8</v>
      </c>
      <c r="M87" s="36" t="s">
        <v>176</v>
      </c>
      <c r="N87" s="8">
        <v>0</v>
      </c>
      <c r="O87" s="8" t="s">
        <v>120</v>
      </c>
      <c r="P87" s="8" t="s">
        <v>86</v>
      </c>
      <c r="Q87" s="37">
        <v>42081.892650462964</v>
      </c>
      <c r="R87" s="37">
        <f>Q87+0</f>
        <v>42081.892650462964</v>
      </c>
      <c r="S87" s="37">
        <f>R87+1</f>
        <v>42082.892650462964</v>
      </c>
      <c r="T87" s="38">
        <v>89500</v>
      </c>
      <c r="U87" s="38">
        <v>0</v>
      </c>
      <c r="V87" s="38">
        <v>4140000</v>
      </c>
      <c r="W87" s="38">
        <v>0</v>
      </c>
      <c r="X87" s="38">
        <v>0</v>
      </c>
      <c r="Y87" s="38">
        <v>0</v>
      </c>
      <c r="Z87" s="38">
        <f>V87</f>
        <v>4140000</v>
      </c>
    </row>
    <row r="88" spans="1:26" x14ac:dyDescent="0.25">
      <c r="A88" s="8" t="s">
        <v>44</v>
      </c>
      <c r="B88" s="8" t="s">
        <v>63</v>
      </c>
      <c r="C88" s="8" t="s">
        <v>30</v>
      </c>
      <c r="D88" s="8" t="s">
        <v>8</v>
      </c>
      <c r="E88" s="8" t="s">
        <v>9</v>
      </c>
      <c r="F88" s="8" t="s">
        <v>123</v>
      </c>
      <c r="G88" s="8" t="s">
        <v>119</v>
      </c>
      <c r="H88" s="8" t="s">
        <v>99</v>
      </c>
      <c r="I88" s="8" t="s">
        <v>82</v>
      </c>
      <c r="J88" s="8" t="s">
        <v>88</v>
      </c>
      <c r="K88" s="8" t="s">
        <v>89</v>
      </c>
      <c r="L88" s="8">
        <v>7</v>
      </c>
      <c r="M88" s="36" t="s">
        <v>175</v>
      </c>
      <c r="N88" s="8">
        <v>60</v>
      </c>
      <c r="O88" s="8" t="s">
        <v>108</v>
      </c>
      <c r="P88" s="8" t="s">
        <v>86</v>
      </c>
      <c r="Q88" s="37">
        <v>42278.893078703702</v>
      </c>
      <c r="R88" s="37">
        <f>Q88+6</f>
        <v>42284.893078703702</v>
      </c>
      <c r="T88" s="38">
        <v>2699982</v>
      </c>
      <c r="V88" s="38">
        <v>6116000</v>
      </c>
      <c r="W88" s="38">
        <v>0</v>
      </c>
      <c r="X88" s="38">
        <v>0</v>
      </c>
      <c r="Y88" s="38">
        <f>V88*0.27</f>
        <v>1651320</v>
      </c>
      <c r="Z88" s="38">
        <f>V88</f>
        <v>6116000</v>
      </c>
    </row>
    <row r="89" spans="1:26" x14ac:dyDescent="0.25">
      <c r="A89" s="8" t="s">
        <v>10</v>
      </c>
      <c r="B89" s="8" t="s">
        <v>11</v>
      </c>
      <c r="C89" s="8" t="s">
        <v>7</v>
      </c>
      <c r="D89" s="8" t="s">
        <v>12</v>
      </c>
      <c r="E89" s="8" t="s">
        <v>13</v>
      </c>
      <c r="F89" s="8" t="s">
        <v>127</v>
      </c>
      <c r="G89" s="8" t="s">
        <v>119</v>
      </c>
      <c r="H89" s="8" t="s">
        <v>99</v>
      </c>
      <c r="I89" s="8" t="s">
        <v>82</v>
      </c>
      <c r="J89" s="8" t="s">
        <v>93</v>
      </c>
      <c r="K89" s="8" t="s">
        <v>93</v>
      </c>
      <c r="L89" s="8">
        <v>8</v>
      </c>
      <c r="M89" s="36" t="s">
        <v>176</v>
      </c>
      <c r="N89" s="8">
        <v>100</v>
      </c>
      <c r="O89" s="8" t="s">
        <v>90</v>
      </c>
      <c r="P89" s="8" t="s">
        <v>86</v>
      </c>
      <c r="Q89" s="37">
        <v>42081.892650462964</v>
      </c>
      <c r="R89" s="37">
        <f t="shared" ref="R89" si="44">Q89+5</f>
        <v>42086.892650462964</v>
      </c>
      <c r="S89" s="37">
        <f>R89+3</f>
        <v>42089.892650462964</v>
      </c>
      <c r="T89" s="38">
        <v>2052000</v>
      </c>
      <c r="U89" s="38">
        <v>2052000</v>
      </c>
      <c r="V89" s="38">
        <v>2052000</v>
      </c>
      <c r="W89" s="38">
        <v>0</v>
      </c>
      <c r="X89" s="38">
        <f t="shared" ref="X89:X90" si="45">U89*0.02</f>
        <v>41040</v>
      </c>
      <c r="Y89" s="38">
        <v>2052000</v>
      </c>
      <c r="Z89" s="38">
        <f t="shared" ref="Z89:Z106" si="46">V89</f>
        <v>2052000</v>
      </c>
    </row>
    <row r="90" spans="1:26" x14ac:dyDescent="0.25">
      <c r="A90" s="8" t="s">
        <v>14</v>
      </c>
      <c r="B90" s="8" t="s">
        <v>15</v>
      </c>
      <c r="C90" s="8" t="s">
        <v>7</v>
      </c>
      <c r="D90" s="8" t="s">
        <v>16</v>
      </c>
      <c r="E90" s="8" t="s">
        <v>17</v>
      </c>
      <c r="F90" s="8" t="s">
        <v>123</v>
      </c>
      <c r="G90" s="8" t="s">
        <v>119</v>
      </c>
      <c r="H90" s="8" t="s">
        <v>99</v>
      </c>
      <c r="I90" s="8" t="s">
        <v>82</v>
      </c>
      <c r="J90" s="8" t="s">
        <v>93</v>
      </c>
      <c r="K90" s="8" t="s">
        <v>93</v>
      </c>
      <c r="L90" s="8">
        <v>8</v>
      </c>
      <c r="M90" s="36" t="s">
        <v>176</v>
      </c>
      <c r="N90" s="8">
        <v>100</v>
      </c>
      <c r="O90" s="8" t="s">
        <v>120</v>
      </c>
      <c r="P90" s="8" t="s">
        <v>86</v>
      </c>
      <c r="Q90" s="37">
        <v>42081.892650462964</v>
      </c>
      <c r="R90" s="37">
        <f>Q90+4</f>
        <v>42085.892650462964</v>
      </c>
      <c r="S90" s="37">
        <f>R90+0</f>
        <v>42085.892650462964</v>
      </c>
      <c r="T90" s="38">
        <v>2367000</v>
      </c>
      <c r="U90" s="38">
        <v>2367000</v>
      </c>
      <c r="V90" s="38">
        <v>2367000</v>
      </c>
      <c r="W90" s="38">
        <v>0</v>
      </c>
      <c r="X90" s="38">
        <f t="shared" si="45"/>
        <v>47340</v>
      </c>
      <c r="Y90" s="38">
        <v>2367000</v>
      </c>
      <c r="Z90" s="38">
        <f t="shared" si="46"/>
        <v>2367000</v>
      </c>
    </row>
    <row r="91" spans="1:26" x14ac:dyDescent="0.25">
      <c r="A91" s="8" t="s">
        <v>38</v>
      </c>
      <c r="B91" s="8" t="s">
        <v>39</v>
      </c>
      <c r="C91" s="8" t="s">
        <v>30</v>
      </c>
      <c r="D91" s="8" t="s">
        <v>40</v>
      </c>
      <c r="E91" s="8" t="s">
        <v>9</v>
      </c>
      <c r="F91" s="8" t="s">
        <v>124</v>
      </c>
      <c r="G91" s="8" t="s">
        <v>119</v>
      </c>
      <c r="H91" s="8" t="s">
        <v>99</v>
      </c>
      <c r="I91" s="8" t="s">
        <v>100</v>
      </c>
      <c r="J91" s="8" t="s">
        <v>88</v>
      </c>
      <c r="K91" s="8" t="s">
        <v>89</v>
      </c>
      <c r="L91" s="8">
        <v>7</v>
      </c>
      <c r="M91" s="36" t="s">
        <v>175</v>
      </c>
      <c r="N91" s="8">
        <v>80</v>
      </c>
      <c r="O91" s="8" t="s">
        <v>106</v>
      </c>
      <c r="P91" s="8" t="s">
        <v>86</v>
      </c>
      <c r="Q91" s="37">
        <v>42278.893078703702</v>
      </c>
      <c r="R91" s="37">
        <f>Q91+6</f>
        <v>42284.893078703702</v>
      </c>
      <c r="T91" s="38">
        <v>21990</v>
      </c>
      <c r="V91" s="38">
        <v>55000</v>
      </c>
      <c r="W91" s="38">
        <v>0</v>
      </c>
      <c r="X91" s="38">
        <v>0</v>
      </c>
      <c r="Y91" s="38">
        <f>V91*0.27</f>
        <v>14850.000000000002</v>
      </c>
      <c r="Z91" s="38">
        <f t="shared" si="46"/>
        <v>55000</v>
      </c>
    </row>
    <row r="92" spans="1:26" x14ac:dyDescent="0.25">
      <c r="A92" s="8" t="s">
        <v>44</v>
      </c>
      <c r="B92" s="8" t="s">
        <v>63</v>
      </c>
      <c r="C92" s="8" t="s">
        <v>30</v>
      </c>
      <c r="D92" s="8" t="s">
        <v>8</v>
      </c>
      <c r="E92" s="8" t="s">
        <v>9</v>
      </c>
      <c r="F92" s="8" t="s">
        <v>123</v>
      </c>
      <c r="G92" s="8" t="s">
        <v>111</v>
      </c>
      <c r="H92" s="8" t="s">
        <v>92</v>
      </c>
      <c r="I92" s="8" t="s">
        <v>103</v>
      </c>
      <c r="J92" s="8" t="s">
        <v>93</v>
      </c>
      <c r="K92" s="8" t="s">
        <v>93</v>
      </c>
      <c r="L92" s="8">
        <v>8</v>
      </c>
      <c r="M92" s="36" t="s">
        <v>176</v>
      </c>
      <c r="N92" s="8">
        <v>100</v>
      </c>
      <c r="O92" s="8" t="s">
        <v>108</v>
      </c>
      <c r="P92" s="8" t="s">
        <v>152</v>
      </c>
      <c r="Q92" s="37">
        <v>42081.892650462964</v>
      </c>
      <c r="R92" s="37">
        <f t="shared" ref="R92:R94" si="47">Q92+4</f>
        <v>42085.892650462964</v>
      </c>
      <c r="S92" s="37">
        <f>R92+0</f>
        <v>42085.892650462964</v>
      </c>
      <c r="T92" s="38">
        <v>3226000</v>
      </c>
      <c r="U92" s="38">
        <v>3226000</v>
      </c>
      <c r="V92" s="38">
        <v>3226000</v>
      </c>
      <c r="W92" s="38">
        <f t="shared" ref="W92:W94" si="48">U92*0.1</f>
        <v>322600</v>
      </c>
      <c r="X92" s="38">
        <f t="shared" ref="X92:X94" si="49">U92*0.02</f>
        <v>64520</v>
      </c>
      <c r="Y92" s="38">
        <v>3226000</v>
      </c>
      <c r="Z92" s="38">
        <f t="shared" si="46"/>
        <v>3226000</v>
      </c>
    </row>
    <row r="93" spans="1:26" x14ac:dyDescent="0.25">
      <c r="A93" s="8" t="s">
        <v>5</v>
      </c>
      <c r="B93" s="8" t="s">
        <v>6</v>
      </c>
      <c r="C93" s="8" t="s">
        <v>7</v>
      </c>
      <c r="D93" s="8" t="s">
        <v>8</v>
      </c>
      <c r="E93" s="8" t="s">
        <v>9</v>
      </c>
      <c r="F93" s="8" t="s">
        <v>123</v>
      </c>
      <c r="G93" s="8" t="s">
        <v>115</v>
      </c>
      <c r="H93" s="8" t="s">
        <v>81</v>
      </c>
      <c r="I93" s="8" t="s">
        <v>82</v>
      </c>
      <c r="J93" s="8" t="s">
        <v>93</v>
      </c>
      <c r="K93" s="8" t="s">
        <v>93</v>
      </c>
      <c r="L93" s="8">
        <v>8</v>
      </c>
      <c r="M93" s="36" t="s">
        <v>176</v>
      </c>
      <c r="N93" s="8">
        <v>100</v>
      </c>
      <c r="O93" s="8" t="s">
        <v>85</v>
      </c>
      <c r="P93" s="8" t="s">
        <v>152</v>
      </c>
      <c r="Q93" s="37">
        <v>42112.892824074072</v>
      </c>
      <c r="R93" s="37">
        <f t="shared" si="47"/>
        <v>42116.892824074072</v>
      </c>
      <c r="S93" s="37">
        <f>R93+0</f>
        <v>42116.892824074072</v>
      </c>
      <c r="T93" s="38">
        <v>116000</v>
      </c>
      <c r="U93" s="38">
        <v>116000</v>
      </c>
      <c r="V93" s="38">
        <v>116000</v>
      </c>
      <c r="W93" s="38">
        <f t="shared" si="48"/>
        <v>11600</v>
      </c>
      <c r="X93" s="38">
        <f t="shared" si="49"/>
        <v>2320</v>
      </c>
      <c r="Y93" s="38">
        <v>116000</v>
      </c>
      <c r="Z93" s="38">
        <f t="shared" si="46"/>
        <v>116000</v>
      </c>
    </row>
    <row r="94" spans="1:26" x14ac:dyDescent="0.25">
      <c r="A94" s="8" t="s">
        <v>44</v>
      </c>
      <c r="B94" s="8" t="s">
        <v>62</v>
      </c>
      <c r="C94" s="8" t="s">
        <v>30</v>
      </c>
      <c r="D94" s="8" t="s">
        <v>16</v>
      </c>
      <c r="E94" s="8" t="s">
        <v>17</v>
      </c>
      <c r="F94" s="8" t="s">
        <v>123</v>
      </c>
      <c r="G94" s="8" t="s">
        <v>111</v>
      </c>
      <c r="H94" s="8" t="s">
        <v>92</v>
      </c>
      <c r="I94" s="8" t="s">
        <v>87</v>
      </c>
      <c r="J94" s="8" t="s">
        <v>93</v>
      </c>
      <c r="K94" s="8" t="s">
        <v>93</v>
      </c>
      <c r="L94" s="8">
        <v>8</v>
      </c>
      <c r="M94" s="36" t="s">
        <v>176</v>
      </c>
      <c r="N94" s="8">
        <v>100</v>
      </c>
      <c r="O94" s="8" t="s">
        <v>108</v>
      </c>
      <c r="P94" s="8" t="s">
        <v>152</v>
      </c>
      <c r="Q94" s="37">
        <v>42112.892824074072</v>
      </c>
      <c r="R94" s="37">
        <f t="shared" si="47"/>
        <v>42116.892824074072</v>
      </c>
      <c r="S94" s="37">
        <f>R94+0</f>
        <v>42116.892824074072</v>
      </c>
      <c r="T94" s="38">
        <v>4910000</v>
      </c>
      <c r="U94" s="38">
        <v>153385.37</v>
      </c>
      <c r="V94" s="38">
        <v>4910000</v>
      </c>
      <c r="W94" s="38">
        <f t="shared" si="48"/>
        <v>15338.537</v>
      </c>
      <c r="X94" s="38">
        <f t="shared" si="49"/>
        <v>3067.7073999999998</v>
      </c>
      <c r="Y94" s="38">
        <v>4910000</v>
      </c>
      <c r="Z94" s="38">
        <f t="shared" si="46"/>
        <v>4910000</v>
      </c>
    </row>
    <row r="95" spans="1:26" x14ac:dyDescent="0.25">
      <c r="A95" s="8" t="s">
        <v>44</v>
      </c>
      <c r="B95" s="8" t="s">
        <v>64</v>
      </c>
      <c r="C95" s="8" t="s">
        <v>30</v>
      </c>
      <c r="D95" s="8" t="s">
        <v>34</v>
      </c>
      <c r="E95" s="8" t="s">
        <v>13</v>
      </c>
      <c r="F95" s="8" t="s">
        <v>124</v>
      </c>
      <c r="G95" s="8" t="s">
        <v>121</v>
      </c>
      <c r="H95" s="8" t="s">
        <v>109</v>
      </c>
      <c r="I95" s="8" t="s">
        <v>100</v>
      </c>
      <c r="J95" s="8" t="s">
        <v>88</v>
      </c>
      <c r="K95" s="8" t="s">
        <v>89</v>
      </c>
      <c r="L95" s="8">
        <v>7</v>
      </c>
      <c r="M95" s="36" t="s">
        <v>175</v>
      </c>
      <c r="N95" s="8">
        <v>80</v>
      </c>
      <c r="O95" s="8" t="s">
        <v>108</v>
      </c>
      <c r="P95" s="8" t="s">
        <v>86</v>
      </c>
      <c r="Q95" s="37">
        <v>42278.893078703702</v>
      </c>
      <c r="R95" s="37">
        <f t="shared" ref="R95:R96" si="50">Q95+6</f>
        <v>42284.893078703702</v>
      </c>
      <c r="T95" s="38">
        <v>102570</v>
      </c>
      <c r="V95" s="38">
        <v>3136000</v>
      </c>
      <c r="W95" s="38">
        <v>0</v>
      </c>
      <c r="X95" s="38">
        <v>0</v>
      </c>
      <c r="Y95" s="38">
        <f>V95*0.27</f>
        <v>846720</v>
      </c>
      <c r="Z95" s="38">
        <f t="shared" si="46"/>
        <v>3136000</v>
      </c>
    </row>
    <row r="96" spans="1:26" x14ac:dyDescent="0.25">
      <c r="A96" s="8" t="s">
        <v>10</v>
      </c>
      <c r="B96" s="8" t="s">
        <v>11</v>
      </c>
      <c r="C96" s="8" t="s">
        <v>7</v>
      </c>
      <c r="D96" s="8" t="s">
        <v>12</v>
      </c>
      <c r="E96" s="8" t="s">
        <v>13</v>
      </c>
      <c r="F96" s="8" t="s">
        <v>124</v>
      </c>
      <c r="G96" s="8" t="s">
        <v>121</v>
      </c>
      <c r="H96" s="8" t="s">
        <v>109</v>
      </c>
      <c r="I96" s="8" t="s">
        <v>103</v>
      </c>
      <c r="J96" s="8" t="s">
        <v>88</v>
      </c>
      <c r="K96" s="8" t="s">
        <v>89</v>
      </c>
      <c r="L96" s="8">
        <v>1</v>
      </c>
      <c r="M96" s="36" t="s">
        <v>169</v>
      </c>
      <c r="N96" s="8">
        <v>40</v>
      </c>
      <c r="O96" s="8" t="s">
        <v>97</v>
      </c>
      <c r="P96" s="8" t="s">
        <v>86</v>
      </c>
      <c r="Q96" s="37">
        <v>42278.893078703702</v>
      </c>
      <c r="R96" s="37">
        <f t="shared" si="50"/>
        <v>42284.893078703702</v>
      </c>
      <c r="T96" s="38">
        <v>74820</v>
      </c>
      <c r="V96" s="38">
        <v>3795000</v>
      </c>
      <c r="W96" s="38">
        <v>0</v>
      </c>
      <c r="X96" s="38">
        <v>0</v>
      </c>
      <c r="Y96" s="38">
        <f>V96*1.5</f>
        <v>5692500</v>
      </c>
      <c r="Z96" s="38">
        <f t="shared" si="46"/>
        <v>3795000</v>
      </c>
    </row>
    <row r="97" spans="1:27" x14ac:dyDescent="0.25">
      <c r="A97" s="8" t="s">
        <v>55</v>
      </c>
      <c r="B97" s="8" t="s">
        <v>56</v>
      </c>
      <c r="C97" s="8" t="s">
        <v>47</v>
      </c>
      <c r="D97" s="8" t="s">
        <v>57</v>
      </c>
      <c r="E97" s="8" t="s">
        <v>21</v>
      </c>
      <c r="F97" s="8" t="s">
        <v>125</v>
      </c>
      <c r="G97" s="8" t="s">
        <v>121</v>
      </c>
      <c r="H97" s="8" t="s">
        <v>109</v>
      </c>
      <c r="I97" s="8" t="s">
        <v>87</v>
      </c>
      <c r="J97" s="8" t="s">
        <v>93</v>
      </c>
      <c r="K97" s="8" t="s">
        <v>93</v>
      </c>
      <c r="L97" s="8">
        <v>8</v>
      </c>
      <c r="M97" s="36" t="s">
        <v>176</v>
      </c>
      <c r="N97" s="8">
        <v>100</v>
      </c>
      <c r="O97" s="8" t="s">
        <v>116</v>
      </c>
      <c r="P97" s="8" t="s">
        <v>86</v>
      </c>
      <c r="Q97" s="37">
        <v>42112.892824074072</v>
      </c>
      <c r="R97" s="37">
        <f>Q97+5</f>
        <v>42117.892824074072</v>
      </c>
      <c r="S97" s="37">
        <f>R97+3</f>
        <v>42120.892824074072</v>
      </c>
      <c r="T97" s="38">
        <v>800000</v>
      </c>
      <c r="U97" s="38">
        <v>800000</v>
      </c>
      <c r="V97" s="38">
        <v>2136000</v>
      </c>
      <c r="W97" s="38">
        <v>0</v>
      </c>
      <c r="X97" s="38">
        <f>U97*0.02</f>
        <v>16000</v>
      </c>
      <c r="Y97" s="38">
        <v>800000</v>
      </c>
      <c r="Z97" s="38">
        <f t="shared" si="46"/>
        <v>2136000</v>
      </c>
    </row>
    <row r="98" spans="1:27" x14ac:dyDescent="0.25">
      <c r="A98" s="8" t="s">
        <v>41</v>
      </c>
      <c r="B98" s="8" t="s">
        <v>42</v>
      </c>
      <c r="C98" s="8" t="s">
        <v>30</v>
      </c>
      <c r="D98" s="8" t="s">
        <v>43</v>
      </c>
      <c r="E98" s="8" t="s">
        <v>21</v>
      </c>
      <c r="F98" s="8" t="s">
        <v>125</v>
      </c>
      <c r="G98" s="8" t="s">
        <v>111</v>
      </c>
      <c r="H98" s="8" t="s">
        <v>92</v>
      </c>
      <c r="I98" s="8" t="s">
        <v>87</v>
      </c>
      <c r="J98" s="8" t="s">
        <v>88</v>
      </c>
      <c r="K98" s="8" t="s">
        <v>89</v>
      </c>
      <c r="L98" s="8">
        <v>7</v>
      </c>
      <c r="M98" s="36" t="s">
        <v>175</v>
      </c>
      <c r="N98" s="8">
        <v>60</v>
      </c>
      <c r="O98" s="8" t="s">
        <v>107</v>
      </c>
      <c r="P98" s="8" t="s">
        <v>86</v>
      </c>
      <c r="Q98" s="37">
        <v>42278.893078703702</v>
      </c>
      <c r="R98" s="37">
        <f t="shared" ref="R98:R103" si="51">Q98+6</f>
        <v>42284.893078703702</v>
      </c>
      <c r="T98" s="38">
        <v>1180000</v>
      </c>
      <c r="V98" s="38">
        <v>6175000</v>
      </c>
      <c r="W98" s="38">
        <v>0</v>
      </c>
      <c r="X98" s="38">
        <v>0</v>
      </c>
      <c r="Y98" s="38">
        <f t="shared" ref="Y98:Y99" si="52">V98*0.27</f>
        <v>1667250</v>
      </c>
      <c r="Z98" s="38">
        <f t="shared" si="46"/>
        <v>6175000</v>
      </c>
    </row>
    <row r="99" spans="1:27" x14ac:dyDescent="0.25">
      <c r="A99" s="8" t="s">
        <v>59</v>
      </c>
      <c r="B99" s="8" t="s">
        <v>60</v>
      </c>
      <c r="C99" s="8" t="s">
        <v>47</v>
      </c>
      <c r="D99" s="8" t="s">
        <v>61</v>
      </c>
      <c r="E99" s="8" t="s">
        <v>21</v>
      </c>
      <c r="F99" s="8" t="s">
        <v>126</v>
      </c>
      <c r="G99" s="8" t="s">
        <v>111</v>
      </c>
      <c r="H99" s="8" t="s">
        <v>92</v>
      </c>
      <c r="I99" s="8" t="s">
        <v>82</v>
      </c>
      <c r="J99" s="8" t="s">
        <v>88</v>
      </c>
      <c r="K99" s="8" t="s">
        <v>89</v>
      </c>
      <c r="L99" s="8">
        <v>7</v>
      </c>
      <c r="M99" s="36" t="s">
        <v>175</v>
      </c>
      <c r="N99" s="8">
        <v>60</v>
      </c>
      <c r="O99" s="8" t="s">
        <v>97</v>
      </c>
      <c r="P99" s="8" t="s">
        <v>86</v>
      </c>
      <c r="Q99" s="37">
        <v>42278.893078703702</v>
      </c>
      <c r="R99" s="37">
        <f t="shared" si="51"/>
        <v>42284.893078703702</v>
      </c>
      <c r="T99" s="38">
        <v>1401750</v>
      </c>
      <c r="V99" s="38">
        <v>3136000</v>
      </c>
      <c r="W99" s="38">
        <v>0</v>
      </c>
      <c r="X99" s="38">
        <v>0</v>
      </c>
      <c r="Y99" s="38">
        <f t="shared" si="52"/>
        <v>846720</v>
      </c>
      <c r="Z99" s="38">
        <f t="shared" si="46"/>
        <v>3136000</v>
      </c>
    </row>
    <row r="100" spans="1:27" x14ac:dyDescent="0.25">
      <c r="A100" s="8" t="s">
        <v>28</v>
      </c>
      <c r="B100" s="8" t="s">
        <v>29</v>
      </c>
      <c r="C100" s="8" t="s">
        <v>30</v>
      </c>
      <c r="D100" s="8" t="s">
        <v>31</v>
      </c>
      <c r="E100" s="8" t="s">
        <v>21</v>
      </c>
      <c r="F100" s="8" t="s">
        <v>126</v>
      </c>
      <c r="G100" s="8" t="s">
        <v>111</v>
      </c>
      <c r="H100" s="8" t="s">
        <v>92</v>
      </c>
      <c r="I100" s="8" t="s">
        <v>103</v>
      </c>
      <c r="J100" s="8" t="s">
        <v>88</v>
      </c>
      <c r="K100" s="8" t="s">
        <v>89</v>
      </c>
      <c r="L100" s="8">
        <v>2</v>
      </c>
      <c r="M100" s="36" t="s">
        <v>170</v>
      </c>
      <c r="N100" s="8">
        <v>50</v>
      </c>
      <c r="O100" s="8" t="s">
        <v>104</v>
      </c>
      <c r="P100" s="8" t="s">
        <v>86</v>
      </c>
      <c r="Q100" s="37">
        <v>42278.893078703702</v>
      </c>
      <c r="R100" s="37">
        <f t="shared" si="51"/>
        <v>42284.893078703702</v>
      </c>
      <c r="T100" s="38">
        <v>2086850</v>
      </c>
      <c r="V100" s="38">
        <v>3140000</v>
      </c>
      <c r="W100" s="38">
        <v>0</v>
      </c>
      <c r="X100" s="38">
        <v>0</v>
      </c>
      <c r="Y100" s="38">
        <f t="shared" ref="Y100:Y101" si="53">V100*1.5</f>
        <v>4710000</v>
      </c>
      <c r="Z100" s="38">
        <f t="shared" si="46"/>
        <v>3140000</v>
      </c>
    </row>
    <row r="101" spans="1:27" x14ac:dyDescent="0.25">
      <c r="A101" s="8" t="s">
        <v>5</v>
      </c>
      <c r="B101" s="8" t="s">
        <v>6</v>
      </c>
      <c r="C101" s="8" t="s">
        <v>7</v>
      </c>
      <c r="D101" s="8" t="s">
        <v>8</v>
      </c>
      <c r="E101" s="8" t="s">
        <v>9</v>
      </c>
      <c r="F101" s="8" t="s">
        <v>123</v>
      </c>
      <c r="G101" s="8" t="s">
        <v>121</v>
      </c>
      <c r="H101" s="8" t="s">
        <v>109</v>
      </c>
      <c r="I101" s="8" t="s">
        <v>103</v>
      </c>
      <c r="J101" s="8" t="s">
        <v>88</v>
      </c>
      <c r="K101" s="8" t="s">
        <v>89</v>
      </c>
      <c r="L101" s="8">
        <v>2</v>
      </c>
      <c r="M101" s="36" t="s">
        <v>170</v>
      </c>
      <c r="N101" s="8">
        <v>60</v>
      </c>
      <c r="O101" s="8" t="s">
        <v>85</v>
      </c>
      <c r="P101" s="8" t="s">
        <v>86</v>
      </c>
      <c r="Q101" s="37">
        <v>42278.893078703702</v>
      </c>
      <c r="R101" s="37">
        <f t="shared" si="51"/>
        <v>42284.893078703702</v>
      </c>
      <c r="T101" s="38">
        <v>4750000</v>
      </c>
      <c r="V101" s="38">
        <v>5116000</v>
      </c>
      <c r="W101" s="38">
        <v>0</v>
      </c>
      <c r="X101" s="38">
        <v>0</v>
      </c>
      <c r="Y101" s="38">
        <f t="shared" si="53"/>
        <v>7674000</v>
      </c>
      <c r="Z101" s="38">
        <f t="shared" si="46"/>
        <v>5116000</v>
      </c>
    </row>
    <row r="102" spans="1:27" x14ac:dyDescent="0.25">
      <c r="A102" s="8" t="s">
        <v>5</v>
      </c>
      <c r="B102" s="8" t="s">
        <v>6</v>
      </c>
      <c r="C102" s="8" t="s">
        <v>7</v>
      </c>
      <c r="D102" s="8" t="s">
        <v>8</v>
      </c>
      <c r="E102" s="8" t="s">
        <v>9</v>
      </c>
      <c r="F102" s="8" t="s">
        <v>123</v>
      </c>
      <c r="G102" s="8" t="s">
        <v>111</v>
      </c>
      <c r="H102" s="8" t="s">
        <v>92</v>
      </c>
      <c r="I102" s="8" t="s">
        <v>87</v>
      </c>
      <c r="J102" s="8" t="s">
        <v>88</v>
      </c>
      <c r="K102" s="8" t="s">
        <v>89</v>
      </c>
      <c r="L102" s="8">
        <v>7</v>
      </c>
      <c r="M102" s="36" t="s">
        <v>175</v>
      </c>
      <c r="N102" s="8">
        <v>60</v>
      </c>
      <c r="O102" s="8" t="s">
        <v>85</v>
      </c>
      <c r="P102" s="8" t="s">
        <v>86</v>
      </c>
      <c r="Q102" s="37">
        <v>42278.893078703702</v>
      </c>
      <c r="R102" s="37">
        <f t="shared" si="51"/>
        <v>42284.893078703702</v>
      </c>
      <c r="T102" s="38">
        <v>607000</v>
      </c>
      <c r="V102" s="38">
        <v>3795000</v>
      </c>
      <c r="W102" s="38">
        <v>0</v>
      </c>
      <c r="X102" s="38">
        <v>0</v>
      </c>
      <c r="Y102" s="38">
        <f t="shared" ref="Y102:Y103" si="54">V102*0.27</f>
        <v>1024650.0000000001</v>
      </c>
      <c r="Z102" s="38">
        <f t="shared" si="46"/>
        <v>3795000</v>
      </c>
    </row>
    <row r="103" spans="1:27" x14ac:dyDescent="0.25">
      <c r="A103" s="8" t="s">
        <v>45</v>
      </c>
      <c r="B103" s="8" t="s">
        <v>46</v>
      </c>
      <c r="C103" s="8" t="s">
        <v>47</v>
      </c>
      <c r="D103" s="8" t="s">
        <v>48</v>
      </c>
      <c r="E103" s="8" t="s">
        <v>9</v>
      </c>
      <c r="F103" s="8" t="s">
        <v>125</v>
      </c>
      <c r="G103" s="8" t="s">
        <v>119</v>
      </c>
      <c r="H103" s="8" t="s">
        <v>99</v>
      </c>
      <c r="I103" s="8" t="s">
        <v>103</v>
      </c>
      <c r="J103" s="8" t="s">
        <v>88</v>
      </c>
      <c r="K103" s="8" t="s">
        <v>89</v>
      </c>
      <c r="L103" s="8">
        <v>7</v>
      </c>
      <c r="M103" s="36" t="s">
        <v>175</v>
      </c>
      <c r="N103" s="8">
        <v>80</v>
      </c>
      <c r="O103" s="8" t="s">
        <v>97</v>
      </c>
      <c r="P103" s="8" t="s">
        <v>86</v>
      </c>
      <c r="Q103" s="37">
        <v>42278.893078703702</v>
      </c>
      <c r="R103" s="37">
        <f t="shared" si="51"/>
        <v>42284.893078703702</v>
      </c>
      <c r="T103" s="38">
        <v>125000</v>
      </c>
      <c r="V103" s="38">
        <v>2150000</v>
      </c>
      <c r="W103" s="38">
        <v>0</v>
      </c>
      <c r="X103" s="38">
        <v>0</v>
      </c>
      <c r="Y103" s="38">
        <f t="shared" si="54"/>
        <v>580500</v>
      </c>
      <c r="Z103" s="38">
        <f t="shared" si="46"/>
        <v>2150000</v>
      </c>
    </row>
    <row r="104" spans="1:27" x14ac:dyDescent="0.25">
      <c r="A104" s="8" t="s">
        <v>59</v>
      </c>
      <c r="B104" s="8" t="s">
        <v>60</v>
      </c>
      <c r="C104" s="8" t="s">
        <v>47</v>
      </c>
      <c r="D104" s="8" t="s">
        <v>61</v>
      </c>
      <c r="E104" s="8" t="s">
        <v>21</v>
      </c>
      <c r="G104" s="8" t="s">
        <v>111</v>
      </c>
      <c r="H104" s="8" t="s">
        <v>92</v>
      </c>
      <c r="I104" s="8" t="s">
        <v>103</v>
      </c>
      <c r="J104" s="8" t="s">
        <v>93</v>
      </c>
      <c r="K104" s="8" t="s">
        <v>93</v>
      </c>
      <c r="L104" s="8">
        <v>8</v>
      </c>
      <c r="M104" s="36" t="s">
        <v>176</v>
      </c>
      <c r="N104" s="8">
        <v>100</v>
      </c>
      <c r="O104" s="8" t="s">
        <v>97</v>
      </c>
      <c r="P104" s="8" t="s">
        <v>86</v>
      </c>
      <c r="Q104" s="37">
        <v>42112.892824074072</v>
      </c>
      <c r="R104" s="37">
        <f>Q104+5</f>
        <v>42117.892824074072</v>
      </c>
      <c r="S104" s="37">
        <f>R104+3</f>
        <v>42120.892824074072</v>
      </c>
      <c r="T104" s="38">
        <v>4230000</v>
      </c>
      <c r="U104" s="38">
        <v>4250000</v>
      </c>
      <c r="V104" s="38">
        <v>4230000</v>
      </c>
      <c r="W104" s="38">
        <v>0</v>
      </c>
      <c r="X104" s="38">
        <f>U104*0.02</f>
        <v>85000</v>
      </c>
      <c r="Y104" s="38">
        <v>4230000</v>
      </c>
      <c r="Z104" s="38">
        <f t="shared" si="46"/>
        <v>4230000</v>
      </c>
    </row>
    <row r="105" spans="1:27" x14ac:dyDescent="0.25">
      <c r="A105" s="8" t="s">
        <v>10</v>
      </c>
      <c r="B105" s="8" t="s">
        <v>11</v>
      </c>
      <c r="C105" s="8" t="s">
        <v>7</v>
      </c>
      <c r="D105" s="8" t="s">
        <v>12</v>
      </c>
      <c r="E105" s="8" t="s">
        <v>13</v>
      </c>
      <c r="F105" s="8" t="s">
        <v>125</v>
      </c>
      <c r="G105" s="8" t="s">
        <v>80</v>
      </c>
      <c r="H105" s="8" t="s">
        <v>81</v>
      </c>
      <c r="I105" s="8" t="s">
        <v>87</v>
      </c>
      <c r="J105" s="8" t="s">
        <v>88</v>
      </c>
      <c r="K105" s="8" t="s">
        <v>89</v>
      </c>
      <c r="L105" s="8">
        <v>7</v>
      </c>
      <c r="M105" s="36" t="s">
        <v>175</v>
      </c>
      <c r="N105" s="8">
        <v>60</v>
      </c>
      <c r="O105" s="8" t="s">
        <v>90</v>
      </c>
      <c r="P105" s="8" t="s">
        <v>86</v>
      </c>
      <c r="Q105" s="37">
        <v>42278.893078703702</v>
      </c>
      <c r="R105" s="37">
        <f>Q105+5</f>
        <v>42283.893078703702</v>
      </c>
      <c r="T105" s="38">
        <v>3124900</v>
      </c>
      <c r="V105" s="38">
        <v>6922000</v>
      </c>
      <c r="W105" s="38">
        <v>0</v>
      </c>
      <c r="X105" s="38">
        <v>0</v>
      </c>
      <c r="Y105" s="38">
        <f>V105*0.27</f>
        <v>1868940.0000000002</v>
      </c>
      <c r="Z105" s="38">
        <f t="shared" si="46"/>
        <v>6922000</v>
      </c>
    </row>
    <row r="106" spans="1:27" x14ac:dyDescent="0.25">
      <c r="A106" s="8" t="s">
        <v>10</v>
      </c>
      <c r="B106" s="8" t="s">
        <v>11</v>
      </c>
      <c r="C106" s="8" t="s">
        <v>7</v>
      </c>
      <c r="D106" s="8" t="s">
        <v>12</v>
      </c>
      <c r="E106" s="8" t="s">
        <v>13</v>
      </c>
      <c r="F106" s="8" t="s">
        <v>125</v>
      </c>
      <c r="G106" s="8" t="s">
        <v>91</v>
      </c>
      <c r="H106" s="8" t="s">
        <v>92</v>
      </c>
      <c r="I106" s="8" t="s">
        <v>100</v>
      </c>
      <c r="J106" s="8" t="s">
        <v>93</v>
      </c>
      <c r="K106" s="8" t="s">
        <v>93</v>
      </c>
      <c r="L106" s="8">
        <v>8</v>
      </c>
      <c r="M106" s="36" t="s">
        <v>176</v>
      </c>
      <c r="N106" s="8">
        <v>100</v>
      </c>
      <c r="O106" s="8" t="s">
        <v>97</v>
      </c>
      <c r="P106" s="8" t="s">
        <v>86</v>
      </c>
      <c r="Q106" s="37">
        <v>42326.892569444448</v>
      </c>
      <c r="R106" s="37">
        <f t="shared" ref="R106:R124" si="55">Q106+5</f>
        <v>42331.892569444448</v>
      </c>
      <c r="S106" s="37">
        <f>R106+2</f>
        <v>42333.892569444448</v>
      </c>
      <c r="T106" s="38">
        <v>1450000</v>
      </c>
      <c r="U106" s="38">
        <v>4137000</v>
      </c>
      <c r="V106" s="38">
        <v>4137000</v>
      </c>
      <c r="W106" s="38">
        <v>0</v>
      </c>
      <c r="X106" s="38">
        <v>0</v>
      </c>
      <c r="Y106" s="38">
        <f>V106</f>
        <v>4137000</v>
      </c>
      <c r="Z106" s="38">
        <f t="shared" si="46"/>
        <v>4137000</v>
      </c>
    </row>
    <row r="107" spans="1:27" s="12" customFormat="1" x14ac:dyDescent="0.25">
      <c r="A107" s="8" t="s">
        <v>32</v>
      </c>
      <c r="B107" s="8" t="s">
        <v>33</v>
      </c>
      <c r="C107" s="8" t="s">
        <v>30</v>
      </c>
      <c r="D107" s="8" t="s">
        <v>34</v>
      </c>
      <c r="E107" s="8" t="s">
        <v>13</v>
      </c>
      <c r="F107" s="8" t="s">
        <v>125</v>
      </c>
      <c r="G107" s="8" t="s">
        <v>112</v>
      </c>
      <c r="H107" s="8" t="s">
        <v>96</v>
      </c>
      <c r="I107" s="8" t="s">
        <v>87</v>
      </c>
      <c r="J107" s="8" t="s">
        <v>93</v>
      </c>
      <c r="K107" s="8" t="s">
        <v>93</v>
      </c>
      <c r="L107" s="8">
        <v>8</v>
      </c>
      <c r="M107" s="36" t="s">
        <v>176</v>
      </c>
      <c r="N107" s="8">
        <v>100</v>
      </c>
      <c r="O107" s="8" t="s">
        <v>97</v>
      </c>
      <c r="P107" s="8" t="s">
        <v>86</v>
      </c>
      <c r="Q107" s="37">
        <v>42326.892569444448</v>
      </c>
      <c r="R107" s="37">
        <f t="shared" si="55"/>
        <v>42331.892569444448</v>
      </c>
      <c r="S107" s="37">
        <f>R107+2</f>
        <v>42333.892569444448</v>
      </c>
      <c r="T107" s="38">
        <v>4910000</v>
      </c>
      <c r="U107" s="38">
        <v>4910000</v>
      </c>
      <c r="V107" s="38">
        <v>7910000</v>
      </c>
      <c r="W107" s="38">
        <v>0</v>
      </c>
      <c r="X107" s="38">
        <v>0</v>
      </c>
      <c r="Y107" s="38">
        <f>U107</f>
        <v>4910000</v>
      </c>
      <c r="Z107" s="38">
        <f>V107</f>
        <v>7910000</v>
      </c>
      <c r="AA107" s="8"/>
    </row>
    <row r="108" spans="1:27" x14ac:dyDescent="0.25">
      <c r="A108" s="8" t="s">
        <v>32</v>
      </c>
      <c r="B108" s="8" t="s">
        <v>33</v>
      </c>
      <c r="C108" s="8" t="s">
        <v>30</v>
      </c>
      <c r="D108" s="8" t="s">
        <v>34</v>
      </c>
      <c r="E108" s="8" t="s">
        <v>13</v>
      </c>
      <c r="F108" s="8" t="s">
        <v>123</v>
      </c>
      <c r="G108" s="8" t="s">
        <v>91</v>
      </c>
      <c r="H108" s="8" t="s">
        <v>92</v>
      </c>
      <c r="I108" s="8" t="s">
        <v>87</v>
      </c>
      <c r="J108" s="8" t="s">
        <v>88</v>
      </c>
      <c r="K108" s="8" t="s">
        <v>89</v>
      </c>
      <c r="L108" s="8">
        <v>5</v>
      </c>
      <c r="M108" s="36" t="s">
        <v>173</v>
      </c>
      <c r="N108" s="8">
        <v>60</v>
      </c>
      <c r="O108" s="8" t="s">
        <v>97</v>
      </c>
      <c r="P108" s="8" t="s">
        <v>86</v>
      </c>
      <c r="Q108" s="37">
        <v>42326.892569444448</v>
      </c>
      <c r="R108" s="37">
        <f t="shared" si="55"/>
        <v>42331.892569444448</v>
      </c>
      <c r="T108" s="38">
        <v>2000000</v>
      </c>
      <c r="V108" s="38">
        <v>2440000</v>
      </c>
      <c r="W108" s="38">
        <v>0</v>
      </c>
      <c r="Y108" s="38">
        <f>V108*0.8</f>
        <v>1952000</v>
      </c>
      <c r="Z108" s="38">
        <f>V108</f>
        <v>2440000</v>
      </c>
    </row>
    <row r="109" spans="1:27" x14ac:dyDescent="0.25">
      <c r="A109" s="8" t="s">
        <v>44</v>
      </c>
      <c r="B109" s="8" t="s">
        <v>33</v>
      </c>
      <c r="C109" s="8" t="s">
        <v>30</v>
      </c>
      <c r="D109" s="8" t="s">
        <v>34</v>
      </c>
      <c r="E109" s="8" t="s">
        <v>13</v>
      </c>
      <c r="F109" s="8" t="s">
        <v>126</v>
      </c>
      <c r="G109" s="8" t="s">
        <v>91</v>
      </c>
      <c r="H109" s="8" t="s">
        <v>92</v>
      </c>
      <c r="I109" s="8" t="s">
        <v>103</v>
      </c>
      <c r="J109" s="8" t="s">
        <v>83</v>
      </c>
      <c r="K109" s="8" t="s">
        <v>84</v>
      </c>
      <c r="L109" s="8">
        <v>8</v>
      </c>
      <c r="M109" s="36" t="s">
        <v>176</v>
      </c>
      <c r="N109" s="8">
        <v>0</v>
      </c>
      <c r="O109" s="8" t="s">
        <v>108</v>
      </c>
      <c r="P109" s="8" t="s">
        <v>86</v>
      </c>
      <c r="Q109" s="37">
        <v>42326.892569444448</v>
      </c>
      <c r="R109" s="37">
        <f>Q109+0</f>
        <v>42326.892569444448</v>
      </c>
      <c r="S109" s="37">
        <f>R109+1</f>
        <v>42327.892569444448</v>
      </c>
      <c r="T109" s="38">
        <v>4910000</v>
      </c>
      <c r="U109" s="38">
        <v>0</v>
      </c>
      <c r="V109" s="38">
        <v>4910000</v>
      </c>
      <c r="W109" s="38">
        <v>0</v>
      </c>
      <c r="Z109" s="38">
        <f>V109</f>
        <v>4910000</v>
      </c>
    </row>
    <row r="110" spans="1:27" s="12" customFormat="1" x14ac:dyDescent="0.25">
      <c r="A110" s="8" t="s">
        <v>44</v>
      </c>
      <c r="B110" s="8" t="s">
        <v>33</v>
      </c>
      <c r="C110" s="8" t="s">
        <v>30</v>
      </c>
      <c r="D110" s="8" t="s">
        <v>34</v>
      </c>
      <c r="E110" s="8" t="s">
        <v>13</v>
      </c>
      <c r="F110" s="8" t="s">
        <v>124</v>
      </c>
      <c r="G110" s="8" t="s">
        <v>112</v>
      </c>
      <c r="H110" s="8" t="s">
        <v>96</v>
      </c>
      <c r="I110" s="8" t="s">
        <v>87</v>
      </c>
      <c r="J110" s="8" t="s">
        <v>93</v>
      </c>
      <c r="K110" s="8" t="s">
        <v>93</v>
      </c>
      <c r="L110" s="8">
        <v>8</v>
      </c>
      <c r="M110" s="36" t="s">
        <v>176</v>
      </c>
      <c r="N110" s="8">
        <v>100</v>
      </c>
      <c r="O110" s="8" t="s">
        <v>108</v>
      </c>
      <c r="P110" s="8" t="s">
        <v>86</v>
      </c>
      <c r="Q110" s="37">
        <v>42326.892569444448</v>
      </c>
      <c r="R110" s="37">
        <f t="shared" si="55"/>
        <v>42331.892569444448</v>
      </c>
      <c r="S110" s="37">
        <f>R110+2</f>
        <v>42333.892569444448</v>
      </c>
      <c r="T110" s="38">
        <v>937500</v>
      </c>
      <c r="U110" s="38">
        <v>937500</v>
      </c>
      <c r="V110" s="38">
        <v>6425000</v>
      </c>
      <c r="W110" s="38">
        <v>0</v>
      </c>
      <c r="X110" s="38">
        <v>0</v>
      </c>
      <c r="Y110" s="38">
        <f>V110</f>
        <v>6425000</v>
      </c>
      <c r="Z110" s="38">
        <f>V110</f>
        <v>6425000</v>
      </c>
      <c r="AA110" s="8"/>
    </row>
    <row r="111" spans="1:27" x14ac:dyDescent="0.25">
      <c r="A111" s="8" t="s">
        <v>32</v>
      </c>
      <c r="B111" s="8" t="s">
        <v>33</v>
      </c>
      <c r="C111" s="8" t="s">
        <v>30</v>
      </c>
      <c r="D111" s="8" t="s">
        <v>34</v>
      </c>
      <c r="E111" s="8" t="s">
        <v>13</v>
      </c>
      <c r="F111" s="8" t="s">
        <v>126</v>
      </c>
      <c r="G111" s="8" t="s">
        <v>111</v>
      </c>
      <c r="H111" s="8" t="s">
        <v>92</v>
      </c>
      <c r="I111" s="8" t="s">
        <v>103</v>
      </c>
      <c r="J111" s="8" t="s">
        <v>83</v>
      </c>
      <c r="K111" s="8" t="s">
        <v>110</v>
      </c>
      <c r="L111" s="8">
        <v>8</v>
      </c>
      <c r="M111" s="36" t="s">
        <v>176</v>
      </c>
      <c r="N111" s="8">
        <v>0</v>
      </c>
      <c r="O111" s="8" t="s">
        <v>114</v>
      </c>
      <c r="P111" s="8" t="s">
        <v>86</v>
      </c>
      <c r="Q111" s="37">
        <v>42326.892569444448</v>
      </c>
      <c r="R111" s="37">
        <f>Q111+1</f>
        <v>42327.892569444448</v>
      </c>
      <c r="S111" s="37">
        <f>R111+2</f>
        <v>42329.892569444448</v>
      </c>
      <c r="T111" s="38">
        <v>517500</v>
      </c>
      <c r="U111" s="38">
        <v>0</v>
      </c>
      <c r="V111" s="38">
        <v>1550000</v>
      </c>
      <c r="W111" s="38">
        <v>0</v>
      </c>
      <c r="Z111" s="38">
        <f t="shared" ref="Z111:Z124" si="56">V111</f>
        <v>1550000</v>
      </c>
    </row>
    <row r="112" spans="1:27" s="12" customFormat="1" x14ac:dyDescent="0.25">
      <c r="A112" s="8" t="s">
        <v>32</v>
      </c>
      <c r="B112" s="8" t="s">
        <v>33</v>
      </c>
      <c r="C112" s="8" t="s">
        <v>30</v>
      </c>
      <c r="D112" s="8" t="s">
        <v>34</v>
      </c>
      <c r="E112" s="8" t="s">
        <v>13</v>
      </c>
      <c r="F112" s="8" t="s">
        <v>126</v>
      </c>
      <c r="G112" s="8" t="s">
        <v>112</v>
      </c>
      <c r="H112" s="8" t="s">
        <v>96</v>
      </c>
      <c r="I112" s="8" t="s">
        <v>87</v>
      </c>
      <c r="J112" s="8" t="s">
        <v>93</v>
      </c>
      <c r="K112" s="8" t="s">
        <v>93</v>
      </c>
      <c r="L112" s="8">
        <v>8</v>
      </c>
      <c r="M112" s="36" t="s">
        <v>176</v>
      </c>
      <c r="N112" s="8">
        <v>100</v>
      </c>
      <c r="O112" s="8" t="s">
        <v>97</v>
      </c>
      <c r="P112" s="8" t="s">
        <v>86</v>
      </c>
      <c r="Q112" s="37">
        <v>42326.892569444448</v>
      </c>
      <c r="R112" s="37">
        <f t="shared" si="55"/>
        <v>42331.892569444448</v>
      </c>
      <c r="S112" s="37">
        <f>R112+2</f>
        <v>42333.892569444448</v>
      </c>
      <c r="T112" s="38">
        <v>5136000</v>
      </c>
      <c r="U112" s="38">
        <v>5136000</v>
      </c>
      <c r="V112" s="38">
        <v>8136000</v>
      </c>
      <c r="W112" s="38">
        <v>0</v>
      </c>
      <c r="X112" s="38">
        <v>0</v>
      </c>
      <c r="Y112" s="38">
        <f>U112</f>
        <v>5136000</v>
      </c>
      <c r="Z112" s="38">
        <f t="shared" si="56"/>
        <v>8136000</v>
      </c>
      <c r="AA112" s="8"/>
    </row>
    <row r="113" spans="1:26" x14ac:dyDescent="0.25">
      <c r="A113" s="8" t="s">
        <v>32</v>
      </c>
      <c r="B113" s="8" t="s">
        <v>33</v>
      </c>
      <c r="C113" s="8" t="s">
        <v>30</v>
      </c>
      <c r="D113" s="8" t="s">
        <v>34</v>
      </c>
      <c r="E113" s="8" t="s">
        <v>13</v>
      </c>
      <c r="F113" s="8" t="s">
        <v>125</v>
      </c>
      <c r="G113" s="8" t="s">
        <v>98</v>
      </c>
      <c r="H113" s="8" t="s">
        <v>99</v>
      </c>
      <c r="I113" s="8" t="s">
        <v>100</v>
      </c>
      <c r="J113" s="8" t="s">
        <v>88</v>
      </c>
      <c r="K113" s="8" t="s">
        <v>89</v>
      </c>
      <c r="L113" s="8">
        <v>1</v>
      </c>
      <c r="M113" s="36" t="s">
        <v>169</v>
      </c>
      <c r="N113" s="8">
        <v>40</v>
      </c>
      <c r="O113" s="8" t="s">
        <v>97</v>
      </c>
      <c r="P113" s="8" t="s">
        <v>86</v>
      </c>
      <c r="Q113" s="37">
        <v>42339.893078703702</v>
      </c>
      <c r="R113" s="37">
        <f t="shared" si="55"/>
        <v>42344.893078703702</v>
      </c>
      <c r="T113" s="38">
        <v>2226000</v>
      </c>
      <c r="V113" s="38">
        <v>2226000</v>
      </c>
      <c r="W113" s="38">
        <v>0</v>
      </c>
      <c r="Y113" s="38">
        <f t="shared" ref="Y113:Y114" si="57">V113*1.5</f>
        <v>3339000</v>
      </c>
      <c r="Z113" s="38">
        <f t="shared" si="56"/>
        <v>2226000</v>
      </c>
    </row>
    <row r="114" spans="1:26" x14ac:dyDescent="0.25">
      <c r="A114" s="8" t="s">
        <v>10</v>
      </c>
      <c r="B114" s="8" t="s">
        <v>11</v>
      </c>
      <c r="C114" s="8" t="s">
        <v>7</v>
      </c>
      <c r="D114" s="8" t="s">
        <v>12</v>
      </c>
      <c r="E114" s="8" t="s">
        <v>13</v>
      </c>
      <c r="F114" s="8" t="s">
        <v>125</v>
      </c>
      <c r="G114" s="8" t="s">
        <v>115</v>
      </c>
      <c r="H114" s="8" t="s">
        <v>81</v>
      </c>
      <c r="I114" s="8" t="s">
        <v>103</v>
      </c>
      <c r="J114" s="8" t="s">
        <v>88</v>
      </c>
      <c r="K114" s="8" t="s">
        <v>89</v>
      </c>
      <c r="L114" s="8">
        <v>1</v>
      </c>
      <c r="M114" s="36" t="s">
        <v>169</v>
      </c>
      <c r="N114" s="8">
        <v>60</v>
      </c>
      <c r="O114" s="8" t="s">
        <v>90</v>
      </c>
      <c r="P114" s="8" t="s">
        <v>86</v>
      </c>
      <c r="Q114" s="37">
        <v>42339.893078703702</v>
      </c>
      <c r="R114" s="37">
        <f t="shared" si="55"/>
        <v>42344.893078703702</v>
      </c>
      <c r="T114" s="38">
        <v>5974900</v>
      </c>
      <c r="V114" s="38">
        <v>8922000</v>
      </c>
      <c r="W114" s="38">
        <v>0</v>
      </c>
      <c r="Y114" s="38">
        <f t="shared" si="57"/>
        <v>13383000</v>
      </c>
      <c r="Z114" s="38">
        <f t="shared" si="56"/>
        <v>8922000</v>
      </c>
    </row>
    <row r="115" spans="1:26" x14ac:dyDescent="0.25">
      <c r="A115" s="8" t="s">
        <v>10</v>
      </c>
      <c r="B115" s="8" t="s">
        <v>11</v>
      </c>
      <c r="C115" s="8" t="s">
        <v>7</v>
      </c>
      <c r="D115" s="8" t="s">
        <v>12</v>
      </c>
      <c r="E115" s="8" t="s">
        <v>13</v>
      </c>
      <c r="F115" s="8" t="s">
        <v>125</v>
      </c>
      <c r="G115" s="8" t="s">
        <v>112</v>
      </c>
      <c r="H115" s="8" t="s">
        <v>96</v>
      </c>
      <c r="I115" s="8" t="s">
        <v>87</v>
      </c>
      <c r="J115" s="8" t="s">
        <v>88</v>
      </c>
      <c r="K115" s="8" t="s">
        <v>89</v>
      </c>
      <c r="L115" s="8">
        <v>2</v>
      </c>
      <c r="M115" s="36" t="s">
        <v>170</v>
      </c>
      <c r="N115" s="8">
        <v>40</v>
      </c>
      <c r="O115" s="8" t="s">
        <v>97</v>
      </c>
      <c r="P115" s="8" t="s">
        <v>86</v>
      </c>
      <c r="Q115" s="37">
        <v>42339.893078703702</v>
      </c>
      <c r="R115" s="37">
        <f t="shared" si="55"/>
        <v>42344.893078703702</v>
      </c>
      <c r="T115" s="38">
        <v>3750000</v>
      </c>
      <c r="V115" s="38">
        <v>4137000</v>
      </c>
      <c r="W115" s="38">
        <v>0</v>
      </c>
      <c r="Y115" s="38">
        <f>V115*1.5</f>
        <v>6205500</v>
      </c>
      <c r="Z115" s="38">
        <f t="shared" si="56"/>
        <v>4137000</v>
      </c>
    </row>
    <row r="116" spans="1:26" x14ac:dyDescent="0.25">
      <c r="A116" s="8" t="s">
        <v>10</v>
      </c>
      <c r="B116" s="8" t="s">
        <v>11</v>
      </c>
      <c r="C116" s="8" t="s">
        <v>7</v>
      </c>
      <c r="D116" s="8" t="s">
        <v>12</v>
      </c>
      <c r="E116" s="8" t="s">
        <v>13</v>
      </c>
      <c r="F116" s="8" t="s">
        <v>123</v>
      </c>
      <c r="G116" s="8" t="s">
        <v>119</v>
      </c>
      <c r="H116" s="8" t="s">
        <v>99</v>
      </c>
      <c r="I116" s="8" t="s">
        <v>103</v>
      </c>
      <c r="J116" s="8" t="s">
        <v>93</v>
      </c>
      <c r="K116" s="8" t="s">
        <v>93</v>
      </c>
      <c r="L116" s="8">
        <v>8</v>
      </c>
      <c r="M116" s="36" t="s">
        <v>176</v>
      </c>
      <c r="N116" s="8">
        <v>100</v>
      </c>
      <c r="O116" s="8" t="s">
        <v>97</v>
      </c>
      <c r="P116" s="8" t="s">
        <v>152</v>
      </c>
      <c r="Q116" s="37">
        <v>42339.893078703702</v>
      </c>
      <c r="R116" s="37">
        <f t="shared" si="55"/>
        <v>42344.893078703702</v>
      </c>
      <c r="S116" s="37">
        <f>R116+2</f>
        <v>42346.893078703702</v>
      </c>
      <c r="T116" s="38">
        <v>2134000</v>
      </c>
      <c r="U116" s="38">
        <v>2134000</v>
      </c>
      <c r="V116" s="38">
        <v>2134000</v>
      </c>
      <c r="W116" s="38">
        <v>213400</v>
      </c>
      <c r="X116" s="38">
        <v>0</v>
      </c>
      <c r="Y116" s="38">
        <f>V116</f>
        <v>2134000</v>
      </c>
      <c r="Z116" s="38">
        <f t="shared" si="56"/>
        <v>2134000</v>
      </c>
    </row>
    <row r="117" spans="1:26" x14ac:dyDescent="0.25">
      <c r="A117" s="8" t="s">
        <v>32</v>
      </c>
      <c r="B117" s="8" t="s">
        <v>33</v>
      </c>
      <c r="C117" s="8" t="s">
        <v>30</v>
      </c>
      <c r="D117" s="8" t="s">
        <v>34</v>
      </c>
      <c r="E117" s="8" t="s">
        <v>13</v>
      </c>
      <c r="F117" s="8" t="s">
        <v>123</v>
      </c>
      <c r="G117" s="8" t="s">
        <v>121</v>
      </c>
      <c r="H117" s="8" t="s">
        <v>109</v>
      </c>
      <c r="I117" s="8" t="s">
        <v>87</v>
      </c>
      <c r="J117" s="8" t="s">
        <v>88</v>
      </c>
      <c r="K117" s="8" t="s">
        <v>89</v>
      </c>
      <c r="L117" s="8">
        <v>1</v>
      </c>
      <c r="M117" s="36" t="s">
        <v>169</v>
      </c>
      <c r="N117" s="8">
        <v>40</v>
      </c>
      <c r="O117" s="8" t="s">
        <v>97</v>
      </c>
      <c r="P117" s="8" t="s">
        <v>86</v>
      </c>
      <c r="Q117" s="37">
        <v>42339.893078703702</v>
      </c>
      <c r="R117" s="37">
        <f t="shared" si="55"/>
        <v>42344.893078703702</v>
      </c>
      <c r="T117" s="38">
        <v>3550000</v>
      </c>
      <c r="V117" s="38">
        <v>3136000</v>
      </c>
      <c r="W117" s="38">
        <v>0</v>
      </c>
      <c r="Y117" s="38">
        <f>V117*1.5</f>
        <v>4704000</v>
      </c>
      <c r="Z117" s="38">
        <f t="shared" si="56"/>
        <v>3136000</v>
      </c>
    </row>
    <row r="118" spans="1:26" x14ac:dyDescent="0.25">
      <c r="A118" s="8" t="s">
        <v>32</v>
      </c>
      <c r="B118" s="8" t="s">
        <v>33</v>
      </c>
      <c r="C118" s="8" t="s">
        <v>30</v>
      </c>
      <c r="D118" s="8" t="s">
        <v>34</v>
      </c>
      <c r="E118" s="8" t="s">
        <v>13</v>
      </c>
      <c r="F118" s="8" t="s">
        <v>124</v>
      </c>
      <c r="G118" s="8" t="s">
        <v>115</v>
      </c>
      <c r="H118" s="8" t="s">
        <v>81</v>
      </c>
      <c r="I118" s="8" t="s">
        <v>87</v>
      </c>
      <c r="J118" s="8" t="s">
        <v>88</v>
      </c>
      <c r="K118" s="8" t="s">
        <v>89</v>
      </c>
      <c r="L118" s="8">
        <v>2</v>
      </c>
      <c r="M118" s="36" t="s">
        <v>170</v>
      </c>
      <c r="N118" s="8">
        <v>60</v>
      </c>
      <c r="O118" s="8" t="s">
        <v>114</v>
      </c>
      <c r="P118" s="8" t="s">
        <v>86</v>
      </c>
      <c r="Q118" s="37">
        <v>42339.893078703702</v>
      </c>
      <c r="R118" s="37">
        <f t="shared" si="55"/>
        <v>42344.893078703702</v>
      </c>
      <c r="T118" s="38">
        <v>4345000</v>
      </c>
      <c r="V118" s="38">
        <v>2340000</v>
      </c>
      <c r="W118" s="38">
        <v>0</v>
      </c>
      <c r="Y118" s="38">
        <f>V118*1.5</f>
        <v>3510000</v>
      </c>
      <c r="Z118" s="38">
        <f t="shared" si="56"/>
        <v>2340000</v>
      </c>
    </row>
    <row r="119" spans="1:26" x14ac:dyDescent="0.25">
      <c r="A119" s="8" t="s">
        <v>10</v>
      </c>
      <c r="B119" s="8" t="s">
        <v>11</v>
      </c>
      <c r="C119" s="8" t="s">
        <v>7</v>
      </c>
      <c r="D119" s="8" t="s">
        <v>12</v>
      </c>
      <c r="E119" s="8" t="s">
        <v>13</v>
      </c>
      <c r="F119" s="8" t="s">
        <v>126</v>
      </c>
      <c r="G119" s="8" t="s">
        <v>111</v>
      </c>
      <c r="H119" s="8" t="s">
        <v>92</v>
      </c>
      <c r="I119" s="8" t="s">
        <v>100</v>
      </c>
      <c r="J119" s="8" t="s">
        <v>93</v>
      </c>
      <c r="K119" s="8" t="s">
        <v>93</v>
      </c>
      <c r="L119" s="8">
        <v>8</v>
      </c>
      <c r="M119" s="36" t="s">
        <v>176</v>
      </c>
      <c r="N119" s="8">
        <v>100</v>
      </c>
      <c r="O119" s="8" t="s">
        <v>97</v>
      </c>
      <c r="P119" s="8" t="s">
        <v>86</v>
      </c>
      <c r="Q119" s="37">
        <v>42339.893078703702</v>
      </c>
      <c r="R119" s="37">
        <f t="shared" si="55"/>
        <v>42344.893078703702</v>
      </c>
      <c r="S119" s="37">
        <f>R119+2</f>
        <v>42346.893078703702</v>
      </c>
      <c r="T119" s="38">
        <v>2134000</v>
      </c>
      <c r="U119" s="38">
        <v>2134000</v>
      </c>
      <c r="V119" s="38">
        <v>2134000</v>
      </c>
      <c r="W119" s="38">
        <v>0</v>
      </c>
      <c r="X119" s="38">
        <v>0</v>
      </c>
      <c r="Y119" s="38">
        <f>V119</f>
        <v>2134000</v>
      </c>
      <c r="Z119" s="38">
        <f t="shared" si="56"/>
        <v>2134000</v>
      </c>
    </row>
    <row r="120" spans="1:26" x14ac:dyDescent="0.25">
      <c r="A120" s="8" t="s">
        <v>32</v>
      </c>
      <c r="B120" s="8" t="s">
        <v>33</v>
      </c>
      <c r="C120" s="8" t="s">
        <v>30</v>
      </c>
      <c r="D120" s="8" t="s">
        <v>34</v>
      </c>
      <c r="E120" s="8" t="s">
        <v>13</v>
      </c>
      <c r="F120" s="8" t="s">
        <v>124</v>
      </c>
      <c r="G120" s="8" t="s">
        <v>121</v>
      </c>
      <c r="H120" s="8" t="s">
        <v>109</v>
      </c>
      <c r="I120" s="8" t="s">
        <v>103</v>
      </c>
      <c r="J120" s="8" t="s">
        <v>88</v>
      </c>
      <c r="K120" s="8" t="s">
        <v>89</v>
      </c>
      <c r="L120" s="8">
        <v>2</v>
      </c>
      <c r="M120" s="36" t="s">
        <v>170</v>
      </c>
      <c r="N120" s="8">
        <v>60</v>
      </c>
      <c r="O120" s="8" t="s">
        <v>114</v>
      </c>
      <c r="P120" s="8" t="s">
        <v>86</v>
      </c>
      <c r="Q120" s="37">
        <v>42339.893078703702</v>
      </c>
      <c r="R120" s="37">
        <f t="shared" si="55"/>
        <v>42344.893078703702</v>
      </c>
      <c r="T120" s="38">
        <v>22368</v>
      </c>
      <c r="V120" s="38">
        <v>55000</v>
      </c>
      <c r="W120" s="38">
        <v>0</v>
      </c>
      <c r="Z120" s="38">
        <f t="shared" si="56"/>
        <v>55000</v>
      </c>
    </row>
    <row r="121" spans="1:26" x14ac:dyDescent="0.25">
      <c r="A121" s="8" t="s">
        <v>10</v>
      </c>
      <c r="B121" s="8" t="s">
        <v>11</v>
      </c>
      <c r="C121" s="8" t="s">
        <v>7</v>
      </c>
      <c r="D121" s="8" t="s">
        <v>12</v>
      </c>
      <c r="E121" s="8" t="s">
        <v>13</v>
      </c>
      <c r="F121" s="8" t="s">
        <v>124</v>
      </c>
      <c r="G121" s="39" t="s">
        <v>141</v>
      </c>
      <c r="H121" s="39" t="s">
        <v>137</v>
      </c>
      <c r="I121" s="8" t="s">
        <v>100</v>
      </c>
      <c r="J121" s="8" t="s">
        <v>83</v>
      </c>
      <c r="K121" s="8" t="s">
        <v>84</v>
      </c>
      <c r="L121" s="8">
        <v>8</v>
      </c>
      <c r="M121" s="36" t="s">
        <v>176</v>
      </c>
      <c r="N121" s="8">
        <v>0</v>
      </c>
      <c r="O121" s="8" t="s">
        <v>90</v>
      </c>
      <c r="P121" s="8" t="s">
        <v>86</v>
      </c>
      <c r="Q121" s="37">
        <v>42339.893078703702</v>
      </c>
      <c r="R121" s="37">
        <f>Q121+1</f>
        <v>42340.893078703702</v>
      </c>
      <c r="S121" s="37">
        <f>R121+2</f>
        <v>42342.893078703702</v>
      </c>
      <c r="T121" s="38">
        <v>116000</v>
      </c>
      <c r="U121" s="38">
        <v>0</v>
      </c>
      <c r="V121" s="38">
        <v>116000</v>
      </c>
      <c r="W121" s="38">
        <v>0</v>
      </c>
      <c r="Z121" s="38">
        <f t="shared" si="56"/>
        <v>116000</v>
      </c>
    </row>
    <row r="122" spans="1:26" x14ac:dyDescent="0.25">
      <c r="A122" s="8" t="s">
        <v>10</v>
      </c>
      <c r="B122" s="8" t="s">
        <v>11</v>
      </c>
      <c r="C122" s="8" t="s">
        <v>7</v>
      </c>
      <c r="D122" s="8" t="s">
        <v>12</v>
      </c>
      <c r="E122" s="8" t="s">
        <v>13</v>
      </c>
      <c r="F122" s="8" t="s">
        <v>127</v>
      </c>
      <c r="G122" s="8" t="s">
        <v>119</v>
      </c>
      <c r="H122" s="8" t="s">
        <v>99</v>
      </c>
      <c r="I122" s="8" t="s">
        <v>82</v>
      </c>
      <c r="J122" s="8" t="s">
        <v>93</v>
      </c>
      <c r="K122" s="8" t="s">
        <v>93</v>
      </c>
      <c r="L122" s="8">
        <v>8</v>
      </c>
      <c r="M122" s="36" t="s">
        <v>176</v>
      </c>
      <c r="N122" s="8">
        <v>100</v>
      </c>
      <c r="O122" s="8" t="s">
        <v>90</v>
      </c>
      <c r="P122" s="8" t="s">
        <v>86</v>
      </c>
      <c r="Q122" s="37">
        <v>42339.893078703702</v>
      </c>
      <c r="R122" s="37">
        <f t="shared" si="55"/>
        <v>42344.893078703702</v>
      </c>
      <c r="S122" s="37">
        <f>R122+2</f>
        <v>42346.893078703702</v>
      </c>
      <c r="T122" s="38">
        <v>2052000</v>
      </c>
      <c r="U122" s="38">
        <v>2052000</v>
      </c>
      <c r="V122" s="38">
        <v>2052000</v>
      </c>
      <c r="W122" s="38">
        <v>0</v>
      </c>
      <c r="X122" s="38">
        <v>0</v>
      </c>
      <c r="Y122" s="38">
        <f>V122</f>
        <v>2052000</v>
      </c>
      <c r="Z122" s="38">
        <f t="shared" si="56"/>
        <v>2052000</v>
      </c>
    </row>
    <row r="123" spans="1:26" x14ac:dyDescent="0.25">
      <c r="A123" s="8" t="s">
        <v>44</v>
      </c>
      <c r="B123" s="8" t="s">
        <v>64</v>
      </c>
      <c r="C123" s="8" t="s">
        <v>30</v>
      </c>
      <c r="D123" s="8" t="s">
        <v>34</v>
      </c>
      <c r="E123" s="8" t="s">
        <v>13</v>
      </c>
      <c r="F123" s="8" t="s">
        <v>124</v>
      </c>
      <c r="G123" s="8" t="s">
        <v>121</v>
      </c>
      <c r="H123" s="8" t="s">
        <v>109</v>
      </c>
      <c r="I123" s="8" t="s">
        <v>100</v>
      </c>
      <c r="J123" s="8" t="s">
        <v>88</v>
      </c>
      <c r="K123" s="8" t="s">
        <v>89</v>
      </c>
      <c r="L123" s="8">
        <v>5</v>
      </c>
      <c r="M123" s="36" t="s">
        <v>173</v>
      </c>
      <c r="N123" s="8">
        <v>80</v>
      </c>
      <c r="O123" s="8" t="s">
        <v>108</v>
      </c>
      <c r="P123" s="8" t="s">
        <v>86</v>
      </c>
      <c r="Q123" s="37">
        <v>42339.893078703702</v>
      </c>
      <c r="R123" s="37">
        <f t="shared" si="55"/>
        <v>42344.893078703702</v>
      </c>
      <c r="T123" s="38">
        <v>102570</v>
      </c>
      <c r="V123" s="38">
        <v>3136000</v>
      </c>
      <c r="W123" s="38">
        <v>0</v>
      </c>
      <c r="Y123" s="38">
        <f>V123*0.8</f>
        <v>2508800</v>
      </c>
      <c r="Z123" s="38">
        <f t="shared" si="56"/>
        <v>3136000</v>
      </c>
    </row>
    <row r="124" spans="1:26" x14ac:dyDescent="0.25">
      <c r="A124" s="8" t="s">
        <v>10</v>
      </c>
      <c r="B124" s="8" t="s">
        <v>11</v>
      </c>
      <c r="C124" s="8" t="s">
        <v>7</v>
      </c>
      <c r="D124" s="8" t="s">
        <v>12</v>
      </c>
      <c r="E124" s="8" t="s">
        <v>13</v>
      </c>
      <c r="F124" s="8" t="s">
        <v>124</v>
      </c>
      <c r="G124" s="8" t="s">
        <v>121</v>
      </c>
      <c r="H124" s="8" t="s">
        <v>109</v>
      </c>
      <c r="I124" s="8" t="s">
        <v>103</v>
      </c>
      <c r="J124" s="8" t="s">
        <v>88</v>
      </c>
      <c r="K124" s="8" t="s">
        <v>89</v>
      </c>
      <c r="L124" s="8">
        <v>5</v>
      </c>
      <c r="M124" s="36" t="s">
        <v>173</v>
      </c>
      <c r="N124" s="8">
        <v>40</v>
      </c>
      <c r="O124" s="8" t="s">
        <v>97</v>
      </c>
      <c r="P124" s="8" t="s">
        <v>86</v>
      </c>
      <c r="Q124" s="37">
        <v>42339.893078703702</v>
      </c>
      <c r="R124" s="37">
        <f t="shared" si="55"/>
        <v>42344.893078703702</v>
      </c>
      <c r="T124" s="38">
        <v>74820</v>
      </c>
      <c r="V124" s="38">
        <v>3795000</v>
      </c>
      <c r="W124" s="38">
        <v>0</v>
      </c>
      <c r="Y124" s="38">
        <f>V124*0.8</f>
        <v>3036000</v>
      </c>
      <c r="Z124" s="38">
        <f t="shared" si="56"/>
        <v>3795000</v>
      </c>
    </row>
  </sheetData>
  <dataValidations count="2">
    <dataValidation allowBlank="1" showInputMessage="1" showErrorMessage="1" error=" " promptTitle="Lookup" prompt="This Account record must already exist in Microsoft Dynamics CRM or in this source file." sqref="E53:E54 E59:F59 C8 C20 C57 C53:C54 E92:F96 C33 C76:C77 C23 C29 E101:F102 C35:C36 F48 C59 F56 E88:F89 E49:F51 C18 E18:F18 E29:F29 E57 F65 C88 E3:F3 C2:F2 F8:F10 C50 E67:F67 F86 C92:C95 C13 E39:F39 E44:F46 C82 C80 E76:F77 F15:F16 E20:F20 C41:C42 E23 E73:F74 C101:C102 E63:F64 C123 F91 E33:F33 E79:F85 E35:F36 E8:E9 E41:E42 F42 F78 E105:F124 C109:C110 E12:F14 D3:D56 C63 C73 A2:A124 D58:D124 E69:F69"/>
    <dataValidation showInputMessage="1" showErrorMessage="1" error=" " promptTitle="Lookup (required)" prompt="This Owner record must already exist in Microsoft Dynamics CRM or in this source file." sqref="B2:B124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7.28515625" bestFit="1" customWidth="1"/>
    <col min="2" max="2" width="13.140625" customWidth="1"/>
  </cols>
  <sheetData>
    <row r="1" spans="1:2" x14ac:dyDescent="0.25">
      <c r="A1" t="s">
        <v>226</v>
      </c>
      <c r="B1" t="s">
        <v>227</v>
      </c>
    </row>
    <row r="2" spans="1:2" x14ac:dyDescent="0.25">
      <c r="A2">
        <v>1</v>
      </c>
      <c r="B2" s="27">
        <v>0.15</v>
      </c>
    </row>
    <row r="3" spans="1:2" x14ac:dyDescent="0.25">
      <c r="A3">
        <v>2</v>
      </c>
      <c r="B3" s="27">
        <v>0.12</v>
      </c>
    </row>
    <row r="4" spans="1:2" x14ac:dyDescent="0.25">
      <c r="A4">
        <v>3</v>
      </c>
      <c r="B4" s="27">
        <v>0.1</v>
      </c>
    </row>
    <row r="5" spans="1:2" x14ac:dyDescent="0.25">
      <c r="A5">
        <v>4</v>
      </c>
      <c r="B5" s="27">
        <v>0.09</v>
      </c>
    </row>
    <row r="6" spans="1:2" x14ac:dyDescent="0.25">
      <c r="A6">
        <v>5</v>
      </c>
      <c r="B6" s="27">
        <v>0.08</v>
      </c>
    </row>
    <row r="7" spans="1:2" x14ac:dyDescent="0.25">
      <c r="A7">
        <v>6</v>
      </c>
      <c r="B7" s="27">
        <v>6.5000000000000002E-2</v>
      </c>
    </row>
    <row r="8" spans="1:2" x14ac:dyDescent="0.25">
      <c r="A8">
        <v>7</v>
      </c>
      <c r="B8" s="27">
        <v>6.2E-2</v>
      </c>
    </row>
    <row r="9" spans="1:2" x14ac:dyDescent="0.25">
      <c r="A9">
        <v>8</v>
      </c>
      <c r="B9" s="27">
        <v>0.06</v>
      </c>
    </row>
    <row r="10" spans="1:2" x14ac:dyDescent="0.25">
      <c r="A10">
        <v>9</v>
      </c>
      <c r="B10" s="27">
        <v>5.2999999999999999E-2</v>
      </c>
    </row>
    <row r="11" spans="1:2" x14ac:dyDescent="0.25">
      <c r="A11">
        <v>10</v>
      </c>
      <c r="B11" s="27">
        <v>0.05</v>
      </c>
    </row>
    <row r="12" spans="1:2" x14ac:dyDescent="0.25">
      <c r="A12">
        <v>11</v>
      </c>
      <c r="B12" s="27">
        <v>0.04</v>
      </c>
    </row>
    <row r="13" spans="1:2" x14ac:dyDescent="0.25">
      <c r="A13">
        <v>12</v>
      </c>
      <c r="B13" s="27">
        <v>0.03</v>
      </c>
    </row>
    <row r="14" spans="1:2" x14ac:dyDescent="0.25">
      <c r="A14">
        <v>13</v>
      </c>
      <c r="B14" s="27">
        <v>2.5000000000000001E-2</v>
      </c>
    </row>
    <row r="15" spans="1:2" x14ac:dyDescent="0.25">
      <c r="A15">
        <v>14</v>
      </c>
      <c r="B15" s="27">
        <v>2.4E-2</v>
      </c>
    </row>
    <row r="16" spans="1:2" x14ac:dyDescent="0.25">
      <c r="A16">
        <v>15</v>
      </c>
      <c r="B16" s="27">
        <v>2.1999999999999999E-2</v>
      </c>
    </row>
    <row r="17" spans="1:2" x14ac:dyDescent="0.25">
      <c r="A17">
        <v>16</v>
      </c>
      <c r="B17" s="27">
        <v>1.7000000000000001E-2</v>
      </c>
    </row>
    <row r="18" spans="1:2" x14ac:dyDescent="0.25">
      <c r="A18">
        <v>17</v>
      </c>
      <c r="B18" s="27">
        <v>1.2E-2</v>
      </c>
    </row>
    <row r="19" spans="1:2" x14ac:dyDescent="0.25">
      <c r="B19" s="2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4" sqref="F4"/>
    </sheetView>
  </sheetViews>
  <sheetFormatPr defaultRowHeight="15" x14ac:dyDescent="0.25"/>
  <cols>
    <col min="1" max="1" width="20.5703125" bestFit="1" customWidth="1"/>
    <col min="2" max="2" width="15.28515625" customWidth="1"/>
    <col min="3" max="3" width="16.140625" customWidth="1"/>
    <col min="4" max="4" width="14.28515625" customWidth="1"/>
    <col min="5" max="5" width="13.7109375" customWidth="1"/>
    <col min="6" max="6" width="20.5703125" customWidth="1"/>
  </cols>
  <sheetData>
    <row r="1" spans="1:6" x14ac:dyDescent="0.25">
      <c r="A1" t="s">
        <v>67</v>
      </c>
      <c r="B1" t="s">
        <v>179</v>
      </c>
      <c r="C1" t="s">
        <v>178</v>
      </c>
      <c r="D1" t="s">
        <v>219</v>
      </c>
      <c r="E1" t="s">
        <v>220</v>
      </c>
      <c r="F1" t="s">
        <v>228</v>
      </c>
    </row>
    <row r="2" spans="1:6" x14ac:dyDescent="0.25">
      <c r="A2" t="s">
        <v>81</v>
      </c>
      <c r="B2" s="23">
        <v>0.15</v>
      </c>
      <c r="C2" s="23">
        <v>0.15</v>
      </c>
      <c r="D2" s="23">
        <v>0.05</v>
      </c>
      <c r="E2" s="23">
        <v>0.05</v>
      </c>
      <c r="F2" s="27">
        <v>1.4999999999999999E-2</v>
      </c>
    </row>
    <row r="3" spans="1:6" x14ac:dyDescent="0.25">
      <c r="A3" t="s">
        <v>92</v>
      </c>
      <c r="B3" s="23">
        <v>0.15</v>
      </c>
      <c r="C3" s="23">
        <v>0.14000000000000001</v>
      </c>
      <c r="D3" s="23">
        <v>0.11</v>
      </c>
      <c r="E3" s="23">
        <v>0.08</v>
      </c>
      <c r="F3" s="27">
        <v>0.01</v>
      </c>
    </row>
    <row r="4" spans="1:6" x14ac:dyDescent="0.25">
      <c r="A4" t="s">
        <v>96</v>
      </c>
      <c r="B4" s="23">
        <v>0.15</v>
      </c>
      <c r="C4" s="23">
        <v>0.13</v>
      </c>
      <c r="D4" s="23">
        <v>0.08</v>
      </c>
      <c r="E4" s="23">
        <v>0.06</v>
      </c>
      <c r="F4" s="27">
        <v>0.01</v>
      </c>
    </row>
    <row r="5" spans="1:6" x14ac:dyDescent="0.25">
      <c r="A5" t="s">
        <v>99</v>
      </c>
      <c r="B5" s="23">
        <v>0.1</v>
      </c>
      <c r="C5" s="23">
        <v>0.1</v>
      </c>
      <c r="D5" s="23">
        <v>0.04</v>
      </c>
      <c r="E5" s="23">
        <v>0.05</v>
      </c>
      <c r="F5" s="27">
        <v>0.01</v>
      </c>
    </row>
    <row r="6" spans="1:6" x14ac:dyDescent="0.25">
      <c r="A6" t="s">
        <v>109</v>
      </c>
      <c r="B6" s="23">
        <v>0.3</v>
      </c>
      <c r="C6" s="23">
        <v>0.31</v>
      </c>
      <c r="D6" s="23">
        <v>0.3</v>
      </c>
      <c r="E6" s="23">
        <v>0.1</v>
      </c>
      <c r="F6" s="27">
        <v>0.02</v>
      </c>
    </row>
    <row r="7" spans="1:6" x14ac:dyDescent="0.25">
      <c r="A7" t="s">
        <v>129</v>
      </c>
      <c r="B7" s="23">
        <v>0.2</v>
      </c>
      <c r="C7" s="23">
        <v>0.19</v>
      </c>
      <c r="D7" s="23">
        <v>0.05</v>
      </c>
      <c r="E7" s="23">
        <v>0.06</v>
      </c>
      <c r="F7" s="27">
        <v>0</v>
      </c>
    </row>
    <row r="8" spans="1:6" x14ac:dyDescent="0.25">
      <c r="A8" t="s">
        <v>133</v>
      </c>
      <c r="B8" s="23">
        <v>0.2</v>
      </c>
      <c r="C8" s="23">
        <v>0.2</v>
      </c>
      <c r="D8" s="23">
        <v>7.0000000000000007E-2</v>
      </c>
      <c r="E8" s="23">
        <v>0.06</v>
      </c>
      <c r="F8" s="27">
        <v>0.02</v>
      </c>
    </row>
    <row r="9" spans="1:6" x14ac:dyDescent="0.25">
      <c r="A9" t="s">
        <v>137</v>
      </c>
      <c r="B9" s="23">
        <v>0.15</v>
      </c>
      <c r="C9" s="23">
        <v>7.0000000000000007E-2</v>
      </c>
      <c r="D9" s="23">
        <v>0.4</v>
      </c>
      <c r="E9" s="23">
        <v>0.15</v>
      </c>
      <c r="F9" s="27">
        <v>0.04</v>
      </c>
    </row>
    <row r="10" spans="1:6" x14ac:dyDescent="0.25">
      <c r="A10" t="s">
        <v>142</v>
      </c>
      <c r="B10" s="23">
        <v>0.1</v>
      </c>
      <c r="C10" s="23">
        <v>0.1</v>
      </c>
      <c r="D10" s="23">
        <v>0.08</v>
      </c>
      <c r="E10" s="23">
        <v>7.0000000000000007E-2</v>
      </c>
      <c r="F10" s="27">
        <v>0.01</v>
      </c>
    </row>
    <row r="11" spans="1:6" x14ac:dyDescent="0.25">
      <c r="A11" t="s">
        <v>147</v>
      </c>
      <c r="B11" s="23">
        <v>0.1</v>
      </c>
      <c r="C11" s="23">
        <v>0.11</v>
      </c>
      <c r="D11" s="23">
        <v>7.0000000000000007E-2</v>
      </c>
      <c r="E11" s="23">
        <v>7.0000000000000007E-2</v>
      </c>
      <c r="F11" s="27">
        <v>0.01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3" sqref="A13"/>
    </sheetView>
  </sheetViews>
  <sheetFormatPr defaultRowHeight="15" x14ac:dyDescent="0.25"/>
  <sheetData>
    <row r="1" spans="1:4" x14ac:dyDescent="0.25">
      <c r="A1">
        <f ca="1">MOD(RAND()*10,1)</f>
        <v>0.81055598304865928</v>
      </c>
      <c r="B1">
        <f ca="1">A1*100</f>
        <v>81.055598304865924</v>
      </c>
      <c r="C1">
        <f ca="1">ROUND(B1,0)</f>
        <v>81</v>
      </c>
      <c r="D1">
        <f ca="1">((MOD(C1,4)-1)/10)+1</f>
        <v>1</v>
      </c>
    </row>
    <row r="2" spans="1:4" x14ac:dyDescent="0.25">
      <c r="A2">
        <f t="shared" ref="A2:A16" ca="1" si="0">RAND()</f>
        <v>0.90767833857611824</v>
      </c>
      <c r="B2">
        <f t="shared" ref="B2:B16" ca="1" si="1">A2*100</f>
        <v>90.767833857611819</v>
      </c>
      <c r="C2">
        <f t="shared" ref="C2:C16" ca="1" si="2">ROUND(B2,0)</f>
        <v>91</v>
      </c>
      <c r="D2">
        <f t="shared" ref="D2:D16" ca="1" si="3">((MOD(C2,4)-1)/10)+1</f>
        <v>1.2</v>
      </c>
    </row>
    <row r="3" spans="1:4" x14ac:dyDescent="0.25">
      <c r="A3">
        <f t="shared" ca="1" si="0"/>
        <v>0.20679191589995838</v>
      </c>
      <c r="B3">
        <f t="shared" ca="1" si="1"/>
        <v>20.679191589995838</v>
      </c>
      <c r="C3">
        <f t="shared" ca="1" si="2"/>
        <v>21</v>
      </c>
      <c r="D3">
        <f t="shared" ca="1" si="3"/>
        <v>1</v>
      </c>
    </row>
    <row r="4" spans="1:4" x14ac:dyDescent="0.25">
      <c r="A4">
        <f t="shared" ca="1" si="0"/>
        <v>0.89694534602742371</v>
      </c>
      <c r="B4">
        <f t="shared" ca="1" si="1"/>
        <v>89.694534602742365</v>
      </c>
      <c r="C4">
        <f t="shared" ca="1" si="2"/>
        <v>90</v>
      </c>
      <c r="D4">
        <f t="shared" ca="1" si="3"/>
        <v>1.1000000000000001</v>
      </c>
    </row>
    <row r="5" spans="1:4" x14ac:dyDescent="0.25">
      <c r="A5">
        <f t="shared" ca="1" si="0"/>
        <v>0.68219997587688408</v>
      </c>
      <c r="B5">
        <f t="shared" ca="1" si="1"/>
        <v>68.219997587688411</v>
      </c>
      <c r="C5">
        <f t="shared" ca="1" si="2"/>
        <v>68</v>
      </c>
      <c r="D5">
        <f t="shared" ca="1" si="3"/>
        <v>0.9</v>
      </c>
    </row>
    <row r="6" spans="1:4" x14ac:dyDescent="0.25">
      <c r="A6">
        <f t="shared" ca="1" si="0"/>
        <v>0.41245715281618356</v>
      </c>
      <c r="B6">
        <f t="shared" ca="1" si="1"/>
        <v>41.245715281618359</v>
      </c>
      <c r="C6">
        <f t="shared" ca="1" si="2"/>
        <v>41</v>
      </c>
      <c r="D6">
        <f t="shared" ca="1" si="3"/>
        <v>1</v>
      </c>
    </row>
    <row r="7" spans="1:4" x14ac:dyDescent="0.25">
      <c r="A7">
        <f t="shared" ca="1" si="0"/>
        <v>0.88135544345188477</v>
      </c>
      <c r="B7">
        <f t="shared" ca="1" si="1"/>
        <v>88.135544345188478</v>
      </c>
      <c r="C7">
        <f t="shared" ca="1" si="2"/>
        <v>88</v>
      </c>
      <c r="D7">
        <f t="shared" ca="1" si="3"/>
        <v>0.9</v>
      </c>
    </row>
    <row r="8" spans="1:4" x14ac:dyDescent="0.25">
      <c r="A8">
        <f t="shared" ca="1" si="0"/>
        <v>0.38592204232165062</v>
      </c>
      <c r="B8">
        <f t="shared" ca="1" si="1"/>
        <v>38.592204232165059</v>
      </c>
      <c r="C8">
        <f t="shared" ca="1" si="2"/>
        <v>39</v>
      </c>
      <c r="D8">
        <f t="shared" ca="1" si="3"/>
        <v>1.2</v>
      </c>
    </row>
    <row r="9" spans="1:4" x14ac:dyDescent="0.25">
      <c r="A9">
        <f t="shared" ca="1" si="0"/>
        <v>0.23612986052137308</v>
      </c>
      <c r="B9">
        <f t="shared" ca="1" si="1"/>
        <v>23.612986052137309</v>
      </c>
      <c r="C9">
        <f t="shared" ca="1" si="2"/>
        <v>24</v>
      </c>
      <c r="D9">
        <f t="shared" ca="1" si="3"/>
        <v>0.9</v>
      </c>
    </row>
    <row r="10" spans="1:4" x14ac:dyDescent="0.25">
      <c r="A10">
        <f t="shared" ca="1" si="0"/>
        <v>0.5445978823431824</v>
      </c>
      <c r="B10">
        <f t="shared" ca="1" si="1"/>
        <v>54.459788234318239</v>
      </c>
      <c r="C10">
        <f t="shared" ca="1" si="2"/>
        <v>54</v>
      </c>
      <c r="D10">
        <f t="shared" ca="1" si="3"/>
        <v>1.1000000000000001</v>
      </c>
    </row>
    <row r="11" spans="1:4" x14ac:dyDescent="0.25">
      <c r="A11">
        <f t="shared" ca="1" si="0"/>
        <v>0.37079535406192643</v>
      </c>
      <c r="B11">
        <f t="shared" ca="1" si="1"/>
        <v>37.07953540619264</v>
      </c>
      <c r="C11">
        <f t="shared" ca="1" si="2"/>
        <v>37</v>
      </c>
      <c r="D11">
        <f t="shared" ca="1" si="3"/>
        <v>1</v>
      </c>
    </row>
    <row r="12" spans="1:4" x14ac:dyDescent="0.25">
      <c r="A12">
        <f t="shared" ca="1" si="0"/>
        <v>2.1100476205749619E-2</v>
      </c>
      <c r="B12">
        <f t="shared" ca="1" si="1"/>
        <v>2.1100476205749619</v>
      </c>
      <c r="C12">
        <f t="shared" ca="1" si="2"/>
        <v>2</v>
      </c>
      <c r="D12">
        <f t="shared" ca="1" si="3"/>
        <v>1.1000000000000001</v>
      </c>
    </row>
    <row r="13" spans="1:4" x14ac:dyDescent="0.25">
      <c r="A13">
        <f t="shared" ca="1" si="0"/>
        <v>0.7223799113553856</v>
      </c>
      <c r="B13">
        <f t="shared" ca="1" si="1"/>
        <v>72.237991135538564</v>
      </c>
      <c r="C13">
        <f t="shared" ca="1" si="2"/>
        <v>72</v>
      </c>
      <c r="D13">
        <f t="shared" ca="1" si="3"/>
        <v>0.9</v>
      </c>
    </row>
    <row r="14" spans="1:4" x14ac:dyDescent="0.25">
      <c r="A14">
        <f t="shared" ca="1" si="0"/>
        <v>0.99790124267882563</v>
      </c>
      <c r="B14">
        <f t="shared" ca="1" si="1"/>
        <v>99.790124267882561</v>
      </c>
      <c r="C14">
        <f t="shared" ca="1" si="2"/>
        <v>100</v>
      </c>
      <c r="D14">
        <f t="shared" ca="1" si="3"/>
        <v>0.9</v>
      </c>
    </row>
    <row r="15" spans="1:4" x14ac:dyDescent="0.25">
      <c r="A15">
        <f t="shared" ca="1" si="0"/>
        <v>0.62143808665834577</v>
      </c>
      <c r="B15">
        <f t="shared" ca="1" si="1"/>
        <v>62.143808665834577</v>
      </c>
      <c r="C15">
        <f t="shared" ca="1" si="2"/>
        <v>62</v>
      </c>
      <c r="D15">
        <f t="shared" ca="1" si="3"/>
        <v>1.1000000000000001</v>
      </c>
    </row>
    <row r="16" spans="1:4" x14ac:dyDescent="0.25">
      <c r="A16">
        <f t="shared" ca="1" si="0"/>
        <v>0.92952378668097446</v>
      </c>
      <c r="B16">
        <f t="shared" ca="1" si="1"/>
        <v>92.952378668097452</v>
      </c>
      <c r="C16">
        <f t="shared" ca="1" si="2"/>
        <v>93</v>
      </c>
      <c r="D16">
        <f t="shared" ca="1" si="3"/>
        <v>1</v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4" sqref="F4"/>
    </sheetView>
  </sheetViews>
  <sheetFormatPr defaultRowHeight="15" x14ac:dyDescent="0.25"/>
  <cols>
    <col min="1" max="1" width="18.5703125" bestFit="1" customWidth="1"/>
    <col min="3" max="3" width="17.42578125" bestFit="1" customWidth="1"/>
    <col min="4" max="4" width="19" customWidth="1"/>
    <col min="5" max="5" width="16.140625" bestFit="1" customWidth="1"/>
    <col min="6" max="6" width="16" bestFit="1" customWidth="1"/>
  </cols>
  <sheetData>
    <row r="1" spans="1:6" x14ac:dyDescent="0.25">
      <c r="A1" t="s">
        <v>0</v>
      </c>
      <c r="B1" t="s">
        <v>3</v>
      </c>
      <c r="C1" t="s">
        <v>229</v>
      </c>
      <c r="D1" t="s">
        <v>230</v>
      </c>
      <c r="E1" t="s">
        <v>224</v>
      </c>
      <c r="F1" t="s">
        <v>225</v>
      </c>
    </row>
    <row r="2" spans="1:6" x14ac:dyDescent="0.25">
      <c r="A2" s="14" t="s">
        <v>10</v>
      </c>
      <c r="B2" s="28" t="s">
        <v>8</v>
      </c>
      <c r="C2" s="22">
        <v>1997292</v>
      </c>
      <c r="D2" s="22">
        <v>1844840</v>
      </c>
      <c r="E2" s="22">
        <f>RANK(Table7[[#This Row],[Spend This Year]],Table7[Spend This Year])</f>
        <v>1</v>
      </c>
      <c r="F2" s="22">
        <f>RANK(Table7[[#This Row],[Spend Last Year]],Table7[Spend Last Year])</f>
        <v>1</v>
      </c>
    </row>
    <row r="3" spans="1:6" x14ac:dyDescent="0.25">
      <c r="A3" t="s">
        <v>5</v>
      </c>
      <c r="B3" s="28" t="s">
        <v>12</v>
      </c>
      <c r="C3" s="22">
        <v>1978708</v>
      </c>
      <c r="D3" s="22">
        <v>1800484</v>
      </c>
      <c r="E3" s="22">
        <f>RANK(Table7[[#This Row],[Spend This Year]],Table7[Spend This Year])</f>
        <v>2</v>
      </c>
      <c r="F3" s="22">
        <f>RANK(Table7[[#This Row],[Spend Last Year]],Table7[Spend Last Year])</f>
        <v>6</v>
      </c>
    </row>
    <row r="4" spans="1:6" x14ac:dyDescent="0.25">
      <c r="A4" s="14" t="s">
        <v>14</v>
      </c>
      <c r="B4" s="28" t="s">
        <v>16</v>
      </c>
      <c r="C4" s="22">
        <v>1951030</v>
      </c>
      <c r="D4" s="22">
        <v>1730462</v>
      </c>
      <c r="E4" s="22">
        <f>RANK(Table7[[#This Row],[Spend This Year]],Table7[Spend This Year])</f>
        <v>3</v>
      </c>
      <c r="F4" s="22">
        <f>RANK(Table7[[#This Row],[Spend Last Year]],Table7[Spend Last Year])</f>
        <v>8</v>
      </c>
    </row>
    <row r="5" spans="1:6" x14ac:dyDescent="0.25">
      <c r="A5" s="14" t="s">
        <v>18</v>
      </c>
      <c r="B5" s="28" t="s">
        <v>20</v>
      </c>
      <c r="C5" s="22">
        <v>1936704</v>
      </c>
      <c r="D5" s="22">
        <v>1535242</v>
      </c>
      <c r="E5" s="22">
        <f>RANK(Table7[[#This Row],[Spend This Year]],Table7[Spend This Year])</f>
        <v>4</v>
      </c>
      <c r="F5" s="22">
        <f>RANK(Table7[[#This Row],[Spend Last Year]],Table7[Spend Last Year])</f>
        <v>16</v>
      </c>
    </row>
    <row r="6" spans="1:6" x14ac:dyDescent="0.25">
      <c r="A6" s="14" t="s">
        <v>22</v>
      </c>
      <c r="B6" s="28" t="s">
        <v>24</v>
      </c>
      <c r="C6" s="22">
        <v>1890752</v>
      </c>
      <c r="D6" s="22">
        <v>1592237</v>
      </c>
      <c r="E6" s="22">
        <f>RANK(Table7[[#This Row],[Spend This Year]],Table7[Spend This Year])</f>
        <v>5</v>
      </c>
      <c r="F6" s="22">
        <f>RANK(Table7[[#This Row],[Spend Last Year]],Table7[Spend Last Year])</f>
        <v>13</v>
      </c>
    </row>
    <row r="7" spans="1:6" x14ac:dyDescent="0.25">
      <c r="A7" s="14" t="s">
        <v>25</v>
      </c>
      <c r="B7" s="28" t="s">
        <v>27</v>
      </c>
      <c r="C7" s="22">
        <v>1889513</v>
      </c>
      <c r="D7" s="22">
        <v>1811846</v>
      </c>
      <c r="E7" s="22">
        <f>RANK(Table7[[#This Row],[Spend This Year]],Table7[Spend This Year])</f>
        <v>6</v>
      </c>
      <c r="F7" s="22">
        <f>RANK(Table7[[#This Row],[Spend Last Year]],Table7[Spend Last Year])</f>
        <v>5</v>
      </c>
    </row>
    <row r="8" spans="1:6" x14ac:dyDescent="0.25">
      <c r="A8" s="15" t="s">
        <v>28</v>
      </c>
      <c r="B8" s="28" t="s">
        <v>31</v>
      </c>
      <c r="C8" s="22">
        <v>1868925</v>
      </c>
      <c r="D8" s="22">
        <v>1844840</v>
      </c>
      <c r="E8" s="22">
        <f>RANK(Table7[[#This Row],[Spend This Year]],Table7[Spend This Year])</f>
        <v>7</v>
      </c>
      <c r="F8" s="22">
        <f>RANK(Table7[[#This Row],[Spend Last Year]],Table7[Spend Last Year])</f>
        <v>1</v>
      </c>
    </row>
    <row r="9" spans="1:6" x14ac:dyDescent="0.25">
      <c r="A9" s="14" t="s">
        <v>32</v>
      </c>
      <c r="B9" s="28" t="s">
        <v>34</v>
      </c>
      <c r="C9" s="22">
        <v>1773029</v>
      </c>
      <c r="D9" s="22">
        <v>1694984</v>
      </c>
      <c r="E9" s="22">
        <f>RANK(Table7[[#This Row],[Spend This Year]],Table7[Spend This Year])</f>
        <v>8</v>
      </c>
      <c r="F9" s="22">
        <f>RANK(Table7[[#This Row],[Spend Last Year]],Table7[Spend Last Year])</f>
        <v>11</v>
      </c>
    </row>
    <row r="10" spans="1:6" x14ac:dyDescent="0.25">
      <c r="A10" s="14" t="s">
        <v>35</v>
      </c>
      <c r="B10" s="28" t="s">
        <v>37</v>
      </c>
      <c r="C10" s="22">
        <v>1564375</v>
      </c>
      <c r="D10" s="22">
        <v>1829553</v>
      </c>
      <c r="E10" s="22">
        <f>RANK(Table7[[#This Row],[Spend This Year]],Table7[Spend This Year])</f>
        <v>9</v>
      </c>
      <c r="F10" s="22">
        <f>RANK(Table7[[#This Row],[Spend Last Year]],Table7[Spend Last Year])</f>
        <v>4</v>
      </c>
    </row>
    <row r="11" spans="1:6" x14ac:dyDescent="0.25">
      <c r="A11" s="14" t="s">
        <v>38</v>
      </c>
      <c r="B11" s="28" t="s">
        <v>40</v>
      </c>
      <c r="C11" s="22">
        <v>1519271</v>
      </c>
      <c r="D11" s="22">
        <v>1545999</v>
      </c>
      <c r="E11" s="22">
        <f>RANK(Table7[[#This Row],[Spend This Year]],Table7[Spend This Year])</f>
        <v>10</v>
      </c>
      <c r="F11" s="22">
        <f>RANK(Table7[[#This Row],[Spend Last Year]],Table7[Spend Last Year])</f>
        <v>15</v>
      </c>
    </row>
    <row r="12" spans="1:6" x14ac:dyDescent="0.25">
      <c r="A12" s="14" t="s">
        <v>41</v>
      </c>
      <c r="B12" s="28" t="s">
        <v>43</v>
      </c>
      <c r="C12" s="22">
        <v>1415492</v>
      </c>
      <c r="D12" s="22">
        <v>1832318</v>
      </c>
      <c r="E12" s="22">
        <f>RANK(Table7[[#This Row],[Spend This Year]],Table7[Spend This Year])</f>
        <v>11</v>
      </c>
      <c r="F12" s="22">
        <f>RANK(Table7[[#This Row],[Spend Last Year]],Table7[Spend Last Year])</f>
        <v>3</v>
      </c>
    </row>
    <row r="13" spans="1:6" x14ac:dyDescent="0.25">
      <c r="A13" s="14" t="s">
        <v>44</v>
      </c>
      <c r="B13" s="28" t="s">
        <v>166</v>
      </c>
      <c r="C13" s="22">
        <v>1387591</v>
      </c>
      <c r="D13" s="22">
        <v>1560318</v>
      </c>
      <c r="E13" s="22">
        <f>RANK(Table7[[#This Row],[Spend This Year]],Table7[Spend This Year])</f>
        <v>12</v>
      </c>
      <c r="F13" s="22">
        <f>RANK(Table7[[#This Row],[Spend Last Year]],Table7[Spend Last Year])</f>
        <v>14</v>
      </c>
    </row>
    <row r="14" spans="1:6" x14ac:dyDescent="0.25">
      <c r="A14" s="14" t="s">
        <v>45</v>
      </c>
      <c r="B14" s="28" t="s">
        <v>48</v>
      </c>
      <c r="C14" s="22">
        <v>1346411</v>
      </c>
      <c r="D14" s="22">
        <v>1519983</v>
      </c>
      <c r="E14" s="22">
        <f>RANK(Table7[[#This Row],[Spend This Year]],Table7[Spend This Year])</f>
        <v>13</v>
      </c>
      <c r="F14" s="22">
        <f>RANK(Table7[[#This Row],[Spend Last Year]],Table7[Spend Last Year])</f>
        <v>17</v>
      </c>
    </row>
    <row r="15" spans="1:6" x14ac:dyDescent="0.25">
      <c r="A15" s="14" t="s">
        <v>49</v>
      </c>
      <c r="B15" s="28" t="s">
        <v>51</v>
      </c>
      <c r="C15" s="22">
        <v>1251588</v>
      </c>
      <c r="D15" s="22">
        <v>1710456</v>
      </c>
      <c r="E15" s="22">
        <f>RANK(Table7[[#This Row],[Spend This Year]],Table7[Spend This Year])</f>
        <v>14</v>
      </c>
      <c r="F15" s="22">
        <f>RANK(Table7[[#This Row],[Spend Last Year]],Table7[Spend Last Year])</f>
        <v>9</v>
      </c>
    </row>
    <row r="16" spans="1:6" x14ac:dyDescent="0.25">
      <c r="A16" s="14" t="s">
        <v>52</v>
      </c>
      <c r="B16" s="28" t="s">
        <v>54</v>
      </c>
      <c r="C16" s="22">
        <v>1185885</v>
      </c>
      <c r="D16" s="22">
        <v>1606272</v>
      </c>
      <c r="E16" s="22">
        <f>RANK(Table7[[#This Row],[Spend This Year]],Table7[Spend This Year])</f>
        <v>15</v>
      </c>
      <c r="F16" s="22">
        <f>RANK(Table7[[#This Row],[Spend Last Year]],Table7[Spend Last Year])</f>
        <v>12</v>
      </c>
    </row>
    <row r="17" spans="1:6" x14ac:dyDescent="0.25">
      <c r="A17" s="14" t="s">
        <v>55</v>
      </c>
      <c r="B17" s="28" t="s">
        <v>57</v>
      </c>
      <c r="C17" s="22">
        <v>1142970</v>
      </c>
      <c r="D17" s="22">
        <v>1701153</v>
      </c>
      <c r="E17" s="22">
        <f>RANK(Table7[[#This Row],[Spend This Year]],Table7[Spend This Year])</f>
        <v>16</v>
      </c>
      <c r="F17" s="22">
        <f>RANK(Table7[[#This Row],[Spend Last Year]],Table7[Spend Last Year])</f>
        <v>10</v>
      </c>
    </row>
    <row r="18" spans="1:6" x14ac:dyDescent="0.25">
      <c r="A18" s="16" t="s">
        <v>59</v>
      </c>
      <c r="B18" s="29" t="s">
        <v>61</v>
      </c>
      <c r="C18" s="22">
        <v>1123536</v>
      </c>
      <c r="D18" s="22">
        <v>1770172</v>
      </c>
      <c r="E18" s="22">
        <f>RANK(Table7[[#This Row],[Spend This Year]],Table7[Spend This Year])</f>
        <v>17</v>
      </c>
      <c r="F18" s="22">
        <f>RANK(Table7[[#This Row],[Spend Last Year]],Table7[Spend Last Year])</f>
        <v>7</v>
      </c>
    </row>
  </sheetData>
  <dataValidations count="1">
    <dataValidation allowBlank="1" showInputMessage="1" showErrorMessage="1" error=" " promptTitle="Lookup" prompt="This Account record must already exist in Microsoft Dynamics CRM or in this source file." sqref="B2:B9 B11:B18 A2 A4:A18"/>
  </dataValidations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1048576"/>
    </sheetView>
  </sheetViews>
  <sheetFormatPr defaultRowHeight="15" x14ac:dyDescent="0.25"/>
  <cols>
    <col min="2" max="2" width="18.5703125" bestFit="1" customWidth="1"/>
    <col min="3" max="3" width="9.28515625" customWidth="1"/>
    <col min="4" max="4" width="10.42578125" bestFit="1" customWidth="1"/>
    <col min="5" max="5" width="10.140625" bestFit="1" customWidth="1"/>
    <col min="6" max="6" width="19.85546875" bestFit="1" customWidth="1"/>
    <col min="7" max="7" width="12" bestFit="1" customWidth="1"/>
    <col min="8" max="8" width="12.5703125" bestFit="1" customWidth="1"/>
    <col min="9" max="9" width="10.7109375" bestFit="1" customWidth="1"/>
  </cols>
  <sheetData>
    <row r="1" spans="1:10" x14ac:dyDescent="0.25">
      <c r="A1" s="3" t="s">
        <v>164</v>
      </c>
      <c r="B1" s="3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6" t="s">
        <v>231</v>
      </c>
      <c r="H1" s="26" t="s">
        <v>232</v>
      </c>
      <c r="I1" s="26" t="s">
        <v>233</v>
      </c>
      <c r="J1" s="26" t="s">
        <v>234</v>
      </c>
    </row>
    <row r="2" spans="1:10" x14ac:dyDescent="0.25">
      <c r="A2" s="8">
        <v>1</v>
      </c>
      <c r="B2" s="9" t="s">
        <v>5</v>
      </c>
      <c r="C2" s="10" t="s">
        <v>6</v>
      </c>
      <c r="D2" s="11" t="s">
        <v>7</v>
      </c>
      <c r="E2" s="11" t="s">
        <v>8</v>
      </c>
      <c r="F2" s="11" t="s">
        <v>9</v>
      </c>
      <c r="G2" s="30">
        <v>1110525</v>
      </c>
      <c r="H2" s="30">
        <f>Table410[[#This Row],[Quota ($)]]*1.01</f>
        <v>1121630.25</v>
      </c>
      <c r="I2" s="30">
        <f>Table410[[#This Row],[Sales ($)]]-Table410[[#This Row],[Quota ($)]]</f>
        <v>11105.25</v>
      </c>
      <c r="J2" s="25" t="str">
        <f>IF(Table410[[#This Row],[On Target]]&lt;0,"No","Yes")</f>
        <v>Yes</v>
      </c>
    </row>
    <row r="3" spans="1:10" x14ac:dyDescent="0.25">
      <c r="A3" s="8">
        <v>2</v>
      </c>
      <c r="B3" s="9" t="s">
        <v>10</v>
      </c>
      <c r="C3" s="10" t="s">
        <v>11</v>
      </c>
      <c r="D3" s="11" t="s">
        <v>7</v>
      </c>
      <c r="E3" s="11" t="s">
        <v>12</v>
      </c>
      <c r="F3" s="11" t="s">
        <v>13</v>
      </c>
      <c r="G3" s="30">
        <v>1123458</v>
      </c>
      <c r="H3" s="30">
        <f>Table410[[#This Row],[Quota ($)]]*1.05</f>
        <v>1179630.9000000001</v>
      </c>
      <c r="I3" s="30">
        <f>Table410[[#This Row],[Sales ($)]]-Table410[[#This Row],[Quota ($)]]</f>
        <v>56172.90000000014</v>
      </c>
      <c r="J3" s="25" t="str">
        <f>IF(Table410[[#This Row],[On Target]]&lt;0,"No","Yes")</f>
        <v>Yes</v>
      </c>
    </row>
    <row r="4" spans="1:10" x14ac:dyDescent="0.25">
      <c r="A4" s="8">
        <v>3</v>
      </c>
      <c r="B4" s="9" t="s">
        <v>14</v>
      </c>
      <c r="C4" s="10" t="s">
        <v>15</v>
      </c>
      <c r="D4" s="11" t="s">
        <v>7</v>
      </c>
      <c r="E4" s="11" t="s">
        <v>16</v>
      </c>
      <c r="F4" s="11" t="s">
        <v>17</v>
      </c>
      <c r="G4" s="30">
        <v>1120655</v>
      </c>
      <c r="H4" s="30">
        <f>Table410[[#This Row],[Quota ($)]]*0.7</f>
        <v>784458.5</v>
      </c>
      <c r="I4" s="30">
        <f>Table410[[#This Row],[Sales ($)]]-Table410[[#This Row],[Quota ($)]]</f>
        <v>-336196.5</v>
      </c>
      <c r="J4" s="25" t="str">
        <f>IF(Table410[[#This Row],[On Target]]&lt;0,"No","Yes")</f>
        <v>No</v>
      </c>
    </row>
    <row r="5" spans="1:10" x14ac:dyDescent="0.25">
      <c r="A5" s="8">
        <v>4</v>
      </c>
      <c r="B5" s="9" t="s">
        <v>18</v>
      </c>
      <c r="C5" s="10" t="s">
        <v>19</v>
      </c>
      <c r="D5" s="11" t="s">
        <v>7</v>
      </c>
      <c r="E5" s="11" t="s">
        <v>20</v>
      </c>
      <c r="F5" s="11" t="s">
        <v>21</v>
      </c>
      <c r="G5" s="30">
        <v>1123064</v>
      </c>
      <c r="H5" s="30">
        <f>Table410[[#This Row],[Quota ($)]]*1.01</f>
        <v>1134294.6399999999</v>
      </c>
      <c r="I5" s="30">
        <f>Table410[[#This Row],[Sales ($)]]-Table410[[#This Row],[Quota ($)]]</f>
        <v>11230.639999999898</v>
      </c>
      <c r="J5" s="25" t="str">
        <f>IF(Table410[[#This Row],[On Target]]&lt;0,"No","Yes")</f>
        <v>Yes</v>
      </c>
    </row>
    <row r="6" spans="1:10" x14ac:dyDescent="0.25">
      <c r="A6" s="8">
        <v>5</v>
      </c>
      <c r="B6" s="9" t="s">
        <v>22</v>
      </c>
      <c r="C6" s="10" t="s">
        <v>23</v>
      </c>
      <c r="D6" s="11" t="s">
        <v>7</v>
      </c>
      <c r="E6" s="11" t="s">
        <v>24</v>
      </c>
      <c r="F6" s="11" t="s">
        <v>17</v>
      </c>
      <c r="G6" s="30">
        <v>1124322</v>
      </c>
      <c r="H6" s="30">
        <f>Table410[[#This Row],[Quota ($)]]*0.85</f>
        <v>955673.7</v>
      </c>
      <c r="I6" s="30">
        <f>Table410[[#This Row],[Sales ($)]]-Table410[[#This Row],[Quota ($)]]</f>
        <v>-168648.30000000005</v>
      </c>
      <c r="J6" s="25" t="str">
        <f>IF(Table410[[#This Row],[On Target]]&lt;0,"No","Yes")</f>
        <v>No</v>
      </c>
    </row>
    <row r="7" spans="1:10" x14ac:dyDescent="0.25">
      <c r="A7" s="8">
        <v>6</v>
      </c>
      <c r="B7" s="9" t="s">
        <v>25</v>
      </c>
      <c r="C7" s="10" t="s">
        <v>26</v>
      </c>
      <c r="D7" s="11" t="s">
        <v>7</v>
      </c>
      <c r="E7" s="11" t="s">
        <v>27</v>
      </c>
      <c r="F7" s="11" t="s">
        <v>9</v>
      </c>
      <c r="G7" s="30">
        <v>1105402</v>
      </c>
      <c r="H7" s="30">
        <f>Table410[[#This Row],[Quota ($)]]*0.87</f>
        <v>961699.74</v>
      </c>
      <c r="I7" s="30">
        <f>Table410[[#This Row],[Sales ($)]]-Table410[[#This Row],[Quota ($)]]</f>
        <v>-143702.26</v>
      </c>
      <c r="J7" s="25" t="str">
        <f>IF(Table410[[#This Row],[On Target]]&lt;0,"No","Yes")</f>
        <v>No</v>
      </c>
    </row>
    <row r="8" spans="1:10" x14ac:dyDescent="0.25">
      <c r="A8" s="8">
        <v>7</v>
      </c>
      <c r="B8" s="8" t="s">
        <v>28</v>
      </c>
      <c r="C8" s="10" t="s">
        <v>29</v>
      </c>
      <c r="D8" s="11" t="s">
        <v>30</v>
      </c>
      <c r="E8" s="11" t="s">
        <v>31</v>
      </c>
      <c r="F8" s="11" t="s">
        <v>21</v>
      </c>
      <c r="G8" s="30">
        <v>1130809</v>
      </c>
      <c r="H8" s="30">
        <f>Table410[[#This Row],[Quota ($)]]*1.1</f>
        <v>1243889.9000000001</v>
      </c>
      <c r="I8" s="30">
        <f>Table410[[#This Row],[Sales ($)]]-Table410[[#This Row],[Quota ($)]]</f>
        <v>113080.90000000014</v>
      </c>
      <c r="J8" s="25" t="str">
        <f>IF(Table410[[#This Row],[On Target]]&lt;0,"No","Yes")</f>
        <v>Yes</v>
      </c>
    </row>
    <row r="9" spans="1:10" x14ac:dyDescent="0.25">
      <c r="A9" s="8">
        <v>8</v>
      </c>
      <c r="B9" s="9" t="s">
        <v>32</v>
      </c>
      <c r="C9" s="10" t="s">
        <v>33</v>
      </c>
      <c r="D9" s="11" t="s">
        <v>30</v>
      </c>
      <c r="E9" s="11" t="s">
        <v>34</v>
      </c>
      <c r="F9" s="11" t="s">
        <v>13</v>
      </c>
      <c r="G9" s="30">
        <v>1123339</v>
      </c>
      <c r="H9" s="30">
        <f>Table410[[#This Row],[Quota ($)]]*1.2</f>
        <v>1348006.8</v>
      </c>
      <c r="I9" s="30">
        <f>Table410[[#This Row],[Sales ($)]]-Table410[[#This Row],[Quota ($)]]</f>
        <v>224667.80000000005</v>
      </c>
      <c r="J9" s="25" t="str">
        <f>IF(Table410[[#This Row],[On Target]]&lt;0,"No","Yes")</f>
        <v>Yes</v>
      </c>
    </row>
    <row r="10" spans="1:10" x14ac:dyDescent="0.25">
      <c r="A10" s="8">
        <v>9</v>
      </c>
      <c r="B10" s="9" t="s">
        <v>35</v>
      </c>
      <c r="C10" s="10" t="s">
        <v>36</v>
      </c>
      <c r="D10" s="11" t="s">
        <v>30</v>
      </c>
      <c r="E10" s="11" t="s">
        <v>37</v>
      </c>
      <c r="F10" s="11" t="s">
        <v>9</v>
      </c>
      <c r="G10" s="30">
        <v>1141344</v>
      </c>
      <c r="H10" s="30">
        <f>Table410[[#This Row],[Quota ($)]]*1.1</f>
        <v>1255478.4000000001</v>
      </c>
      <c r="I10" s="30">
        <f>Table410[[#This Row],[Sales ($)]]-Table410[[#This Row],[Quota ($)]]</f>
        <v>114134.40000000014</v>
      </c>
      <c r="J10" s="25" t="str">
        <f>IF(Table410[[#This Row],[On Target]]&lt;0,"No","Yes")</f>
        <v>Yes</v>
      </c>
    </row>
    <row r="11" spans="1:10" x14ac:dyDescent="0.25">
      <c r="A11" s="8">
        <v>10</v>
      </c>
      <c r="B11" s="9" t="s">
        <v>38</v>
      </c>
      <c r="C11" s="10" t="s">
        <v>39</v>
      </c>
      <c r="D11" s="11" t="s">
        <v>30</v>
      </c>
      <c r="E11" s="11" t="s">
        <v>40</v>
      </c>
      <c r="F11" s="11" t="s">
        <v>9</v>
      </c>
      <c r="G11" s="30">
        <v>1115257</v>
      </c>
      <c r="H11" s="30">
        <f>Table410[[#This Row],[Quota ($)]]*1.1</f>
        <v>1226782.7000000002</v>
      </c>
      <c r="I11" s="30">
        <f>Table410[[#This Row],[Sales ($)]]-Table410[[#This Row],[Quota ($)]]</f>
        <v>111525.70000000019</v>
      </c>
      <c r="J11" s="25" t="str">
        <f>IF(Table410[[#This Row],[On Target]]&lt;0,"No","Yes")</f>
        <v>Yes</v>
      </c>
    </row>
    <row r="12" spans="1:10" x14ac:dyDescent="0.25">
      <c r="A12" s="8">
        <v>11</v>
      </c>
      <c r="B12" s="9" t="s">
        <v>41</v>
      </c>
      <c r="C12" s="10" t="s">
        <v>42</v>
      </c>
      <c r="D12" s="11" t="s">
        <v>30</v>
      </c>
      <c r="E12" s="11" t="s">
        <v>43</v>
      </c>
      <c r="F12" s="11" t="s">
        <v>21</v>
      </c>
      <c r="G12" s="30">
        <v>1132339</v>
      </c>
      <c r="H12" s="30">
        <f>Table410[[#This Row],[Quota ($)]]*0.75</f>
        <v>849254.25</v>
      </c>
      <c r="I12" s="30">
        <f>Table410[[#This Row],[Sales ($)]]-Table410[[#This Row],[Quota ($)]]</f>
        <v>-283084.75</v>
      </c>
      <c r="J12" s="25" t="str">
        <f>IF(Table410[[#This Row],[On Target]]&lt;0,"No","Yes")</f>
        <v>No</v>
      </c>
    </row>
    <row r="13" spans="1:10" x14ac:dyDescent="0.25">
      <c r="A13" s="8">
        <v>12</v>
      </c>
      <c r="B13" s="9" t="s">
        <v>44</v>
      </c>
      <c r="C13" s="10" t="s">
        <v>165</v>
      </c>
      <c r="D13" s="11" t="s">
        <v>30</v>
      </c>
      <c r="E13" s="11" t="s">
        <v>166</v>
      </c>
      <c r="F13" s="11" t="s">
        <v>9</v>
      </c>
      <c r="G13" s="30">
        <v>1142759</v>
      </c>
      <c r="H13" s="30">
        <f>Table410[[#This Row],[Quota ($)]]*1.1</f>
        <v>1257034.9000000001</v>
      </c>
      <c r="I13" s="30">
        <f>Table410[[#This Row],[Sales ($)]]-Table410[[#This Row],[Quota ($)]]</f>
        <v>114275.90000000014</v>
      </c>
      <c r="J13" s="25" t="str">
        <f>IF(Table410[[#This Row],[On Target]]&lt;0,"No","Yes")</f>
        <v>Yes</v>
      </c>
    </row>
    <row r="14" spans="1:10" x14ac:dyDescent="0.25">
      <c r="A14" s="8">
        <v>13</v>
      </c>
      <c r="B14" s="9" t="s">
        <v>45</v>
      </c>
      <c r="C14" s="10" t="s">
        <v>46</v>
      </c>
      <c r="D14" s="11" t="s">
        <v>47</v>
      </c>
      <c r="E14" s="11" t="s">
        <v>48</v>
      </c>
      <c r="F14" s="11" t="s">
        <v>9</v>
      </c>
      <c r="G14" s="30">
        <v>1105858</v>
      </c>
      <c r="H14" s="30">
        <f>Table410[[#This Row],[Quota ($)]]*0.7</f>
        <v>774100.6</v>
      </c>
      <c r="I14" s="30">
        <f>Table410[[#This Row],[Sales ($)]]-Table410[[#This Row],[Quota ($)]]</f>
        <v>-331757.40000000002</v>
      </c>
      <c r="J14" s="25" t="str">
        <f>IF(Table410[[#This Row],[On Target]]&lt;0,"No","Yes")</f>
        <v>No</v>
      </c>
    </row>
    <row r="15" spans="1:10" x14ac:dyDescent="0.25">
      <c r="A15" s="8">
        <v>14</v>
      </c>
      <c r="B15" s="9" t="s">
        <v>49</v>
      </c>
      <c r="C15" s="10" t="s">
        <v>50</v>
      </c>
      <c r="D15" s="11" t="s">
        <v>47</v>
      </c>
      <c r="E15" s="11" t="s">
        <v>51</v>
      </c>
      <c r="F15" s="11" t="s">
        <v>21</v>
      </c>
      <c r="G15" s="30">
        <v>1146592</v>
      </c>
      <c r="H15" s="30">
        <f>Table410[[#This Row],[Quota ($)]]*1</f>
        <v>1146592</v>
      </c>
      <c r="I15" s="30">
        <f>Table410[[#This Row],[Sales ($)]]-Table410[[#This Row],[Quota ($)]]</f>
        <v>0</v>
      </c>
      <c r="J15" s="25" t="str">
        <f>IF(Table410[[#This Row],[On Target]]&lt;0,"No","Yes")</f>
        <v>Yes</v>
      </c>
    </row>
    <row r="16" spans="1:10" x14ac:dyDescent="0.25">
      <c r="A16" s="8">
        <v>15</v>
      </c>
      <c r="B16" s="9" t="s">
        <v>52</v>
      </c>
      <c r="C16" s="10" t="s">
        <v>53</v>
      </c>
      <c r="D16" s="11" t="s">
        <v>47</v>
      </c>
      <c r="E16" s="11" t="s">
        <v>54</v>
      </c>
      <c r="F16" s="11" t="s">
        <v>9</v>
      </c>
      <c r="G16" s="30">
        <v>1146828</v>
      </c>
      <c r="H16" s="30">
        <f>Table410[[#This Row],[Quota ($)]]*0.82</f>
        <v>940398.96</v>
      </c>
      <c r="I16" s="30">
        <f>Table410[[#This Row],[Sales ($)]]-Table410[[#This Row],[Quota ($)]]</f>
        <v>-206429.04000000004</v>
      </c>
      <c r="J16" s="25" t="str">
        <f>IF(Table410[[#This Row],[On Target]]&lt;0,"No","Yes")</f>
        <v>No</v>
      </c>
    </row>
    <row r="17" spans="1:10" x14ac:dyDescent="0.25">
      <c r="A17" s="8">
        <v>16</v>
      </c>
      <c r="B17" s="9" t="s">
        <v>55</v>
      </c>
      <c r="C17" s="10" t="s">
        <v>56</v>
      </c>
      <c r="D17" s="11" t="s">
        <v>47</v>
      </c>
      <c r="E17" s="11" t="s">
        <v>57</v>
      </c>
      <c r="F17" s="11" t="s">
        <v>21</v>
      </c>
      <c r="G17" s="30">
        <v>1133890</v>
      </c>
      <c r="H17" s="30">
        <f>Table410[[#This Row],[Quota ($)]]*1.1</f>
        <v>1247279</v>
      </c>
      <c r="I17" s="30">
        <f>Table410[[#This Row],[Sales ($)]]-Table410[[#This Row],[Quota ($)]]</f>
        <v>113389</v>
      </c>
      <c r="J17" s="25" t="str">
        <f>IF(Table410[[#This Row],[On Target]]&lt;0,"No","Yes")</f>
        <v>Yes</v>
      </c>
    </row>
    <row r="18" spans="1:10" x14ac:dyDescent="0.25">
      <c r="A18" s="8">
        <v>17</v>
      </c>
      <c r="B18" s="9" t="s">
        <v>59</v>
      </c>
      <c r="C18" s="10" t="s">
        <v>60</v>
      </c>
      <c r="D18" s="11" t="s">
        <v>47</v>
      </c>
      <c r="E18" s="11" t="s">
        <v>61</v>
      </c>
      <c r="F18" s="11" t="s">
        <v>21</v>
      </c>
      <c r="G18" s="30">
        <v>1125598</v>
      </c>
      <c r="H18" s="30">
        <f>Table410[[#This Row],[Quota ($)]]*0.8</f>
        <v>900478.4</v>
      </c>
      <c r="I18" s="30">
        <f>Table410[[#This Row],[Sales ($)]]-Table410[[#This Row],[Quota ($)]]</f>
        <v>-225119.59999999998</v>
      </c>
      <c r="J18" s="25" t="str">
        <f>IF(Table410[[#This Row],[On Target]]&lt;0,"No","Yes")</f>
        <v>No</v>
      </c>
    </row>
    <row r="20" spans="1:10" x14ac:dyDescent="0.25">
      <c r="H20" s="40"/>
    </row>
    <row r="21" spans="1:10" x14ac:dyDescent="0.25">
      <c r="H21" s="40"/>
    </row>
  </sheetData>
  <dataValidations count="2">
    <dataValidation allowBlank="1" showInputMessage="1" showErrorMessage="1" error=" " promptTitle="Lookup" prompt="This Account record must already exist in Microsoft Dynamics CRM or in this source file." sqref="E11:E18 E2:E9 B2:B18 F3 F9"/>
    <dataValidation showInputMessage="1" showErrorMessage="1" error=" " promptTitle="Lookup (required)" prompt="This Owner record must already exist in Microsoft Dynamics CRM or in this source file." sqref="C2:C18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Q35" sqref="Q35"/>
    </sheetView>
  </sheetViews>
  <sheetFormatPr defaultRowHeight="15" x14ac:dyDescent="0.25"/>
  <cols>
    <col min="2" max="2" width="37.28515625" bestFit="1" customWidth="1"/>
    <col min="3" max="3" width="41.140625" bestFit="1" customWidth="1"/>
    <col min="4" max="4" width="17.28515625" bestFit="1" customWidth="1"/>
  </cols>
  <sheetData>
    <row r="1" spans="1:4" x14ac:dyDescent="0.25">
      <c r="A1" t="s">
        <v>235</v>
      </c>
      <c r="B1" t="s">
        <v>236</v>
      </c>
      <c r="C1" t="s">
        <v>237</v>
      </c>
      <c r="D1" t="s">
        <v>238</v>
      </c>
    </row>
    <row r="2" spans="1:4" x14ac:dyDescent="0.25">
      <c r="A2">
        <f>COUNT(Table410[AccountKey])</f>
        <v>17</v>
      </c>
      <c r="B2">
        <f>COUNTIF(Table410[Meeting Quota],"Yes")</f>
        <v>10</v>
      </c>
      <c r="C2">
        <f>COUNTIF(Table410[Meeting Quota],"No")</f>
        <v>7</v>
      </c>
      <c r="D2" s="31">
        <f>Table10[Total Account Owners Meeting Quota]/Table10[Total Account Owners]</f>
        <v>0.58823529411764708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5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6"/>
  <sheetViews>
    <sheetView workbookViewId="0">
      <selection activeCell="J683" sqref="J683"/>
    </sheetView>
  </sheetViews>
  <sheetFormatPr defaultRowHeight="15" x14ac:dyDescent="0.25"/>
  <cols>
    <col min="1" max="1" width="19.42578125" style="7" customWidth="1"/>
    <col min="2" max="2" width="14.140625" customWidth="1"/>
    <col min="3" max="3" width="17.28515625" customWidth="1"/>
    <col min="4" max="4" width="10.28515625" bestFit="1" customWidth="1"/>
    <col min="6" max="6" width="14.85546875" customWidth="1"/>
    <col min="7" max="7" width="14" customWidth="1"/>
    <col min="8" max="8" width="16.42578125" customWidth="1"/>
    <col min="9" max="9" width="15.140625" customWidth="1"/>
    <col min="10" max="10" width="16.140625" customWidth="1"/>
  </cols>
  <sheetData>
    <row r="1" spans="1:10" x14ac:dyDescent="0.25">
      <c r="A1" s="6" t="s">
        <v>153</v>
      </c>
      <c r="B1" s="6" t="s">
        <v>154</v>
      </c>
      <c r="C1" s="6" t="s">
        <v>155</v>
      </c>
      <c r="D1" s="6" t="s">
        <v>156</v>
      </c>
      <c r="E1" s="6" t="s">
        <v>157</v>
      </c>
      <c r="F1" s="6" t="s">
        <v>158</v>
      </c>
      <c r="G1" s="6" t="s">
        <v>159</v>
      </c>
      <c r="H1" s="6" t="s">
        <v>160</v>
      </c>
      <c r="I1" s="6" t="s">
        <v>161</v>
      </c>
      <c r="J1" s="6" t="s">
        <v>162</v>
      </c>
    </row>
    <row r="2" spans="1:10" x14ac:dyDescent="0.25">
      <c r="A2" s="7">
        <f>YEAR(B2)*10000 + MONTH(B2)*100 + DAY(B2)</f>
        <v>20130101</v>
      </c>
      <c r="B2" s="4">
        <v>41275</v>
      </c>
      <c r="C2">
        <f>DAY(B2)</f>
        <v>1</v>
      </c>
      <c r="D2">
        <f>B2-DATE(YEAR(B2),1,0)</f>
        <v>1</v>
      </c>
      <c r="E2">
        <f>YEAR(B2)</f>
        <v>2013</v>
      </c>
      <c r="F2">
        <f>MONTH(B2)</f>
        <v>1</v>
      </c>
      <c r="G2" t="str">
        <f>TEXT(B2,"mmmm")</f>
        <v>January</v>
      </c>
      <c r="H2">
        <f>INT((MONTH(B2)-1)/3)+1</f>
        <v>1</v>
      </c>
      <c r="I2" t="str">
        <f>"Q"&amp;H2</f>
        <v>Q1</v>
      </c>
      <c r="J2" s="4">
        <f>B2+7-WEEKDAY(B2)</f>
        <v>41279</v>
      </c>
    </row>
    <row r="3" spans="1:10" x14ac:dyDescent="0.25">
      <c r="A3" s="7">
        <f t="shared" ref="A3:A66" si="0">YEAR(B3)*10000 + MONTH(B3)*100 + DAY(B3)</f>
        <v>20130102</v>
      </c>
      <c r="B3" s="4">
        <v>41276</v>
      </c>
      <c r="C3">
        <f t="shared" ref="C3:C66" si="1">DAY(B3)</f>
        <v>2</v>
      </c>
      <c r="D3">
        <f t="shared" ref="D3:D66" si="2">B3-DATE(YEAR(B3),1,0)</f>
        <v>2</v>
      </c>
      <c r="E3">
        <f t="shared" ref="E3:E66" si="3">YEAR(B3)</f>
        <v>2013</v>
      </c>
      <c r="F3">
        <f t="shared" ref="F3:F66" si="4">MONTH(B3)</f>
        <v>1</v>
      </c>
      <c r="G3" t="str">
        <f t="shared" ref="G3:G66" si="5">TEXT(B3,"mmmm")</f>
        <v>January</v>
      </c>
      <c r="H3">
        <f t="shared" ref="H3:H66" si="6">INT((MONTH(B3)-1)/3)+1</f>
        <v>1</v>
      </c>
      <c r="I3" t="str">
        <f t="shared" ref="I3:I66" si="7">"Q"&amp;H3</f>
        <v>Q1</v>
      </c>
      <c r="J3" s="4">
        <f t="shared" ref="J3:J66" si="8">B3+7-WEEKDAY(B3)</f>
        <v>41279</v>
      </c>
    </row>
    <row r="4" spans="1:10" x14ac:dyDescent="0.25">
      <c r="A4" s="7">
        <f t="shared" si="0"/>
        <v>20130103</v>
      </c>
      <c r="B4" s="4">
        <v>41277</v>
      </c>
      <c r="C4">
        <f t="shared" si="1"/>
        <v>3</v>
      </c>
      <c r="D4">
        <f t="shared" si="2"/>
        <v>3</v>
      </c>
      <c r="E4">
        <f t="shared" si="3"/>
        <v>2013</v>
      </c>
      <c r="F4">
        <f t="shared" si="4"/>
        <v>1</v>
      </c>
      <c r="G4" t="str">
        <f t="shared" si="5"/>
        <v>January</v>
      </c>
      <c r="H4">
        <f t="shared" si="6"/>
        <v>1</v>
      </c>
      <c r="I4" t="str">
        <f t="shared" si="7"/>
        <v>Q1</v>
      </c>
      <c r="J4" s="4">
        <f t="shared" si="8"/>
        <v>41279</v>
      </c>
    </row>
    <row r="5" spans="1:10" x14ac:dyDescent="0.25">
      <c r="A5" s="7">
        <f t="shared" si="0"/>
        <v>20130104</v>
      </c>
      <c r="B5" s="4">
        <v>41278</v>
      </c>
      <c r="C5">
        <f t="shared" si="1"/>
        <v>4</v>
      </c>
      <c r="D5">
        <f t="shared" si="2"/>
        <v>4</v>
      </c>
      <c r="E5">
        <f t="shared" si="3"/>
        <v>2013</v>
      </c>
      <c r="F5">
        <f t="shared" si="4"/>
        <v>1</v>
      </c>
      <c r="G5" t="str">
        <f t="shared" si="5"/>
        <v>January</v>
      </c>
      <c r="H5">
        <f t="shared" si="6"/>
        <v>1</v>
      </c>
      <c r="I5" t="str">
        <f t="shared" si="7"/>
        <v>Q1</v>
      </c>
      <c r="J5" s="4">
        <f t="shared" si="8"/>
        <v>41279</v>
      </c>
    </row>
    <row r="6" spans="1:10" x14ac:dyDescent="0.25">
      <c r="A6" s="7">
        <f t="shared" si="0"/>
        <v>20130105</v>
      </c>
      <c r="B6" s="4">
        <v>41279</v>
      </c>
      <c r="C6">
        <f t="shared" si="1"/>
        <v>5</v>
      </c>
      <c r="D6">
        <f t="shared" si="2"/>
        <v>5</v>
      </c>
      <c r="E6">
        <f t="shared" si="3"/>
        <v>2013</v>
      </c>
      <c r="F6">
        <f t="shared" si="4"/>
        <v>1</v>
      </c>
      <c r="G6" t="str">
        <f t="shared" si="5"/>
        <v>January</v>
      </c>
      <c r="H6">
        <f t="shared" si="6"/>
        <v>1</v>
      </c>
      <c r="I6" t="str">
        <f t="shared" si="7"/>
        <v>Q1</v>
      </c>
      <c r="J6" s="4">
        <f t="shared" si="8"/>
        <v>41279</v>
      </c>
    </row>
    <row r="7" spans="1:10" x14ac:dyDescent="0.25">
      <c r="A7" s="7">
        <f t="shared" si="0"/>
        <v>20130106</v>
      </c>
      <c r="B7" s="4">
        <v>41280</v>
      </c>
      <c r="C7">
        <f t="shared" si="1"/>
        <v>6</v>
      </c>
      <c r="D7">
        <f t="shared" si="2"/>
        <v>6</v>
      </c>
      <c r="E7">
        <f t="shared" si="3"/>
        <v>2013</v>
      </c>
      <c r="F7">
        <f t="shared" si="4"/>
        <v>1</v>
      </c>
      <c r="G7" t="str">
        <f t="shared" si="5"/>
        <v>January</v>
      </c>
      <c r="H7">
        <f t="shared" si="6"/>
        <v>1</v>
      </c>
      <c r="I7" t="str">
        <f t="shared" si="7"/>
        <v>Q1</v>
      </c>
      <c r="J7" s="4">
        <f t="shared" si="8"/>
        <v>41286</v>
      </c>
    </row>
    <row r="8" spans="1:10" x14ac:dyDescent="0.25">
      <c r="A8" s="7">
        <f t="shared" si="0"/>
        <v>20130107</v>
      </c>
      <c r="B8" s="4">
        <v>41281</v>
      </c>
      <c r="C8">
        <f t="shared" si="1"/>
        <v>7</v>
      </c>
      <c r="D8">
        <f t="shared" si="2"/>
        <v>7</v>
      </c>
      <c r="E8">
        <f t="shared" si="3"/>
        <v>2013</v>
      </c>
      <c r="F8">
        <f t="shared" si="4"/>
        <v>1</v>
      </c>
      <c r="G8" t="str">
        <f t="shared" si="5"/>
        <v>January</v>
      </c>
      <c r="H8">
        <f t="shared" si="6"/>
        <v>1</v>
      </c>
      <c r="I8" t="str">
        <f t="shared" si="7"/>
        <v>Q1</v>
      </c>
      <c r="J8" s="4">
        <f t="shared" si="8"/>
        <v>41286</v>
      </c>
    </row>
    <row r="9" spans="1:10" x14ac:dyDescent="0.25">
      <c r="A9" s="7">
        <f t="shared" si="0"/>
        <v>20130108</v>
      </c>
      <c r="B9" s="4">
        <v>41282</v>
      </c>
      <c r="C9">
        <f t="shared" si="1"/>
        <v>8</v>
      </c>
      <c r="D9">
        <f t="shared" si="2"/>
        <v>8</v>
      </c>
      <c r="E9">
        <f t="shared" si="3"/>
        <v>2013</v>
      </c>
      <c r="F9">
        <f t="shared" si="4"/>
        <v>1</v>
      </c>
      <c r="G9" t="str">
        <f t="shared" si="5"/>
        <v>January</v>
      </c>
      <c r="H9">
        <f t="shared" si="6"/>
        <v>1</v>
      </c>
      <c r="I9" t="str">
        <f t="shared" si="7"/>
        <v>Q1</v>
      </c>
      <c r="J9" s="4">
        <f t="shared" si="8"/>
        <v>41286</v>
      </c>
    </row>
    <row r="10" spans="1:10" x14ac:dyDescent="0.25">
      <c r="A10" s="7">
        <f t="shared" si="0"/>
        <v>20130109</v>
      </c>
      <c r="B10" s="4">
        <v>41283</v>
      </c>
      <c r="C10">
        <f t="shared" si="1"/>
        <v>9</v>
      </c>
      <c r="D10">
        <f t="shared" si="2"/>
        <v>9</v>
      </c>
      <c r="E10">
        <f t="shared" si="3"/>
        <v>2013</v>
      </c>
      <c r="F10">
        <f t="shared" si="4"/>
        <v>1</v>
      </c>
      <c r="G10" t="str">
        <f t="shared" si="5"/>
        <v>January</v>
      </c>
      <c r="H10">
        <f t="shared" si="6"/>
        <v>1</v>
      </c>
      <c r="I10" t="str">
        <f t="shared" si="7"/>
        <v>Q1</v>
      </c>
      <c r="J10" s="4">
        <f t="shared" si="8"/>
        <v>41286</v>
      </c>
    </row>
    <row r="11" spans="1:10" x14ac:dyDescent="0.25">
      <c r="A11" s="7">
        <f t="shared" si="0"/>
        <v>20130110</v>
      </c>
      <c r="B11" s="4">
        <v>41284</v>
      </c>
      <c r="C11">
        <f t="shared" si="1"/>
        <v>10</v>
      </c>
      <c r="D11">
        <f t="shared" si="2"/>
        <v>10</v>
      </c>
      <c r="E11">
        <f t="shared" si="3"/>
        <v>2013</v>
      </c>
      <c r="F11">
        <f t="shared" si="4"/>
        <v>1</v>
      </c>
      <c r="G11" t="str">
        <f t="shared" si="5"/>
        <v>January</v>
      </c>
      <c r="H11">
        <f t="shared" si="6"/>
        <v>1</v>
      </c>
      <c r="I11" t="str">
        <f t="shared" si="7"/>
        <v>Q1</v>
      </c>
      <c r="J11" s="4">
        <f t="shared" si="8"/>
        <v>41286</v>
      </c>
    </row>
    <row r="12" spans="1:10" x14ac:dyDescent="0.25">
      <c r="A12" s="7">
        <f t="shared" si="0"/>
        <v>20130111</v>
      </c>
      <c r="B12" s="4">
        <v>41285</v>
      </c>
      <c r="C12">
        <f t="shared" si="1"/>
        <v>11</v>
      </c>
      <c r="D12">
        <f t="shared" si="2"/>
        <v>11</v>
      </c>
      <c r="E12">
        <f t="shared" si="3"/>
        <v>2013</v>
      </c>
      <c r="F12">
        <f t="shared" si="4"/>
        <v>1</v>
      </c>
      <c r="G12" t="str">
        <f t="shared" si="5"/>
        <v>January</v>
      </c>
      <c r="H12">
        <f t="shared" si="6"/>
        <v>1</v>
      </c>
      <c r="I12" t="str">
        <f t="shared" si="7"/>
        <v>Q1</v>
      </c>
      <c r="J12" s="4">
        <f t="shared" si="8"/>
        <v>41286</v>
      </c>
    </row>
    <row r="13" spans="1:10" x14ac:dyDescent="0.25">
      <c r="A13" s="7">
        <f t="shared" si="0"/>
        <v>20130112</v>
      </c>
      <c r="B13" s="4">
        <v>41286</v>
      </c>
      <c r="C13">
        <f t="shared" si="1"/>
        <v>12</v>
      </c>
      <c r="D13">
        <f t="shared" si="2"/>
        <v>12</v>
      </c>
      <c r="E13">
        <f t="shared" si="3"/>
        <v>2013</v>
      </c>
      <c r="F13">
        <f t="shared" si="4"/>
        <v>1</v>
      </c>
      <c r="G13" t="str">
        <f t="shared" si="5"/>
        <v>January</v>
      </c>
      <c r="H13">
        <f t="shared" si="6"/>
        <v>1</v>
      </c>
      <c r="I13" t="str">
        <f t="shared" si="7"/>
        <v>Q1</v>
      </c>
      <c r="J13" s="4">
        <f t="shared" si="8"/>
        <v>41286</v>
      </c>
    </row>
    <row r="14" spans="1:10" x14ac:dyDescent="0.25">
      <c r="A14" s="7">
        <f t="shared" si="0"/>
        <v>20130113</v>
      </c>
      <c r="B14" s="4">
        <v>41287</v>
      </c>
      <c r="C14">
        <f t="shared" si="1"/>
        <v>13</v>
      </c>
      <c r="D14">
        <f t="shared" si="2"/>
        <v>13</v>
      </c>
      <c r="E14">
        <f t="shared" si="3"/>
        <v>2013</v>
      </c>
      <c r="F14">
        <f t="shared" si="4"/>
        <v>1</v>
      </c>
      <c r="G14" t="str">
        <f t="shared" si="5"/>
        <v>January</v>
      </c>
      <c r="H14">
        <f t="shared" si="6"/>
        <v>1</v>
      </c>
      <c r="I14" t="str">
        <f t="shared" si="7"/>
        <v>Q1</v>
      </c>
      <c r="J14" s="4">
        <f t="shared" si="8"/>
        <v>41293</v>
      </c>
    </row>
    <row r="15" spans="1:10" x14ac:dyDescent="0.25">
      <c r="A15" s="7">
        <f t="shared" si="0"/>
        <v>20130114</v>
      </c>
      <c r="B15" s="4">
        <v>41288</v>
      </c>
      <c r="C15">
        <f t="shared" si="1"/>
        <v>14</v>
      </c>
      <c r="D15">
        <f t="shared" si="2"/>
        <v>14</v>
      </c>
      <c r="E15">
        <f t="shared" si="3"/>
        <v>2013</v>
      </c>
      <c r="F15">
        <f t="shared" si="4"/>
        <v>1</v>
      </c>
      <c r="G15" t="str">
        <f t="shared" si="5"/>
        <v>January</v>
      </c>
      <c r="H15">
        <f t="shared" si="6"/>
        <v>1</v>
      </c>
      <c r="I15" t="str">
        <f t="shared" si="7"/>
        <v>Q1</v>
      </c>
      <c r="J15" s="4">
        <f t="shared" si="8"/>
        <v>41293</v>
      </c>
    </row>
    <row r="16" spans="1:10" x14ac:dyDescent="0.25">
      <c r="A16" s="7">
        <f t="shared" si="0"/>
        <v>20130115</v>
      </c>
      <c r="B16" s="4">
        <v>41289</v>
      </c>
      <c r="C16">
        <f t="shared" si="1"/>
        <v>15</v>
      </c>
      <c r="D16">
        <f t="shared" si="2"/>
        <v>15</v>
      </c>
      <c r="E16">
        <f t="shared" si="3"/>
        <v>2013</v>
      </c>
      <c r="F16">
        <f t="shared" si="4"/>
        <v>1</v>
      </c>
      <c r="G16" t="str">
        <f t="shared" si="5"/>
        <v>January</v>
      </c>
      <c r="H16">
        <f t="shared" si="6"/>
        <v>1</v>
      </c>
      <c r="I16" t="str">
        <f t="shared" si="7"/>
        <v>Q1</v>
      </c>
      <c r="J16" s="4">
        <f t="shared" si="8"/>
        <v>41293</v>
      </c>
    </row>
    <row r="17" spans="1:10" x14ac:dyDescent="0.25">
      <c r="A17" s="7">
        <f t="shared" si="0"/>
        <v>20130116</v>
      </c>
      <c r="B17" s="4">
        <v>41290</v>
      </c>
      <c r="C17">
        <f t="shared" si="1"/>
        <v>16</v>
      </c>
      <c r="D17">
        <f t="shared" si="2"/>
        <v>16</v>
      </c>
      <c r="E17">
        <f t="shared" si="3"/>
        <v>2013</v>
      </c>
      <c r="F17">
        <f t="shared" si="4"/>
        <v>1</v>
      </c>
      <c r="G17" t="str">
        <f t="shared" si="5"/>
        <v>January</v>
      </c>
      <c r="H17">
        <f t="shared" si="6"/>
        <v>1</v>
      </c>
      <c r="I17" t="str">
        <f t="shared" si="7"/>
        <v>Q1</v>
      </c>
      <c r="J17" s="4">
        <f t="shared" si="8"/>
        <v>41293</v>
      </c>
    </row>
    <row r="18" spans="1:10" x14ac:dyDescent="0.25">
      <c r="A18" s="7">
        <f t="shared" si="0"/>
        <v>20130117</v>
      </c>
      <c r="B18" s="4">
        <v>41291</v>
      </c>
      <c r="C18">
        <f t="shared" si="1"/>
        <v>17</v>
      </c>
      <c r="D18">
        <f t="shared" si="2"/>
        <v>17</v>
      </c>
      <c r="E18">
        <f t="shared" si="3"/>
        <v>2013</v>
      </c>
      <c r="F18">
        <f t="shared" si="4"/>
        <v>1</v>
      </c>
      <c r="G18" t="str">
        <f t="shared" si="5"/>
        <v>January</v>
      </c>
      <c r="H18">
        <f t="shared" si="6"/>
        <v>1</v>
      </c>
      <c r="I18" t="str">
        <f t="shared" si="7"/>
        <v>Q1</v>
      </c>
      <c r="J18" s="4">
        <f t="shared" si="8"/>
        <v>41293</v>
      </c>
    </row>
    <row r="19" spans="1:10" x14ac:dyDescent="0.25">
      <c r="A19" s="7">
        <f t="shared" si="0"/>
        <v>20130118</v>
      </c>
      <c r="B19" s="4">
        <v>41292</v>
      </c>
      <c r="C19">
        <f t="shared" si="1"/>
        <v>18</v>
      </c>
      <c r="D19">
        <f t="shared" si="2"/>
        <v>18</v>
      </c>
      <c r="E19">
        <f t="shared" si="3"/>
        <v>2013</v>
      </c>
      <c r="F19">
        <f t="shared" si="4"/>
        <v>1</v>
      </c>
      <c r="G19" t="str">
        <f t="shared" si="5"/>
        <v>January</v>
      </c>
      <c r="H19">
        <f t="shared" si="6"/>
        <v>1</v>
      </c>
      <c r="I19" t="str">
        <f t="shared" si="7"/>
        <v>Q1</v>
      </c>
      <c r="J19" s="4">
        <f t="shared" si="8"/>
        <v>41293</v>
      </c>
    </row>
    <row r="20" spans="1:10" x14ac:dyDescent="0.25">
      <c r="A20" s="7">
        <f t="shared" si="0"/>
        <v>20130119</v>
      </c>
      <c r="B20" s="4">
        <v>41293</v>
      </c>
      <c r="C20">
        <f t="shared" si="1"/>
        <v>19</v>
      </c>
      <c r="D20">
        <f t="shared" si="2"/>
        <v>19</v>
      </c>
      <c r="E20">
        <f t="shared" si="3"/>
        <v>2013</v>
      </c>
      <c r="F20">
        <f t="shared" si="4"/>
        <v>1</v>
      </c>
      <c r="G20" t="str">
        <f t="shared" si="5"/>
        <v>January</v>
      </c>
      <c r="H20">
        <f t="shared" si="6"/>
        <v>1</v>
      </c>
      <c r="I20" t="str">
        <f t="shared" si="7"/>
        <v>Q1</v>
      </c>
      <c r="J20" s="4">
        <f t="shared" si="8"/>
        <v>41293</v>
      </c>
    </row>
    <row r="21" spans="1:10" x14ac:dyDescent="0.25">
      <c r="A21" s="7">
        <f t="shared" si="0"/>
        <v>20130120</v>
      </c>
      <c r="B21" s="4">
        <v>41294</v>
      </c>
      <c r="C21">
        <f t="shared" si="1"/>
        <v>20</v>
      </c>
      <c r="D21">
        <f t="shared" si="2"/>
        <v>20</v>
      </c>
      <c r="E21">
        <f t="shared" si="3"/>
        <v>2013</v>
      </c>
      <c r="F21">
        <f t="shared" si="4"/>
        <v>1</v>
      </c>
      <c r="G21" t="str">
        <f t="shared" si="5"/>
        <v>January</v>
      </c>
      <c r="H21">
        <f t="shared" si="6"/>
        <v>1</v>
      </c>
      <c r="I21" t="str">
        <f t="shared" si="7"/>
        <v>Q1</v>
      </c>
      <c r="J21" s="4">
        <f t="shared" si="8"/>
        <v>41300</v>
      </c>
    </row>
    <row r="22" spans="1:10" x14ac:dyDescent="0.25">
      <c r="A22" s="7">
        <f t="shared" si="0"/>
        <v>20130121</v>
      </c>
      <c r="B22" s="4">
        <v>41295</v>
      </c>
      <c r="C22">
        <f t="shared" si="1"/>
        <v>21</v>
      </c>
      <c r="D22">
        <f t="shared" si="2"/>
        <v>21</v>
      </c>
      <c r="E22">
        <f t="shared" si="3"/>
        <v>2013</v>
      </c>
      <c r="F22">
        <f t="shared" si="4"/>
        <v>1</v>
      </c>
      <c r="G22" t="str">
        <f t="shared" si="5"/>
        <v>January</v>
      </c>
      <c r="H22">
        <f t="shared" si="6"/>
        <v>1</v>
      </c>
      <c r="I22" t="str">
        <f t="shared" si="7"/>
        <v>Q1</v>
      </c>
      <c r="J22" s="4">
        <f t="shared" si="8"/>
        <v>41300</v>
      </c>
    </row>
    <row r="23" spans="1:10" x14ac:dyDescent="0.25">
      <c r="A23" s="7">
        <f t="shared" si="0"/>
        <v>20130122</v>
      </c>
      <c r="B23" s="4">
        <v>41296</v>
      </c>
      <c r="C23">
        <f t="shared" si="1"/>
        <v>22</v>
      </c>
      <c r="D23">
        <f t="shared" si="2"/>
        <v>22</v>
      </c>
      <c r="E23">
        <f t="shared" si="3"/>
        <v>2013</v>
      </c>
      <c r="F23">
        <f t="shared" si="4"/>
        <v>1</v>
      </c>
      <c r="G23" t="str">
        <f t="shared" si="5"/>
        <v>January</v>
      </c>
      <c r="H23">
        <f t="shared" si="6"/>
        <v>1</v>
      </c>
      <c r="I23" t="str">
        <f t="shared" si="7"/>
        <v>Q1</v>
      </c>
      <c r="J23" s="4">
        <f t="shared" si="8"/>
        <v>41300</v>
      </c>
    </row>
    <row r="24" spans="1:10" x14ac:dyDescent="0.25">
      <c r="A24" s="7">
        <f t="shared" si="0"/>
        <v>20130123</v>
      </c>
      <c r="B24" s="4">
        <v>41297</v>
      </c>
      <c r="C24">
        <f t="shared" si="1"/>
        <v>23</v>
      </c>
      <c r="D24">
        <f t="shared" si="2"/>
        <v>23</v>
      </c>
      <c r="E24">
        <f t="shared" si="3"/>
        <v>2013</v>
      </c>
      <c r="F24">
        <f t="shared" si="4"/>
        <v>1</v>
      </c>
      <c r="G24" t="str">
        <f t="shared" si="5"/>
        <v>January</v>
      </c>
      <c r="H24">
        <f t="shared" si="6"/>
        <v>1</v>
      </c>
      <c r="I24" t="str">
        <f t="shared" si="7"/>
        <v>Q1</v>
      </c>
      <c r="J24" s="4">
        <f t="shared" si="8"/>
        <v>41300</v>
      </c>
    </row>
    <row r="25" spans="1:10" x14ac:dyDescent="0.25">
      <c r="A25" s="7">
        <f t="shared" si="0"/>
        <v>20130124</v>
      </c>
      <c r="B25" s="4">
        <v>41298</v>
      </c>
      <c r="C25">
        <f t="shared" si="1"/>
        <v>24</v>
      </c>
      <c r="D25">
        <f t="shared" si="2"/>
        <v>24</v>
      </c>
      <c r="E25">
        <f t="shared" si="3"/>
        <v>2013</v>
      </c>
      <c r="F25">
        <f t="shared" si="4"/>
        <v>1</v>
      </c>
      <c r="G25" t="str">
        <f t="shared" si="5"/>
        <v>January</v>
      </c>
      <c r="H25">
        <f t="shared" si="6"/>
        <v>1</v>
      </c>
      <c r="I25" t="str">
        <f t="shared" si="7"/>
        <v>Q1</v>
      </c>
      <c r="J25" s="4">
        <f t="shared" si="8"/>
        <v>41300</v>
      </c>
    </row>
    <row r="26" spans="1:10" x14ac:dyDescent="0.25">
      <c r="A26" s="7">
        <f t="shared" si="0"/>
        <v>20130125</v>
      </c>
      <c r="B26" s="4">
        <v>41299</v>
      </c>
      <c r="C26">
        <f t="shared" si="1"/>
        <v>25</v>
      </c>
      <c r="D26">
        <f t="shared" si="2"/>
        <v>25</v>
      </c>
      <c r="E26">
        <f t="shared" si="3"/>
        <v>2013</v>
      </c>
      <c r="F26">
        <f t="shared" si="4"/>
        <v>1</v>
      </c>
      <c r="G26" t="str">
        <f t="shared" si="5"/>
        <v>January</v>
      </c>
      <c r="H26">
        <f t="shared" si="6"/>
        <v>1</v>
      </c>
      <c r="I26" t="str">
        <f t="shared" si="7"/>
        <v>Q1</v>
      </c>
      <c r="J26" s="4">
        <f t="shared" si="8"/>
        <v>41300</v>
      </c>
    </row>
    <row r="27" spans="1:10" x14ac:dyDescent="0.25">
      <c r="A27" s="7">
        <f t="shared" si="0"/>
        <v>20130126</v>
      </c>
      <c r="B27" s="4">
        <v>41300</v>
      </c>
      <c r="C27">
        <f t="shared" si="1"/>
        <v>26</v>
      </c>
      <c r="D27">
        <f t="shared" si="2"/>
        <v>26</v>
      </c>
      <c r="E27">
        <f t="shared" si="3"/>
        <v>2013</v>
      </c>
      <c r="F27">
        <f t="shared" si="4"/>
        <v>1</v>
      </c>
      <c r="G27" t="str">
        <f t="shared" si="5"/>
        <v>January</v>
      </c>
      <c r="H27">
        <f t="shared" si="6"/>
        <v>1</v>
      </c>
      <c r="I27" t="str">
        <f t="shared" si="7"/>
        <v>Q1</v>
      </c>
      <c r="J27" s="4">
        <f t="shared" si="8"/>
        <v>41300</v>
      </c>
    </row>
    <row r="28" spans="1:10" x14ac:dyDescent="0.25">
      <c r="A28" s="7">
        <f t="shared" si="0"/>
        <v>20130127</v>
      </c>
      <c r="B28" s="4">
        <v>41301</v>
      </c>
      <c r="C28">
        <f t="shared" si="1"/>
        <v>27</v>
      </c>
      <c r="D28">
        <f t="shared" si="2"/>
        <v>27</v>
      </c>
      <c r="E28">
        <f t="shared" si="3"/>
        <v>2013</v>
      </c>
      <c r="F28">
        <f t="shared" si="4"/>
        <v>1</v>
      </c>
      <c r="G28" t="str">
        <f t="shared" si="5"/>
        <v>January</v>
      </c>
      <c r="H28">
        <f t="shared" si="6"/>
        <v>1</v>
      </c>
      <c r="I28" t="str">
        <f t="shared" si="7"/>
        <v>Q1</v>
      </c>
      <c r="J28" s="4">
        <f t="shared" si="8"/>
        <v>41307</v>
      </c>
    </row>
    <row r="29" spans="1:10" x14ac:dyDescent="0.25">
      <c r="A29" s="7">
        <f t="shared" si="0"/>
        <v>20130128</v>
      </c>
      <c r="B29" s="4">
        <v>41302</v>
      </c>
      <c r="C29">
        <f t="shared" si="1"/>
        <v>28</v>
      </c>
      <c r="D29">
        <f t="shared" si="2"/>
        <v>28</v>
      </c>
      <c r="E29">
        <f t="shared" si="3"/>
        <v>2013</v>
      </c>
      <c r="F29">
        <f t="shared" si="4"/>
        <v>1</v>
      </c>
      <c r="G29" t="str">
        <f t="shared" si="5"/>
        <v>January</v>
      </c>
      <c r="H29">
        <f t="shared" si="6"/>
        <v>1</v>
      </c>
      <c r="I29" t="str">
        <f t="shared" si="7"/>
        <v>Q1</v>
      </c>
      <c r="J29" s="4">
        <f t="shared" si="8"/>
        <v>41307</v>
      </c>
    </row>
    <row r="30" spans="1:10" x14ac:dyDescent="0.25">
      <c r="A30" s="7">
        <f t="shared" si="0"/>
        <v>20130129</v>
      </c>
      <c r="B30" s="4">
        <v>41303</v>
      </c>
      <c r="C30">
        <f t="shared" si="1"/>
        <v>29</v>
      </c>
      <c r="D30">
        <f t="shared" si="2"/>
        <v>29</v>
      </c>
      <c r="E30">
        <f t="shared" si="3"/>
        <v>2013</v>
      </c>
      <c r="F30">
        <f t="shared" si="4"/>
        <v>1</v>
      </c>
      <c r="G30" t="str">
        <f t="shared" si="5"/>
        <v>January</v>
      </c>
      <c r="H30">
        <f t="shared" si="6"/>
        <v>1</v>
      </c>
      <c r="I30" t="str">
        <f t="shared" si="7"/>
        <v>Q1</v>
      </c>
      <c r="J30" s="4">
        <f t="shared" si="8"/>
        <v>41307</v>
      </c>
    </row>
    <row r="31" spans="1:10" x14ac:dyDescent="0.25">
      <c r="A31" s="7">
        <f t="shared" si="0"/>
        <v>20130130</v>
      </c>
      <c r="B31" s="4">
        <v>41304</v>
      </c>
      <c r="C31">
        <f t="shared" si="1"/>
        <v>30</v>
      </c>
      <c r="D31">
        <f t="shared" si="2"/>
        <v>30</v>
      </c>
      <c r="E31">
        <f t="shared" si="3"/>
        <v>2013</v>
      </c>
      <c r="F31">
        <f t="shared" si="4"/>
        <v>1</v>
      </c>
      <c r="G31" t="str">
        <f t="shared" si="5"/>
        <v>January</v>
      </c>
      <c r="H31">
        <f t="shared" si="6"/>
        <v>1</v>
      </c>
      <c r="I31" t="str">
        <f t="shared" si="7"/>
        <v>Q1</v>
      </c>
      <c r="J31" s="4">
        <f t="shared" si="8"/>
        <v>41307</v>
      </c>
    </row>
    <row r="32" spans="1:10" x14ac:dyDescent="0.25">
      <c r="A32" s="7">
        <f t="shared" si="0"/>
        <v>20130131</v>
      </c>
      <c r="B32" s="4">
        <v>41305</v>
      </c>
      <c r="C32">
        <f t="shared" si="1"/>
        <v>31</v>
      </c>
      <c r="D32">
        <f t="shared" si="2"/>
        <v>31</v>
      </c>
      <c r="E32">
        <f t="shared" si="3"/>
        <v>2013</v>
      </c>
      <c r="F32">
        <f t="shared" si="4"/>
        <v>1</v>
      </c>
      <c r="G32" t="str">
        <f t="shared" si="5"/>
        <v>January</v>
      </c>
      <c r="H32">
        <f t="shared" si="6"/>
        <v>1</v>
      </c>
      <c r="I32" t="str">
        <f t="shared" si="7"/>
        <v>Q1</v>
      </c>
      <c r="J32" s="4">
        <f t="shared" si="8"/>
        <v>41307</v>
      </c>
    </row>
    <row r="33" spans="1:10" x14ac:dyDescent="0.25">
      <c r="A33" s="7">
        <f t="shared" si="0"/>
        <v>20130201</v>
      </c>
      <c r="B33" s="4">
        <v>41306</v>
      </c>
      <c r="C33">
        <f t="shared" si="1"/>
        <v>1</v>
      </c>
      <c r="D33">
        <f t="shared" si="2"/>
        <v>32</v>
      </c>
      <c r="E33">
        <f t="shared" si="3"/>
        <v>2013</v>
      </c>
      <c r="F33">
        <f t="shared" si="4"/>
        <v>2</v>
      </c>
      <c r="G33" t="str">
        <f t="shared" si="5"/>
        <v>February</v>
      </c>
      <c r="H33">
        <f t="shared" si="6"/>
        <v>1</v>
      </c>
      <c r="I33" t="str">
        <f t="shared" si="7"/>
        <v>Q1</v>
      </c>
      <c r="J33" s="4">
        <f t="shared" si="8"/>
        <v>41307</v>
      </c>
    </row>
    <row r="34" spans="1:10" x14ac:dyDescent="0.25">
      <c r="A34" s="7">
        <f t="shared" si="0"/>
        <v>20130202</v>
      </c>
      <c r="B34" s="4">
        <v>41307</v>
      </c>
      <c r="C34">
        <f t="shared" si="1"/>
        <v>2</v>
      </c>
      <c r="D34">
        <f t="shared" si="2"/>
        <v>33</v>
      </c>
      <c r="E34">
        <f t="shared" si="3"/>
        <v>2013</v>
      </c>
      <c r="F34">
        <f t="shared" si="4"/>
        <v>2</v>
      </c>
      <c r="G34" t="str">
        <f t="shared" si="5"/>
        <v>February</v>
      </c>
      <c r="H34">
        <f t="shared" si="6"/>
        <v>1</v>
      </c>
      <c r="I34" t="str">
        <f t="shared" si="7"/>
        <v>Q1</v>
      </c>
      <c r="J34" s="4">
        <f t="shared" si="8"/>
        <v>41307</v>
      </c>
    </row>
    <row r="35" spans="1:10" x14ac:dyDescent="0.25">
      <c r="A35" s="7">
        <f t="shared" si="0"/>
        <v>20130203</v>
      </c>
      <c r="B35" s="4">
        <v>41308</v>
      </c>
      <c r="C35">
        <f t="shared" si="1"/>
        <v>3</v>
      </c>
      <c r="D35">
        <f t="shared" si="2"/>
        <v>34</v>
      </c>
      <c r="E35">
        <f t="shared" si="3"/>
        <v>2013</v>
      </c>
      <c r="F35">
        <f t="shared" si="4"/>
        <v>2</v>
      </c>
      <c r="G35" t="str">
        <f t="shared" si="5"/>
        <v>February</v>
      </c>
      <c r="H35">
        <f t="shared" si="6"/>
        <v>1</v>
      </c>
      <c r="I35" t="str">
        <f t="shared" si="7"/>
        <v>Q1</v>
      </c>
      <c r="J35" s="4">
        <f t="shared" si="8"/>
        <v>41314</v>
      </c>
    </row>
    <row r="36" spans="1:10" x14ac:dyDescent="0.25">
      <c r="A36" s="7">
        <f t="shared" si="0"/>
        <v>20130204</v>
      </c>
      <c r="B36" s="4">
        <v>41309</v>
      </c>
      <c r="C36">
        <f t="shared" si="1"/>
        <v>4</v>
      </c>
      <c r="D36">
        <f t="shared" si="2"/>
        <v>35</v>
      </c>
      <c r="E36">
        <f t="shared" si="3"/>
        <v>2013</v>
      </c>
      <c r="F36">
        <f t="shared" si="4"/>
        <v>2</v>
      </c>
      <c r="G36" t="str">
        <f t="shared" si="5"/>
        <v>February</v>
      </c>
      <c r="H36">
        <f t="shared" si="6"/>
        <v>1</v>
      </c>
      <c r="I36" t="str">
        <f t="shared" si="7"/>
        <v>Q1</v>
      </c>
      <c r="J36" s="4">
        <f t="shared" si="8"/>
        <v>41314</v>
      </c>
    </row>
    <row r="37" spans="1:10" x14ac:dyDescent="0.25">
      <c r="A37" s="7">
        <f t="shared" si="0"/>
        <v>20130205</v>
      </c>
      <c r="B37" s="4">
        <v>41310</v>
      </c>
      <c r="C37">
        <f t="shared" si="1"/>
        <v>5</v>
      </c>
      <c r="D37">
        <f t="shared" si="2"/>
        <v>36</v>
      </c>
      <c r="E37">
        <f t="shared" si="3"/>
        <v>2013</v>
      </c>
      <c r="F37">
        <f t="shared" si="4"/>
        <v>2</v>
      </c>
      <c r="G37" t="str">
        <f t="shared" si="5"/>
        <v>February</v>
      </c>
      <c r="H37">
        <f t="shared" si="6"/>
        <v>1</v>
      </c>
      <c r="I37" t="str">
        <f t="shared" si="7"/>
        <v>Q1</v>
      </c>
      <c r="J37" s="4">
        <f t="shared" si="8"/>
        <v>41314</v>
      </c>
    </row>
    <row r="38" spans="1:10" x14ac:dyDescent="0.25">
      <c r="A38" s="7">
        <f t="shared" si="0"/>
        <v>20130206</v>
      </c>
      <c r="B38" s="4">
        <v>41311</v>
      </c>
      <c r="C38">
        <f t="shared" si="1"/>
        <v>6</v>
      </c>
      <c r="D38">
        <f t="shared" si="2"/>
        <v>37</v>
      </c>
      <c r="E38">
        <f t="shared" si="3"/>
        <v>2013</v>
      </c>
      <c r="F38">
        <f t="shared" si="4"/>
        <v>2</v>
      </c>
      <c r="G38" t="str">
        <f t="shared" si="5"/>
        <v>February</v>
      </c>
      <c r="H38">
        <f t="shared" si="6"/>
        <v>1</v>
      </c>
      <c r="I38" t="str">
        <f t="shared" si="7"/>
        <v>Q1</v>
      </c>
      <c r="J38" s="4">
        <f t="shared" si="8"/>
        <v>41314</v>
      </c>
    </row>
    <row r="39" spans="1:10" x14ac:dyDescent="0.25">
      <c r="A39" s="7">
        <f t="shared" si="0"/>
        <v>20130207</v>
      </c>
      <c r="B39" s="4">
        <v>41312</v>
      </c>
      <c r="C39">
        <f t="shared" si="1"/>
        <v>7</v>
      </c>
      <c r="D39">
        <f t="shared" si="2"/>
        <v>38</v>
      </c>
      <c r="E39">
        <f t="shared" si="3"/>
        <v>2013</v>
      </c>
      <c r="F39">
        <f t="shared" si="4"/>
        <v>2</v>
      </c>
      <c r="G39" t="str">
        <f t="shared" si="5"/>
        <v>February</v>
      </c>
      <c r="H39">
        <f t="shared" si="6"/>
        <v>1</v>
      </c>
      <c r="I39" t="str">
        <f t="shared" si="7"/>
        <v>Q1</v>
      </c>
      <c r="J39" s="4">
        <f t="shared" si="8"/>
        <v>41314</v>
      </c>
    </row>
    <row r="40" spans="1:10" x14ac:dyDescent="0.25">
      <c r="A40" s="7">
        <f t="shared" si="0"/>
        <v>20130208</v>
      </c>
      <c r="B40" s="4">
        <v>41313</v>
      </c>
      <c r="C40">
        <f t="shared" si="1"/>
        <v>8</v>
      </c>
      <c r="D40">
        <f t="shared" si="2"/>
        <v>39</v>
      </c>
      <c r="E40">
        <f t="shared" si="3"/>
        <v>2013</v>
      </c>
      <c r="F40">
        <f t="shared" si="4"/>
        <v>2</v>
      </c>
      <c r="G40" t="str">
        <f t="shared" si="5"/>
        <v>February</v>
      </c>
      <c r="H40">
        <f t="shared" si="6"/>
        <v>1</v>
      </c>
      <c r="I40" t="str">
        <f t="shared" si="7"/>
        <v>Q1</v>
      </c>
      <c r="J40" s="4">
        <f t="shared" si="8"/>
        <v>41314</v>
      </c>
    </row>
    <row r="41" spans="1:10" x14ac:dyDescent="0.25">
      <c r="A41" s="7">
        <f t="shared" si="0"/>
        <v>20130209</v>
      </c>
      <c r="B41" s="4">
        <v>41314</v>
      </c>
      <c r="C41">
        <f t="shared" si="1"/>
        <v>9</v>
      </c>
      <c r="D41">
        <f t="shared" si="2"/>
        <v>40</v>
      </c>
      <c r="E41">
        <f t="shared" si="3"/>
        <v>2013</v>
      </c>
      <c r="F41">
        <f t="shared" si="4"/>
        <v>2</v>
      </c>
      <c r="G41" t="str">
        <f t="shared" si="5"/>
        <v>February</v>
      </c>
      <c r="H41">
        <f t="shared" si="6"/>
        <v>1</v>
      </c>
      <c r="I41" t="str">
        <f t="shared" si="7"/>
        <v>Q1</v>
      </c>
      <c r="J41" s="4">
        <f t="shared" si="8"/>
        <v>41314</v>
      </c>
    </row>
    <row r="42" spans="1:10" x14ac:dyDescent="0.25">
      <c r="A42" s="7">
        <f t="shared" si="0"/>
        <v>20130210</v>
      </c>
      <c r="B42" s="4">
        <v>41315</v>
      </c>
      <c r="C42">
        <f t="shared" si="1"/>
        <v>10</v>
      </c>
      <c r="D42">
        <f t="shared" si="2"/>
        <v>41</v>
      </c>
      <c r="E42">
        <f t="shared" si="3"/>
        <v>2013</v>
      </c>
      <c r="F42">
        <f t="shared" si="4"/>
        <v>2</v>
      </c>
      <c r="G42" t="str">
        <f t="shared" si="5"/>
        <v>February</v>
      </c>
      <c r="H42">
        <f t="shared" si="6"/>
        <v>1</v>
      </c>
      <c r="I42" t="str">
        <f t="shared" si="7"/>
        <v>Q1</v>
      </c>
      <c r="J42" s="4">
        <f t="shared" si="8"/>
        <v>41321</v>
      </c>
    </row>
    <row r="43" spans="1:10" x14ac:dyDescent="0.25">
      <c r="A43" s="7">
        <f t="shared" si="0"/>
        <v>20130211</v>
      </c>
      <c r="B43" s="4">
        <v>41316</v>
      </c>
      <c r="C43">
        <f t="shared" si="1"/>
        <v>11</v>
      </c>
      <c r="D43">
        <f t="shared" si="2"/>
        <v>42</v>
      </c>
      <c r="E43">
        <f t="shared" si="3"/>
        <v>2013</v>
      </c>
      <c r="F43">
        <f t="shared" si="4"/>
        <v>2</v>
      </c>
      <c r="G43" t="str">
        <f t="shared" si="5"/>
        <v>February</v>
      </c>
      <c r="H43">
        <f t="shared" si="6"/>
        <v>1</v>
      </c>
      <c r="I43" t="str">
        <f t="shared" si="7"/>
        <v>Q1</v>
      </c>
      <c r="J43" s="4">
        <f t="shared" si="8"/>
        <v>41321</v>
      </c>
    </row>
    <row r="44" spans="1:10" x14ac:dyDescent="0.25">
      <c r="A44" s="7">
        <f t="shared" si="0"/>
        <v>20130212</v>
      </c>
      <c r="B44" s="4">
        <v>41317</v>
      </c>
      <c r="C44">
        <f t="shared" si="1"/>
        <v>12</v>
      </c>
      <c r="D44">
        <f t="shared" si="2"/>
        <v>43</v>
      </c>
      <c r="E44">
        <f t="shared" si="3"/>
        <v>2013</v>
      </c>
      <c r="F44">
        <f t="shared" si="4"/>
        <v>2</v>
      </c>
      <c r="G44" t="str">
        <f t="shared" si="5"/>
        <v>February</v>
      </c>
      <c r="H44">
        <f t="shared" si="6"/>
        <v>1</v>
      </c>
      <c r="I44" t="str">
        <f t="shared" si="7"/>
        <v>Q1</v>
      </c>
      <c r="J44" s="4">
        <f t="shared" si="8"/>
        <v>41321</v>
      </c>
    </row>
    <row r="45" spans="1:10" x14ac:dyDescent="0.25">
      <c r="A45" s="7">
        <f t="shared" si="0"/>
        <v>20130213</v>
      </c>
      <c r="B45" s="4">
        <v>41318</v>
      </c>
      <c r="C45">
        <f t="shared" si="1"/>
        <v>13</v>
      </c>
      <c r="D45">
        <f t="shared" si="2"/>
        <v>44</v>
      </c>
      <c r="E45">
        <f t="shared" si="3"/>
        <v>2013</v>
      </c>
      <c r="F45">
        <f t="shared" si="4"/>
        <v>2</v>
      </c>
      <c r="G45" t="str">
        <f t="shared" si="5"/>
        <v>February</v>
      </c>
      <c r="H45">
        <f t="shared" si="6"/>
        <v>1</v>
      </c>
      <c r="I45" t="str">
        <f t="shared" si="7"/>
        <v>Q1</v>
      </c>
      <c r="J45" s="4">
        <f t="shared" si="8"/>
        <v>41321</v>
      </c>
    </row>
    <row r="46" spans="1:10" x14ac:dyDescent="0.25">
      <c r="A46" s="7">
        <f t="shared" si="0"/>
        <v>20130214</v>
      </c>
      <c r="B46" s="4">
        <v>41319</v>
      </c>
      <c r="C46">
        <f t="shared" si="1"/>
        <v>14</v>
      </c>
      <c r="D46">
        <f t="shared" si="2"/>
        <v>45</v>
      </c>
      <c r="E46">
        <f t="shared" si="3"/>
        <v>2013</v>
      </c>
      <c r="F46">
        <f t="shared" si="4"/>
        <v>2</v>
      </c>
      <c r="G46" t="str">
        <f t="shared" si="5"/>
        <v>February</v>
      </c>
      <c r="H46">
        <f t="shared" si="6"/>
        <v>1</v>
      </c>
      <c r="I46" t="str">
        <f t="shared" si="7"/>
        <v>Q1</v>
      </c>
      <c r="J46" s="4">
        <f t="shared" si="8"/>
        <v>41321</v>
      </c>
    </row>
    <row r="47" spans="1:10" x14ac:dyDescent="0.25">
      <c r="A47" s="7">
        <f t="shared" si="0"/>
        <v>20130215</v>
      </c>
      <c r="B47" s="4">
        <v>41320</v>
      </c>
      <c r="C47">
        <f t="shared" si="1"/>
        <v>15</v>
      </c>
      <c r="D47">
        <f t="shared" si="2"/>
        <v>46</v>
      </c>
      <c r="E47">
        <f t="shared" si="3"/>
        <v>2013</v>
      </c>
      <c r="F47">
        <f t="shared" si="4"/>
        <v>2</v>
      </c>
      <c r="G47" t="str">
        <f t="shared" si="5"/>
        <v>February</v>
      </c>
      <c r="H47">
        <f t="shared" si="6"/>
        <v>1</v>
      </c>
      <c r="I47" t="str">
        <f t="shared" si="7"/>
        <v>Q1</v>
      </c>
      <c r="J47" s="4">
        <f t="shared" si="8"/>
        <v>41321</v>
      </c>
    </row>
    <row r="48" spans="1:10" x14ac:dyDescent="0.25">
      <c r="A48" s="7">
        <f t="shared" si="0"/>
        <v>20130216</v>
      </c>
      <c r="B48" s="4">
        <v>41321</v>
      </c>
      <c r="C48">
        <f t="shared" si="1"/>
        <v>16</v>
      </c>
      <c r="D48">
        <f t="shared" si="2"/>
        <v>47</v>
      </c>
      <c r="E48">
        <f t="shared" si="3"/>
        <v>2013</v>
      </c>
      <c r="F48">
        <f t="shared" si="4"/>
        <v>2</v>
      </c>
      <c r="G48" t="str">
        <f t="shared" si="5"/>
        <v>February</v>
      </c>
      <c r="H48">
        <f t="shared" si="6"/>
        <v>1</v>
      </c>
      <c r="I48" t="str">
        <f t="shared" si="7"/>
        <v>Q1</v>
      </c>
      <c r="J48" s="4">
        <f t="shared" si="8"/>
        <v>41321</v>
      </c>
    </row>
    <row r="49" spans="1:10" x14ac:dyDescent="0.25">
      <c r="A49" s="7">
        <f t="shared" si="0"/>
        <v>20130217</v>
      </c>
      <c r="B49" s="4">
        <v>41322</v>
      </c>
      <c r="C49">
        <f t="shared" si="1"/>
        <v>17</v>
      </c>
      <c r="D49">
        <f t="shared" si="2"/>
        <v>48</v>
      </c>
      <c r="E49">
        <f t="shared" si="3"/>
        <v>2013</v>
      </c>
      <c r="F49">
        <f t="shared" si="4"/>
        <v>2</v>
      </c>
      <c r="G49" t="str">
        <f t="shared" si="5"/>
        <v>February</v>
      </c>
      <c r="H49">
        <f t="shared" si="6"/>
        <v>1</v>
      </c>
      <c r="I49" t="str">
        <f t="shared" si="7"/>
        <v>Q1</v>
      </c>
      <c r="J49" s="4">
        <f t="shared" si="8"/>
        <v>41328</v>
      </c>
    </row>
    <row r="50" spans="1:10" x14ac:dyDescent="0.25">
      <c r="A50" s="7">
        <f t="shared" si="0"/>
        <v>20130218</v>
      </c>
      <c r="B50" s="4">
        <v>41323</v>
      </c>
      <c r="C50">
        <f t="shared" si="1"/>
        <v>18</v>
      </c>
      <c r="D50">
        <f t="shared" si="2"/>
        <v>49</v>
      </c>
      <c r="E50">
        <f t="shared" si="3"/>
        <v>2013</v>
      </c>
      <c r="F50">
        <f t="shared" si="4"/>
        <v>2</v>
      </c>
      <c r="G50" t="str">
        <f t="shared" si="5"/>
        <v>February</v>
      </c>
      <c r="H50">
        <f t="shared" si="6"/>
        <v>1</v>
      </c>
      <c r="I50" t="str">
        <f t="shared" si="7"/>
        <v>Q1</v>
      </c>
      <c r="J50" s="4">
        <f t="shared" si="8"/>
        <v>41328</v>
      </c>
    </row>
    <row r="51" spans="1:10" x14ac:dyDescent="0.25">
      <c r="A51" s="7">
        <f t="shared" si="0"/>
        <v>20130219</v>
      </c>
      <c r="B51" s="4">
        <v>41324</v>
      </c>
      <c r="C51">
        <f t="shared" si="1"/>
        <v>19</v>
      </c>
      <c r="D51">
        <f t="shared" si="2"/>
        <v>50</v>
      </c>
      <c r="E51">
        <f t="shared" si="3"/>
        <v>2013</v>
      </c>
      <c r="F51">
        <f t="shared" si="4"/>
        <v>2</v>
      </c>
      <c r="G51" t="str">
        <f t="shared" si="5"/>
        <v>February</v>
      </c>
      <c r="H51">
        <f t="shared" si="6"/>
        <v>1</v>
      </c>
      <c r="I51" t="str">
        <f t="shared" si="7"/>
        <v>Q1</v>
      </c>
      <c r="J51" s="4">
        <f t="shared" si="8"/>
        <v>41328</v>
      </c>
    </row>
    <row r="52" spans="1:10" x14ac:dyDescent="0.25">
      <c r="A52" s="7">
        <f t="shared" si="0"/>
        <v>20130220</v>
      </c>
      <c r="B52" s="4">
        <v>41325</v>
      </c>
      <c r="C52">
        <f t="shared" si="1"/>
        <v>20</v>
      </c>
      <c r="D52">
        <f t="shared" si="2"/>
        <v>51</v>
      </c>
      <c r="E52">
        <f t="shared" si="3"/>
        <v>2013</v>
      </c>
      <c r="F52">
        <f t="shared" si="4"/>
        <v>2</v>
      </c>
      <c r="G52" t="str">
        <f t="shared" si="5"/>
        <v>February</v>
      </c>
      <c r="H52">
        <f t="shared" si="6"/>
        <v>1</v>
      </c>
      <c r="I52" t="str">
        <f t="shared" si="7"/>
        <v>Q1</v>
      </c>
      <c r="J52" s="4">
        <f t="shared" si="8"/>
        <v>41328</v>
      </c>
    </row>
    <row r="53" spans="1:10" x14ac:dyDescent="0.25">
      <c r="A53" s="7">
        <f t="shared" si="0"/>
        <v>20130221</v>
      </c>
      <c r="B53" s="4">
        <v>41326</v>
      </c>
      <c r="C53">
        <f t="shared" si="1"/>
        <v>21</v>
      </c>
      <c r="D53">
        <f t="shared" si="2"/>
        <v>52</v>
      </c>
      <c r="E53">
        <f t="shared" si="3"/>
        <v>2013</v>
      </c>
      <c r="F53">
        <f t="shared" si="4"/>
        <v>2</v>
      </c>
      <c r="G53" t="str">
        <f t="shared" si="5"/>
        <v>February</v>
      </c>
      <c r="H53">
        <f t="shared" si="6"/>
        <v>1</v>
      </c>
      <c r="I53" t="str">
        <f t="shared" si="7"/>
        <v>Q1</v>
      </c>
      <c r="J53" s="4">
        <f t="shared" si="8"/>
        <v>41328</v>
      </c>
    </row>
    <row r="54" spans="1:10" x14ac:dyDescent="0.25">
      <c r="A54" s="7">
        <f t="shared" si="0"/>
        <v>20130222</v>
      </c>
      <c r="B54" s="4">
        <v>41327</v>
      </c>
      <c r="C54">
        <f t="shared" si="1"/>
        <v>22</v>
      </c>
      <c r="D54">
        <f t="shared" si="2"/>
        <v>53</v>
      </c>
      <c r="E54">
        <f t="shared" si="3"/>
        <v>2013</v>
      </c>
      <c r="F54">
        <f t="shared" si="4"/>
        <v>2</v>
      </c>
      <c r="G54" t="str">
        <f t="shared" si="5"/>
        <v>February</v>
      </c>
      <c r="H54">
        <f t="shared" si="6"/>
        <v>1</v>
      </c>
      <c r="I54" t="str">
        <f t="shared" si="7"/>
        <v>Q1</v>
      </c>
      <c r="J54" s="4">
        <f t="shared" si="8"/>
        <v>41328</v>
      </c>
    </row>
    <row r="55" spans="1:10" x14ac:dyDescent="0.25">
      <c r="A55" s="7">
        <f t="shared" si="0"/>
        <v>20130223</v>
      </c>
      <c r="B55" s="4">
        <v>41328</v>
      </c>
      <c r="C55">
        <f t="shared" si="1"/>
        <v>23</v>
      </c>
      <c r="D55">
        <f t="shared" si="2"/>
        <v>54</v>
      </c>
      <c r="E55">
        <f t="shared" si="3"/>
        <v>2013</v>
      </c>
      <c r="F55">
        <f t="shared" si="4"/>
        <v>2</v>
      </c>
      <c r="G55" t="str">
        <f t="shared" si="5"/>
        <v>February</v>
      </c>
      <c r="H55">
        <f t="shared" si="6"/>
        <v>1</v>
      </c>
      <c r="I55" t="str">
        <f t="shared" si="7"/>
        <v>Q1</v>
      </c>
      <c r="J55" s="4">
        <f t="shared" si="8"/>
        <v>41328</v>
      </c>
    </row>
    <row r="56" spans="1:10" x14ac:dyDescent="0.25">
      <c r="A56" s="7">
        <f t="shared" si="0"/>
        <v>20130224</v>
      </c>
      <c r="B56" s="4">
        <v>41329</v>
      </c>
      <c r="C56">
        <f t="shared" si="1"/>
        <v>24</v>
      </c>
      <c r="D56">
        <f t="shared" si="2"/>
        <v>55</v>
      </c>
      <c r="E56">
        <f t="shared" si="3"/>
        <v>2013</v>
      </c>
      <c r="F56">
        <f t="shared" si="4"/>
        <v>2</v>
      </c>
      <c r="G56" t="str">
        <f t="shared" si="5"/>
        <v>February</v>
      </c>
      <c r="H56">
        <f t="shared" si="6"/>
        <v>1</v>
      </c>
      <c r="I56" t="str">
        <f t="shared" si="7"/>
        <v>Q1</v>
      </c>
      <c r="J56" s="4">
        <f t="shared" si="8"/>
        <v>41335</v>
      </c>
    </row>
    <row r="57" spans="1:10" x14ac:dyDescent="0.25">
      <c r="A57" s="7">
        <f t="shared" si="0"/>
        <v>20130225</v>
      </c>
      <c r="B57" s="4">
        <v>41330</v>
      </c>
      <c r="C57">
        <f t="shared" si="1"/>
        <v>25</v>
      </c>
      <c r="D57">
        <f t="shared" si="2"/>
        <v>56</v>
      </c>
      <c r="E57">
        <f t="shared" si="3"/>
        <v>2013</v>
      </c>
      <c r="F57">
        <f t="shared" si="4"/>
        <v>2</v>
      </c>
      <c r="G57" t="str">
        <f t="shared" si="5"/>
        <v>February</v>
      </c>
      <c r="H57">
        <f t="shared" si="6"/>
        <v>1</v>
      </c>
      <c r="I57" t="str">
        <f t="shared" si="7"/>
        <v>Q1</v>
      </c>
      <c r="J57" s="4">
        <f t="shared" si="8"/>
        <v>41335</v>
      </c>
    </row>
    <row r="58" spans="1:10" x14ac:dyDescent="0.25">
      <c r="A58" s="7">
        <f t="shared" si="0"/>
        <v>20130226</v>
      </c>
      <c r="B58" s="4">
        <v>41331</v>
      </c>
      <c r="C58">
        <f t="shared" si="1"/>
        <v>26</v>
      </c>
      <c r="D58">
        <f t="shared" si="2"/>
        <v>57</v>
      </c>
      <c r="E58">
        <f t="shared" si="3"/>
        <v>2013</v>
      </c>
      <c r="F58">
        <f t="shared" si="4"/>
        <v>2</v>
      </c>
      <c r="G58" t="str">
        <f t="shared" si="5"/>
        <v>February</v>
      </c>
      <c r="H58">
        <f t="shared" si="6"/>
        <v>1</v>
      </c>
      <c r="I58" t="str">
        <f t="shared" si="7"/>
        <v>Q1</v>
      </c>
      <c r="J58" s="4">
        <f t="shared" si="8"/>
        <v>41335</v>
      </c>
    </row>
    <row r="59" spans="1:10" x14ac:dyDescent="0.25">
      <c r="A59" s="7">
        <f t="shared" si="0"/>
        <v>20130227</v>
      </c>
      <c r="B59" s="4">
        <v>41332</v>
      </c>
      <c r="C59">
        <f t="shared" si="1"/>
        <v>27</v>
      </c>
      <c r="D59">
        <f t="shared" si="2"/>
        <v>58</v>
      </c>
      <c r="E59">
        <f t="shared" si="3"/>
        <v>2013</v>
      </c>
      <c r="F59">
        <f t="shared" si="4"/>
        <v>2</v>
      </c>
      <c r="G59" t="str">
        <f t="shared" si="5"/>
        <v>February</v>
      </c>
      <c r="H59">
        <f t="shared" si="6"/>
        <v>1</v>
      </c>
      <c r="I59" t="str">
        <f t="shared" si="7"/>
        <v>Q1</v>
      </c>
      <c r="J59" s="4">
        <f t="shared" si="8"/>
        <v>41335</v>
      </c>
    </row>
    <row r="60" spans="1:10" x14ac:dyDescent="0.25">
      <c r="A60" s="7">
        <f t="shared" si="0"/>
        <v>20130228</v>
      </c>
      <c r="B60" s="4">
        <v>41333</v>
      </c>
      <c r="C60">
        <f t="shared" si="1"/>
        <v>28</v>
      </c>
      <c r="D60">
        <f t="shared" si="2"/>
        <v>59</v>
      </c>
      <c r="E60">
        <f t="shared" si="3"/>
        <v>2013</v>
      </c>
      <c r="F60">
        <f t="shared" si="4"/>
        <v>2</v>
      </c>
      <c r="G60" t="str">
        <f t="shared" si="5"/>
        <v>February</v>
      </c>
      <c r="H60">
        <f t="shared" si="6"/>
        <v>1</v>
      </c>
      <c r="I60" t="str">
        <f t="shared" si="7"/>
        <v>Q1</v>
      </c>
      <c r="J60" s="4">
        <f t="shared" si="8"/>
        <v>41335</v>
      </c>
    </row>
    <row r="61" spans="1:10" x14ac:dyDescent="0.25">
      <c r="A61" s="7">
        <f t="shared" si="0"/>
        <v>20130301</v>
      </c>
      <c r="B61" s="4">
        <v>41334</v>
      </c>
      <c r="C61">
        <f t="shared" si="1"/>
        <v>1</v>
      </c>
      <c r="D61">
        <f t="shared" si="2"/>
        <v>60</v>
      </c>
      <c r="E61">
        <f t="shared" si="3"/>
        <v>2013</v>
      </c>
      <c r="F61">
        <f t="shared" si="4"/>
        <v>3</v>
      </c>
      <c r="G61" t="str">
        <f t="shared" si="5"/>
        <v>March</v>
      </c>
      <c r="H61">
        <f t="shared" si="6"/>
        <v>1</v>
      </c>
      <c r="I61" t="str">
        <f t="shared" si="7"/>
        <v>Q1</v>
      </c>
      <c r="J61" s="4">
        <f t="shared" si="8"/>
        <v>41335</v>
      </c>
    </row>
    <row r="62" spans="1:10" x14ac:dyDescent="0.25">
      <c r="A62" s="7">
        <f t="shared" si="0"/>
        <v>20130302</v>
      </c>
      <c r="B62" s="4">
        <v>41335</v>
      </c>
      <c r="C62">
        <f t="shared" si="1"/>
        <v>2</v>
      </c>
      <c r="D62">
        <f t="shared" si="2"/>
        <v>61</v>
      </c>
      <c r="E62">
        <f t="shared" si="3"/>
        <v>2013</v>
      </c>
      <c r="F62">
        <f t="shared" si="4"/>
        <v>3</v>
      </c>
      <c r="G62" t="str">
        <f t="shared" si="5"/>
        <v>March</v>
      </c>
      <c r="H62">
        <f t="shared" si="6"/>
        <v>1</v>
      </c>
      <c r="I62" t="str">
        <f t="shared" si="7"/>
        <v>Q1</v>
      </c>
      <c r="J62" s="4">
        <f t="shared" si="8"/>
        <v>41335</v>
      </c>
    </row>
    <row r="63" spans="1:10" x14ac:dyDescent="0.25">
      <c r="A63" s="7">
        <f t="shared" si="0"/>
        <v>20130303</v>
      </c>
      <c r="B63" s="4">
        <v>41336</v>
      </c>
      <c r="C63">
        <f t="shared" si="1"/>
        <v>3</v>
      </c>
      <c r="D63">
        <f t="shared" si="2"/>
        <v>62</v>
      </c>
      <c r="E63">
        <f t="shared" si="3"/>
        <v>2013</v>
      </c>
      <c r="F63">
        <f t="shared" si="4"/>
        <v>3</v>
      </c>
      <c r="G63" t="str">
        <f t="shared" si="5"/>
        <v>March</v>
      </c>
      <c r="H63">
        <f t="shared" si="6"/>
        <v>1</v>
      </c>
      <c r="I63" t="str">
        <f t="shared" si="7"/>
        <v>Q1</v>
      </c>
      <c r="J63" s="4">
        <f t="shared" si="8"/>
        <v>41342</v>
      </c>
    </row>
    <row r="64" spans="1:10" x14ac:dyDescent="0.25">
      <c r="A64" s="7">
        <f t="shared" si="0"/>
        <v>20130304</v>
      </c>
      <c r="B64" s="4">
        <v>41337</v>
      </c>
      <c r="C64">
        <f t="shared" si="1"/>
        <v>4</v>
      </c>
      <c r="D64">
        <f t="shared" si="2"/>
        <v>63</v>
      </c>
      <c r="E64">
        <f t="shared" si="3"/>
        <v>2013</v>
      </c>
      <c r="F64">
        <f t="shared" si="4"/>
        <v>3</v>
      </c>
      <c r="G64" t="str">
        <f t="shared" si="5"/>
        <v>March</v>
      </c>
      <c r="H64">
        <f t="shared" si="6"/>
        <v>1</v>
      </c>
      <c r="I64" t="str">
        <f t="shared" si="7"/>
        <v>Q1</v>
      </c>
      <c r="J64" s="4">
        <f t="shared" si="8"/>
        <v>41342</v>
      </c>
    </row>
    <row r="65" spans="1:10" x14ac:dyDescent="0.25">
      <c r="A65" s="7">
        <f t="shared" si="0"/>
        <v>20130305</v>
      </c>
      <c r="B65" s="4">
        <v>41338</v>
      </c>
      <c r="C65">
        <f t="shared" si="1"/>
        <v>5</v>
      </c>
      <c r="D65">
        <f t="shared" si="2"/>
        <v>64</v>
      </c>
      <c r="E65">
        <f t="shared" si="3"/>
        <v>2013</v>
      </c>
      <c r="F65">
        <f t="shared" si="4"/>
        <v>3</v>
      </c>
      <c r="G65" t="str">
        <f t="shared" si="5"/>
        <v>March</v>
      </c>
      <c r="H65">
        <f t="shared" si="6"/>
        <v>1</v>
      </c>
      <c r="I65" t="str">
        <f t="shared" si="7"/>
        <v>Q1</v>
      </c>
      <c r="J65" s="4">
        <f t="shared" si="8"/>
        <v>41342</v>
      </c>
    </row>
    <row r="66" spans="1:10" x14ac:dyDescent="0.25">
      <c r="A66" s="7">
        <f t="shared" si="0"/>
        <v>20130306</v>
      </c>
      <c r="B66" s="4">
        <v>41339</v>
      </c>
      <c r="C66">
        <f t="shared" si="1"/>
        <v>6</v>
      </c>
      <c r="D66">
        <f t="shared" si="2"/>
        <v>65</v>
      </c>
      <c r="E66">
        <f t="shared" si="3"/>
        <v>2013</v>
      </c>
      <c r="F66">
        <f t="shared" si="4"/>
        <v>3</v>
      </c>
      <c r="G66" t="str">
        <f t="shared" si="5"/>
        <v>March</v>
      </c>
      <c r="H66">
        <f t="shared" si="6"/>
        <v>1</v>
      </c>
      <c r="I66" t="str">
        <f t="shared" si="7"/>
        <v>Q1</v>
      </c>
      <c r="J66" s="4">
        <f t="shared" si="8"/>
        <v>41342</v>
      </c>
    </row>
    <row r="67" spans="1:10" x14ac:dyDescent="0.25">
      <c r="A67" s="7">
        <f t="shared" ref="A67:A130" si="9">YEAR(B67)*10000 + MONTH(B67)*100 + DAY(B67)</f>
        <v>20130307</v>
      </c>
      <c r="B67" s="4">
        <v>41340</v>
      </c>
      <c r="C67">
        <f t="shared" ref="C67:C130" si="10">DAY(B67)</f>
        <v>7</v>
      </c>
      <c r="D67">
        <f t="shared" ref="D67:D130" si="11">B67-DATE(YEAR(B67),1,0)</f>
        <v>66</v>
      </c>
      <c r="E67">
        <f t="shared" ref="E67:E130" si="12">YEAR(B67)</f>
        <v>2013</v>
      </c>
      <c r="F67">
        <f t="shared" ref="F67:F130" si="13">MONTH(B67)</f>
        <v>3</v>
      </c>
      <c r="G67" t="str">
        <f t="shared" ref="G67:G130" si="14">TEXT(B67,"mmmm")</f>
        <v>March</v>
      </c>
      <c r="H67">
        <f t="shared" ref="H67:H130" si="15">INT((MONTH(B67)-1)/3)+1</f>
        <v>1</v>
      </c>
      <c r="I67" t="str">
        <f t="shared" ref="I67:I130" si="16">"Q"&amp;H67</f>
        <v>Q1</v>
      </c>
      <c r="J67" s="4">
        <f t="shared" ref="J67:J130" si="17">B67+7-WEEKDAY(B67)</f>
        <v>41342</v>
      </c>
    </row>
    <row r="68" spans="1:10" x14ac:dyDescent="0.25">
      <c r="A68" s="7">
        <f t="shared" si="9"/>
        <v>20130308</v>
      </c>
      <c r="B68" s="4">
        <v>41341</v>
      </c>
      <c r="C68">
        <f t="shared" si="10"/>
        <v>8</v>
      </c>
      <c r="D68">
        <f t="shared" si="11"/>
        <v>67</v>
      </c>
      <c r="E68">
        <f t="shared" si="12"/>
        <v>2013</v>
      </c>
      <c r="F68">
        <f t="shared" si="13"/>
        <v>3</v>
      </c>
      <c r="G68" t="str">
        <f t="shared" si="14"/>
        <v>March</v>
      </c>
      <c r="H68">
        <f t="shared" si="15"/>
        <v>1</v>
      </c>
      <c r="I68" t="str">
        <f t="shared" si="16"/>
        <v>Q1</v>
      </c>
      <c r="J68" s="4">
        <f t="shared" si="17"/>
        <v>41342</v>
      </c>
    </row>
    <row r="69" spans="1:10" x14ac:dyDescent="0.25">
      <c r="A69" s="7">
        <f t="shared" si="9"/>
        <v>20130309</v>
      </c>
      <c r="B69" s="4">
        <v>41342</v>
      </c>
      <c r="C69">
        <f t="shared" si="10"/>
        <v>9</v>
      </c>
      <c r="D69">
        <f t="shared" si="11"/>
        <v>68</v>
      </c>
      <c r="E69">
        <f t="shared" si="12"/>
        <v>2013</v>
      </c>
      <c r="F69">
        <f t="shared" si="13"/>
        <v>3</v>
      </c>
      <c r="G69" t="str">
        <f t="shared" si="14"/>
        <v>March</v>
      </c>
      <c r="H69">
        <f t="shared" si="15"/>
        <v>1</v>
      </c>
      <c r="I69" t="str">
        <f t="shared" si="16"/>
        <v>Q1</v>
      </c>
      <c r="J69" s="4">
        <f t="shared" si="17"/>
        <v>41342</v>
      </c>
    </row>
    <row r="70" spans="1:10" x14ac:dyDescent="0.25">
      <c r="A70" s="7">
        <f t="shared" si="9"/>
        <v>20130310</v>
      </c>
      <c r="B70" s="4">
        <v>41343</v>
      </c>
      <c r="C70">
        <f t="shared" si="10"/>
        <v>10</v>
      </c>
      <c r="D70">
        <f t="shared" si="11"/>
        <v>69</v>
      </c>
      <c r="E70">
        <f t="shared" si="12"/>
        <v>2013</v>
      </c>
      <c r="F70">
        <f t="shared" si="13"/>
        <v>3</v>
      </c>
      <c r="G70" t="str">
        <f t="shared" si="14"/>
        <v>March</v>
      </c>
      <c r="H70">
        <f t="shared" si="15"/>
        <v>1</v>
      </c>
      <c r="I70" t="str">
        <f t="shared" si="16"/>
        <v>Q1</v>
      </c>
      <c r="J70" s="4">
        <f t="shared" si="17"/>
        <v>41349</v>
      </c>
    </row>
    <row r="71" spans="1:10" x14ac:dyDescent="0.25">
      <c r="A71" s="7">
        <f t="shared" si="9"/>
        <v>20130311</v>
      </c>
      <c r="B71" s="4">
        <v>41344</v>
      </c>
      <c r="C71">
        <f t="shared" si="10"/>
        <v>11</v>
      </c>
      <c r="D71">
        <f t="shared" si="11"/>
        <v>70</v>
      </c>
      <c r="E71">
        <f t="shared" si="12"/>
        <v>2013</v>
      </c>
      <c r="F71">
        <f t="shared" si="13"/>
        <v>3</v>
      </c>
      <c r="G71" t="str">
        <f t="shared" si="14"/>
        <v>March</v>
      </c>
      <c r="H71">
        <f t="shared" si="15"/>
        <v>1</v>
      </c>
      <c r="I71" t="str">
        <f t="shared" si="16"/>
        <v>Q1</v>
      </c>
      <c r="J71" s="4">
        <f t="shared" si="17"/>
        <v>41349</v>
      </c>
    </row>
    <row r="72" spans="1:10" x14ac:dyDescent="0.25">
      <c r="A72" s="7">
        <f t="shared" si="9"/>
        <v>20130312</v>
      </c>
      <c r="B72" s="4">
        <v>41345</v>
      </c>
      <c r="C72">
        <f t="shared" si="10"/>
        <v>12</v>
      </c>
      <c r="D72">
        <f t="shared" si="11"/>
        <v>71</v>
      </c>
      <c r="E72">
        <f t="shared" si="12"/>
        <v>2013</v>
      </c>
      <c r="F72">
        <f t="shared" si="13"/>
        <v>3</v>
      </c>
      <c r="G72" t="str">
        <f t="shared" si="14"/>
        <v>March</v>
      </c>
      <c r="H72">
        <f t="shared" si="15"/>
        <v>1</v>
      </c>
      <c r="I72" t="str">
        <f t="shared" si="16"/>
        <v>Q1</v>
      </c>
      <c r="J72" s="4">
        <f t="shared" si="17"/>
        <v>41349</v>
      </c>
    </row>
    <row r="73" spans="1:10" x14ac:dyDescent="0.25">
      <c r="A73" s="7">
        <f t="shared" si="9"/>
        <v>20130313</v>
      </c>
      <c r="B73" s="4">
        <v>41346</v>
      </c>
      <c r="C73">
        <f t="shared" si="10"/>
        <v>13</v>
      </c>
      <c r="D73">
        <f t="shared" si="11"/>
        <v>72</v>
      </c>
      <c r="E73">
        <f t="shared" si="12"/>
        <v>2013</v>
      </c>
      <c r="F73">
        <f t="shared" si="13"/>
        <v>3</v>
      </c>
      <c r="G73" t="str">
        <f t="shared" si="14"/>
        <v>March</v>
      </c>
      <c r="H73">
        <f t="shared" si="15"/>
        <v>1</v>
      </c>
      <c r="I73" t="str">
        <f t="shared" si="16"/>
        <v>Q1</v>
      </c>
      <c r="J73" s="4">
        <f t="shared" si="17"/>
        <v>41349</v>
      </c>
    </row>
    <row r="74" spans="1:10" x14ac:dyDescent="0.25">
      <c r="A74" s="7">
        <f t="shared" si="9"/>
        <v>20130314</v>
      </c>
      <c r="B74" s="4">
        <v>41347</v>
      </c>
      <c r="C74">
        <f t="shared" si="10"/>
        <v>14</v>
      </c>
      <c r="D74">
        <f t="shared" si="11"/>
        <v>73</v>
      </c>
      <c r="E74">
        <f t="shared" si="12"/>
        <v>2013</v>
      </c>
      <c r="F74">
        <f t="shared" si="13"/>
        <v>3</v>
      </c>
      <c r="G74" t="str">
        <f t="shared" si="14"/>
        <v>March</v>
      </c>
      <c r="H74">
        <f t="shared" si="15"/>
        <v>1</v>
      </c>
      <c r="I74" t="str">
        <f t="shared" si="16"/>
        <v>Q1</v>
      </c>
      <c r="J74" s="4">
        <f t="shared" si="17"/>
        <v>41349</v>
      </c>
    </row>
    <row r="75" spans="1:10" x14ac:dyDescent="0.25">
      <c r="A75" s="7">
        <f t="shared" si="9"/>
        <v>20130315</v>
      </c>
      <c r="B75" s="4">
        <v>41348</v>
      </c>
      <c r="C75">
        <f t="shared" si="10"/>
        <v>15</v>
      </c>
      <c r="D75">
        <f t="shared" si="11"/>
        <v>74</v>
      </c>
      <c r="E75">
        <f t="shared" si="12"/>
        <v>2013</v>
      </c>
      <c r="F75">
        <f t="shared" si="13"/>
        <v>3</v>
      </c>
      <c r="G75" t="str">
        <f t="shared" si="14"/>
        <v>March</v>
      </c>
      <c r="H75">
        <f t="shared" si="15"/>
        <v>1</v>
      </c>
      <c r="I75" t="str">
        <f t="shared" si="16"/>
        <v>Q1</v>
      </c>
      <c r="J75" s="4">
        <f t="shared" si="17"/>
        <v>41349</v>
      </c>
    </row>
    <row r="76" spans="1:10" x14ac:dyDescent="0.25">
      <c r="A76" s="7">
        <f t="shared" si="9"/>
        <v>20130316</v>
      </c>
      <c r="B76" s="4">
        <v>41349</v>
      </c>
      <c r="C76">
        <f t="shared" si="10"/>
        <v>16</v>
      </c>
      <c r="D76">
        <f t="shared" si="11"/>
        <v>75</v>
      </c>
      <c r="E76">
        <f t="shared" si="12"/>
        <v>2013</v>
      </c>
      <c r="F76">
        <f t="shared" si="13"/>
        <v>3</v>
      </c>
      <c r="G76" t="str">
        <f t="shared" si="14"/>
        <v>March</v>
      </c>
      <c r="H76">
        <f t="shared" si="15"/>
        <v>1</v>
      </c>
      <c r="I76" t="str">
        <f t="shared" si="16"/>
        <v>Q1</v>
      </c>
      <c r="J76" s="4">
        <f t="shared" si="17"/>
        <v>41349</v>
      </c>
    </row>
    <row r="77" spans="1:10" x14ac:dyDescent="0.25">
      <c r="A77" s="7">
        <f t="shared" si="9"/>
        <v>20130317</v>
      </c>
      <c r="B77" s="4">
        <v>41350</v>
      </c>
      <c r="C77">
        <f t="shared" si="10"/>
        <v>17</v>
      </c>
      <c r="D77">
        <f t="shared" si="11"/>
        <v>76</v>
      </c>
      <c r="E77">
        <f t="shared" si="12"/>
        <v>2013</v>
      </c>
      <c r="F77">
        <f t="shared" si="13"/>
        <v>3</v>
      </c>
      <c r="G77" t="str">
        <f t="shared" si="14"/>
        <v>March</v>
      </c>
      <c r="H77">
        <f t="shared" si="15"/>
        <v>1</v>
      </c>
      <c r="I77" t="str">
        <f t="shared" si="16"/>
        <v>Q1</v>
      </c>
      <c r="J77" s="4">
        <f t="shared" si="17"/>
        <v>41356</v>
      </c>
    </row>
    <row r="78" spans="1:10" x14ac:dyDescent="0.25">
      <c r="A78" s="7">
        <f t="shared" si="9"/>
        <v>20130318</v>
      </c>
      <c r="B78" s="4">
        <v>41351</v>
      </c>
      <c r="C78">
        <f t="shared" si="10"/>
        <v>18</v>
      </c>
      <c r="D78">
        <f t="shared" si="11"/>
        <v>77</v>
      </c>
      <c r="E78">
        <f t="shared" si="12"/>
        <v>2013</v>
      </c>
      <c r="F78">
        <f t="shared" si="13"/>
        <v>3</v>
      </c>
      <c r="G78" t="str">
        <f t="shared" si="14"/>
        <v>March</v>
      </c>
      <c r="H78">
        <f t="shared" si="15"/>
        <v>1</v>
      </c>
      <c r="I78" t="str">
        <f t="shared" si="16"/>
        <v>Q1</v>
      </c>
      <c r="J78" s="4">
        <f t="shared" si="17"/>
        <v>41356</v>
      </c>
    </row>
    <row r="79" spans="1:10" x14ac:dyDescent="0.25">
      <c r="A79" s="7">
        <f t="shared" si="9"/>
        <v>20130319</v>
      </c>
      <c r="B79" s="4">
        <v>41352</v>
      </c>
      <c r="C79">
        <f t="shared" si="10"/>
        <v>19</v>
      </c>
      <c r="D79">
        <f t="shared" si="11"/>
        <v>78</v>
      </c>
      <c r="E79">
        <f t="shared" si="12"/>
        <v>2013</v>
      </c>
      <c r="F79">
        <f t="shared" si="13"/>
        <v>3</v>
      </c>
      <c r="G79" t="str">
        <f t="shared" si="14"/>
        <v>March</v>
      </c>
      <c r="H79">
        <f t="shared" si="15"/>
        <v>1</v>
      </c>
      <c r="I79" t="str">
        <f t="shared" si="16"/>
        <v>Q1</v>
      </c>
      <c r="J79" s="4">
        <f t="shared" si="17"/>
        <v>41356</v>
      </c>
    </row>
    <row r="80" spans="1:10" x14ac:dyDescent="0.25">
      <c r="A80" s="7">
        <f t="shared" si="9"/>
        <v>20130320</v>
      </c>
      <c r="B80" s="4">
        <v>41353</v>
      </c>
      <c r="C80">
        <f t="shared" si="10"/>
        <v>20</v>
      </c>
      <c r="D80">
        <f t="shared" si="11"/>
        <v>79</v>
      </c>
      <c r="E80">
        <f t="shared" si="12"/>
        <v>2013</v>
      </c>
      <c r="F80">
        <f t="shared" si="13"/>
        <v>3</v>
      </c>
      <c r="G80" t="str">
        <f t="shared" si="14"/>
        <v>March</v>
      </c>
      <c r="H80">
        <f t="shared" si="15"/>
        <v>1</v>
      </c>
      <c r="I80" t="str">
        <f t="shared" si="16"/>
        <v>Q1</v>
      </c>
      <c r="J80" s="4">
        <f t="shared" si="17"/>
        <v>41356</v>
      </c>
    </row>
    <row r="81" spans="1:10" x14ac:dyDescent="0.25">
      <c r="A81" s="7">
        <f t="shared" si="9"/>
        <v>20130321</v>
      </c>
      <c r="B81" s="4">
        <v>41354</v>
      </c>
      <c r="C81">
        <f t="shared" si="10"/>
        <v>21</v>
      </c>
      <c r="D81">
        <f t="shared" si="11"/>
        <v>80</v>
      </c>
      <c r="E81">
        <f t="shared" si="12"/>
        <v>2013</v>
      </c>
      <c r="F81">
        <f t="shared" si="13"/>
        <v>3</v>
      </c>
      <c r="G81" t="str">
        <f t="shared" si="14"/>
        <v>March</v>
      </c>
      <c r="H81">
        <f t="shared" si="15"/>
        <v>1</v>
      </c>
      <c r="I81" t="str">
        <f t="shared" si="16"/>
        <v>Q1</v>
      </c>
      <c r="J81" s="4">
        <f t="shared" si="17"/>
        <v>41356</v>
      </c>
    </row>
    <row r="82" spans="1:10" x14ac:dyDescent="0.25">
      <c r="A82" s="7">
        <f t="shared" si="9"/>
        <v>20130322</v>
      </c>
      <c r="B82" s="4">
        <v>41355</v>
      </c>
      <c r="C82">
        <f t="shared" si="10"/>
        <v>22</v>
      </c>
      <c r="D82">
        <f t="shared" si="11"/>
        <v>81</v>
      </c>
      <c r="E82">
        <f t="shared" si="12"/>
        <v>2013</v>
      </c>
      <c r="F82">
        <f t="shared" si="13"/>
        <v>3</v>
      </c>
      <c r="G82" t="str">
        <f t="shared" si="14"/>
        <v>March</v>
      </c>
      <c r="H82">
        <f t="shared" si="15"/>
        <v>1</v>
      </c>
      <c r="I82" t="str">
        <f t="shared" si="16"/>
        <v>Q1</v>
      </c>
      <c r="J82" s="4">
        <f t="shared" si="17"/>
        <v>41356</v>
      </c>
    </row>
    <row r="83" spans="1:10" x14ac:dyDescent="0.25">
      <c r="A83" s="7">
        <f t="shared" si="9"/>
        <v>20130323</v>
      </c>
      <c r="B83" s="4">
        <v>41356</v>
      </c>
      <c r="C83">
        <f t="shared" si="10"/>
        <v>23</v>
      </c>
      <c r="D83">
        <f t="shared" si="11"/>
        <v>82</v>
      </c>
      <c r="E83">
        <f t="shared" si="12"/>
        <v>2013</v>
      </c>
      <c r="F83">
        <f t="shared" si="13"/>
        <v>3</v>
      </c>
      <c r="G83" t="str">
        <f t="shared" si="14"/>
        <v>March</v>
      </c>
      <c r="H83">
        <f t="shared" si="15"/>
        <v>1</v>
      </c>
      <c r="I83" t="str">
        <f t="shared" si="16"/>
        <v>Q1</v>
      </c>
      <c r="J83" s="4">
        <f t="shared" si="17"/>
        <v>41356</v>
      </c>
    </row>
    <row r="84" spans="1:10" x14ac:dyDescent="0.25">
      <c r="A84" s="7">
        <f t="shared" si="9"/>
        <v>20130324</v>
      </c>
      <c r="B84" s="4">
        <v>41357</v>
      </c>
      <c r="C84">
        <f t="shared" si="10"/>
        <v>24</v>
      </c>
      <c r="D84">
        <f t="shared" si="11"/>
        <v>83</v>
      </c>
      <c r="E84">
        <f t="shared" si="12"/>
        <v>2013</v>
      </c>
      <c r="F84">
        <f t="shared" si="13"/>
        <v>3</v>
      </c>
      <c r="G84" t="str">
        <f t="shared" si="14"/>
        <v>March</v>
      </c>
      <c r="H84">
        <f t="shared" si="15"/>
        <v>1</v>
      </c>
      <c r="I84" t="str">
        <f t="shared" si="16"/>
        <v>Q1</v>
      </c>
      <c r="J84" s="4">
        <f t="shared" si="17"/>
        <v>41363</v>
      </c>
    </row>
    <row r="85" spans="1:10" x14ac:dyDescent="0.25">
      <c r="A85" s="7">
        <f t="shared" si="9"/>
        <v>20130325</v>
      </c>
      <c r="B85" s="4">
        <v>41358</v>
      </c>
      <c r="C85">
        <f t="shared" si="10"/>
        <v>25</v>
      </c>
      <c r="D85">
        <f t="shared" si="11"/>
        <v>84</v>
      </c>
      <c r="E85">
        <f t="shared" si="12"/>
        <v>2013</v>
      </c>
      <c r="F85">
        <f t="shared" si="13"/>
        <v>3</v>
      </c>
      <c r="G85" t="str">
        <f t="shared" si="14"/>
        <v>March</v>
      </c>
      <c r="H85">
        <f t="shared" si="15"/>
        <v>1</v>
      </c>
      <c r="I85" t="str">
        <f t="shared" si="16"/>
        <v>Q1</v>
      </c>
      <c r="J85" s="4">
        <f t="shared" si="17"/>
        <v>41363</v>
      </c>
    </row>
    <row r="86" spans="1:10" x14ac:dyDescent="0.25">
      <c r="A86" s="7">
        <f t="shared" si="9"/>
        <v>20130326</v>
      </c>
      <c r="B86" s="4">
        <v>41359</v>
      </c>
      <c r="C86">
        <f t="shared" si="10"/>
        <v>26</v>
      </c>
      <c r="D86">
        <f t="shared" si="11"/>
        <v>85</v>
      </c>
      <c r="E86">
        <f t="shared" si="12"/>
        <v>2013</v>
      </c>
      <c r="F86">
        <f t="shared" si="13"/>
        <v>3</v>
      </c>
      <c r="G86" t="str">
        <f t="shared" si="14"/>
        <v>March</v>
      </c>
      <c r="H86">
        <f t="shared" si="15"/>
        <v>1</v>
      </c>
      <c r="I86" t="str">
        <f t="shared" si="16"/>
        <v>Q1</v>
      </c>
      <c r="J86" s="4">
        <f t="shared" si="17"/>
        <v>41363</v>
      </c>
    </row>
    <row r="87" spans="1:10" x14ac:dyDescent="0.25">
      <c r="A87" s="7">
        <f t="shared" si="9"/>
        <v>20130327</v>
      </c>
      <c r="B87" s="4">
        <v>41360</v>
      </c>
      <c r="C87">
        <f t="shared" si="10"/>
        <v>27</v>
      </c>
      <c r="D87">
        <f t="shared" si="11"/>
        <v>86</v>
      </c>
      <c r="E87">
        <f t="shared" si="12"/>
        <v>2013</v>
      </c>
      <c r="F87">
        <f t="shared" si="13"/>
        <v>3</v>
      </c>
      <c r="G87" t="str">
        <f t="shared" si="14"/>
        <v>March</v>
      </c>
      <c r="H87">
        <f t="shared" si="15"/>
        <v>1</v>
      </c>
      <c r="I87" t="str">
        <f t="shared" si="16"/>
        <v>Q1</v>
      </c>
      <c r="J87" s="4">
        <f t="shared" si="17"/>
        <v>41363</v>
      </c>
    </row>
    <row r="88" spans="1:10" x14ac:dyDescent="0.25">
      <c r="A88" s="7">
        <f t="shared" si="9"/>
        <v>20130328</v>
      </c>
      <c r="B88" s="4">
        <v>41361</v>
      </c>
      <c r="C88">
        <f t="shared" si="10"/>
        <v>28</v>
      </c>
      <c r="D88">
        <f t="shared" si="11"/>
        <v>87</v>
      </c>
      <c r="E88">
        <f t="shared" si="12"/>
        <v>2013</v>
      </c>
      <c r="F88">
        <f t="shared" si="13"/>
        <v>3</v>
      </c>
      <c r="G88" t="str">
        <f t="shared" si="14"/>
        <v>March</v>
      </c>
      <c r="H88">
        <f t="shared" si="15"/>
        <v>1</v>
      </c>
      <c r="I88" t="str">
        <f t="shared" si="16"/>
        <v>Q1</v>
      </c>
      <c r="J88" s="4">
        <f t="shared" si="17"/>
        <v>41363</v>
      </c>
    </row>
    <row r="89" spans="1:10" x14ac:dyDescent="0.25">
      <c r="A89" s="7">
        <f t="shared" si="9"/>
        <v>20130329</v>
      </c>
      <c r="B89" s="4">
        <v>41362</v>
      </c>
      <c r="C89">
        <f t="shared" si="10"/>
        <v>29</v>
      </c>
      <c r="D89">
        <f t="shared" si="11"/>
        <v>88</v>
      </c>
      <c r="E89">
        <f t="shared" si="12"/>
        <v>2013</v>
      </c>
      <c r="F89">
        <f t="shared" si="13"/>
        <v>3</v>
      </c>
      <c r="G89" t="str">
        <f t="shared" si="14"/>
        <v>March</v>
      </c>
      <c r="H89">
        <f t="shared" si="15"/>
        <v>1</v>
      </c>
      <c r="I89" t="str">
        <f t="shared" si="16"/>
        <v>Q1</v>
      </c>
      <c r="J89" s="4">
        <f t="shared" si="17"/>
        <v>41363</v>
      </c>
    </row>
    <row r="90" spans="1:10" x14ac:dyDescent="0.25">
      <c r="A90" s="7">
        <f t="shared" si="9"/>
        <v>20130330</v>
      </c>
      <c r="B90" s="4">
        <v>41363</v>
      </c>
      <c r="C90">
        <f t="shared" si="10"/>
        <v>30</v>
      </c>
      <c r="D90">
        <f t="shared" si="11"/>
        <v>89</v>
      </c>
      <c r="E90">
        <f t="shared" si="12"/>
        <v>2013</v>
      </c>
      <c r="F90">
        <f t="shared" si="13"/>
        <v>3</v>
      </c>
      <c r="G90" t="str">
        <f t="shared" si="14"/>
        <v>March</v>
      </c>
      <c r="H90">
        <f t="shared" si="15"/>
        <v>1</v>
      </c>
      <c r="I90" t="str">
        <f t="shared" si="16"/>
        <v>Q1</v>
      </c>
      <c r="J90" s="4">
        <f t="shared" si="17"/>
        <v>41363</v>
      </c>
    </row>
    <row r="91" spans="1:10" x14ac:dyDescent="0.25">
      <c r="A91" s="7">
        <f t="shared" si="9"/>
        <v>20130331</v>
      </c>
      <c r="B91" s="4">
        <v>41364</v>
      </c>
      <c r="C91">
        <f t="shared" si="10"/>
        <v>31</v>
      </c>
      <c r="D91">
        <f t="shared" si="11"/>
        <v>90</v>
      </c>
      <c r="E91">
        <f t="shared" si="12"/>
        <v>2013</v>
      </c>
      <c r="F91">
        <f t="shared" si="13"/>
        <v>3</v>
      </c>
      <c r="G91" t="str">
        <f t="shared" si="14"/>
        <v>March</v>
      </c>
      <c r="H91">
        <f t="shared" si="15"/>
        <v>1</v>
      </c>
      <c r="I91" t="str">
        <f t="shared" si="16"/>
        <v>Q1</v>
      </c>
      <c r="J91" s="4">
        <f t="shared" si="17"/>
        <v>41370</v>
      </c>
    </row>
    <row r="92" spans="1:10" x14ac:dyDescent="0.25">
      <c r="A92" s="7">
        <f t="shared" si="9"/>
        <v>20130401</v>
      </c>
      <c r="B92" s="4">
        <v>41365</v>
      </c>
      <c r="C92">
        <f t="shared" si="10"/>
        <v>1</v>
      </c>
      <c r="D92">
        <f t="shared" si="11"/>
        <v>91</v>
      </c>
      <c r="E92">
        <f t="shared" si="12"/>
        <v>2013</v>
      </c>
      <c r="F92">
        <f t="shared" si="13"/>
        <v>4</v>
      </c>
      <c r="G92" t="str">
        <f t="shared" si="14"/>
        <v>April</v>
      </c>
      <c r="H92">
        <f t="shared" si="15"/>
        <v>2</v>
      </c>
      <c r="I92" t="str">
        <f t="shared" si="16"/>
        <v>Q2</v>
      </c>
      <c r="J92" s="4">
        <f t="shared" si="17"/>
        <v>41370</v>
      </c>
    </row>
    <row r="93" spans="1:10" x14ac:dyDescent="0.25">
      <c r="A93" s="7">
        <f t="shared" si="9"/>
        <v>20130402</v>
      </c>
      <c r="B93" s="4">
        <v>41366</v>
      </c>
      <c r="C93">
        <f t="shared" si="10"/>
        <v>2</v>
      </c>
      <c r="D93">
        <f t="shared" si="11"/>
        <v>92</v>
      </c>
      <c r="E93">
        <f t="shared" si="12"/>
        <v>2013</v>
      </c>
      <c r="F93">
        <f t="shared" si="13"/>
        <v>4</v>
      </c>
      <c r="G93" t="str">
        <f t="shared" si="14"/>
        <v>April</v>
      </c>
      <c r="H93">
        <f t="shared" si="15"/>
        <v>2</v>
      </c>
      <c r="I93" t="str">
        <f t="shared" si="16"/>
        <v>Q2</v>
      </c>
      <c r="J93" s="4">
        <f t="shared" si="17"/>
        <v>41370</v>
      </c>
    </row>
    <row r="94" spans="1:10" x14ac:dyDescent="0.25">
      <c r="A94" s="7">
        <f t="shared" si="9"/>
        <v>20130403</v>
      </c>
      <c r="B94" s="4">
        <v>41367</v>
      </c>
      <c r="C94">
        <f t="shared" si="10"/>
        <v>3</v>
      </c>
      <c r="D94">
        <f t="shared" si="11"/>
        <v>93</v>
      </c>
      <c r="E94">
        <f t="shared" si="12"/>
        <v>2013</v>
      </c>
      <c r="F94">
        <f t="shared" si="13"/>
        <v>4</v>
      </c>
      <c r="G94" t="str">
        <f t="shared" si="14"/>
        <v>April</v>
      </c>
      <c r="H94">
        <f t="shared" si="15"/>
        <v>2</v>
      </c>
      <c r="I94" t="str">
        <f t="shared" si="16"/>
        <v>Q2</v>
      </c>
      <c r="J94" s="4">
        <f t="shared" si="17"/>
        <v>41370</v>
      </c>
    </row>
    <row r="95" spans="1:10" x14ac:dyDescent="0.25">
      <c r="A95" s="7">
        <f t="shared" si="9"/>
        <v>20130404</v>
      </c>
      <c r="B95" s="4">
        <v>41368</v>
      </c>
      <c r="C95">
        <f t="shared" si="10"/>
        <v>4</v>
      </c>
      <c r="D95">
        <f t="shared" si="11"/>
        <v>94</v>
      </c>
      <c r="E95">
        <f t="shared" si="12"/>
        <v>2013</v>
      </c>
      <c r="F95">
        <f t="shared" si="13"/>
        <v>4</v>
      </c>
      <c r="G95" t="str">
        <f t="shared" si="14"/>
        <v>April</v>
      </c>
      <c r="H95">
        <f t="shared" si="15"/>
        <v>2</v>
      </c>
      <c r="I95" t="str">
        <f t="shared" si="16"/>
        <v>Q2</v>
      </c>
      <c r="J95" s="4">
        <f t="shared" si="17"/>
        <v>41370</v>
      </c>
    </row>
    <row r="96" spans="1:10" x14ac:dyDescent="0.25">
      <c r="A96" s="7">
        <f t="shared" si="9"/>
        <v>20130405</v>
      </c>
      <c r="B96" s="4">
        <v>41369</v>
      </c>
      <c r="C96">
        <f t="shared" si="10"/>
        <v>5</v>
      </c>
      <c r="D96">
        <f t="shared" si="11"/>
        <v>95</v>
      </c>
      <c r="E96">
        <f t="shared" si="12"/>
        <v>2013</v>
      </c>
      <c r="F96">
        <f t="shared" si="13"/>
        <v>4</v>
      </c>
      <c r="G96" t="str">
        <f t="shared" si="14"/>
        <v>April</v>
      </c>
      <c r="H96">
        <f t="shared" si="15"/>
        <v>2</v>
      </c>
      <c r="I96" t="str">
        <f t="shared" si="16"/>
        <v>Q2</v>
      </c>
      <c r="J96" s="4">
        <f t="shared" si="17"/>
        <v>41370</v>
      </c>
    </row>
    <row r="97" spans="1:10" x14ac:dyDescent="0.25">
      <c r="A97" s="7">
        <f t="shared" si="9"/>
        <v>20130406</v>
      </c>
      <c r="B97" s="4">
        <v>41370</v>
      </c>
      <c r="C97">
        <f t="shared" si="10"/>
        <v>6</v>
      </c>
      <c r="D97">
        <f t="shared" si="11"/>
        <v>96</v>
      </c>
      <c r="E97">
        <f t="shared" si="12"/>
        <v>2013</v>
      </c>
      <c r="F97">
        <f t="shared" si="13"/>
        <v>4</v>
      </c>
      <c r="G97" t="str">
        <f t="shared" si="14"/>
        <v>April</v>
      </c>
      <c r="H97">
        <f t="shared" si="15"/>
        <v>2</v>
      </c>
      <c r="I97" t="str">
        <f t="shared" si="16"/>
        <v>Q2</v>
      </c>
      <c r="J97" s="4">
        <f t="shared" si="17"/>
        <v>41370</v>
      </c>
    </row>
    <row r="98" spans="1:10" x14ac:dyDescent="0.25">
      <c r="A98" s="7">
        <f t="shared" si="9"/>
        <v>20130407</v>
      </c>
      <c r="B98" s="4">
        <v>41371</v>
      </c>
      <c r="C98">
        <f t="shared" si="10"/>
        <v>7</v>
      </c>
      <c r="D98">
        <f t="shared" si="11"/>
        <v>97</v>
      </c>
      <c r="E98">
        <f t="shared" si="12"/>
        <v>2013</v>
      </c>
      <c r="F98">
        <f t="shared" si="13"/>
        <v>4</v>
      </c>
      <c r="G98" t="str">
        <f t="shared" si="14"/>
        <v>April</v>
      </c>
      <c r="H98">
        <f t="shared" si="15"/>
        <v>2</v>
      </c>
      <c r="I98" t="str">
        <f t="shared" si="16"/>
        <v>Q2</v>
      </c>
      <c r="J98" s="4">
        <f t="shared" si="17"/>
        <v>41377</v>
      </c>
    </row>
    <row r="99" spans="1:10" x14ac:dyDescent="0.25">
      <c r="A99" s="7">
        <f t="shared" si="9"/>
        <v>20130408</v>
      </c>
      <c r="B99" s="4">
        <v>41372</v>
      </c>
      <c r="C99">
        <f t="shared" si="10"/>
        <v>8</v>
      </c>
      <c r="D99">
        <f t="shared" si="11"/>
        <v>98</v>
      </c>
      <c r="E99">
        <f t="shared" si="12"/>
        <v>2013</v>
      </c>
      <c r="F99">
        <f t="shared" si="13"/>
        <v>4</v>
      </c>
      <c r="G99" t="str">
        <f t="shared" si="14"/>
        <v>April</v>
      </c>
      <c r="H99">
        <f t="shared" si="15"/>
        <v>2</v>
      </c>
      <c r="I99" t="str">
        <f t="shared" si="16"/>
        <v>Q2</v>
      </c>
      <c r="J99" s="4">
        <f t="shared" si="17"/>
        <v>41377</v>
      </c>
    </row>
    <row r="100" spans="1:10" x14ac:dyDescent="0.25">
      <c r="A100" s="7">
        <f t="shared" si="9"/>
        <v>20130409</v>
      </c>
      <c r="B100" s="4">
        <v>41373</v>
      </c>
      <c r="C100">
        <f t="shared" si="10"/>
        <v>9</v>
      </c>
      <c r="D100">
        <f t="shared" si="11"/>
        <v>99</v>
      </c>
      <c r="E100">
        <f t="shared" si="12"/>
        <v>2013</v>
      </c>
      <c r="F100">
        <f t="shared" si="13"/>
        <v>4</v>
      </c>
      <c r="G100" t="str">
        <f t="shared" si="14"/>
        <v>April</v>
      </c>
      <c r="H100">
        <f t="shared" si="15"/>
        <v>2</v>
      </c>
      <c r="I100" t="str">
        <f t="shared" si="16"/>
        <v>Q2</v>
      </c>
      <c r="J100" s="4">
        <f t="shared" si="17"/>
        <v>41377</v>
      </c>
    </row>
    <row r="101" spans="1:10" x14ac:dyDescent="0.25">
      <c r="A101" s="7">
        <f t="shared" si="9"/>
        <v>20130410</v>
      </c>
      <c r="B101" s="4">
        <v>41374</v>
      </c>
      <c r="C101">
        <f t="shared" si="10"/>
        <v>10</v>
      </c>
      <c r="D101">
        <f t="shared" si="11"/>
        <v>100</v>
      </c>
      <c r="E101">
        <f t="shared" si="12"/>
        <v>2013</v>
      </c>
      <c r="F101">
        <f t="shared" si="13"/>
        <v>4</v>
      </c>
      <c r="G101" t="str">
        <f t="shared" si="14"/>
        <v>April</v>
      </c>
      <c r="H101">
        <f t="shared" si="15"/>
        <v>2</v>
      </c>
      <c r="I101" t="str">
        <f t="shared" si="16"/>
        <v>Q2</v>
      </c>
      <c r="J101" s="4">
        <f t="shared" si="17"/>
        <v>41377</v>
      </c>
    </row>
    <row r="102" spans="1:10" x14ac:dyDescent="0.25">
      <c r="A102" s="7">
        <f t="shared" si="9"/>
        <v>20130411</v>
      </c>
      <c r="B102" s="4">
        <v>41375</v>
      </c>
      <c r="C102">
        <f t="shared" si="10"/>
        <v>11</v>
      </c>
      <c r="D102">
        <f t="shared" si="11"/>
        <v>101</v>
      </c>
      <c r="E102">
        <f t="shared" si="12"/>
        <v>2013</v>
      </c>
      <c r="F102">
        <f t="shared" si="13"/>
        <v>4</v>
      </c>
      <c r="G102" t="str">
        <f t="shared" si="14"/>
        <v>April</v>
      </c>
      <c r="H102">
        <f t="shared" si="15"/>
        <v>2</v>
      </c>
      <c r="I102" t="str">
        <f t="shared" si="16"/>
        <v>Q2</v>
      </c>
      <c r="J102" s="4">
        <f t="shared" si="17"/>
        <v>41377</v>
      </c>
    </row>
    <row r="103" spans="1:10" x14ac:dyDescent="0.25">
      <c r="A103" s="7">
        <f t="shared" si="9"/>
        <v>20130412</v>
      </c>
      <c r="B103" s="4">
        <v>41376</v>
      </c>
      <c r="C103">
        <f t="shared" si="10"/>
        <v>12</v>
      </c>
      <c r="D103">
        <f t="shared" si="11"/>
        <v>102</v>
      </c>
      <c r="E103">
        <f t="shared" si="12"/>
        <v>2013</v>
      </c>
      <c r="F103">
        <f t="shared" si="13"/>
        <v>4</v>
      </c>
      <c r="G103" t="str">
        <f t="shared" si="14"/>
        <v>April</v>
      </c>
      <c r="H103">
        <f t="shared" si="15"/>
        <v>2</v>
      </c>
      <c r="I103" t="str">
        <f t="shared" si="16"/>
        <v>Q2</v>
      </c>
      <c r="J103" s="4">
        <f t="shared" si="17"/>
        <v>41377</v>
      </c>
    </row>
    <row r="104" spans="1:10" x14ac:dyDescent="0.25">
      <c r="A104" s="7">
        <f t="shared" si="9"/>
        <v>20130413</v>
      </c>
      <c r="B104" s="4">
        <v>41377</v>
      </c>
      <c r="C104">
        <f t="shared" si="10"/>
        <v>13</v>
      </c>
      <c r="D104">
        <f t="shared" si="11"/>
        <v>103</v>
      </c>
      <c r="E104">
        <f t="shared" si="12"/>
        <v>2013</v>
      </c>
      <c r="F104">
        <f t="shared" si="13"/>
        <v>4</v>
      </c>
      <c r="G104" t="str">
        <f t="shared" si="14"/>
        <v>April</v>
      </c>
      <c r="H104">
        <f t="shared" si="15"/>
        <v>2</v>
      </c>
      <c r="I104" t="str">
        <f t="shared" si="16"/>
        <v>Q2</v>
      </c>
      <c r="J104" s="4">
        <f t="shared" si="17"/>
        <v>41377</v>
      </c>
    </row>
    <row r="105" spans="1:10" x14ac:dyDescent="0.25">
      <c r="A105" s="7">
        <f t="shared" si="9"/>
        <v>20130414</v>
      </c>
      <c r="B105" s="4">
        <v>41378</v>
      </c>
      <c r="C105">
        <f t="shared" si="10"/>
        <v>14</v>
      </c>
      <c r="D105">
        <f t="shared" si="11"/>
        <v>104</v>
      </c>
      <c r="E105">
        <f t="shared" si="12"/>
        <v>2013</v>
      </c>
      <c r="F105">
        <f t="shared" si="13"/>
        <v>4</v>
      </c>
      <c r="G105" t="str">
        <f t="shared" si="14"/>
        <v>April</v>
      </c>
      <c r="H105">
        <f t="shared" si="15"/>
        <v>2</v>
      </c>
      <c r="I105" t="str">
        <f t="shared" si="16"/>
        <v>Q2</v>
      </c>
      <c r="J105" s="4">
        <f t="shared" si="17"/>
        <v>41384</v>
      </c>
    </row>
    <row r="106" spans="1:10" x14ac:dyDescent="0.25">
      <c r="A106" s="7">
        <f t="shared" si="9"/>
        <v>20130415</v>
      </c>
      <c r="B106" s="4">
        <v>41379</v>
      </c>
      <c r="C106">
        <f t="shared" si="10"/>
        <v>15</v>
      </c>
      <c r="D106">
        <f t="shared" si="11"/>
        <v>105</v>
      </c>
      <c r="E106">
        <f t="shared" si="12"/>
        <v>2013</v>
      </c>
      <c r="F106">
        <f t="shared" si="13"/>
        <v>4</v>
      </c>
      <c r="G106" t="str">
        <f t="shared" si="14"/>
        <v>April</v>
      </c>
      <c r="H106">
        <f t="shared" si="15"/>
        <v>2</v>
      </c>
      <c r="I106" t="str">
        <f t="shared" si="16"/>
        <v>Q2</v>
      </c>
      <c r="J106" s="4">
        <f t="shared" si="17"/>
        <v>41384</v>
      </c>
    </row>
    <row r="107" spans="1:10" x14ac:dyDescent="0.25">
      <c r="A107" s="7">
        <f t="shared" si="9"/>
        <v>20130416</v>
      </c>
      <c r="B107" s="4">
        <v>41380</v>
      </c>
      <c r="C107">
        <f t="shared" si="10"/>
        <v>16</v>
      </c>
      <c r="D107">
        <f t="shared" si="11"/>
        <v>106</v>
      </c>
      <c r="E107">
        <f t="shared" si="12"/>
        <v>2013</v>
      </c>
      <c r="F107">
        <f t="shared" si="13"/>
        <v>4</v>
      </c>
      <c r="G107" t="str">
        <f t="shared" si="14"/>
        <v>April</v>
      </c>
      <c r="H107">
        <f t="shared" si="15"/>
        <v>2</v>
      </c>
      <c r="I107" t="str">
        <f t="shared" si="16"/>
        <v>Q2</v>
      </c>
      <c r="J107" s="4">
        <f t="shared" si="17"/>
        <v>41384</v>
      </c>
    </row>
    <row r="108" spans="1:10" x14ac:dyDescent="0.25">
      <c r="A108" s="7">
        <f t="shared" si="9"/>
        <v>20130417</v>
      </c>
      <c r="B108" s="4">
        <v>41381</v>
      </c>
      <c r="C108">
        <f t="shared" si="10"/>
        <v>17</v>
      </c>
      <c r="D108">
        <f t="shared" si="11"/>
        <v>107</v>
      </c>
      <c r="E108">
        <f t="shared" si="12"/>
        <v>2013</v>
      </c>
      <c r="F108">
        <f t="shared" si="13"/>
        <v>4</v>
      </c>
      <c r="G108" t="str">
        <f t="shared" si="14"/>
        <v>April</v>
      </c>
      <c r="H108">
        <f t="shared" si="15"/>
        <v>2</v>
      </c>
      <c r="I108" t="str">
        <f t="shared" si="16"/>
        <v>Q2</v>
      </c>
      <c r="J108" s="4">
        <f t="shared" si="17"/>
        <v>41384</v>
      </c>
    </row>
    <row r="109" spans="1:10" x14ac:dyDescent="0.25">
      <c r="A109" s="7">
        <f t="shared" si="9"/>
        <v>20130418</v>
      </c>
      <c r="B109" s="4">
        <v>41382</v>
      </c>
      <c r="C109">
        <f t="shared" si="10"/>
        <v>18</v>
      </c>
      <c r="D109">
        <f t="shared" si="11"/>
        <v>108</v>
      </c>
      <c r="E109">
        <f t="shared" si="12"/>
        <v>2013</v>
      </c>
      <c r="F109">
        <f t="shared" si="13"/>
        <v>4</v>
      </c>
      <c r="G109" t="str">
        <f t="shared" si="14"/>
        <v>April</v>
      </c>
      <c r="H109">
        <f t="shared" si="15"/>
        <v>2</v>
      </c>
      <c r="I109" t="str">
        <f t="shared" si="16"/>
        <v>Q2</v>
      </c>
      <c r="J109" s="4">
        <f t="shared" si="17"/>
        <v>41384</v>
      </c>
    </row>
    <row r="110" spans="1:10" x14ac:dyDescent="0.25">
      <c r="A110" s="7">
        <f t="shared" si="9"/>
        <v>20130419</v>
      </c>
      <c r="B110" s="4">
        <v>41383</v>
      </c>
      <c r="C110">
        <f t="shared" si="10"/>
        <v>19</v>
      </c>
      <c r="D110">
        <f t="shared" si="11"/>
        <v>109</v>
      </c>
      <c r="E110">
        <f t="shared" si="12"/>
        <v>2013</v>
      </c>
      <c r="F110">
        <f t="shared" si="13"/>
        <v>4</v>
      </c>
      <c r="G110" t="str">
        <f t="shared" si="14"/>
        <v>April</v>
      </c>
      <c r="H110">
        <f t="shared" si="15"/>
        <v>2</v>
      </c>
      <c r="I110" t="str">
        <f t="shared" si="16"/>
        <v>Q2</v>
      </c>
      <c r="J110" s="4">
        <f t="shared" si="17"/>
        <v>41384</v>
      </c>
    </row>
    <row r="111" spans="1:10" x14ac:dyDescent="0.25">
      <c r="A111" s="7">
        <f t="shared" si="9"/>
        <v>20130420</v>
      </c>
      <c r="B111" s="4">
        <v>41384</v>
      </c>
      <c r="C111">
        <f t="shared" si="10"/>
        <v>20</v>
      </c>
      <c r="D111">
        <f t="shared" si="11"/>
        <v>110</v>
      </c>
      <c r="E111">
        <f t="shared" si="12"/>
        <v>2013</v>
      </c>
      <c r="F111">
        <f t="shared" si="13"/>
        <v>4</v>
      </c>
      <c r="G111" t="str">
        <f t="shared" si="14"/>
        <v>April</v>
      </c>
      <c r="H111">
        <f t="shared" si="15"/>
        <v>2</v>
      </c>
      <c r="I111" t="str">
        <f t="shared" si="16"/>
        <v>Q2</v>
      </c>
      <c r="J111" s="4">
        <f t="shared" si="17"/>
        <v>41384</v>
      </c>
    </row>
    <row r="112" spans="1:10" x14ac:dyDescent="0.25">
      <c r="A112" s="7">
        <f t="shared" si="9"/>
        <v>20130421</v>
      </c>
      <c r="B112" s="4">
        <v>41385</v>
      </c>
      <c r="C112">
        <f t="shared" si="10"/>
        <v>21</v>
      </c>
      <c r="D112">
        <f t="shared" si="11"/>
        <v>111</v>
      </c>
      <c r="E112">
        <f t="shared" si="12"/>
        <v>2013</v>
      </c>
      <c r="F112">
        <f t="shared" si="13"/>
        <v>4</v>
      </c>
      <c r="G112" t="str">
        <f t="shared" si="14"/>
        <v>April</v>
      </c>
      <c r="H112">
        <f t="shared" si="15"/>
        <v>2</v>
      </c>
      <c r="I112" t="str">
        <f t="shared" si="16"/>
        <v>Q2</v>
      </c>
      <c r="J112" s="4">
        <f t="shared" si="17"/>
        <v>41391</v>
      </c>
    </row>
    <row r="113" spans="1:10" x14ac:dyDescent="0.25">
      <c r="A113" s="7">
        <f t="shared" si="9"/>
        <v>20130422</v>
      </c>
      <c r="B113" s="4">
        <v>41386</v>
      </c>
      <c r="C113">
        <f t="shared" si="10"/>
        <v>22</v>
      </c>
      <c r="D113">
        <f t="shared" si="11"/>
        <v>112</v>
      </c>
      <c r="E113">
        <f t="shared" si="12"/>
        <v>2013</v>
      </c>
      <c r="F113">
        <f t="shared" si="13"/>
        <v>4</v>
      </c>
      <c r="G113" t="str">
        <f t="shared" si="14"/>
        <v>April</v>
      </c>
      <c r="H113">
        <f t="shared" si="15"/>
        <v>2</v>
      </c>
      <c r="I113" t="str">
        <f t="shared" si="16"/>
        <v>Q2</v>
      </c>
      <c r="J113" s="4">
        <f t="shared" si="17"/>
        <v>41391</v>
      </c>
    </row>
    <row r="114" spans="1:10" x14ac:dyDescent="0.25">
      <c r="A114" s="7">
        <f t="shared" si="9"/>
        <v>20130423</v>
      </c>
      <c r="B114" s="4">
        <v>41387</v>
      </c>
      <c r="C114">
        <f t="shared" si="10"/>
        <v>23</v>
      </c>
      <c r="D114">
        <f t="shared" si="11"/>
        <v>113</v>
      </c>
      <c r="E114">
        <f t="shared" si="12"/>
        <v>2013</v>
      </c>
      <c r="F114">
        <f t="shared" si="13"/>
        <v>4</v>
      </c>
      <c r="G114" t="str">
        <f t="shared" si="14"/>
        <v>April</v>
      </c>
      <c r="H114">
        <f t="shared" si="15"/>
        <v>2</v>
      </c>
      <c r="I114" t="str">
        <f t="shared" si="16"/>
        <v>Q2</v>
      </c>
      <c r="J114" s="4">
        <f t="shared" si="17"/>
        <v>41391</v>
      </c>
    </row>
    <row r="115" spans="1:10" x14ac:dyDescent="0.25">
      <c r="A115" s="7">
        <f t="shared" si="9"/>
        <v>20130424</v>
      </c>
      <c r="B115" s="4">
        <v>41388</v>
      </c>
      <c r="C115">
        <f t="shared" si="10"/>
        <v>24</v>
      </c>
      <c r="D115">
        <f t="shared" si="11"/>
        <v>114</v>
      </c>
      <c r="E115">
        <f t="shared" si="12"/>
        <v>2013</v>
      </c>
      <c r="F115">
        <f t="shared" si="13"/>
        <v>4</v>
      </c>
      <c r="G115" t="str">
        <f t="shared" si="14"/>
        <v>April</v>
      </c>
      <c r="H115">
        <f t="shared" si="15"/>
        <v>2</v>
      </c>
      <c r="I115" t="str">
        <f t="shared" si="16"/>
        <v>Q2</v>
      </c>
      <c r="J115" s="4">
        <f t="shared" si="17"/>
        <v>41391</v>
      </c>
    </row>
    <row r="116" spans="1:10" x14ac:dyDescent="0.25">
      <c r="A116" s="7">
        <f t="shared" si="9"/>
        <v>20130425</v>
      </c>
      <c r="B116" s="4">
        <v>41389</v>
      </c>
      <c r="C116">
        <f t="shared" si="10"/>
        <v>25</v>
      </c>
      <c r="D116">
        <f t="shared" si="11"/>
        <v>115</v>
      </c>
      <c r="E116">
        <f t="shared" si="12"/>
        <v>2013</v>
      </c>
      <c r="F116">
        <f t="shared" si="13"/>
        <v>4</v>
      </c>
      <c r="G116" t="str">
        <f t="shared" si="14"/>
        <v>April</v>
      </c>
      <c r="H116">
        <f t="shared" si="15"/>
        <v>2</v>
      </c>
      <c r="I116" t="str">
        <f t="shared" si="16"/>
        <v>Q2</v>
      </c>
      <c r="J116" s="4">
        <f t="shared" si="17"/>
        <v>41391</v>
      </c>
    </row>
    <row r="117" spans="1:10" x14ac:dyDescent="0.25">
      <c r="A117" s="7">
        <f t="shared" si="9"/>
        <v>20130426</v>
      </c>
      <c r="B117" s="4">
        <v>41390</v>
      </c>
      <c r="C117">
        <f t="shared" si="10"/>
        <v>26</v>
      </c>
      <c r="D117">
        <f t="shared" si="11"/>
        <v>116</v>
      </c>
      <c r="E117">
        <f t="shared" si="12"/>
        <v>2013</v>
      </c>
      <c r="F117">
        <f t="shared" si="13"/>
        <v>4</v>
      </c>
      <c r="G117" t="str">
        <f t="shared" si="14"/>
        <v>April</v>
      </c>
      <c r="H117">
        <f t="shared" si="15"/>
        <v>2</v>
      </c>
      <c r="I117" t="str">
        <f t="shared" si="16"/>
        <v>Q2</v>
      </c>
      <c r="J117" s="4">
        <f t="shared" si="17"/>
        <v>41391</v>
      </c>
    </row>
    <row r="118" spans="1:10" x14ac:dyDescent="0.25">
      <c r="A118" s="7">
        <f t="shared" si="9"/>
        <v>20130427</v>
      </c>
      <c r="B118" s="4">
        <v>41391</v>
      </c>
      <c r="C118">
        <f t="shared" si="10"/>
        <v>27</v>
      </c>
      <c r="D118">
        <f t="shared" si="11"/>
        <v>117</v>
      </c>
      <c r="E118">
        <f t="shared" si="12"/>
        <v>2013</v>
      </c>
      <c r="F118">
        <f t="shared" si="13"/>
        <v>4</v>
      </c>
      <c r="G118" t="str">
        <f t="shared" si="14"/>
        <v>April</v>
      </c>
      <c r="H118">
        <f t="shared" si="15"/>
        <v>2</v>
      </c>
      <c r="I118" t="str">
        <f t="shared" si="16"/>
        <v>Q2</v>
      </c>
      <c r="J118" s="4">
        <f t="shared" si="17"/>
        <v>41391</v>
      </c>
    </row>
    <row r="119" spans="1:10" x14ac:dyDescent="0.25">
      <c r="A119" s="7">
        <f t="shared" si="9"/>
        <v>20130428</v>
      </c>
      <c r="B119" s="4">
        <v>41392</v>
      </c>
      <c r="C119">
        <f t="shared" si="10"/>
        <v>28</v>
      </c>
      <c r="D119">
        <f t="shared" si="11"/>
        <v>118</v>
      </c>
      <c r="E119">
        <f t="shared" si="12"/>
        <v>2013</v>
      </c>
      <c r="F119">
        <f t="shared" si="13"/>
        <v>4</v>
      </c>
      <c r="G119" t="str">
        <f t="shared" si="14"/>
        <v>April</v>
      </c>
      <c r="H119">
        <f t="shared" si="15"/>
        <v>2</v>
      </c>
      <c r="I119" t="str">
        <f t="shared" si="16"/>
        <v>Q2</v>
      </c>
      <c r="J119" s="4">
        <f t="shared" si="17"/>
        <v>41398</v>
      </c>
    </row>
    <row r="120" spans="1:10" x14ac:dyDescent="0.25">
      <c r="A120" s="7">
        <f t="shared" si="9"/>
        <v>20130429</v>
      </c>
      <c r="B120" s="4">
        <v>41393</v>
      </c>
      <c r="C120">
        <f t="shared" si="10"/>
        <v>29</v>
      </c>
      <c r="D120">
        <f t="shared" si="11"/>
        <v>119</v>
      </c>
      <c r="E120">
        <f t="shared" si="12"/>
        <v>2013</v>
      </c>
      <c r="F120">
        <f t="shared" si="13"/>
        <v>4</v>
      </c>
      <c r="G120" t="str">
        <f t="shared" si="14"/>
        <v>April</v>
      </c>
      <c r="H120">
        <f t="shared" si="15"/>
        <v>2</v>
      </c>
      <c r="I120" t="str">
        <f t="shared" si="16"/>
        <v>Q2</v>
      </c>
      <c r="J120" s="4">
        <f t="shared" si="17"/>
        <v>41398</v>
      </c>
    </row>
    <row r="121" spans="1:10" x14ac:dyDescent="0.25">
      <c r="A121" s="7">
        <f t="shared" si="9"/>
        <v>20130430</v>
      </c>
      <c r="B121" s="4">
        <v>41394</v>
      </c>
      <c r="C121">
        <f t="shared" si="10"/>
        <v>30</v>
      </c>
      <c r="D121">
        <f t="shared" si="11"/>
        <v>120</v>
      </c>
      <c r="E121">
        <f t="shared" si="12"/>
        <v>2013</v>
      </c>
      <c r="F121">
        <f t="shared" si="13"/>
        <v>4</v>
      </c>
      <c r="G121" t="str">
        <f t="shared" si="14"/>
        <v>April</v>
      </c>
      <c r="H121">
        <f t="shared" si="15"/>
        <v>2</v>
      </c>
      <c r="I121" t="str">
        <f t="shared" si="16"/>
        <v>Q2</v>
      </c>
      <c r="J121" s="4">
        <f t="shared" si="17"/>
        <v>41398</v>
      </c>
    </row>
    <row r="122" spans="1:10" x14ac:dyDescent="0.25">
      <c r="A122" s="7">
        <f t="shared" si="9"/>
        <v>20130501</v>
      </c>
      <c r="B122" s="4">
        <v>41395</v>
      </c>
      <c r="C122">
        <f t="shared" si="10"/>
        <v>1</v>
      </c>
      <c r="D122">
        <f t="shared" si="11"/>
        <v>121</v>
      </c>
      <c r="E122">
        <f t="shared" si="12"/>
        <v>2013</v>
      </c>
      <c r="F122">
        <f t="shared" si="13"/>
        <v>5</v>
      </c>
      <c r="G122" t="str">
        <f t="shared" si="14"/>
        <v>May</v>
      </c>
      <c r="H122">
        <f t="shared" si="15"/>
        <v>2</v>
      </c>
      <c r="I122" t="str">
        <f t="shared" si="16"/>
        <v>Q2</v>
      </c>
      <c r="J122" s="4">
        <f t="shared" si="17"/>
        <v>41398</v>
      </c>
    </row>
    <row r="123" spans="1:10" x14ac:dyDescent="0.25">
      <c r="A123" s="7">
        <f t="shared" si="9"/>
        <v>20130502</v>
      </c>
      <c r="B123" s="4">
        <v>41396</v>
      </c>
      <c r="C123">
        <f t="shared" si="10"/>
        <v>2</v>
      </c>
      <c r="D123">
        <f t="shared" si="11"/>
        <v>122</v>
      </c>
      <c r="E123">
        <f t="shared" si="12"/>
        <v>2013</v>
      </c>
      <c r="F123">
        <f t="shared" si="13"/>
        <v>5</v>
      </c>
      <c r="G123" t="str">
        <f t="shared" si="14"/>
        <v>May</v>
      </c>
      <c r="H123">
        <f t="shared" si="15"/>
        <v>2</v>
      </c>
      <c r="I123" t="str">
        <f t="shared" si="16"/>
        <v>Q2</v>
      </c>
      <c r="J123" s="4">
        <f t="shared" si="17"/>
        <v>41398</v>
      </c>
    </row>
    <row r="124" spans="1:10" x14ac:dyDescent="0.25">
      <c r="A124" s="7">
        <f t="shared" si="9"/>
        <v>20130503</v>
      </c>
      <c r="B124" s="4">
        <v>41397</v>
      </c>
      <c r="C124">
        <f t="shared" si="10"/>
        <v>3</v>
      </c>
      <c r="D124">
        <f t="shared" si="11"/>
        <v>123</v>
      </c>
      <c r="E124">
        <f t="shared" si="12"/>
        <v>2013</v>
      </c>
      <c r="F124">
        <f t="shared" si="13"/>
        <v>5</v>
      </c>
      <c r="G124" t="str">
        <f t="shared" si="14"/>
        <v>May</v>
      </c>
      <c r="H124">
        <f t="shared" si="15"/>
        <v>2</v>
      </c>
      <c r="I124" t="str">
        <f t="shared" si="16"/>
        <v>Q2</v>
      </c>
      <c r="J124" s="4">
        <f t="shared" si="17"/>
        <v>41398</v>
      </c>
    </row>
    <row r="125" spans="1:10" x14ac:dyDescent="0.25">
      <c r="A125" s="7">
        <f t="shared" si="9"/>
        <v>20130504</v>
      </c>
      <c r="B125" s="4">
        <v>41398</v>
      </c>
      <c r="C125">
        <f t="shared" si="10"/>
        <v>4</v>
      </c>
      <c r="D125">
        <f t="shared" si="11"/>
        <v>124</v>
      </c>
      <c r="E125">
        <f t="shared" si="12"/>
        <v>2013</v>
      </c>
      <c r="F125">
        <f t="shared" si="13"/>
        <v>5</v>
      </c>
      <c r="G125" t="str">
        <f t="shared" si="14"/>
        <v>May</v>
      </c>
      <c r="H125">
        <f t="shared" si="15"/>
        <v>2</v>
      </c>
      <c r="I125" t="str">
        <f t="shared" si="16"/>
        <v>Q2</v>
      </c>
      <c r="J125" s="4">
        <f t="shared" si="17"/>
        <v>41398</v>
      </c>
    </row>
    <row r="126" spans="1:10" x14ac:dyDescent="0.25">
      <c r="A126" s="7">
        <f t="shared" si="9"/>
        <v>20130505</v>
      </c>
      <c r="B126" s="4">
        <v>41399</v>
      </c>
      <c r="C126">
        <f t="shared" si="10"/>
        <v>5</v>
      </c>
      <c r="D126">
        <f t="shared" si="11"/>
        <v>125</v>
      </c>
      <c r="E126">
        <f t="shared" si="12"/>
        <v>2013</v>
      </c>
      <c r="F126">
        <f t="shared" si="13"/>
        <v>5</v>
      </c>
      <c r="G126" t="str">
        <f t="shared" si="14"/>
        <v>May</v>
      </c>
      <c r="H126">
        <f t="shared" si="15"/>
        <v>2</v>
      </c>
      <c r="I126" t="str">
        <f t="shared" si="16"/>
        <v>Q2</v>
      </c>
      <c r="J126" s="4">
        <f t="shared" si="17"/>
        <v>41405</v>
      </c>
    </row>
    <row r="127" spans="1:10" x14ac:dyDescent="0.25">
      <c r="A127" s="7">
        <f t="shared" si="9"/>
        <v>20130506</v>
      </c>
      <c r="B127" s="4">
        <v>41400</v>
      </c>
      <c r="C127">
        <f t="shared" si="10"/>
        <v>6</v>
      </c>
      <c r="D127">
        <f t="shared" si="11"/>
        <v>126</v>
      </c>
      <c r="E127">
        <f t="shared" si="12"/>
        <v>2013</v>
      </c>
      <c r="F127">
        <f t="shared" si="13"/>
        <v>5</v>
      </c>
      <c r="G127" t="str">
        <f t="shared" si="14"/>
        <v>May</v>
      </c>
      <c r="H127">
        <f t="shared" si="15"/>
        <v>2</v>
      </c>
      <c r="I127" t="str">
        <f t="shared" si="16"/>
        <v>Q2</v>
      </c>
      <c r="J127" s="4">
        <f t="shared" si="17"/>
        <v>41405</v>
      </c>
    </row>
    <row r="128" spans="1:10" x14ac:dyDescent="0.25">
      <c r="A128" s="7">
        <f t="shared" si="9"/>
        <v>20130507</v>
      </c>
      <c r="B128" s="4">
        <v>41401</v>
      </c>
      <c r="C128">
        <f t="shared" si="10"/>
        <v>7</v>
      </c>
      <c r="D128">
        <f t="shared" si="11"/>
        <v>127</v>
      </c>
      <c r="E128">
        <f t="shared" si="12"/>
        <v>2013</v>
      </c>
      <c r="F128">
        <f t="shared" si="13"/>
        <v>5</v>
      </c>
      <c r="G128" t="str">
        <f t="shared" si="14"/>
        <v>May</v>
      </c>
      <c r="H128">
        <f t="shared" si="15"/>
        <v>2</v>
      </c>
      <c r="I128" t="str">
        <f t="shared" si="16"/>
        <v>Q2</v>
      </c>
      <c r="J128" s="4">
        <f t="shared" si="17"/>
        <v>41405</v>
      </c>
    </row>
    <row r="129" spans="1:10" x14ac:dyDescent="0.25">
      <c r="A129" s="7">
        <f t="shared" si="9"/>
        <v>20130508</v>
      </c>
      <c r="B129" s="4">
        <v>41402</v>
      </c>
      <c r="C129">
        <f t="shared" si="10"/>
        <v>8</v>
      </c>
      <c r="D129">
        <f t="shared" si="11"/>
        <v>128</v>
      </c>
      <c r="E129">
        <f t="shared" si="12"/>
        <v>2013</v>
      </c>
      <c r="F129">
        <f t="shared" si="13"/>
        <v>5</v>
      </c>
      <c r="G129" t="str">
        <f t="shared" si="14"/>
        <v>May</v>
      </c>
      <c r="H129">
        <f t="shared" si="15"/>
        <v>2</v>
      </c>
      <c r="I129" t="str">
        <f t="shared" si="16"/>
        <v>Q2</v>
      </c>
      <c r="J129" s="4">
        <f t="shared" si="17"/>
        <v>41405</v>
      </c>
    </row>
    <row r="130" spans="1:10" x14ac:dyDescent="0.25">
      <c r="A130" s="7">
        <f t="shared" si="9"/>
        <v>20130509</v>
      </c>
      <c r="B130" s="4">
        <v>41403</v>
      </c>
      <c r="C130">
        <f t="shared" si="10"/>
        <v>9</v>
      </c>
      <c r="D130">
        <f t="shared" si="11"/>
        <v>129</v>
      </c>
      <c r="E130">
        <f t="shared" si="12"/>
        <v>2013</v>
      </c>
      <c r="F130">
        <f t="shared" si="13"/>
        <v>5</v>
      </c>
      <c r="G130" t="str">
        <f t="shared" si="14"/>
        <v>May</v>
      </c>
      <c r="H130">
        <f t="shared" si="15"/>
        <v>2</v>
      </c>
      <c r="I130" t="str">
        <f t="shared" si="16"/>
        <v>Q2</v>
      </c>
      <c r="J130" s="4">
        <f t="shared" si="17"/>
        <v>41405</v>
      </c>
    </row>
    <row r="131" spans="1:10" x14ac:dyDescent="0.25">
      <c r="A131" s="7">
        <f t="shared" ref="A131:A194" si="18">YEAR(B131)*10000 + MONTH(B131)*100 + DAY(B131)</f>
        <v>20130510</v>
      </c>
      <c r="B131" s="4">
        <v>41404</v>
      </c>
      <c r="C131">
        <f t="shared" ref="C131:C194" si="19">DAY(B131)</f>
        <v>10</v>
      </c>
      <c r="D131">
        <f t="shared" ref="D131:D194" si="20">B131-DATE(YEAR(B131),1,0)</f>
        <v>130</v>
      </c>
      <c r="E131">
        <f t="shared" ref="E131:E194" si="21">YEAR(B131)</f>
        <v>2013</v>
      </c>
      <c r="F131">
        <f t="shared" ref="F131:F194" si="22">MONTH(B131)</f>
        <v>5</v>
      </c>
      <c r="G131" t="str">
        <f t="shared" ref="G131:G194" si="23">TEXT(B131,"mmmm")</f>
        <v>May</v>
      </c>
      <c r="H131">
        <f t="shared" ref="H131:H194" si="24">INT((MONTH(B131)-1)/3)+1</f>
        <v>2</v>
      </c>
      <c r="I131" t="str">
        <f t="shared" ref="I131:I194" si="25">"Q"&amp;H131</f>
        <v>Q2</v>
      </c>
      <c r="J131" s="4">
        <f t="shared" ref="J131:J194" si="26">B131+7-WEEKDAY(B131)</f>
        <v>41405</v>
      </c>
    </row>
    <row r="132" spans="1:10" x14ac:dyDescent="0.25">
      <c r="A132" s="7">
        <f t="shared" si="18"/>
        <v>20130511</v>
      </c>
      <c r="B132" s="4">
        <v>41405</v>
      </c>
      <c r="C132">
        <f t="shared" si="19"/>
        <v>11</v>
      </c>
      <c r="D132">
        <f t="shared" si="20"/>
        <v>131</v>
      </c>
      <c r="E132">
        <f t="shared" si="21"/>
        <v>2013</v>
      </c>
      <c r="F132">
        <f t="shared" si="22"/>
        <v>5</v>
      </c>
      <c r="G132" t="str">
        <f t="shared" si="23"/>
        <v>May</v>
      </c>
      <c r="H132">
        <f t="shared" si="24"/>
        <v>2</v>
      </c>
      <c r="I132" t="str">
        <f t="shared" si="25"/>
        <v>Q2</v>
      </c>
      <c r="J132" s="4">
        <f t="shared" si="26"/>
        <v>41405</v>
      </c>
    </row>
    <row r="133" spans="1:10" x14ac:dyDescent="0.25">
      <c r="A133" s="7">
        <f t="shared" si="18"/>
        <v>20130512</v>
      </c>
      <c r="B133" s="4">
        <v>41406</v>
      </c>
      <c r="C133">
        <f t="shared" si="19"/>
        <v>12</v>
      </c>
      <c r="D133">
        <f t="shared" si="20"/>
        <v>132</v>
      </c>
      <c r="E133">
        <f t="shared" si="21"/>
        <v>2013</v>
      </c>
      <c r="F133">
        <f t="shared" si="22"/>
        <v>5</v>
      </c>
      <c r="G133" t="str">
        <f t="shared" si="23"/>
        <v>May</v>
      </c>
      <c r="H133">
        <f t="shared" si="24"/>
        <v>2</v>
      </c>
      <c r="I133" t="str">
        <f t="shared" si="25"/>
        <v>Q2</v>
      </c>
      <c r="J133" s="4">
        <f t="shared" si="26"/>
        <v>41412</v>
      </c>
    </row>
    <row r="134" spans="1:10" x14ac:dyDescent="0.25">
      <c r="A134" s="7">
        <f t="shared" si="18"/>
        <v>20130513</v>
      </c>
      <c r="B134" s="4">
        <v>41407</v>
      </c>
      <c r="C134">
        <f t="shared" si="19"/>
        <v>13</v>
      </c>
      <c r="D134">
        <f t="shared" si="20"/>
        <v>133</v>
      </c>
      <c r="E134">
        <f t="shared" si="21"/>
        <v>2013</v>
      </c>
      <c r="F134">
        <f t="shared" si="22"/>
        <v>5</v>
      </c>
      <c r="G134" t="str">
        <f t="shared" si="23"/>
        <v>May</v>
      </c>
      <c r="H134">
        <f t="shared" si="24"/>
        <v>2</v>
      </c>
      <c r="I134" t="str">
        <f t="shared" si="25"/>
        <v>Q2</v>
      </c>
      <c r="J134" s="4">
        <f t="shared" si="26"/>
        <v>41412</v>
      </c>
    </row>
    <row r="135" spans="1:10" x14ac:dyDescent="0.25">
      <c r="A135" s="7">
        <f t="shared" si="18"/>
        <v>20130514</v>
      </c>
      <c r="B135" s="4">
        <v>41408</v>
      </c>
      <c r="C135">
        <f t="shared" si="19"/>
        <v>14</v>
      </c>
      <c r="D135">
        <f t="shared" si="20"/>
        <v>134</v>
      </c>
      <c r="E135">
        <f t="shared" si="21"/>
        <v>2013</v>
      </c>
      <c r="F135">
        <f t="shared" si="22"/>
        <v>5</v>
      </c>
      <c r="G135" t="str">
        <f t="shared" si="23"/>
        <v>May</v>
      </c>
      <c r="H135">
        <f t="shared" si="24"/>
        <v>2</v>
      </c>
      <c r="I135" t="str">
        <f t="shared" si="25"/>
        <v>Q2</v>
      </c>
      <c r="J135" s="4">
        <f t="shared" si="26"/>
        <v>41412</v>
      </c>
    </row>
    <row r="136" spans="1:10" x14ac:dyDescent="0.25">
      <c r="A136" s="7">
        <f t="shared" si="18"/>
        <v>20130515</v>
      </c>
      <c r="B136" s="4">
        <v>41409</v>
      </c>
      <c r="C136">
        <f t="shared" si="19"/>
        <v>15</v>
      </c>
      <c r="D136">
        <f t="shared" si="20"/>
        <v>135</v>
      </c>
      <c r="E136">
        <f t="shared" si="21"/>
        <v>2013</v>
      </c>
      <c r="F136">
        <f t="shared" si="22"/>
        <v>5</v>
      </c>
      <c r="G136" t="str">
        <f t="shared" si="23"/>
        <v>May</v>
      </c>
      <c r="H136">
        <f t="shared" si="24"/>
        <v>2</v>
      </c>
      <c r="I136" t="str">
        <f t="shared" si="25"/>
        <v>Q2</v>
      </c>
      <c r="J136" s="4">
        <f t="shared" si="26"/>
        <v>41412</v>
      </c>
    </row>
    <row r="137" spans="1:10" x14ac:dyDescent="0.25">
      <c r="A137" s="7">
        <f t="shared" si="18"/>
        <v>20130516</v>
      </c>
      <c r="B137" s="4">
        <v>41410</v>
      </c>
      <c r="C137">
        <f t="shared" si="19"/>
        <v>16</v>
      </c>
      <c r="D137">
        <f t="shared" si="20"/>
        <v>136</v>
      </c>
      <c r="E137">
        <f t="shared" si="21"/>
        <v>2013</v>
      </c>
      <c r="F137">
        <f t="shared" si="22"/>
        <v>5</v>
      </c>
      <c r="G137" t="str">
        <f t="shared" si="23"/>
        <v>May</v>
      </c>
      <c r="H137">
        <f t="shared" si="24"/>
        <v>2</v>
      </c>
      <c r="I137" t="str">
        <f t="shared" si="25"/>
        <v>Q2</v>
      </c>
      <c r="J137" s="4">
        <f t="shared" si="26"/>
        <v>41412</v>
      </c>
    </row>
    <row r="138" spans="1:10" x14ac:dyDescent="0.25">
      <c r="A138" s="7">
        <f t="shared" si="18"/>
        <v>20130517</v>
      </c>
      <c r="B138" s="4">
        <v>41411</v>
      </c>
      <c r="C138">
        <f t="shared" si="19"/>
        <v>17</v>
      </c>
      <c r="D138">
        <f t="shared" si="20"/>
        <v>137</v>
      </c>
      <c r="E138">
        <f t="shared" si="21"/>
        <v>2013</v>
      </c>
      <c r="F138">
        <f t="shared" si="22"/>
        <v>5</v>
      </c>
      <c r="G138" t="str">
        <f t="shared" si="23"/>
        <v>May</v>
      </c>
      <c r="H138">
        <f t="shared" si="24"/>
        <v>2</v>
      </c>
      <c r="I138" t="str">
        <f t="shared" si="25"/>
        <v>Q2</v>
      </c>
      <c r="J138" s="4">
        <f t="shared" si="26"/>
        <v>41412</v>
      </c>
    </row>
    <row r="139" spans="1:10" x14ac:dyDescent="0.25">
      <c r="A139" s="7">
        <f t="shared" si="18"/>
        <v>20130518</v>
      </c>
      <c r="B139" s="4">
        <v>41412</v>
      </c>
      <c r="C139">
        <f t="shared" si="19"/>
        <v>18</v>
      </c>
      <c r="D139">
        <f t="shared" si="20"/>
        <v>138</v>
      </c>
      <c r="E139">
        <f t="shared" si="21"/>
        <v>2013</v>
      </c>
      <c r="F139">
        <f t="shared" si="22"/>
        <v>5</v>
      </c>
      <c r="G139" t="str">
        <f t="shared" si="23"/>
        <v>May</v>
      </c>
      <c r="H139">
        <f t="shared" si="24"/>
        <v>2</v>
      </c>
      <c r="I139" t="str">
        <f t="shared" si="25"/>
        <v>Q2</v>
      </c>
      <c r="J139" s="4">
        <f t="shared" si="26"/>
        <v>41412</v>
      </c>
    </row>
    <row r="140" spans="1:10" x14ac:dyDescent="0.25">
      <c r="A140" s="7">
        <f t="shared" si="18"/>
        <v>20130519</v>
      </c>
      <c r="B140" s="4">
        <v>41413</v>
      </c>
      <c r="C140">
        <f t="shared" si="19"/>
        <v>19</v>
      </c>
      <c r="D140">
        <f t="shared" si="20"/>
        <v>139</v>
      </c>
      <c r="E140">
        <f t="shared" si="21"/>
        <v>2013</v>
      </c>
      <c r="F140">
        <f t="shared" si="22"/>
        <v>5</v>
      </c>
      <c r="G140" t="str">
        <f t="shared" si="23"/>
        <v>May</v>
      </c>
      <c r="H140">
        <f t="shared" si="24"/>
        <v>2</v>
      </c>
      <c r="I140" t="str">
        <f t="shared" si="25"/>
        <v>Q2</v>
      </c>
      <c r="J140" s="4">
        <f t="shared" si="26"/>
        <v>41419</v>
      </c>
    </row>
    <row r="141" spans="1:10" x14ac:dyDescent="0.25">
      <c r="A141" s="7">
        <f t="shared" si="18"/>
        <v>20130520</v>
      </c>
      <c r="B141" s="4">
        <v>41414</v>
      </c>
      <c r="C141">
        <f t="shared" si="19"/>
        <v>20</v>
      </c>
      <c r="D141">
        <f t="shared" si="20"/>
        <v>140</v>
      </c>
      <c r="E141">
        <f t="shared" si="21"/>
        <v>2013</v>
      </c>
      <c r="F141">
        <f t="shared" si="22"/>
        <v>5</v>
      </c>
      <c r="G141" t="str">
        <f t="shared" si="23"/>
        <v>May</v>
      </c>
      <c r="H141">
        <f t="shared" si="24"/>
        <v>2</v>
      </c>
      <c r="I141" t="str">
        <f t="shared" si="25"/>
        <v>Q2</v>
      </c>
      <c r="J141" s="4">
        <f t="shared" si="26"/>
        <v>41419</v>
      </c>
    </row>
    <row r="142" spans="1:10" x14ac:dyDescent="0.25">
      <c r="A142" s="7">
        <f t="shared" si="18"/>
        <v>20130521</v>
      </c>
      <c r="B142" s="4">
        <v>41415</v>
      </c>
      <c r="C142">
        <f t="shared" si="19"/>
        <v>21</v>
      </c>
      <c r="D142">
        <f t="shared" si="20"/>
        <v>141</v>
      </c>
      <c r="E142">
        <f t="shared" si="21"/>
        <v>2013</v>
      </c>
      <c r="F142">
        <f t="shared" si="22"/>
        <v>5</v>
      </c>
      <c r="G142" t="str">
        <f t="shared" si="23"/>
        <v>May</v>
      </c>
      <c r="H142">
        <f t="shared" si="24"/>
        <v>2</v>
      </c>
      <c r="I142" t="str">
        <f t="shared" si="25"/>
        <v>Q2</v>
      </c>
      <c r="J142" s="4">
        <f t="shared" si="26"/>
        <v>41419</v>
      </c>
    </row>
    <row r="143" spans="1:10" x14ac:dyDescent="0.25">
      <c r="A143" s="7">
        <f t="shared" si="18"/>
        <v>20130522</v>
      </c>
      <c r="B143" s="4">
        <v>41416</v>
      </c>
      <c r="C143">
        <f t="shared" si="19"/>
        <v>22</v>
      </c>
      <c r="D143">
        <f t="shared" si="20"/>
        <v>142</v>
      </c>
      <c r="E143">
        <f t="shared" si="21"/>
        <v>2013</v>
      </c>
      <c r="F143">
        <f t="shared" si="22"/>
        <v>5</v>
      </c>
      <c r="G143" t="str">
        <f t="shared" si="23"/>
        <v>May</v>
      </c>
      <c r="H143">
        <f t="shared" si="24"/>
        <v>2</v>
      </c>
      <c r="I143" t="str">
        <f t="shared" si="25"/>
        <v>Q2</v>
      </c>
      <c r="J143" s="4">
        <f t="shared" si="26"/>
        <v>41419</v>
      </c>
    </row>
    <row r="144" spans="1:10" x14ac:dyDescent="0.25">
      <c r="A144" s="7">
        <f t="shared" si="18"/>
        <v>20130523</v>
      </c>
      <c r="B144" s="4">
        <v>41417</v>
      </c>
      <c r="C144">
        <f t="shared" si="19"/>
        <v>23</v>
      </c>
      <c r="D144">
        <f t="shared" si="20"/>
        <v>143</v>
      </c>
      <c r="E144">
        <f t="shared" si="21"/>
        <v>2013</v>
      </c>
      <c r="F144">
        <f t="shared" si="22"/>
        <v>5</v>
      </c>
      <c r="G144" t="str">
        <f t="shared" si="23"/>
        <v>May</v>
      </c>
      <c r="H144">
        <f t="shared" si="24"/>
        <v>2</v>
      </c>
      <c r="I144" t="str">
        <f t="shared" si="25"/>
        <v>Q2</v>
      </c>
      <c r="J144" s="4">
        <f t="shared" si="26"/>
        <v>41419</v>
      </c>
    </row>
    <row r="145" spans="1:10" x14ac:dyDescent="0.25">
      <c r="A145" s="7">
        <f t="shared" si="18"/>
        <v>20130524</v>
      </c>
      <c r="B145" s="4">
        <v>41418</v>
      </c>
      <c r="C145">
        <f t="shared" si="19"/>
        <v>24</v>
      </c>
      <c r="D145">
        <f t="shared" si="20"/>
        <v>144</v>
      </c>
      <c r="E145">
        <f t="shared" si="21"/>
        <v>2013</v>
      </c>
      <c r="F145">
        <f t="shared" si="22"/>
        <v>5</v>
      </c>
      <c r="G145" t="str">
        <f t="shared" si="23"/>
        <v>May</v>
      </c>
      <c r="H145">
        <f t="shared" si="24"/>
        <v>2</v>
      </c>
      <c r="I145" t="str">
        <f t="shared" si="25"/>
        <v>Q2</v>
      </c>
      <c r="J145" s="4">
        <f t="shared" si="26"/>
        <v>41419</v>
      </c>
    </row>
    <row r="146" spans="1:10" x14ac:dyDescent="0.25">
      <c r="A146" s="7">
        <f t="shared" si="18"/>
        <v>20130525</v>
      </c>
      <c r="B146" s="4">
        <v>41419</v>
      </c>
      <c r="C146">
        <f t="shared" si="19"/>
        <v>25</v>
      </c>
      <c r="D146">
        <f t="shared" si="20"/>
        <v>145</v>
      </c>
      <c r="E146">
        <f t="shared" si="21"/>
        <v>2013</v>
      </c>
      <c r="F146">
        <f t="shared" si="22"/>
        <v>5</v>
      </c>
      <c r="G146" t="str">
        <f t="shared" si="23"/>
        <v>May</v>
      </c>
      <c r="H146">
        <f t="shared" si="24"/>
        <v>2</v>
      </c>
      <c r="I146" t="str">
        <f t="shared" si="25"/>
        <v>Q2</v>
      </c>
      <c r="J146" s="4">
        <f t="shared" si="26"/>
        <v>41419</v>
      </c>
    </row>
    <row r="147" spans="1:10" x14ac:dyDescent="0.25">
      <c r="A147" s="7">
        <f t="shared" si="18"/>
        <v>20130526</v>
      </c>
      <c r="B147" s="4">
        <v>41420</v>
      </c>
      <c r="C147">
        <f t="shared" si="19"/>
        <v>26</v>
      </c>
      <c r="D147">
        <f t="shared" si="20"/>
        <v>146</v>
      </c>
      <c r="E147">
        <f t="shared" si="21"/>
        <v>2013</v>
      </c>
      <c r="F147">
        <f t="shared" si="22"/>
        <v>5</v>
      </c>
      <c r="G147" t="str">
        <f t="shared" si="23"/>
        <v>May</v>
      </c>
      <c r="H147">
        <f t="shared" si="24"/>
        <v>2</v>
      </c>
      <c r="I147" t="str">
        <f t="shared" si="25"/>
        <v>Q2</v>
      </c>
      <c r="J147" s="4">
        <f t="shared" si="26"/>
        <v>41426</v>
      </c>
    </row>
    <row r="148" spans="1:10" x14ac:dyDescent="0.25">
      <c r="A148" s="7">
        <f t="shared" si="18"/>
        <v>20130527</v>
      </c>
      <c r="B148" s="4">
        <v>41421</v>
      </c>
      <c r="C148">
        <f t="shared" si="19"/>
        <v>27</v>
      </c>
      <c r="D148">
        <f t="shared" si="20"/>
        <v>147</v>
      </c>
      <c r="E148">
        <f t="shared" si="21"/>
        <v>2013</v>
      </c>
      <c r="F148">
        <f t="shared" si="22"/>
        <v>5</v>
      </c>
      <c r="G148" t="str">
        <f t="shared" si="23"/>
        <v>May</v>
      </c>
      <c r="H148">
        <f t="shared" si="24"/>
        <v>2</v>
      </c>
      <c r="I148" t="str">
        <f t="shared" si="25"/>
        <v>Q2</v>
      </c>
      <c r="J148" s="4">
        <f t="shared" si="26"/>
        <v>41426</v>
      </c>
    </row>
    <row r="149" spans="1:10" x14ac:dyDescent="0.25">
      <c r="A149" s="7">
        <f t="shared" si="18"/>
        <v>20130528</v>
      </c>
      <c r="B149" s="4">
        <v>41422</v>
      </c>
      <c r="C149">
        <f t="shared" si="19"/>
        <v>28</v>
      </c>
      <c r="D149">
        <f t="shared" si="20"/>
        <v>148</v>
      </c>
      <c r="E149">
        <f t="shared" si="21"/>
        <v>2013</v>
      </c>
      <c r="F149">
        <f t="shared" si="22"/>
        <v>5</v>
      </c>
      <c r="G149" t="str">
        <f t="shared" si="23"/>
        <v>May</v>
      </c>
      <c r="H149">
        <f t="shared" si="24"/>
        <v>2</v>
      </c>
      <c r="I149" t="str">
        <f t="shared" si="25"/>
        <v>Q2</v>
      </c>
      <c r="J149" s="4">
        <f t="shared" si="26"/>
        <v>41426</v>
      </c>
    </row>
    <row r="150" spans="1:10" x14ac:dyDescent="0.25">
      <c r="A150" s="7">
        <f t="shared" si="18"/>
        <v>20130529</v>
      </c>
      <c r="B150" s="4">
        <v>41423</v>
      </c>
      <c r="C150">
        <f t="shared" si="19"/>
        <v>29</v>
      </c>
      <c r="D150">
        <f t="shared" si="20"/>
        <v>149</v>
      </c>
      <c r="E150">
        <f t="shared" si="21"/>
        <v>2013</v>
      </c>
      <c r="F150">
        <f t="shared" si="22"/>
        <v>5</v>
      </c>
      <c r="G150" t="str">
        <f t="shared" si="23"/>
        <v>May</v>
      </c>
      <c r="H150">
        <f t="shared" si="24"/>
        <v>2</v>
      </c>
      <c r="I150" t="str">
        <f t="shared" si="25"/>
        <v>Q2</v>
      </c>
      <c r="J150" s="4">
        <f t="shared" si="26"/>
        <v>41426</v>
      </c>
    </row>
    <row r="151" spans="1:10" x14ac:dyDescent="0.25">
      <c r="A151" s="7">
        <f t="shared" si="18"/>
        <v>20130530</v>
      </c>
      <c r="B151" s="4">
        <v>41424</v>
      </c>
      <c r="C151">
        <f t="shared" si="19"/>
        <v>30</v>
      </c>
      <c r="D151">
        <f t="shared" si="20"/>
        <v>150</v>
      </c>
      <c r="E151">
        <f t="shared" si="21"/>
        <v>2013</v>
      </c>
      <c r="F151">
        <f t="shared" si="22"/>
        <v>5</v>
      </c>
      <c r="G151" t="str">
        <f t="shared" si="23"/>
        <v>May</v>
      </c>
      <c r="H151">
        <f t="shared" si="24"/>
        <v>2</v>
      </c>
      <c r="I151" t="str">
        <f t="shared" si="25"/>
        <v>Q2</v>
      </c>
      <c r="J151" s="4">
        <f t="shared" si="26"/>
        <v>41426</v>
      </c>
    </row>
    <row r="152" spans="1:10" x14ac:dyDescent="0.25">
      <c r="A152" s="7">
        <f t="shared" si="18"/>
        <v>20130531</v>
      </c>
      <c r="B152" s="4">
        <v>41425</v>
      </c>
      <c r="C152">
        <f t="shared" si="19"/>
        <v>31</v>
      </c>
      <c r="D152">
        <f t="shared" si="20"/>
        <v>151</v>
      </c>
      <c r="E152">
        <f t="shared" si="21"/>
        <v>2013</v>
      </c>
      <c r="F152">
        <f t="shared" si="22"/>
        <v>5</v>
      </c>
      <c r="G152" t="str">
        <f t="shared" si="23"/>
        <v>May</v>
      </c>
      <c r="H152">
        <f t="shared" si="24"/>
        <v>2</v>
      </c>
      <c r="I152" t="str">
        <f t="shared" si="25"/>
        <v>Q2</v>
      </c>
      <c r="J152" s="4">
        <f t="shared" si="26"/>
        <v>41426</v>
      </c>
    </row>
    <row r="153" spans="1:10" x14ac:dyDescent="0.25">
      <c r="A153" s="7">
        <f t="shared" si="18"/>
        <v>20130601</v>
      </c>
      <c r="B153" s="4">
        <v>41426</v>
      </c>
      <c r="C153">
        <f t="shared" si="19"/>
        <v>1</v>
      </c>
      <c r="D153">
        <f t="shared" si="20"/>
        <v>152</v>
      </c>
      <c r="E153">
        <f t="shared" si="21"/>
        <v>2013</v>
      </c>
      <c r="F153">
        <f t="shared" si="22"/>
        <v>6</v>
      </c>
      <c r="G153" t="str">
        <f t="shared" si="23"/>
        <v>June</v>
      </c>
      <c r="H153">
        <f t="shared" si="24"/>
        <v>2</v>
      </c>
      <c r="I153" t="str">
        <f t="shared" si="25"/>
        <v>Q2</v>
      </c>
      <c r="J153" s="4">
        <f t="shared" si="26"/>
        <v>41426</v>
      </c>
    </row>
    <row r="154" spans="1:10" x14ac:dyDescent="0.25">
      <c r="A154" s="7">
        <f t="shared" si="18"/>
        <v>20130602</v>
      </c>
      <c r="B154" s="4">
        <v>41427</v>
      </c>
      <c r="C154">
        <f t="shared" si="19"/>
        <v>2</v>
      </c>
      <c r="D154">
        <f t="shared" si="20"/>
        <v>153</v>
      </c>
      <c r="E154">
        <f t="shared" si="21"/>
        <v>2013</v>
      </c>
      <c r="F154">
        <f t="shared" si="22"/>
        <v>6</v>
      </c>
      <c r="G154" t="str">
        <f t="shared" si="23"/>
        <v>June</v>
      </c>
      <c r="H154">
        <f t="shared" si="24"/>
        <v>2</v>
      </c>
      <c r="I154" t="str">
        <f t="shared" si="25"/>
        <v>Q2</v>
      </c>
      <c r="J154" s="4">
        <f t="shared" si="26"/>
        <v>41433</v>
      </c>
    </row>
    <row r="155" spans="1:10" x14ac:dyDescent="0.25">
      <c r="A155" s="7">
        <f t="shared" si="18"/>
        <v>20130603</v>
      </c>
      <c r="B155" s="4">
        <v>41428</v>
      </c>
      <c r="C155">
        <f t="shared" si="19"/>
        <v>3</v>
      </c>
      <c r="D155">
        <f t="shared" si="20"/>
        <v>154</v>
      </c>
      <c r="E155">
        <f t="shared" si="21"/>
        <v>2013</v>
      </c>
      <c r="F155">
        <f t="shared" si="22"/>
        <v>6</v>
      </c>
      <c r="G155" t="str">
        <f t="shared" si="23"/>
        <v>June</v>
      </c>
      <c r="H155">
        <f t="shared" si="24"/>
        <v>2</v>
      </c>
      <c r="I155" t="str">
        <f t="shared" si="25"/>
        <v>Q2</v>
      </c>
      <c r="J155" s="4">
        <f t="shared" si="26"/>
        <v>41433</v>
      </c>
    </row>
    <row r="156" spans="1:10" x14ac:dyDescent="0.25">
      <c r="A156" s="7">
        <f t="shared" si="18"/>
        <v>20130604</v>
      </c>
      <c r="B156" s="4">
        <v>41429</v>
      </c>
      <c r="C156">
        <f t="shared" si="19"/>
        <v>4</v>
      </c>
      <c r="D156">
        <f t="shared" si="20"/>
        <v>155</v>
      </c>
      <c r="E156">
        <f t="shared" si="21"/>
        <v>2013</v>
      </c>
      <c r="F156">
        <f t="shared" si="22"/>
        <v>6</v>
      </c>
      <c r="G156" t="str">
        <f t="shared" si="23"/>
        <v>June</v>
      </c>
      <c r="H156">
        <f t="shared" si="24"/>
        <v>2</v>
      </c>
      <c r="I156" t="str">
        <f t="shared" si="25"/>
        <v>Q2</v>
      </c>
      <c r="J156" s="4">
        <f t="shared" si="26"/>
        <v>41433</v>
      </c>
    </row>
    <row r="157" spans="1:10" x14ac:dyDescent="0.25">
      <c r="A157" s="7">
        <f t="shared" si="18"/>
        <v>20130605</v>
      </c>
      <c r="B157" s="4">
        <v>41430</v>
      </c>
      <c r="C157">
        <f t="shared" si="19"/>
        <v>5</v>
      </c>
      <c r="D157">
        <f t="shared" si="20"/>
        <v>156</v>
      </c>
      <c r="E157">
        <f t="shared" si="21"/>
        <v>2013</v>
      </c>
      <c r="F157">
        <f t="shared" si="22"/>
        <v>6</v>
      </c>
      <c r="G157" t="str">
        <f t="shared" si="23"/>
        <v>June</v>
      </c>
      <c r="H157">
        <f t="shared" si="24"/>
        <v>2</v>
      </c>
      <c r="I157" t="str">
        <f t="shared" si="25"/>
        <v>Q2</v>
      </c>
      <c r="J157" s="4">
        <f t="shared" si="26"/>
        <v>41433</v>
      </c>
    </row>
    <row r="158" spans="1:10" x14ac:dyDescent="0.25">
      <c r="A158" s="7">
        <f t="shared" si="18"/>
        <v>20130606</v>
      </c>
      <c r="B158" s="4">
        <v>41431</v>
      </c>
      <c r="C158">
        <f t="shared" si="19"/>
        <v>6</v>
      </c>
      <c r="D158">
        <f t="shared" si="20"/>
        <v>157</v>
      </c>
      <c r="E158">
        <f t="shared" si="21"/>
        <v>2013</v>
      </c>
      <c r="F158">
        <f t="shared" si="22"/>
        <v>6</v>
      </c>
      <c r="G158" t="str">
        <f t="shared" si="23"/>
        <v>June</v>
      </c>
      <c r="H158">
        <f t="shared" si="24"/>
        <v>2</v>
      </c>
      <c r="I158" t="str">
        <f t="shared" si="25"/>
        <v>Q2</v>
      </c>
      <c r="J158" s="4">
        <f t="shared" si="26"/>
        <v>41433</v>
      </c>
    </row>
    <row r="159" spans="1:10" x14ac:dyDescent="0.25">
      <c r="A159" s="7">
        <f t="shared" si="18"/>
        <v>20130607</v>
      </c>
      <c r="B159" s="4">
        <v>41432</v>
      </c>
      <c r="C159">
        <f t="shared" si="19"/>
        <v>7</v>
      </c>
      <c r="D159">
        <f t="shared" si="20"/>
        <v>158</v>
      </c>
      <c r="E159">
        <f t="shared" si="21"/>
        <v>2013</v>
      </c>
      <c r="F159">
        <f t="shared" si="22"/>
        <v>6</v>
      </c>
      <c r="G159" t="str">
        <f t="shared" si="23"/>
        <v>June</v>
      </c>
      <c r="H159">
        <f t="shared" si="24"/>
        <v>2</v>
      </c>
      <c r="I159" t="str">
        <f t="shared" si="25"/>
        <v>Q2</v>
      </c>
      <c r="J159" s="4">
        <f t="shared" si="26"/>
        <v>41433</v>
      </c>
    </row>
    <row r="160" spans="1:10" x14ac:dyDescent="0.25">
      <c r="A160" s="7">
        <f t="shared" si="18"/>
        <v>20130608</v>
      </c>
      <c r="B160" s="4">
        <v>41433</v>
      </c>
      <c r="C160">
        <f t="shared" si="19"/>
        <v>8</v>
      </c>
      <c r="D160">
        <f t="shared" si="20"/>
        <v>159</v>
      </c>
      <c r="E160">
        <f t="shared" si="21"/>
        <v>2013</v>
      </c>
      <c r="F160">
        <f t="shared" si="22"/>
        <v>6</v>
      </c>
      <c r="G160" t="str">
        <f t="shared" si="23"/>
        <v>June</v>
      </c>
      <c r="H160">
        <f t="shared" si="24"/>
        <v>2</v>
      </c>
      <c r="I160" t="str">
        <f t="shared" si="25"/>
        <v>Q2</v>
      </c>
      <c r="J160" s="4">
        <f t="shared" si="26"/>
        <v>41433</v>
      </c>
    </row>
    <row r="161" spans="1:10" x14ac:dyDescent="0.25">
      <c r="A161" s="7">
        <f t="shared" si="18"/>
        <v>20130609</v>
      </c>
      <c r="B161" s="4">
        <v>41434</v>
      </c>
      <c r="C161">
        <f t="shared" si="19"/>
        <v>9</v>
      </c>
      <c r="D161">
        <f t="shared" si="20"/>
        <v>160</v>
      </c>
      <c r="E161">
        <f t="shared" si="21"/>
        <v>2013</v>
      </c>
      <c r="F161">
        <f t="shared" si="22"/>
        <v>6</v>
      </c>
      <c r="G161" t="str">
        <f t="shared" si="23"/>
        <v>June</v>
      </c>
      <c r="H161">
        <f t="shared" si="24"/>
        <v>2</v>
      </c>
      <c r="I161" t="str">
        <f t="shared" si="25"/>
        <v>Q2</v>
      </c>
      <c r="J161" s="4">
        <f t="shared" si="26"/>
        <v>41440</v>
      </c>
    </row>
    <row r="162" spans="1:10" x14ac:dyDescent="0.25">
      <c r="A162" s="7">
        <f t="shared" si="18"/>
        <v>20130610</v>
      </c>
      <c r="B162" s="4">
        <v>41435</v>
      </c>
      <c r="C162">
        <f t="shared" si="19"/>
        <v>10</v>
      </c>
      <c r="D162">
        <f t="shared" si="20"/>
        <v>161</v>
      </c>
      <c r="E162">
        <f t="shared" si="21"/>
        <v>2013</v>
      </c>
      <c r="F162">
        <f t="shared" si="22"/>
        <v>6</v>
      </c>
      <c r="G162" t="str">
        <f t="shared" si="23"/>
        <v>June</v>
      </c>
      <c r="H162">
        <f t="shared" si="24"/>
        <v>2</v>
      </c>
      <c r="I162" t="str">
        <f t="shared" si="25"/>
        <v>Q2</v>
      </c>
      <c r="J162" s="4">
        <f t="shared" si="26"/>
        <v>41440</v>
      </c>
    </row>
    <row r="163" spans="1:10" x14ac:dyDescent="0.25">
      <c r="A163" s="7">
        <f t="shared" si="18"/>
        <v>20130611</v>
      </c>
      <c r="B163" s="4">
        <v>41436</v>
      </c>
      <c r="C163">
        <f t="shared" si="19"/>
        <v>11</v>
      </c>
      <c r="D163">
        <f t="shared" si="20"/>
        <v>162</v>
      </c>
      <c r="E163">
        <f t="shared" si="21"/>
        <v>2013</v>
      </c>
      <c r="F163">
        <f t="shared" si="22"/>
        <v>6</v>
      </c>
      <c r="G163" t="str">
        <f t="shared" si="23"/>
        <v>June</v>
      </c>
      <c r="H163">
        <f t="shared" si="24"/>
        <v>2</v>
      </c>
      <c r="I163" t="str">
        <f t="shared" si="25"/>
        <v>Q2</v>
      </c>
      <c r="J163" s="4">
        <f t="shared" si="26"/>
        <v>41440</v>
      </c>
    </row>
    <row r="164" spans="1:10" x14ac:dyDescent="0.25">
      <c r="A164" s="7">
        <f t="shared" si="18"/>
        <v>20130612</v>
      </c>
      <c r="B164" s="4">
        <v>41437</v>
      </c>
      <c r="C164">
        <f t="shared" si="19"/>
        <v>12</v>
      </c>
      <c r="D164">
        <f t="shared" si="20"/>
        <v>163</v>
      </c>
      <c r="E164">
        <f t="shared" si="21"/>
        <v>2013</v>
      </c>
      <c r="F164">
        <f t="shared" si="22"/>
        <v>6</v>
      </c>
      <c r="G164" t="str">
        <f t="shared" si="23"/>
        <v>June</v>
      </c>
      <c r="H164">
        <f t="shared" si="24"/>
        <v>2</v>
      </c>
      <c r="I164" t="str">
        <f t="shared" si="25"/>
        <v>Q2</v>
      </c>
      <c r="J164" s="4">
        <f t="shared" si="26"/>
        <v>41440</v>
      </c>
    </row>
    <row r="165" spans="1:10" x14ac:dyDescent="0.25">
      <c r="A165" s="7">
        <f t="shared" si="18"/>
        <v>20130613</v>
      </c>
      <c r="B165" s="4">
        <v>41438</v>
      </c>
      <c r="C165">
        <f t="shared" si="19"/>
        <v>13</v>
      </c>
      <c r="D165">
        <f t="shared" si="20"/>
        <v>164</v>
      </c>
      <c r="E165">
        <f t="shared" si="21"/>
        <v>2013</v>
      </c>
      <c r="F165">
        <f t="shared" si="22"/>
        <v>6</v>
      </c>
      <c r="G165" t="str">
        <f t="shared" si="23"/>
        <v>June</v>
      </c>
      <c r="H165">
        <f t="shared" si="24"/>
        <v>2</v>
      </c>
      <c r="I165" t="str">
        <f t="shared" si="25"/>
        <v>Q2</v>
      </c>
      <c r="J165" s="4">
        <f t="shared" si="26"/>
        <v>41440</v>
      </c>
    </row>
    <row r="166" spans="1:10" x14ac:dyDescent="0.25">
      <c r="A166" s="7">
        <f t="shared" si="18"/>
        <v>20130614</v>
      </c>
      <c r="B166" s="4">
        <v>41439</v>
      </c>
      <c r="C166">
        <f t="shared" si="19"/>
        <v>14</v>
      </c>
      <c r="D166">
        <f t="shared" si="20"/>
        <v>165</v>
      </c>
      <c r="E166">
        <f t="shared" si="21"/>
        <v>2013</v>
      </c>
      <c r="F166">
        <f t="shared" si="22"/>
        <v>6</v>
      </c>
      <c r="G166" t="str">
        <f t="shared" si="23"/>
        <v>June</v>
      </c>
      <c r="H166">
        <f t="shared" si="24"/>
        <v>2</v>
      </c>
      <c r="I166" t="str">
        <f t="shared" si="25"/>
        <v>Q2</v>
      </c>
      <c r="J166" s="4">
        <f t="shared" si="26"/>
        <v>41440</v>
      </c>
    </row>
    <row r="167" spans="1:10" x14ac:dyDescent="0.25">
      <c r="A167" s="7">
        <f t="shared" si="18"/>
        <v>20130615</v>
      </c>
      <c r="B167" s="4">
        <v>41440</v>
      </c>
      <c r="C167">
        <f t="shared" si="19"/>
        <v>15</v>
      </c>
      <c r="D167">
        <f t="shared" si="20"/>
        <v>166</v>
      </c>
      <c r="E167">
        <f t="shared" si="21"/>
        <v>2013</v>
      </c>
      <c r="F167">
        <f t="shared" si="22"/>
        <v>6</v>
      </c>
      <c r="G167" t="str">
        <f t="shared" si="23"/>
        <v>June</v>
      </c>
      <c r="H167">
        <f t="shared" si="24"/>
        <v>2</v>
      </c>
      <c r="I167" t="str">
        <f t="shared" si="25"/>
        <v>Q2</v>
      </c>
      <c r="J167" s="4">
        <f t="shared" si="26"/>
        <v>41440</v>
      </c>
    </row>
    <row r="168" spans="1:10" x14ac:dyDescent="0.25">
      <c r="A168" s="7">
        <f t="shared" si="18"/>
        <v>20130616</v>
      </c>
      <c r="B168" s="4">
        <v>41441</v>
      </c>
      <c r="C168">
        <f t="shared" si="19"/>
        <v>16</v>
      </c>
      <c r="D168">
        <f t="shared" si="20"/>
        <v>167</v>
      </c>
      <c r="E168">
        <f t="shared" si="21"/>
        <v>2013</v>
      </c>
      <c r="F168">
        <f t="shared" si="22"/>
        <v>6</v>
      </c>
      <c r="G168" t="str">
        <f t="shared" si="23"/>
        <v>June</v>
      </c>
      <c r="H168">
        <f t="shared" si="24"/>
        <v>2</v>
      </c>
      <c r="I168" t="str">
        <f t="shared" si="25"/>
        <v>Q2</v>
      </c>
      <c r="J168" s="4">
        <f t="shared" si="26"/>
        <v>41447</v>
      </c>
    </row>
    <row r="169" spans="1:10" x14ac:dyDescent="0.25">
      <c r="A169" s="7">
        <f t="shared" si="18"/>
        <v>20130617</v>
      </c>
      <c r="B169" s="4">
        <v>41442</v>
      </c>
      <c r="C169">
        <f t="shared" si="19"/>
        <v>17</v>
      </c>
      <c r="D169">
        <f t="shared" si="20"/>
        <v>168</v>
      </c>
      <c r="E169">
        <f t="shared" si="21"/>
        <v>2013</v>
      </c>
      <c r="F169">
        <f t="shared" si="22"/>
        <v>6</v>
      </c>
      <c r="G169" t="str">
        <f t="shared" si="23"/>
        <v>June</v>
      </c>
      <c r="H169">
        <f t="shared" si="24"/>
        <v>2</v>
      </c>
      <c r="I169" t="str">
        <f t="shared" si="25"/>
        <v>Q2</v>
      </c>
      <c r="J169" s="4">
        <f t="shared" si="26"/>
        <v>41447</v>
      </c>
    </row>
    <row r="170" spans="1:10" x14ac:dyDescent="0.25">
      <c r="A170" s="7">
        <f t="shared" si="18"/>
        <v>20130618</v>
      </c>
      <c r="B170" s="4">
        <v>41443</v>
      </c>
      <c r="C170">
        <f t="shared" si="19"/>
        <v>18</v>
      </c>
      <c r="D170">
        <f t="shared" si="20"/>
        <v>169</v>
      </c>
      <c r="E170">
        <f t="shared" si="21"/>
        <v>2013</v>
      </c>
      <c r="F170">
        <f t="shared" si="22"/>
        <v>6</v>
      </c>
      <c r="G170" t="str">
        <f t="shared" si="23"/>
        <v>June</v>
      </c>
      <c r="H170">
        <f t="shared" si="24"/>
        <v>2</v>
      </c>
      <c r="I170" t="str">
        <f t="shared" si="25"/>
        <v>Q2</v>
      </c>
      <c r="J170" s="4">
        <f t="shared" si="26"/>
        <v>41447</v>
      </c>
    </row>
    <row r="171" spans="1:10" x14ac:dyDescent="0.25">
      <c r="A171" s="7">
        <f t="shared" si="18"/>
        <v>20130619</v>
      </c>
      <c r="B171" s="4">
        <v>41444</v>
      </c>
      <c r="C171">
        <f t="shared" si="19"/>
        <v>19</v>
      </c>
      <c r="D171">
        <f t="shared" si="20"/>
        <v>170</v>
      </c>
      <c r="E171">
        <f t="shared" si="21"/>
        <v>2013</v>
      </c>
      <c r="F171">
        <f t="shared" si="22"/>
        <v>6</v>
      </c>
      <c r="G171" t="str">
        <f t="shared" si="23"/>
        <v>June</v>
      </c>
      <c r="H171">
        <f t="shared" si="24"/>
        <v>2</v>
      </c>
      <c r="I171" t="str">
        <f t="shared" si="25"/>
        <v>Q2</v>
      </c>
      <c r="J171" s="4">
        <f t="shared" si="26"/>
        <v>41447</v>
      </c>
    </row>
    <row r="172" spans="1:10" x14ac:dyDescent="0.25">
      <c r="A172" s="7">
        <f t="shared" si="18"/>
        <v>20130620</v>
      </c>
      <c r="B172" s="4">
        <v>41445</v>
      </c>
      <c r="C172">
        <f t="shared" si="19"/>
        <v>20</v>
      </c>
      <c r="D172">
        <f t="shared" si="20"/>
        <v>171</v>
      </c>
      <c r="E172">
        <f t="shared" si="21"/>
        <v>2013</v>
      </c>
      <c r="F172">
        <f t="shared" si="22"/>
        <v>6</v>
      </c>
      <c r="G172" t="str">
        <f t="shared" si="23"/>
        <v>June</v>
      </c>
      <c r="H172">
        <f t="shared" si="24"/>
        <v>2</v>
      </c>
      <c r="I172" t="str">
        <f t="shared" si="25"/>
        <v>Q2</v>
      </c>
      <c r="J172" s="4">
        <f t="shared" si="26"/>
        <v>41447</v>
      </c>
    </row>
    <row r="173" spans="1:10" x14ac:dyDescent="0.25">
      <c r="A173" s="7">
        <f t="shared" si="18"/>
        <v>20130621</v>
      </c>
      <c r="B173" s="4">
        <v>41446</v>
      </c>
      <c r="C173">
        <f t="shared" si="19"/>
        <v>21</v>
      </c>
      <c r="D173">
        <f t="shared" si="20"/>
        <v>172</v>
      </c>
      <c r="E173">
        <f t="shared" si="21"/>
        <v>2013</v>
      </c>
      <c r="F173">
        <f t="shared" si="22"/>
        <v>6</v>
      </c>
      <c r="G173" t="str">
        <f t="shared" si="23"/>
        <v>June</v>
      </c>
      <c r="H173">
        <f t="shared" si="24"/>
        <v>2</v>
      </c>
      <c r="I173" t="str">
        <f t="shared" si="25"/>
        <v>Q2</v>
      </c>
      <c r="J173" s="4">
        <f t="shared" si="26"/>
        <v>41447</v>
      </c>
    </row>
    <row r="174" spans="1:10" x14ac:dyDescent="0.25">
      <c r="A174" s="7">
        <f t="shared" si="18"/>
        <v>20130622</v>
      </c>
      <c r="B174" s="4">
        <v>41447</v>
      </c>
      <c r="C174">
        <f t="shared" si="19"/>
        <v>22</v>
      </c>
      <c r="D174">
        <f t="shared" si="20"/>
        <v>173</v>
      </c>
      <c r="E174">
        <f t="shared" si="21"/>
        <v>2013</v>
      </c>
      <c r="F174">
        <f t="shared" si="22"/>
        <v>6</v>
      </c>
      <c r="G174" t="str">
        <f t="shared" si="23"/>
        <v>June</v>
      </c>
      <c r="H174">
        <f t="shared" si="24"/>
        <v>2</v>
      </c>
      <c r="I174" t="str">
        <f t="shared" si="25"/>
        <v>Q2</v>
      </c>
      <c r="J174" s="4">
        <f t="shared" si="26"/>
        <v>41447</v>
      </c>
    </row>
    <row r="175" spans="1:10" x14ac:dyDescent="0.25">
      <c r="A175" s="7">
        <f t="shared" si="18"/>
        <v>20130623</v>
      </c>
      <c r="B175" s="4">
        <v>41448</v>
      </c>
      <c r="C175">
        <f t="shared" si="19"/>
        <v>23</v>
      </c>
      <c r="D175">
        <f t="shared" si="20"/>
        <v>174</v>
      </c>
      <c r="E175">
        <f t="shared" si="21"/>
        <v>2013</v>
      </c>
      <c r="F175">
        <f t="shared" si="22"/>
        <v>6</v>
      </c>
      <c r="G175" t="str">
        <f t="shared" si="23"/>
        <v>June</v>
      </c>
      <c r="H175">
        <f t="shared" si="24"/>
        <v>2</v>
      </c>
      <c r="I175" t="str">
        <f t="shared" si="25"/>
        <v>Q2</v>
      </c>
      <c r="J175" s="4">
        <f t="shared" si="26"/>
        <v>41454</v>
      </c>
    </row>
    <row r="176" spans="1:10" x14ac:dyDescent="0.25">
      <c r="A176" s="7">
        <f t="shared" si="18"/>
        <v>20130624</v>
      </c>
      <c r="B176" s="4">
        <v>41449</v>
      </c>
      <c r="C176">
        <f t="shared" si="19"/>
        <v>24</v>
      </c>
      <c r="D176">
        <f t="shared" si="20"/>
        <v>175</v>
      </c>
      <c r="E176">
        <f t="shared" si="21"/>
        <v>2013</v>
      </c>
      <c r="F176">
        <f t="shared" si="22"/>
        <v>6</v>
      </c>
      <c r="G176" t="str">
        <f t="shared" si="23"/>
        <v>June</v>
      </c>
      <c r="H176">
        <f t="shared" si="24"/>
        <v>2</v>
      </c>
      <c r="I176" t="str">
        <f t="shared" si="25"/>
        <v>Q2</v>
      </c>
      <c r="J176" s="4">
        <f t="shared" si="26"/>
        <v>41454</v>
      </c>
    </row>
    <row r="177" spans="1:10" x14ac:dyDescent="0.25">
      <c r="A177" s="7">
        <f t="shared" si="18"/>
        <v>20130625</v>
      </c>
      <c r="B177" s="4">
        <v>41450</v>
      </c>
      <c r="C177">
        <f t="shared" si="19"/>
        <v>25</v>
      </c>
      <c r="D177">
        <f t="shared" si="20"/>
        <v>176</v>
      </c>
      <c r="E177">
        <f t="shared" si="21"/>
        <v>2013</v>
      </c>
      <c r="F177">
        <f t="shared" si="22"/>
        <v>6</v>
      </c>
      <c r="G177" t="str">
        <f t="shared" si="23"/>
        <v>June</v>
      </c>
      <c r="H177">
        <f t="shared" si="24"/>
        <v>2</v>
      </c>
      <c r="I177" t="str">
        <f t="shared" si="25"/>
        <v>Q2</v>
      </c>
      <c r="J177" s="4">
        <f t="shared" si="26"/>
        <v>41454</v>
      </c>
    </row>
    <row r="178" spans="1:10" x14ac:dyDescent="0.25">
      <c r="A178" s="7">
        <f t="shared" si="18"/>
        <v>20130626</v>
      </c>
      <c r="B178" s="4">
        <v>41451</v>
      </c>
      <c r="C178">
        <f t="shared" si="19"/>
        <v>26</v>
      </c>
      <c r="D178">
        <f t="shared" si="20"/>
        <v>177</v>
      </c>
      <c r="E178">
        <f t="shared" si="21"/>
        <v>2013</v>
      </c>
      <c r="F178">
        <f t="shared" si="22"/>
        <v>6</v>
      </c>
      <c r="G178" t="str">
        <f t="shared" si="23"/>
        <v>June</v>
      </c>
      <c r="H178">
        <f t="shared" si="24"/>
        <v>2</v>
      </c>
      <c r="I178" t="str">
        <f t="shared" si="25"/>
        <v>Q2</v>
      </c>
      <c r="J178" s="4">
        <f t="shared" si="26"/>
        <v>41454</v>
      </c>
    </row>
    <row r="179" spans="1:10" x14ac:dyDescent="0.25">
      <c r="A179" s="7">
        <f t="shared" si="18"/>
        <v>20130627</v>
      </c>
      <c r="B179" s="4">
        <v>41452</v>
      </c>
      <c r="C179">
        <f t="shared" si="19"/>
        <v>27</v>
      </c>
      <c r="D179">
        <f t="shared" si="20"/>
        <v>178</v>
      </c>
      <c r="E179">
        <f t="shared" si="21"/>
        <v>2013</v>
      </c>
      <c r="F179">
        <f t="shared" si="22"/>
        <v>6</v>
      </c>
      <c r="G179" t="str">
        <f t="shared" si="23"/>
        <v>June</v>
      </c>
      <c r="H179">
        <f t="shared" si="24"/>
        <v>2</v>
      </c>
      <c r="I179" t="str">
        <f t="shared" si="25"/>
        <v>Q2</v>
      </c>
      <c r="J179" s="4">
        <f t="shared" si="26"/>
        <v>41454</v>
      </c>
    </row>
    <row r="180" spans="1:10" x14ac:dyDescent="0.25">
      <c r="A180" s="7">
        <f t="shared" si="18"/>
        <v>20130628</v>
      </c>
      <c r="B180" s="4">
        <v>41453</v>
      </c>
      <c r="C180">
        <f t="shared" si="19"/>
        <v>28</v>
      </c>
      <c r="D180">
        <f t="shared" si="20"/>
        <v>179</v>
      </c>
      <c r="E180">
        <f t="shared" si="21"/>
        <v>2013</v>
      </c>
      <c r="F180">
        <f t="shared" si="22"/>
        <v>6</v>
      </c>
      <c r="G180" t="str">
        <f t="shared" si="23"/>
        <v>June</v>
      </c>
      <c r="H180">
        <f t="shared" si="24"/>
        <v>2</v>
      </c>
      <c r="I180" t="str">
        <f t="shared" si="25"/>
        <v>Q2</v>
      </c>
      <c r="J180" s="4">
        <f t="shared" si="26"/>
        <v>41454</v>
      </c>
    </row>
    <row r="181" spans="1:10" x14ac:dyDescent="0.25">
      <c r="A181" s="7">
        <f t="shared" si="18"/>
        <v>20130629</v>
      </c>
      <c r="B181" s="4">
        <v>41454</v>
      </c>
      <c r="C181">
        <f t="shared" si="19"/>
        <v>29</v>
      </c>
      <c r="D181">
        <f t="shared" si="20"/>
        <v>180</v>
      </c>
      <c r="E181">
        <f t="shared" si="21"/>
        <v>2013</v>
      </c>
      <c r="F181">
        <f t="shared" si="22"/>
        <v>6</v>
      </c>
      <c r="G181" t="str">
        <f t="shared" si="23"/>
        <v>June</v>
      </c>
      <c r="H181">
        <f t="shared" si="24"/>
        <v>2</v>
      </c>
      <c r="I181" t="str">
        <f t="shared" si="25"/>
        <v>Q2</v>
      </c>
      <c r="J181" s="4">
        <f t="shared" si="26"/>
        <v>41454</v>
      </c>
    </row>
    <row r="182" spans="1:10" x14ac:dyDescent="0.25">
      <c r="A182" s="7">
        <f t="shared" si="18"/>
        <v>20130630</v>
      </c>
      <c r="B182" s="4">
        <v>41455</v>
      </c>
      <c r="C182">
        <f t="shared" si="19"/>
        <v>30</v>
      </c>
      <c r="D182">
        <f t="shared" si="20"/>
        <v>181</v>
      </c>
      <c r="E182">
        <f t="shared" si="21"/>
        <v>2013</v>
      </c>
      <c r="F182">
        <f t="shared" si="22"/>
        <v>6</v>
      </c>
      <c r="G182" t="str">
        <f t="shared" si="23"/>
        <v>June</v>
      </c>
      <c r="H182">
        <f t="shared" si="24"/>
        <v>2</v>
      </c>
      <c r="I182" t="str">
        <f t="shared" si="25"/>
        <v>Q2</v>
      </c>
      <c r="J182" s="4">
        <f t="shared" si="26"/>
        <v>41461</v>
      </c>
    </row>
    <row r="183" spans="1:10" x14ac:dyDescent="0.25">
      <c r="A183" s="7">
        <f t="shared" si="18"/>
        <v>20130701</v>
      </c>
      <c r="B183" s="4">
        <v>41456</v>
      </c>
      <c r="C183">
        <f t="shared" si="19"/>
        <v>1</v>
      </c>
      <c r="D183">
        <f t="shared" si="20"/>
        <v>182</v>
      </c>
      <c r="E183">
        <f t="shared" si="21"/>
        <v>2013</v>
      </c>
      <c r="F183">
        <f t="shared" si="22"/>
        <v>7</v>
      </c>
      <c r="G183" t="str">
        <f t="shared" si="23"/>
        <v>July</v>
      </c>
      <c r="H183">
        <f t="shared" si="24"/>
        <v>3</v>
      </c>
      <c r="I183" t="str">
        <f t="shared" si="25"/>
        <v>Q3</v>
      </c>
      <c r="J183" s="4">
        <f t="shared" si="26"/>
        <v>41461</v>
      </c>
    </row>
    <row r="184" spans="1:10" x14ac:dyDescent="0.25">
      <c r="A184" s="7">
        <f t="shared" si="18"/>
        <v>20130702</v>
      </c>
      <c r="B184" s="4">
        <v>41457</v>
      </c>
      <c r="C184">
        <f t="shared" si="19"/>
        <v>2</v>
      </c>
      <c r="D184">
        <f t="shared" si="20"/>
        <v>183</v>
      </c>
      <c r="E184">
        <f t="shared" si="21"/>
        <v>2013</v>
      </c>
      <c r="F184">
        <f t="shared" si="22"/>
        <v>7</v>
      </c>
      <c r="G184" t="str">
        <f t="shared" si="23"/>
        <v>July</v>
      </c>
      <c r="H184">
        <f t="shared" si="24"/>
        <v>3</v>
      </c>
      <c r="I184" t="str">
        <f t="shared" si="25"/>
        <v>Q3</v>
      </c>
      <c r="J184" s="4">
        <f t="shared" si="26"/>
        <v>41461</v>
      </c>
    </row>
    <row r="185" spans="1:10" x14ac:dyDescent="0.25">
      <c r="A185" s="7">
        <f t="shared" si="18"/>
        <v>20130703</v>
      </c>
      <c r="B185" s="4">
        <v>41458</v>
      </c>
      <c r="C185">
        <f t="shared" si="19"/>
        <v>3</v>
      </c>
      <c r="D185">
        <f t="shared" si="20"/>
        <v>184</v>
      </c>
      <c r="E185">
        <f t="shared" si="21"/>
        <v>2013</v>
      </c>
      <c r="F185">
        <f t="shared" si="22"/>
        <v>7</v>
      </c>
      <c r="G185" t="str">
        <f t="shared" si="23"/>
        <v>July</v>
      </c>
      <c r="H185">
        <f t="shared" si="24"/>
        <v>3</v>
      </c>
      <c r="I185" t="str">
        <f t="shared" si="25"/>
        <v>Q3</v>
      </c>
      <c r="J185" s="4">
        <f t="shared" si="26"/>
        <v>41461</v>
      </c>
    </row>
    <row r="186" spans="1:10" x14ac:dyDescent="0.25">
      <c r="A186" s="7">
        <f t="shared" si="18"/>
        <v>20130704</v>
      </c>
      <c r="B186" s="4">
        <v>41459</v>
      </c>
      <c r="C186">
        <f t="shared" si="19"/>
        <v>4</v>
      </c>
      <c r="D186">
        <f t="shared" si="20"/>
        <v>185</v>
      </c>
      <c r="E186">
        <f t="shared" si="21"/>
        <v>2013</v>
      </c>
      <c r="F186">
        <f t="shared" si="22"/>
        <v>7</v>
      </c>
      <c r="G186" t="str">
        <f t="shared" si="23"/>
        <v>July</v>
      </c>
      <c r="H186">
        <f t="shared" si="24"/>
        <v>3</v>
      </c>
      <c r="I186" t="str">
        <f t="shared" si="25"/>
        <v>Q3</v>
      </c>
      <c r="J186" s="4">
        <f t="shared" si="26"/>
        <v>41461</v>
      </c>
    </row>
    <row r="187" spans="1:10" x14ac:dyDescent="0.25">
      <c r="A187" s="7">
        <f t="shared" si="18"/>
        <v>20130705</v>
      </c>
      <c r="B187" s="4">
        <v>41460</v>
      </c>
      <c r="C187">
        <f t="shared" si="19"/>
        <v>5</v>
      </c>
      <c r="D187">
        <f t="shared" si="20"/>
        <v>186</v>
      </c>
      <c r="E187">
        <f t="shared" si="21"/>
        <v>2013</v>
      </c>
      <c r="F187">
        <f t="shared" si="22"/>
        <v>7</v>
      </c>
      <c r="G187" t="str">
        <f t="shared" si="23"/>
        <v>July</v>
      </c>
      <c r="H187">
        <f t="shared" si="24"/>
        <v>3</v>
      </c>
      <c r="I187" t="str">
        <f t="shared" si="25"/>
        <v>Q3</v>
      </c>
      <c r="J187" s="4">
        <f t="shared" si="26"/>
        <v>41461</v>
      </c>
    </row>
    <row r="188" spans="1:10" x14ac:dyDescent="0.25">
      <c r="A188" s="7">
        <f t="shared" si="18"/>
        <v>20130706</v>
      </c>
      <c r="B188" s="4">
        <v>41461</v>
      </c>
      <c r="C188">
        <f t="shared" si="19"/>
        <v>6</v>
      </c>
      <c r="D188">
        <f t="shared" si="20"/>
        <v>187</v>
      </c>
      <c r="E188">
        <f t="shared" si="21"/>
        <v>2013</v>
      </c>
      <c r="F188">
        <f t="shared" si="22"/>
        <v>7</v>
      </c>
      <c r="G188" t="str">
        <f t="shared" si="23"/>
        <v>July</v>
      </c>
      <c r="H188">
        <f t="shared" si="24"/>
        <v>3</v>
      </c>
      <c r="I188" t="str">
        <f t="shared" si="25"/>
        <v>Q3</v>
      </c>
      <c r="J188" s="4">
        <f t="shared" si="26"/>
        <v>41461</v>
      </c>
    </row>
    <row r="189" spans="1:10" x14ac:dyDescent="0.25">
      <c r="A189" s="7">
        <f t="shared" si="18"/>
        <v>20130707</v>
      </c>
      <c r="B189" s="4">
        <v>41462</v>
      </c>
      <c r="C189">
        <f t="shared" si="19"/>
        <v>7</v>
      </c>
      <c r="D189">
        <f t="shared" si="20"/>
        <v>188</v>
      </c>
      <c r="E189">
        <f t="shared" si="21"/>
        <v>2013</v>
      </c>
      <c r="F189">
        <f t="shared" si="22"/>
        <v>7</v>
      </c>
      <c r="G189" t="str">
        <f t="shared" si="23"/>
        <v>July</v>
      </c>
      <c r="H189">
        <f t="shared" si="24"/>
        <v>3</v>
      </c>
      <c r="I189" t="str">
        <f t="shared" si="25"/>
        <v>Q3</v>
      </c>
      <c r="J189" s="4">
        <f t="shared" si="26"/>
        <v>41468</v>
      </c>
    </row>
    <row r="190" spans="1:10" x14ac:dyDescent="0.25">
      <c r="A190" s="7">
        <f t="shared" si="18"/>
        <v>20130708</v>
      </c>
      <c r="B190" s="4">
        <v>41463</v>
      </c>
      <c r="C190">
        <f t="shared" si="19"/>
        <v>8</v>
      </c>
      <c r="D190">
        <f t="shared" si="20"/>
        <v>189</v>
      </c>
      <c r="E190">
        <f t="shared" si="21"/>
        <v>2013</v>
      </c>
      <c r="F190">
        <f t="shared" si="22"/>
        <v>7</v>
      </c>
      <c r="G190" t="str">
        <f t="shared" si="23"/>
        <v>July</v>
      </c>
      <c r="H190">
        <f t="shared" si="24"/>
        <v>3</v>
      </c>
      <c r="I190" t="str">
        <f t="shared" si="25"/>
        <v>Q3</v>
      </c>
      <c r="J190" s="4">
        <f t="shared" si="26"/>
        <v>41468</v>
      </c>
    </row>
    <row r="191" spans="1:10" x14ac:dyDescent="0.25">
      <c r="A191" s="7">
        <f t="shared" si="18"/>
        <v>20130709</v>
      </c>
      <c r="B191" s="4">
        <v>41464</v>
      </c>
      <c r="C191">
        <f t="shared" si="19"/>
        <v>9</v>
      </c>
      <c r="D191">
        <f t="shared" si="20"/>
        <v>190</v>
      </c>
      <c r="E191">
        <f t="shared" si="21"/>
        <v>2013</v>
      </c>
      <c r="F191">
        <f t="shared" si="22"/>
        <v>7</v>
      </c>
      <c r="G191" t="str">
        <f t="shared" si="23"/>
        <v>July</v>
      </c>
      <c r="H191">
        <f t="shared" si="24"/>
        <v>3</v>
      </c>
      <c r="I191" t="str">
        <f t="shared" si="25"/>
        <v>Q3</v>
      </c>
      <c r="J191" s="4">
        <f t="shared" si="26"/>
        <v>41468</v>
      </c>
    </row>
    <row r="192" spans="1:10" x14ac:dyDescent="0.25">
      <c r="A192" s="7">
        <f t="shared" si="18"/>
        <v>20130710</v>
      </c>
      <c r="B192" s="4">
        <v>41465</v>
      </c>
      <c r="C192">
        <f t="shared" si="19"/>
        <v>10</v>
      </c>
      <c r="D192">
        <f t="shared" si="20"/>
        <v>191</v>
      </c>
      <c r="E192">
        <f t="shared" si="21"/>
        <v>2013</v>
      </c>
      <c r="F192">
        <f t="shared" si="22"/>
        <v>7</v>
      </c>
      <c r="G192" t="str">
        <f t="shared" si="23"/>
        <v>July</v>
      </c>
      <c r="H192">
        <f t="shared" si="24"/>
        <v>3</v>
      </c>
      <c r="I192" t="str">
        <f t="shared" si="25"/>
        <v>Q3</v>
      </c>
      <c r="J192" s="4">
        <f t="shared" si="26"/>
        <v>41468</v>
      </c>
    </row>
    <row r="193" spans="1:10" x14ac:dyDescent="0.25">
      <c r="A193" s="7">
        <f t="shared" si="18"/>
        <v>20130711</v>
      </c>
      <c r="B193" s="4">
        <v>41466</v>
      </c>
      <c r="C193">
        <f t="shared" si="19"/>
        <v>11</v>
      </c>
      <c r="D193">
        <f t="shared" si="20"/>
        <v>192</v>
      </c>
      <c r="E193">
        <f t="shared" si="21"/>
        <v>2013</v>
      </c>
      <c r="F193">
        <f t="shared" si="22"/>
        <v>7</v>
      </c>
      <c r="G193" t="str">
        <f t="shared" si="23"/>
        <v>July</v>
      </c>
      <c r="H193">
        <f t="shared" si="24"/>
        <v>3</v>
      </c>
      <c r="I193" t="str">
        <f t="shared" si="25"/>
        <v>Q3</v>
      </c>
      <c r="J193" s="4">
        <f t="shared" si="26"/>
        <v>41468</v>
      </c>
    </row>
    <row r="194" spans="1:10" x14ac:dyDescent="0.25">
      <c r="A194" s="7">
        <f t="shared" si="18"/>
        <v>20130712</v>
      </c>
      <c r="B194" s="4">
        <v>41467</v>
      </c>
      <c r="C194">
        <f t="shared" si="19"/>
        <v>12</v>
      </c>
      <c r="D194">
        <f t="shared" si="20"/>
        <v>193</v>
      </c>
      <c r="E194">
        <f t="shared" si="21"/>
        <v>2013</v>
      </c>
      <c r="F194">
        <f t="shared" si="22"/>
        <v>7</v>
      </c>
      <c r="G194" t="str">
        <f t="shared" si="23"/>
        <v>July</v>
      </c>
      <c r="H194">
        <f t="shared" si="24"/>
        <v>3</v>
      </c>
      <c r="I194" t="str">
        <f t="shared" si="25"/>
        <v>Q3</v>
      </c>
      <c r="J194" s="4">
        <f t="shared" si="26"/>
        <v>41468</v>
      </c>
    </row>
    <row r="195" spans="1:10" x14ac:dyDescent="0.25">
      <c r="A195" s="7">
        <f t="shared" ref="A195:A258" si="27">YEAR(B195)*10000 + MONTH(B195)*100 + DAY(B195)</f>
        <v>20130713</v>
      </c>
      <c r="B195" s="4">
        <v>41468</v>
      </c>
      <c r="C195">
        <f t="shared" ref="C195:C258" si="28">DAY(B195)</f>
        <v>13</v>
      </c>
      <c r="D195">
        <f t="shared" ref="D195:D258" si="29">B195-DATE(YEAR(B195),1,0)</f>
        <v>194</v>
      </c>
      <c r="E195">
        <f t="shared" ref="E195:E258" si="30">YEAR(B195)</f>
        <v>2013</v>
      </c>
      <c r="F195">
        <f t="shared" ref="F195:F258" si="31">MONTH(B195)</f>
        <v>7</v>
      </c>
      <c r="G195" t="str">
        <f t="shared" ref="G195:G258" si="32">TEXT(B195,"mmmm")</f>
        <v>July</v>
      </c>
      <c r="H195">
        <f t="shared" ref="H195:H258" si="33">INT((MONTH(B195)-1)/3)+1</f>
        <v>3</v>
      </c>
      <c r="I195" t="str">
        <f t="shared" ref="I195:I258" si="34">"Q"&amp;H195</f>
        <v>Q3</v>
      </c>
      <c r="J195" s="4">
        <f t="shared" ref="J195:J258" si="35">B195+7-WEEKDAY(B195)</f>
        <v>41468</v>
      </c>
    </row>
    <row r="196" spans="1:10" x14ac:dyDescent="0.25">
      <c r="A196" s="7">
        <f t="shared" si="27"/>
        <v>20130714</v>
      </c>
      <c r="B196" s="4">
        <v>41469</v>
      </c>
      <c r="C196">
        <f t="shared" si="28"/>
        <v>14</v>
      </c>
      <c r="D196">
        <f t="shared" si="29"/>
        <v>195</v>
      </c>
      <c r="E196">
        <f t="shared" si="30"/>
        <v>2013</v>
      </c>
      <c r="F196">
        <f t="shared" si="31"/>
        <v>7</v>
      </c>
      <c r="G196" t="str">
        <f t="shared" si="32"/>
        <v>July</v>
      </c>
      <c r="H196">
        <f t="shared" si="33"/>
        <v>3</v>
      </c>
      <c r="I196" t="str">
        <f t="shared" si="34"/>
        <v>Q3</v>
      </c>
      <c r="J196" s="4">
        <f t="shared" si="35"/>
        <v>41475</v>
      </c>
    </row>
    <row r="197" spans="1:10" x14ac:dyDescent="0.25">
      <c r="A197" s="7">
        <f t="shared" si="27"/>
        <v>20130715</v>
      </c>
      <c r="B197" s="4">
        <v>41470</v>
      </c>
      <c r="C197">
        <f t="shared" si="28"/>
        <v>15</v>
      </c>
      <c r="D197">
        <f t="shared" si="29"/>
        <v>196</v>
      </c>
      <c r="E197">
        <f t="shared" si="30"/>
        <v>2013</v>
      </c>
      <c r="F197">
        <f t="shared" si="31"/>
        <v>7</v>
      </c>
      <c r="G197" t="str">
        <f t="shared" si="32"/>
        <v>July</v>
      </c>
      <c r="H197">
        <f t="shared" si="33"/>
        <v>3</v>
      </c>
      <c r="I197" t="str">
        <f t="shared" si="34"/>
        <v>Q3</v>
      </c>
      <c r="J197" s="4">
        <f t="shared" si="35"/>
        <v>41475</v>
      </c>
    </row>
    <row r="198" spans="1:10" x14ac:dyDescent="0.25">
      <c r="A198" s="7">
        <f t="shared" si="27"/>
        <v>20130716</v>
      </c>
      <c r="B198" s="4">
        <v>41471</v>
      </c>
      <c r="C198">
        <f t="shared" si="28"/>
        <v>16</v>
      </c>
      <c r="D198">
        <f t="shared" si="29"/>
        <v>197</v>
      </c>
      <c r="E198">
        <f t="shared" si="30"/>
        <v>2013</v>
      </c>
      <c r="F198">
        <f t="shared" si="31"/>
        <v>7</v>
      </c>
      <c r="G198" t="str">
        <f t="shared" si="32"/>
        <v>July</v>
      </c>
      <c r="H198">
        <f t="shared" si="33"/>
        <v>3</v>
      </c>
      <c r="I198" t="str">
        <f t="shared" si="34"/>
        <v>Q3</v>
      </c>
      <c r="J198" s="4">
        <f t="shared" si="35"/>
        <v>41475</v>
      </c>
    </row>
    <row r="199" spans="1:10" x14ac:dyDescent="0.25">
      <c r="A199" s="7">
        <f t="shared" si="27"/>
        <v>20130717</v>
      </c>
      <c r="B199" s="4">
        <v>41472</v>
      </c>
      <c r="C199">
        <f t="shared" si="28"/>
        <v>17</v>
      </c>
      <c r="D199">
        <f t="shared" si="29"/>
        <v>198</v>
      </c>
      <c r="E199">
        <f t="shared" si="30"/>
        <v>2013</v>
      </c>
      <c r="F199">
        <f t="shared" si="31"/>
        <v>7</v>
      </c>
      <c r="G199" t="str">
        <f t="shared" si="32"/>
        <v>July</v>
      </c>
      <c r="H199">
        <f t="shared" si="33"/>
        <v>3</v>
      </c>
      <c r="I199" t="str">
        <f t="shared" si="34"/>
        <v>Q3</v>
      </c>
      <c r="J199" s="4">
        <f t="shared" si="35"/>
        <v>41475</v>
      </c>
    </row>
    <row r="200" spans="1:10" x14ac:dyDescent="0.25">
      <c r="A200" s="7">
        <f t="shared" si="27"/>
        <v>20130718</v>
      </c>
      <c r="B200" s="4">
        <v>41473</v>
      </c>
      <c r="C200">
        <f t="shared" si="28"/>
        <v>18</v>
      </c>
      <c r="D200">
        <f t="shared" si="29"/>
        <v>199</v>
      </c>
      <c r="E200">
        <f t="shared" si="30"/>
        <v>2013</v>
      </c>
      <c r="F200">
        <f t="shared" si="31"/>
        <v>7</v>
      </c>
      <c r="G200" t="str">
        <f t="shared" si="32"/>
        <v>July</v>
      </c>
      <c r="H200">
        <f t="shared" si="33"/>
        <v>3</v>
      </c>
      <c r="I200" t="str">
        <f t="shared" si="34"/>
        <v>Q3</v>
      </c>
      <c r="J200" s="4">
        <f t="shared" si="35"/>
        <v>41475</v>
      </c>
    </row>
    <row r="201" spans="1:10" x14ac:dyDescent="0.25">
      <c r="A201" s="7">
        <f t="shared" si="27"/>
        <v>20130719</v>
      </c>
      <c r="B201" s="4">
        <v>41474</v>
      </c>
      <c r="C201">
        <f t="shared" si="28"/>
        <v>19</v>
      </c>
      <c r="D201">
        <f t="shared" si="29"/>
        <v>200</v>
      </c>
      <c r="E201">
        <f t="shared" si="30"/>
        <v>2013</v>
      </c>
      <c r="F201">
        <f t="shared" si="31"/>
        <v>7</v>
      </c>
      <c r="G201" t="str">
        <f t="shared" si="32"/>
        <v>July</v>
      </c>
      <c r="H201">
        <f t="shared" si="33"/>
        <v>3</v>
      </c>
      <c r="I201" t="str">
        <f t="shared" si="34"/>
        <v>Q3</v>
      </c>
      <c r="J201" s="4">
        <f t="shared" si="35"/>
        <v>41475</v>
      </c>
    </row>
    <row r="202" spans="1:10" x14ac:dyDescent="0.25">
      <c r="A202" s="7">
        <f t="shared" si="27"/>
        <v>20130720</v>
      </c>
      <c r="B202" s="4">
        <v>41475</v>
      </c>
      <c r="C202">
        <f t="shared" si="28"/>
        <v>20</v>
      </c>
      <c r="D202">
        <f t="shared" si="29"/>
        <v>201</v>
      </c>
      <c r="E202">
        <f t="shared" si="30"/>
        <v>2013</v>
      </c>
      <c r="F202">
        <f t="shared" si="31"/>
        <v>7</v>
      </c>
      <c r="G202" t="str">
        <f t="shared" si="32"/>
        <v>July</v>
      </c>
      <c r="H202">
        <f t="shared" si="33"/>
        <v>3</v>
      </c>
      <c r="I202" t="str">
        <f t="shared" si="34"/>
        <v>Q3</v>
      </c>
      <c r="J202" s="4">
        <f t="shared" si="35"/>
        <v>41475</v>
      </c>
    </row>
    <row r="203" spans="1:10" x14ac:dyDescent="0.25">
      <c r="A203" s="7">
        <f t="shared" si="27"/>
        <v>20130721</v>
      </c>
      <c r="B203" s="4">
        <v>41476</v>
      </c>
      <c r="C203">
        <f t="shared" si="28"/>
        <v>21</v>
      </c>
      <c r="D203">
        <f t="shared" si="29"/>
        <v>202</v>
      </c>
      <c r="E203">
        <f t="shared" si="30"/>
        <v>2013</v>
      </c>
      <c r="F203">
        <f t="shared" si="31"/>
        <v>7</v>
      </c>
      <c r="G203" t="str">
        <f t="shared" si="32"/>
        <v>July</v>
      </c>
      <c r="H203">
        <f t="shared" si="33"/>
        <v>3</v>
      </c>
      <c r="I203" t="str">
        <f t="shared" si="34"/>
        <v>Q3</v>
      </c>
      <c r="J203" s="4">
        <f t="shared" si="35"/>
        <v>41482</v>
      </c>
    </row>
    <row r="204" spans="1:10" x14ac:dyDescent="0.25">
      <c r="A204" s="7">
        <f t="shared" si="27"/>
        <v>20130722</v>
      </c>
      <c r="B204" s="4">
        <v>41477</v>
      </c>
      <c r="C204">
        <f t="shared" si="28"/>
        <v>22</v>
      </c>
      <c r="D204">
        <f t="shared" si="29"/>
        <v>203</v>
      </c>
      <c r="E204">
        <f t="shared" si="30"/>
        <v>2013</v>
      </c>
      <c r="F204">
        <f t="shared" si="31"/>
        <v>7</v>
      </c>
      <c r="G204" t="str">
        <f t="shared" si="32"/>
        <v>July</v>
      </c>
      <c r="H204">
        <f t="shared" si="33"/>
        <v>3</v>
      </c>
      <c r="I204" t="str">
        <f t="shared" si="34"/>
        <v>Q3</v>
      </c>
      <c r="J204" s="4">
        <f t="shared" si="35"/>
        <v>41482</v>
      </c>
    </row>
    <row r="205" spans="1:10" x14ac:dyDescent="0.25">
      <c r="A205" s="7">
        <f t="shared" si="27"/>
        <v>20130723</v>
      </c>
      <c r="B205" s="4">
        <v>41478</v>
      </c>
      <c r="C205">
        <f t="shared" si="28"/>
        <v>23</v>
      </c>
      <c r="D205">
        <f t="shared" si="29"/>
        <v>204</v>
      </c>
      <c r="E205">
        <f t="shared" si="30"/>
        <v>2013</v>
      </c>
      <c r="F205">
        <f t="shared" si="31"/>
        <v>7</v>
      </c>
      <c r="G205" t="str">
        <f t="shared" si="32"/>
        <v>July</v>
      </c>
      <c r="H205">
        <f t="shared" si="33"/>
        <v>3</v>
      </c>
      <c r="I205" t="str">
        <f t="shared" si="34"/>
        <v>Q3</v>
      </c>
      <c r="J205" s="4">
        <f t="shared" si="35"/>
        <v>41482</v>
      </c>
    </row>
    <row r="206" spans="1:10" x14ac:dyDescent="0.25">
      <c r="A206" s="7">
        <f t="shared" si="27"/>
        <v>20130724</v>
      </c>
      <c r="B206" s="4">
        <v>41479</v>
      </c>
      <c r="C206">
        <f t="shared" si="28"/>
        <v>24</v>
      </c>
      <c r="D206">
        <f t="shared" si="29"/>
        <v>205</v>
      </c>
      <c r="E206">
        <f t="shared" si="30"/>
        <v>2013</v>
      </c>
      <c r="F206">
        <f t="shared" si="31"/>
        <v>7</v>
      </c>
      <c r="G206" t="str">
        <f t="shared" si="32"/>
        <v>July</v>
      </c>
      <c r="H206">
        <f t="shared" si="33"/>
        <v>3</v>
      </c>
      <c r="I206" t="str">
        <f t="shared" si="34"/>
        <v>Q3</v>
      </c>
      <c r="J206" s="4">
        <f t="shared" si="35"/>
        <v>41482</v>
      </c>
    </row>
    <row r="207" spans="1:10" x14ac:dyDescent="0.25">
      <c r="A207" s="7">
        <f t="shared" si="27"/>
        <v>20130725</v>
      </c>
      <c r="B207" s="4">
        <v>41480</v>
      </c>
      <c r="C207">
        <f t="shared" si="28"/>
        <v>25</v>
      </c>
      <c r="D207">
        <f t="shared" si="29"/>
        <v>206</v>
      </c>
      <c r="E207">
        <f t="shared" si="30"/>
        <v>2013</v>
      </c>
      <c r="F207">
        <f t="shared" si="31"/>
        <v>7</v>
      </c>
      <c r="G207" t="str">
        <f t="shared" si="32"/>
        <v>July</v>
      </c>
      <c r="H207">
        <f t="shared" si="33"/>
        <v>3</v>
      </c>
      <c r="I207" t="str">
        <f t="shared" si="34"/>
        <v>Q3</v>
      </c>
      <c r="J207" s="4">
        <f t="shared" si="35"/>
        <v>41482</v>
      </c>
    </row>
    <row r="208" spans="1:10" x14ac:dyDescent="0.25">
      <c r="A208" s="7">
        <f t="shared" si="27"/>
        <v>20130726</v>
      </c>
      <c r="B208" s="4">
        <v>41481</v>
      </c>
      <c r="C208">
        <f t="shared" si="28"/>
        <v>26</v>
      </c>
      <c r="D208">
        <f t="shared" si="29"/>
        <v>207</v>
      </c>
      <c r="E208">
        <f t="shared" si="30"/>
        <v>2013</v>
      </c>
      <c r="F208">
        <f t="shared" si="31"/>
        <v>7</v>
      </c>
      <c r="G208" t="str">
        <f t="shared" si="32"/>
        <v>July</v>
      </c>
      <c r="H208">
        <f t="shared" si="33"/>
        <v>3</v>
      </c>
      <c r="I208" t="str">
        <f t="shared" si="34"/>
        <v>Q3</v>
      </c>
      <c r="J208" s="4">
        <f t="shared" si="35"/>
        <v>41482</v>
      </c>
    </row>
    <row r="209" spans="1:10" x14ac:dyDescent="0.25">
      <c r="A209" s="7">
        <f t="shared" si="27"/>
        <v>20130727</v>
      </c>
      <c r="B209" s="4">
        <v>41482</v>
      </c>
      <c r="C209">
        <f t="shared" si="28"/>
        <v>27</v>
      </c>
      <c r="D209">
        <f t="shared" si="29"/>
        <v>208</v>
      </c>
      <c r="E209">
        <f t="shared" si="30"/>
        <v>2013</v>
      </c>
      <c r="F209">
        <f t="shared" si="31"/>
        <v>7</v>
      </c>
      <c r="G209" t="str">
        <f t="shared" si="32"/>
        <v>July</v>
      </c>
      <c r="H209">
        <f t="shared" si="33"/>
        <v>3</v>
      </c>
      <c r="I209" t="str">
        <f t="shared" si="34"/>
        <v>Q3</v>
      </c>
      <c r="J209" s="4">
        <f t="shared" si="35"/>
        <v>41482</v>
      </c>
    </row>
    <row r="210" spans="1:10" x14ac:dyDescent="0.25">
      <c r="A210" s="7">
        <f t="shared" si="27"/>
        <v>20130728</v>
      </c>
      <c r="B210" s="4">
        <v>41483</v>
      </c>
      <c r="C210">
        <f t="shared" si="28"/>
        <v>28</v>
      </c>
      <c r="D210">
        <f t="shared" si="29"/>
        <v>209</v>
      </c>
      <c r="E210">
        <f t="shared" si="30"/>
        <v>2013</v>
      </c>
      <c r="F210">
        <f t="shared" si="31"/>
        <v>7</v>
      </c>
      <c r="G210" t="str">
        <f t="shared" si="32"/>
        <v>July</v>
      </c>
      <c r="H210">
        <f t="shared" si="33"/>
        <v>3</v>
      </c>
      <c r="I210" t="str">
        <f t="shared" si="34"/>
        <v>Q3</v>
      </c>
      <c r="J210" s="4">
        <f t="shared" si="35"/>
        <v>41489</v>
      </c>
    </row>
    <row r="211" spans="1:10" x14ac:dyDescent="0.25">
      <c r="A211" s="7">
        <f t="shared" si="27"/>
        <v>20130729</v>
      </c>
      <c r="B211" s="4">
        <v>41484</v>
      </c>
      <c r="C211">
        <f t="shared" si="28"/>
        <v>29</v>
      </c>
      <c r="D211">
        <f t="shared" si="29"/>
        <v>210</v>
      </c>
      <c r="E211">
        <f t="shared" si="30"/>
        <v>2013</v>
      </c>
      <c r="F211">
        <f t="shared" si="31"/>
        <v>7</v>
      </c>
      <c r="G211" t="str">
        <f t="shared" si="32"/>
        <v>July</v>
      </c>
      <c r="H211">
        <f t="shared" si="33"/>
        <v>3</v>
      </c>
      <c r="I211" t="str">
        <f t="shared" si="34"/>
        <v>Q3</v>
      </c>
      <c r="J211" s="4">
        <f t="shared" si="35"/>
        <v>41489</v>
      </c>
    </row>
    <row r="212" spans="1:10" x14ac:dyDescent="0.25">
      <c r="A212" s="7">
        <f t="shared" si="27"/>
        <v>20130730</v>
      </c>
      <c r="B212" s="4">
        <v>41485</v>
      </c>
      <c r="C212">
        <f t="shared" si="28"/>
        <v>30</v>
      </c>
      <c r="D212">
        <f t="shared" si="29"/>
        <v>211</v>
      </c>
      <c r="E212">
        <f t="shared" si="30"/>
        <v>2013</v>
      </c>
      <c r="F212">
        <f t="shared" si="31"/>
        <v>7</v>
      </c>
      <c r="G212" t="str">
        <f t="shared" si="32"/>
        <v>July</v>
      </c>
      <c r="H212">
        <f t="shared" si="33"/>
        <v>3</v>
      </c>
      <c r="I212" t="str">
        <f t="shared" si="34"/>
        <v>Q3</v>
      </c>
      <c r="J212" s="4">
        <f t="shared" si="35"/>
        <v>41489</v>
      </c>
    </row>
    <row r="213" spans="1:10" x14ac:dyDescent="0.25">
      <c r="A213" s="7">
        <f t="shared" si="27"/>
        <v>20130731</v>
      </c>
      <c r="B213" s="4">
        <v>41486</v>
      </c>
      <c r="C213">
        <f t="shared" si="28"/>
        <v>31</v>
      </c>
      <c r="D213">
        <f t="shared" si="29"/>
        <v>212</v>
      </c>
      <c r="E213">
        <f t="shared" si="30"/>
        <v>2013</v>
      </c>
      <c r="F213">
        <f t="shared" si="31"/>
        <v>7</v>
      </c>
      <c r="G213" t="str">
        <f t="shared" si="32"/>
        <v>July</v>
      </c>
      <c r="H213">
        <f t="shared" si="33"/>
        <v>3</v>
      </c>
      <c r="I213" t="str">
        <f t="shared" si="34"/>
        <v>Q3</v>
      </c>
      <c r="J213" s="4">
        <f t="shared" si="35"/>
        <v>41489</v>
      </c>
    </row>
    <row r="214" spans="1:10" x14ac:dyDescent="0.25">
      <c r="A214" s="7">
        <f t="shared" si="27"/>
        <v>20130801</v>
      </c>
      <c r="B214" s="4">
        <v>41487</v>
      </c>
      <c r="C214">
        <f t="shared" si="28"/>
        <v>1</v>
      </c>
      <c r="D214">
        <f t="shared" si="29"/>
        <v>213</v>
      </c>
      <c r="E214">
        <f t="shared" si="30"/>
        <v>2013</v>
      </c>
      <c r="F214">
        <f t="shared" si="31"/>
        <v>8</v>
      </c>
      <c r="G214" t="str">
        <f t="shared" si="32"/>
        <v>August</v>
      </c>
      <c r="H214">
        <f t="shared" si="33"/>
        <v>3</v>
      </c>
      <c r="I214" t="str">
        <f t="shared" si="34"/>
        <v>Q3</v>
      </c>
      <c r="J214" s="4">
        <f t="shared" si="35"/>
        <v>41489</v>
      </c>
    </row>
    <row r="215" spans="1:10" x14ac:dyDescent="0.25">
      <c r="A215" s="7">
        <f t="shared" si="27"/>
        <v>20130802</v>
      </c>
      <c r="B215" s="4">
        <v>41488</v>
      </c>
      <c r="C215">
        <f t="shared" si="28"/>
        <v>2</v>
      </c>
      <c r="D215">
        <f t="shared" si="29"/>
        <v>214</v>
      </c>
      <c r="E215">
        <f t="shared" si="30"/>
        <v>2013</v>
      </c>
      <c r="F215">
        <f t="shared" si="31"/>
        <v>8</v>
      </c>
      <c r="G215" t="str">
        <f t="shared" si="32"/>
        <v>August</v>
      </c>
      <c r="H215">
        <f t="shared" si="33"/>
        <v>3</v>
      </c>
      <c r="I215" t="str">
        <f t="shared" si="34"/>
        <v>Q3</v>
      </c>
      <c r="J215" s="4">
        <f t="shared" si="35"/>
        <v>41489</v>
      </c>
    </row>
    <row r="216" spans="1:10" x14ac:dyDescent="0.25">
      <c r="A216" s="7">
        <f t="shared" si="27"/>
        <v>20130803</v>
      </c>
      <c r="B216" s="4">
        <v>41489</v>
      </c>
      <c r="C216">
        <f t="shared" si="28"/>
        <v>3</v>
      </c>
      <c r="D216">
        <f t="shared" si="29"/>
        <v>215</v>
      </c>
      <c r="E216">
        <f t="shared" si="30"/>
        <v>2013</v>
      </c>
      <c r="F216">
        <f t="shared" si="31"/>
        <v>8</v>
      </c>
      <c r="G216" t="str">
        <f t="shared" si="32"/>
        <v>August</v>
      </c>
      <c r="H216">
        <f t="shared" si="33"/>
        <v>3</v>
      </c>
      <c r="I216" t="str">
        <f t="shared" si="34"/>
        <v>Q3</v>
      </c>
      <c r="J216" s="4">
        <f t="shared" si="35"/>
        <v>41489</v>
      </c>
    </row>
    <row r="217" spans="1:10" x14ac:dyDescent="0.25">
      <c r="A217" s="7">
        <f t="shared" si="27"/>
        <v>20130804</v>
      </c>
      <c r="B217" s="4">
        <v>41490</v>
      </c>
      <c r="C217">
        <f t="shared" si="28"/>
        <v>4</v>
      </c>
      <c r="D217">
        <f t="shared" si="29"/>
        <v>216</v>
      </c>
      <c r="E217">
        <f t="shared" si="30"/>
        <v>2013</v>
      </c>
      <c r="F217">
        <f t="shared" si="31"/>
        <v>8</v>
      </c>
      <c r="G217" t="str">
        <f t="shared" si="32"/>
        <v>August</v>
      </c>
      <c r="H217">
        <f t="shared" si="33"/>
        <v>3</v>
      </c>
      <c r="I217" t="str">
        <f t="shared" si="34"/>
        <v>Q3</v>
      </c>
      <c r="J217" s="4">
        <f t="shared" si="35"/>
        <v>41496</v>
      </c>
    </row>
    <row r="218" spans="1:10" x14ac:dyDescent="0.25">
      <c r="A218" s="7">
        <f t="shared" si="27"/>
        <v>20130805</v>
      </c>
      <c r="B218" s="4">
        <v>41491</v>
      </c>
      <c r="C218">
        <f t="shared" si="28"/>
        <v>5</v>
      </c>
      <c r="D218">
        <f t="shared" si="29"/>
        <v>217</v>
      </c>
      <c r="E218">
        <f t="shared" si="30"/>
        <v>2013</v>
      </c>
      <c r="F218">
        <f t="shared" si="31"/>
        <v>8</v>
      </c>
      <c r="G218" t="str">
        <f t="shared" si="32"/>
        <v>August</v>
      </c>
      <c r="H218">
        <f t="shared" si="33"/>
        <v>3</v>
      </c>
      <c r="I218" t="str">
        <f t="shared" si="34"/>
        <v>Q3</v>
      </c>
      <c r="J218" s="4">
        <f t="shared" si="35"/>
        <v>41496</v>
      </c>
    </row>
    <row r="219" spans="1:10" x14ac:dyDescent="0.25">
      <c r="A219" s="7">
        <f t="shared" si="27"/>
        <v>20130806</v>
      </c>
      <c r="B219" s="4">
        <v>41492</v>
      </c>
      <c r="C219">
        <f t="shared" si="28"/>
        <v>6</v>
      </c>
      <c r="D219">
        <f t="shared" si="29"/>
        <v>218</v>
      </c>
      <c r="E219">
        <f t="shared" si="30"/>
        <v>2013</v>
      </c>
      <c r="F219">
        <f t="shared" si="31"/>
        <v>8</v>
      </c>
      <c r="G219" t="str">
        <f t="shared" si="32"/>
        <v>August</v>
      </c>
      <c r="H219">
        <f t="shared" si="33"/>
        <v>3</v>
      </c>
      <c r="I219" t="str">
        <f t="shared" si="34"/>
        <v>Q3</v>
      </c>
      <c r="J219" s="4">
        <f t="shared" si="35"/>
        <v>41496</v>
      </c>
    </row>
    <row r="220" spans="1:10" x14ac:dyDescent="0.25">
      <c r="A220" s="7">
        <f t="shared" si="27"/>
        <v>20130807</v>
      </c>
      <c r="B220" s="4">
        <v>41493</v>
      </c>
      <c r="C220">
        <f t="shared" si="28"/>
        <v>7</v>
      </c>
      <c r="D220">
        <f t="shared" si="29"/>
        <v>219</v>
      </c>
      <c r="E220">
        <f t="shared" si="30"/>
        <v>2013</v>
      </c>
      <c r="F220">
        <f t="shared" si="31"/>
        <v>8</v>
      </c>
      <c r="G220" t="str">
        <f t="shared" si="32"/>
        <v>August</v>
      </c>
      <c r="H220">
        <f t="shared" si="33"/>
        <v>3</v>
      </c>
      <c r="I220" t="str">
        <f t="shared" si="34"/>
        <v>Q3</v>
      </c>
      <c r="J220" s="4">
        <f t="shared" si="35"/>
        <v>41496</v>
      </c>
    </row>
    <row r="221" spans="1:10" x14ac:dyDescent="0.25">
      <c r="A221" s="7">
        <f t="shared" si="27"/>
        <v>20130808</v>
      </c>
      <c r="B221" s="4">
        <v>41494</v>
      </c>
      <c r="C221">
        <f t="shared" si="28"/>
        <v>8</v>
      </c>
      <c r="D221">
        <f t="shared" si="29"/>
        <v>220</v>
      </c>
      <c r="E221">
        <f t="shared" si="30"/>
        <v>2013</v>
      </c>
      <c r="F221">
        <f t="shared" si="31"/>
        <v>8</v>
      </c>
      <c r="G221" t="str">
        <f t="shared" si="32"/>
        <v>August</v>
      </c>
      <c r="H221">
        <f t="shared" si="33"/>
        <v>3</v>
      </c>
      <c r="I221" t="str">
        <f t="shared" si="34"/>
        <v>Q3</v>
      </c>
      <c r="J221" s="4">
        <f t="shared" si="35"/>
        <v>41496</v>
      </c>
    </row>
    <row r="222" spans="1:10" x14ac:dyDescent="0.25">
      <c r="A222" s="7">
        <f t="shared" si="27"/>
        <v>20130809</v>
      </c>
      <c r="B222" s="4">
        <v>41495</v>
      </c>
      <c r="C222">
        <f t="shared" si="28"/>
        <v>9</v>
      </c>
      <c r="D222">
        <f t="shared" si="29"/>
        <v>221</v>
      </c>
      <c r="E222">
        <f t="shared" si="30"/>
        <v>2013</v>
      </c>
      <c r="F222">
        <f t="shared" si="31"/>
        <v>8</v>
      </c>
      <c r="G222" t="str">
        <f t="shared" si="32"/>
        <v>August</v>
      </c>
      <c r="H222">
        <f t="shared" si="33"/>
        <v>3</v>
      </c>
      <c r="I222" t="str">
        <f t="shared" si="34"/>
        <v>Q3</v>
      </c>
      <c r="J222" s="4">
        <f t="shared" si="35"/>
        <v>41496</v>
      </c>
    </row>
    <row r="223" spans="1:10" x14ac:dyDescent="0.25">
      <c r="A223" s="7">
        <f t="shared" si="27"/>
        <v>20130810</v>
      </c>
      <c r="B223" s="4">
        <v>41496</v>
      </c>
      <c r="C223">
        <f t="shared" si="28"/>
        <v>10</v>
      </c>
      <c r="D223">
        <f t="shared" si="29"/>
        <v>222</v>
      </c>
      <c r="E223">
        <f t="shared" si="30"/>
        <v>2013</v>
      </c>
      <c r="F223">
        <f t="shared" si="31"/>
        <v>8</v>
      </c>
      <c r="G223" t="str">
        <f t="shared" si="32"/>
        <v>August</v>
      </c>
      <c r="H223">
        <f t="shared" si="33"/>
        <v>3</v>
      </c>
      <c r="I223" t="str">
        <f t="shared" si="34"/>
        <v>Q3</v>
      </c>
      <c r="J223" s="4">
        <f t="shared" si="35"/>
        <v>41496</v>
      </c>
    </row>
    <row r="224" spans="1:10" x14ac:dyDescent="0.25">
      <c r="A224" s="7">
        <f t="shared" si="27"/>
        <v>20130811</v>
      </c>
      <c r="B224" s="4">
        <v>41497</v>
      </c>
      <c r="C224">
        <f t="shared" si="28"/>
        <v>11</v>
      </c>
      <c r="D224">
        <f t="shared" si="29"/>
        <v>223</v>
      </c>
      <c r="E224">
        <f t="shared" si="30"/>
        <v>2013</v>
      </c>
      <c r="F224">
        <f t="shared" si="31"/>
        <v>8</v>
      </c>
      <c r="G224" t="str">
        <f t="shared" si="32"/>
        <v>August</v>
      </c>
      <c r="H224">
        <f t="shared" si="33"/>
        <v>3</v>
      </c>
      <c r="I224" t="str">
        <f t="shared" si="34"/>
        <v>Q3</v>
      </c>
      <c r="J224" s="4">
        <f t="shared" si="35"/>
        <v>41503</v>
      </c>
    </row>
    <row r="225" spans="1:10" x14ac:dyDescent="0.25">
      <c r="A225" s="7">
        <f t="shared" si="27"/>
        <v>20130812</v>
      </c>
      <c r="B225" s="4">
        <v>41498</v>
      </c>
      <c r="C225">
        <f t="shared" si="28"/>
        <v>12</v>
      </c>
      <c r="D225">
        <f t="shared" si="29"/>
        <v>224</v>
      </c>
      <c r="E225">
        <f t="shared" si="30"/>
        <v>2013</v>
      </c>
      <c r="F225">
        <f t="shared" si="31"/>
        <v>8</v>
      </c>
      <c r="G225" t="str">
        <f t="shared" si="32"/>
        <v>August</v>
      </c>
      <c r="H225">
        <f t="shared" si="33"/>
        <v>3</v>
      </c>
      <c r="I225" t="str">
        <f t="shared" si="34"/>
        <v>Q3</v>
      </c>
      <c r="J225" s="4">
        <f t="shared" si="35"/>
        <v>41503</v>
      </c>
    </row>
    <row r="226" spans="1:10" x14ac:dyDescent="0.25">
      <c r="A226" s="7">
        <f t="shared" si="27"/>
        <v>20130813</v>
      </c>
      <c r="B226" s="4">
        <v>41499</v>
      </c>
      <c r="C226">
        <f t="shared" si="28"/>
        <v>13</v>
      </c>
      <c r="D226">
        <f t="shared" si="29"/>
        <v>225</v>
      </c>
      <c r="E226">
        <f t="shared" si="30"/>
        <v>2013</v>
      </c>
      <c r="F226">
        <f t="shared" si="31"/>
        <v>8</v>
      </c>
      <c r="G226" t="str">
        <f t="shared" si="32"/>
        <v>August</v>
      </c>
      <c r="H226">
        <f t="shared" si="33"/>
        <v>3</v>
      </c>
      <c r="I226" t="str">
        <f t="shared" si="34"/>
        <v>Q3</v>
      </c>
      <c r="J226" s="4">
        <f t="shared" si="35"/>
        <v>41503</v>
      </c>
    </row>
    <row r="227" spans="1:10" x14ac:dyDescent="0.25">
      <c r="A227" s="7">
        <f t="shared" si="27"/>
        <v>20130814</v>
      </c>
      <c r="B227" s="4">
        <v>41500</v>
      </c>
      <c r="C227">
        <f t="shared" si="28"/>
        <v>14</v>
      </c>
      <c r="D227">
        <f t="shared" si="29"/>
        <v>226</v>
      </c>
      <c r="E227">
        <f t="shared" si="30"/>
        <v>2013</v>
      </c>
      <c r="F227">
        <f t="shared" si="31"/>
        <v>8</v>
      </c>
      <c r="G227" t="str">
        <f t="shared" si="32"/>
        <v>August</v>
      </c>
      <c r="H227">
        <f t="shared" si="33"/>
        <v>3</v>
      </c>
      <c r="I227" t="str">
        <f t="shared" si="34"/>
        <v>Q3</v>
      </c>
      <c r="J227" s="4">
        <f t="shared" si="35"/>
        <v>41503</v>
      </c>
    </row>
    <row r="228" spans="1:10" x14ac:dyDescent="0.25">
      <c r="A228" s="7">
        <f t="shared" si="27"/>
        <v>20130815</v>
      </c>
      <c r="B228" s="4">
        <v>41501</v>
      </c>
      <c r="C228">
        <f t="shared" si="28"/>
        <v>15</v>
      </c>
      <c r="D228">
        <f t="shared" si="29"/>
        <v>227</v>
      </c>
      <c r="E228">
        <f t="shared" si="30"/>
        <v>2013</v>
      </c>
      <c r="F228">
        <f t="shared" si="31"/>
        <v>8</v>
      </c>
      <c r="G228" t="str">
        <f t="shared" si="32"/>
        <v>August</v>
      </c>
      <c r="H228">
        <f t="shared" si="33"/>
        <v>3</v>
      </c>
      <c r="I228" t="str">
        <f t="shared" si="34"/>
        <v>Q3</v>
      </c>
      <c r="J228" s="4">
        <f t="shared" si="35"/>
        <v>41503</v>
      </c>
    </row>
    <row r="229" spans="1:10" x14ac:dyDescent="0.25">
      <c r="A229" s="7">
        <f t="shared" si="27"/>
        <v>20130816</v>
      </c>
      <c r="B229" s="4">
        <v>41502</v>
      </c>
      <c r="C229">
        <f t="shared" si="28"/>
        <v>16</v>
      </c>
      <c r="D229">
        <f t="shared" si="29"/>
        <v>228</v>
      </c>
      <c r="E229">
        <f t="shared" si="30"/>
        <v>2013</v>
      </c>
      <c r="F229">
        <f t="shared" si="31"/>
        <v>8</v>
      </c>
      <c r="G229" t="str">
        <f t="shared" si="32"/>
        <v>August</v>
      </c>
      <c r="H229">
        <f t="shared" si="33"/>
        <v>3</v>
      </c>
      <c r="I229" t="str">
        <f t="shared" si="34"/>
        <v>Q3</v>
      </c>
      <c r="J229" s="4">
        <f t="shared" si="35"/>
        <v>41503</v>
      </c>
    </row>
    <row r="230" spans="1:10" x14ac:dyDescent="0.25">
      <c r="A230" s="7">
        <f t="shared" si="27"/>
        <v>20130817</v>
      </c>
      <c r="B230" s="4">
        <v>41503</v>
      </c>
      <c r="C230">
        <f t="shared" si="28"/>
        <v>17</v>
      </c>
      <c r="D230">
        <f t="shared" si="29"/>
        <v>229</v>
      </c>
      <c r="E230">
        <f t="shared" si="30"/>
        <v>2013</v>
      </c>
      <c r="F230">
        <f t="shared" si="31"/>
        <v>8</v>
      </c>
      <c r="G230" t="str">
        <f t="shared" si="32"/>
        <v>August</v>
      </c>
      <c r="H230">
        <f t="shared" si="33"/>
        <v>3</v>
      </c>
      <c r="I230" t="str">
        <f t="shared" si="34"/>
        <v>Q3</v>
      </c>
      <c r="J230" s="4">
        <f t="shared" si="35"/>
        <v>41503</v>
      </c>
    </row>
    <row r="231" spans="1:10" x14ac:dyDescent="0.25">
      <c r="A231" s="7">
        <f t="shared" si="27"/>
        <v>20130818</v>
      </c>
      <c r="B231" s="4">
        <v>41504</v>
      </c>
      <c r="C231">
        <f t="shared" si="28"/>
        <v>18</v>
      </c>
      <c r="D231">
        <f t="shared" si="29"/>
        <v>230</v>
      </c>
      <c r="E231">
        <f t="shared" si="30"/>
        <v>2013</v>
      </c>
      <c r="F231">
        <f t="shared" si="31"/>
        <v>8</v>
      </c>
      <c r="G231" t="str">
        <f t="shared" si="32"/>
        <v>August</v>
      </c>
      <c r="H231">
        <f t="shared" si="33"/>
        <v>3</v>
      </c>
      <c r="I231" t="str">
        <f t="shared" si="34"/>
        <v>Q3</v>
      </c>
      <c r="J231" s="4">
        <f t="shared" si="35"/>
        <v>41510</v>
      </c>
    </row>
    <row r="232" spans="1:10" x14ac:dyDescent="0.25">
      <c r="A232" s="7">
        <f t="shared" si="27"/>
        <v>20130819</v>
      </c>
      <c r="B232" s="4">
        <v>41505</v>
      </c>
      <c r="C232">
        <f t="shared" si="28"/>
        <v>19</v>
      </c>
      <c r="D232">
        <f t="shared" si="29"/>
        <v>231</v>
      </c>
      <c r="E232">
        <f t="shared" si="30"/>
        <v>2013</v>
      </c>
      <c r="F232">
        <f t="shared" si="31"/>
        <v>8</v>
      </c>
      <c r="G232" t="str">
        <f t="shared" si="32"/>
        <v>August</v>
      </c>
      <c r="H232">
        <f t="shared" si="33"/>
        <v>3</v>
      </c>
      <c r="I232" t="str">
        <f t="shared" si="34"/>
        <v>Q3</v>
      </c>
      <c r="J232" s="4">
        <f t="shared" si="35"/>
        <v>41510</v>
      </c>
    </row>
    <row r="233" spans="1:10" x14ac:dyDescent="0.25">
      <c r="A233" s="7">
        <f t="shared" si="27"/>
        <v>20130820</v>
      </c>
      <c r="B233" s="4">
        <v>41506</v>
      </c>
      <c r="C233">
        <f t="shared" si="28"/>
        <v>20</v>
      </c>
      <c r="D233">
        <f t="shared" si="29"/>
        <v>232</v>
      </c>
      <c r="E233">
        <f t="shared" si="30"/>
        <v>2013</v>
      </c>
      <c r="F233">
        <f t="shared" si="31"/>
        <v>8</v>
      </c>
      <c r="G233" t="str">
        <f t="shared" si="32"/>
        <v>August</v>
      </c>
      <c r="H233">
        <f t="shared" si="33"/>
        <v>3</v>
      </c>
      <c r="I233" t="str">
        <f t="shared" si="34"/>
        <v>Q3</v>
      </c>
      <c r="J233" s="4">
        <f t="shared" si="35"/>
        <v>41510</v>
      </c>
    </row>
    <row r="234" spans="1:10" x14ac:dyDescent="0.25">
      <c r="A234" s="7">
        <f t="shared" si="27"/>
        <v>20130821</v>
      </c>
      <c r="B234" s="4">
        <v>41507</v>
      </c>
      <c r="C234">
        <f t="shared" si="28"/>
        <v>21</v>
      </c>
      <c r="D234">
        <f t="shared" si="29"/>
        <v>233</v>
      </c>
      <c r="E234">
        <f t="shared" si="30"/>
        <v>2013</v>
      </c>
      <c r="F234">
        <f t="shared" si="31"/>
        <v>8</v>
      </c>
      <c r="G234" t="str">
        <f t="shared" si="32"/>
        <v>August</v>
      </c>
      <c r="H234">
        <f t="shared" si="33"/>
        <v>3</v>
      </c>
      <c r="I234" t="str">
        <f t="shared" si="34"/>
        <v>Q3</v>
      </c>
      <c r="J234" s="4">
        <f t="shared" si="35"/>
        <v>41510</v>
      </c>
    </row>
    <row r="235" spans="1:10" x14ac:dyDescent="0.25">
      <c r="A235" s="7">
        <f t="shared" si="27"/>
        <v>20130822</v>
      </c>
      <c r="B235" s="4">
        <v>41508</v>
      </c>
      <c r="C235">
        <f t="shared" si="28"/>
        <v>22</v>
      </c>
      <c r="D235">
        <f t="shared" si="29"/>
        <v>234</v>
      </c>
      <c r="E235">
        <f t="shared" si="30"/>
        <v>2013</v>
      </c>
      <c r="F235">
        <f t="shared" si="31"/>
        <v>8</v>
      </c>
      <c r="G235" t="str">
        <f t="shared" si="32"/>
        <v>August</v>
      </c>
      <c r="H235">
        <f t="shared" si="33"/>
        <v>3</v>
      </c>
      <c r="I235" t="str">
        <f t="shared" si="34"/>
        <v>Q3</v>
      </c>
      <c r="J235" s="4">
        <f t="shared" si="35"/>
        <v>41510</v>
      </c>
    </row>
    <row r="236" spans="1:10" x14ac:dyDescent="0.25">
      <c r="A236" s="7">
        <f t="shared" si="27"/>
        <v>20130823</v>
      </c>
      <c r="B236" s="4">
        <v>41509</v>
      </c>
      <c r="C236">
        <f t="shared" si="28"/>
        <v>23</v>
      </c>
      <c r="D236">
        <f t="shared" si="29"/>
        <v>235</v>
      </c>
      <c r="E236">
        <f t="shared" si="30"/>
        <v>2013</v>
      </c>
      <c r="F236">
        <f t="shared" si="31"/>
        <v>8</v>
      </c>
      <c r="G236" t="str">
        <f t="shared" si="32"/>
        <v>August</v>
      </c>
      <c r="H236">
        <f t="shared" si="33"/>
        <v>3</v>
      </c>
      <c r="I236" t="str">
        <f t="shared" si="34"/>
        <v>Q3</v>
      </c>
      <c r="J236" s="4">
        <f t="shared" si="35"/>
        <v>41510</v>
      </c>
    </row>
    <row r="237" spans="1:10" x14ac:dyDescent="0.25">
      <c r="A237" s="7">
        <f t="shared" si="27"/>
        <v>20130824</v>
      </c>
      <c r="B237" s="4">
        <v>41510</v>
      </c>
      <c r="C237">
        <f t="shared" si="28"/>
        <v>24</v>
      </c>
      <c r="D237">
        <f t="shared" si="29"/>
        <v>236</v>
      </c>
      <c r="E237">
        <f t="shared" si="30"/>
        <v>2013</v>
      </c>
      <c r="F237">
        <f t="shared" si="31"/>
        <v>8</v>
      </c>
      <c r="G237" t="str">
        <f t="shared" si="32"/>
        <v>August</v>
      </c>
      <c r="H237">
        <f t="shared" si="33"/>
        <v>3</v>
      </c>
      <c r="I237" t="str">
        <f t="shared" si="34"/>
        <v>Q3</v>
      </c>
      <c r="J237" s="4">
        <f t="shared" si="35"/>
        <v>41510</v>
      </c>
    </row>
    <row r="238" spans="1:10" x14ac:dyDescent="0.25">
      <c r="A238" s="7">
        <f t="shared" si="27"/>
        <v>20130825</v>
      </c>
      <c r="B238" s="4">
        <v>41511</v>
      </c>
      <c r="C238">
        <f t="shared" si="28"/>
        <v>25</v>
      </c>
      <c r="D238">
        <f t="shared" si="29"/>
        <v>237</v>
      </c>
      <c r="E238">
        <f t="shared" si="30"/>
        <v>2013</v>
      </c>
      <c r="F238">
        <f t="shared" si="31"/>
        <v>8</v>
      </c>
      <c r="G238" t="str">
        <f t="shared" si="32"/>
        <v>August</v>
      </c>
      <c r="H238">
        <f t="shared" si="33"/>
        <v>3</v>
      </c>
      <c r="I238" t="str">
        <f t="shared" si="34"/>
        <v>Q3</v>
      </c>
      <c r="J238" s="4">
        <f t="shared" si="35"/>
        <v>41517</v>
      </c>
    </row>
    <row r="239" spans="1:10" x14ac:dyDescent="0.25">
      <c r="A239" s="7">
        <f t="shared" si="27"/>
        <v>20130826</v>
      </c>
      <c r="B239" s="4">
        <v>41512</v>
      </c>
      <c r="C239">
        <f t="shared" si="28"/>
        <v>26</v>
      </c>
      <c r="D239">
        <f t="shared" si="29"/>
        <v>238</v>
      </c>
      <c r="E239">
        <f t="shared" si="30"/>
        <v>2013</v>
      </c>
      <c r="F239">
        <f t="shared" si="31"/>
        <v>8</v>
      </c>
      <c r="G239" t="str">
        <f t="shared" si="32"/>
        <v>August</v>
      </c>
      <c r="H239">
        <f t="shared" si="33"/>
        <v>3</v>
      </c>
      <c r="I239" t="str">
        <f t="shared" si="34"/>
        <v>Q3</v>
      </c>
      <c r="J239" s="4">
        <f t="shared" si="35"/>
        <v>41517</v>
      </c>
    </row>
    <row r="240" spans="1:10" x14ac:dyDescent="0.25">
      <c r="A240" s="7">
        <f t="shared" si="27"/>
        <v>20130827</v>
      </c>
      <c r="B240" s="4">
        <v>41513</v>
      </c>
      <c r="C240">
        <f t="shared" si="28"/>
        <v>27</v>
      </c>
      <c r="D240">
        <f t="shared" si="29"/>
        <v>239</v>
      </c>
      <c r="E240">
        <f t="shared" si="30"/>
        <v>2013</v>
      </c>
      <c r="F240">
        <f t="shared" si="31"/>
        <v>8</v>
      </c>
      <c r="G240" t="str">
        <f t="shared" si="32"/>
        <v>August</v>
      </c>
      <c r="H240">
        <f t="shared" si="33"/>
        <v>3</v>
      </c>
      <c r="I240" t="str">
        <f t="shared" si="34"/>
        <v>Q3</v>
      </c>
      <c r="J240" s="4">
        <f t="shared" si="35"/>
        <v>41517</v>
      </c>
    </row>
    <row r="241" spans="1:10" x14ac:dyDescent="0.25">
      <c r="A241" s="7">
        <f t="shared" si="27"/>
        <v>20130828</v>
      </c>
      <c r="B241" s="4">
        <v>41514</v>
      </c>
      <c r="C241">
        <f t="shared" si="28"/>
        <v>28</v>
      </c>
      <c r="D241">
        <f t="shared" si="29"/>
        <v>240</v>
      </c>
      <c r="E241">
        <f t="shared" si="30"/>
        <v>2013</v>
      </c>
      <c r="F241">
        <f t="shared" si="31"/>
        <v>8</v>
      </c>
      <c r="G241" t="str">
        <f t="shared" si="32"/>
        <v>August</v>
      </c>
      <c r="H241">
        <f t="shared" si="33"/>
        <v>3</v>
      </c>
      <c r="I241" t="str">
        <f t="shared" si="34"/>
        <v>Q3</v>
      </c>
      <c r="J241" s="4">
        <f t="shared" si="35"/>
        <v>41517</v>
      </c>
    </row>
    <row r="242" spans="1:10" x14ac:dyDescent="0.25">
      <c r="A242" s="7">
        <f t="shared" si="27"/>
        <v>20130829</v>
      </c>
      <c r="B242" s="4">
        <v>41515</v>
      </c>
      <c r="C242">
        <f t="shared" si="28"/>
        <v>29</v>
      </c>
      <c r="D242">
        <f t="shared" si="29"/>
        <v>241</v>
      </c>
      <c r="E242">
        <f t="shared" si="30"/>
        <v>2013</v>
      </c>
      <c r="F242">
        <f t="shared" si="31"/>
        <v>8</v>
      </c>
      <c r="G242" t="str">
        <f t="shared" si="32"/>
        <v>August</v>
      </c>
      <c r="H242">
        <f t="shared" si="33"/>
        <v>3</v>
      </c>
      <c r="I242" t="str">
        <f t="shared" si="34"/>
        <v>Q3</v>
      </c>
      <c r="J242" s="4">
        <f t="shared" si="35"/>
        <v>41517</v>
      </c>
    </row>
    <row r="243" spans="1:10" x14ac:dyDescent="0.25">
      <c r="A243" s="7">
        <f t="shared" si="27"/>
        <v>20130830</v>
      </c>
      <c r="B243" s="4">
        <v>41516</v>
      </c>
      <c r="C243">
        <f t="shared" si="28"/>
        <v>30</v>
      </c>
      <c r="D243">
        <f t="shared" si="29"/>
        <v>242</v>
      </c>
      <c r="E243">
        <f t="shared" si="30"/>
        <v>2013</v>
      </c>
      <c r="F243">
        <f t="shared" si="31"/>
        <v>8</v>
      </c>
      <c r="G243" t="str">
        <f t="shared" si="32"/>
        <v>August</v>
      </c>
      <c r="H243">
        <f t="shared" si="33"/>
        <v>3</v>
      </c>
      <c r="I243" t="str">
        <f t="shared" si="34"/>
        <v>Q3</v>
      </c>
      <c r="J243" s="4">
        <f t="shared" si="35"/>
        <v>41517</v>
      </c>
    </row>
    <row r="244" spans="1:10" x14ac:dyDescent="0.25">
      <c r="A244" s="7">
        <f t="shared" si="27"/>
        <v>20130831</v>
      </c>
      <c r="B244" s="4">
        <v>41517</v>
      </c>
      <c r="C244">
        <f t="shared" si="28"/>
        <v>31</v>
      </c>
      <c r="D244">
        <f t="shared" si="29"/>
        <v>243</v>
      </c>
      <c r="E244">
        <f t="shared" si="30"/>
        <v>2013</v>
      </c>
      <c r="F244">
        <f t="shared" si="31"/>
        <v>8</v>
      </c>
      <c r="G244" t="str">
        <f t="shared" si="32"/>
        <v>August</v>
      </c>
      <c r="H244">
        <f t="shared" si="33"/>
        <v>3</v>
      </c>
      <c r="I244" t="str">
        <f t="shared" si="34"/>
        <v>Q3</v>
      </c>
      <c r="J244" s="4">
        <f t="shared" si="35"/>
        <v>41517</v>
      </c>
    </row>
    <row r="245" spans="1:10" x14ac:dyDescent="0.25">
      <c r="A245" s="7">
        <f t="shared" si="27"/>
        <v>20130901</v>
      </c>
      <c r="B245" s="4">
        <v>41518</v>
      </c>
      <c r="C245">
        <f t="shared" si="28"/>
        <v>1</v>
      </c>
      <c r="D245">
        <f t="shared" si="29"/>
        <v>244</v>
      </c>
      <c r="E245">
        <f t="shared" si="30"/>
        <v>2013</v>
      </c>
      <c r="F245">
        <f t="shared" si="31"/>
        <v>9</v>
      </c>
      <c r="G245" t="str">
        <f t="shared" si="32"/>
        <v>September</v>
      </c>
      <c r="H245">
        <f t="shared" si="33"/>
        <v>3</v>
      </c>
      <c r="I245" t="str">
        <f t="shared" si="34"/>
        <v>Q3</v>
      </c>
      <c r="J245" s="4">
        <f t="shared" si="35"/>
        <v>41524</v>
      </c>
    </row>
    <row r="246" spans="1:10" x14ac:dyDescent="0.25">
      <c r="A246" s="7">
        <f t="shared" si="27"/>
        <v>20130902</v>
      </c>
      <c r="B246" s="4">
        <v>41519</v>
      </c>
      <c r="C246">
        <f t="shared" si="28"/>
        <v>2</v>
      </c>
      <c r="D246">
        <f t="shared" si="29"/>
        <v>245</v>
      </c>
      <c r="E246">
        <f t="shared" si="30"/>
        <v>2013</v>
      </c>
      <c r="F246">
        <f t="shared" si="31"/>
        <v>9</v>
      </c>
      <c r="G246" t="str">
        <f t="shared" si="32"/>
        <v>September</v>
      </c>
      <c r="H246">
        <f t="shared" si="33"/>
        <v>3</v>
      </c>
      <c r="I246" t="str">
        <f t="shared" si="34"/>
        <v>Q3</v>
      </c>
      <c r="J246" s="4">
        <f t="shared" si="35"/>
        <v>41524</v>
      </c>
    </row>
    <row r="247" spans="1:10" x14ac:dyDescent="0.25">
      <c r="A247" s="7">
        <f t="shared" si="27"/>
        <v>20130903</v>
      </c>
      <c r="B247" s="4">
        <v>41520</v>
      </c>
      <c r="C247">
        <f t="shared" si="28"/>
        <v>3</v>
      </c>
      <c r="D247">
        <f t="shared" si="29"/>
        <v>246</v>
      </c>
      <c r="E247">
        <f t="shared" si="30"/>
        <v>2013</v>
      </c>
      <c r="F247">
        <f t="shared" si="31"/>
        <v>9</v>
      </c>
      <c r="G247" t="str">
        <f t="shared" si="32"/>
        <v>September</v>
      </c>
      <c r="H247">
        <f t="shared" si="33"/>
        <v>3</v>
      </c>
      <c r="I247" t="str">
        <f t="shared" si="34"/>
        <v>Q3</v>
      </c>
      <c r="J247" s="4">
        <f t="shared" si="35"/>
        <v>41524</v>
      </c>
    </row>
    <row r="248" spans="1:10" x14ac:dyDescent="0.25">
      <c r="A248" s="7">
        <f t="shared" si="27"/>
        <v>20130904</v>
      </c>
      <c r="B248" s="4">
        <v>41521</v>
      </c>
      <c r="C248">
        <f t="shared" si="28"/>
        <v>4</v>
      </c>
      <c r="D248">
        <f t="shared" si="29"/>
        <v>247</v>
      </c>
      <c r="E248">
        <f t="shared" si="30"/>
        <v>2013</v>
      </c>
      <c r="F248">
        <f t="shared" si="31"/>
        <v>9</v>
      </c>
      <c r="G248" t="str">
        <f t="shared" si="32"/>
        <v>September</v>
      </c>
      <c r="H248">
        <f t="shared" si="33"/>
        <v>3</v>
      </c>
      <c r="I248" t="str">
        <f t="shared" si="34"/>
        <v>Q3</v>
      </c>
      <c r="J248" s="4">
        <f t="shared" si="35"/>
        <v>41524</v>
      </c>
    </row>
    <row r="249" spans="1:10" x14ac:dyDescent="0.25">
      <c r="A249" s="7">
        <f t="shared" si="27"/>
        <v>20130905</v>
      </c>
      <c r="B249" s="4">
        <v>41522</v>
      </c>
      <c r="C249">
        <f t="shared" si="28"/>
        <v>5</v>
      </c>
      <c r="D249">
        <f t="shared" si="29"/>
        <v>248</v>
      </c>
      <c r="E249">
        <f t="shared" si="30"/>
        <v>2013</v>
      </c>
      <c r="F249">
        <f t="shared" si="31"/>
        <v>9</v>
      </c>
      <c r="G249" t="str">
        <f t="shared" si="32"/>
        <v>September</v>
      </c>
      <c r="H249">
        <f t="shared" si="33"/>
        <v>3</v>
      </c>
      <c r="I249" t="str">
        <f t="shared" si="34"/>
        <v>Q3</v>
      </c>
      <c r="J249" s="4">
        <f t="shared" si="35"/>
        <v>41524</v>
      </c>
    </row>
    <row r="250" spans="1:10" x14ac:dyDescent="0.25">
      <c r="A250" s="7">
        <f t="shared" si="27"/>
        <v>20130906</v>
      </c>
      <c r="B250" s="4">
        <v>41523</v>
      </c>
      <c r="C250">
        <f t="shared" si="28"/>
        <v>6</v>
      </c>
      <c r="D250">
        <f t="shared" si="29"/>
        <v>249</v>
      </c>
      <c r="E250">
        <f t="shared" si="30"/>
        <v>2013</v>
      </c>
      <c r="F250">
        <f t="shared" si="31"/>
        <v>9</v>
      </c>
      <c r="G250" t="str">
        <f t="shared" si="32"/>
        <v>September</v>
      </c>
      <c r="H250">
        <f t="shared" si="33"/>
        <v>3</v>
      </c>
      <c r="I250" t="str">
        <f t="shared" si="34"/>
        <v>Q3</v>
      </c>
      <c r="J250" s="4">
        <f t="shared" si="35"/>
        <v>41524</v>
      </c>
    </row>
    <row r="251" spans="1:10" x14ac:dyDescent="0.25">
      <c r="A251" s="7">
        <f t="shared" si="27"/>
        <v>20130907</v>
      </c>
      <c r="B251" s="4">
        <v>41524</v>
      </c>
      <c r="C251">
        <f t="shared" si="28"/>
        <v>7</v>
      </c>
      <c r="D251">
        <f t="shared" si="29"/>
        <v>250</v>
      </c>
      <c r="E251">
        <f t="shared" si="30"/>
        <v>2013</v>
      </c>
      <c r="F251">
        <f t="shared" si="31"/>
        <v>9</v>
      </c>
      <c r="G251" t="str">
        <f t="shared" si="32"/>
        <v>September</v>
      </c>
      <c r="H251">
        <f t="shared" si="33"/>
        <v>3</v>
      </c>
      <c r="I251" t="str">
        <f t="shared" si="34"/>
        <v>Q3</v>
      </c>
      <c r="J251" s="4">
        <f t="shared" si="35"/>
        <v>41524</v>
      </c>
    </row>
    <row r="252" spans="1:10" x14ac:dyDescent="0.25">
      <c r="A252" s="7">
        <f t="shared" si="27"/>
        <v>20130908</v>
      </c>
      <c r="B252" s="4">
        <v>41525</v>
      </c>
      <c r="C252">
        <f t="shared" si="28"/>
        <v>8</v>
      </c>
      <c r="D252">
        <f t="shared" si="29"/>
        <v>251</v>
      </c>
      <c r="E252">
        <f t="shared" si="30"/>
        <v>2013</v>
      </c>
      <c r="F252">
        <f t="shared" si="31"/>
        <v>9</v>
      </c>
      <c r="G252" t="str">
        <f t="shared" si="32"/>
        <v>September</v>
      </c>
      <c r="H252">
        <f t="shared" si="33"/>
        <v>3</v>
      </c>
      <c r="I252" t="str">
        <f t="shared" si="34"/>
        <v>Q3</v>
      </c>
      <c r="J252" s="4">
        <f t="shared" si="35"/>
        <v>41531</v>
      </c>
    </row>
    <row r="253" spans="1:10" x14ac:dyDescent="0.25">
      <c r="A253" s="7">
        <f t="shared" si="27"/>
        <v>20130909</v>
      </c>
      <c r="B253" s="4">
        <v>41526</v>
      </c>
      <c r="C253">
        <f t="shared" si="28"/>
        <v>9</v>
      </c>
      <c r="D253">
        <f t="shared" si="29"/>
        <v>252</v>
      </c>
      <c r="E253">
        <f t="shared" si="30"/>
        <v>2013</v>
      </c>
      <c r="F253">
        <f t="shared" si="31"/>
        <v>9</v>
      </c>
      <c r="G253" t="str">
        <f t="shared" si="32"/>
        <v>September</v>
      </c>
      <c r="H253">
        <f t="shared" si="33"/>
        <v>3</v>
      </c>
      <c r="I253" t="str">
        <f t="shared" si="34"/>
        <v>Q3</v>
      </c>
      <c r="J253" s="4">
        <f t="shared" si="35"/>
        <v>41531</v>
      </c>
    </row>
    <row r="254" spans="1:10" x14ac:dyDescent="0.25">
      <c r="A254" s="7">
        <f t="shared" si="27"/>
        <v>20130910</v>
      </c>
      <c r="B254" s="4">
        <v>41527</v>
      </c>
      <c r="C254">
        <f t="shared" si="28"/>
        <v>10</v>
      </c>
      <c r="D254">
        <f t="shared" si="29"/>
        <v>253</v>
      </c>
      <c r="E254">
        <f t="shared" si="30"/>
        <v>2013</v>
      </c>
      <c r="F254">
        <f t="shared" si="31"/>
        <v>9</v>
      </c>
      <c r="G254" t="str">
        <f t="shared" si="32"/>
        <v>September</v>
      </c>
      <c r="H254">
        <f t="shared" si="33"/>
        <v>3</v>
      </c>
      <c r="I254" t="str">
        <f t="shared" si="34"/>
        <v>Q3</v>
      </c>
      <c r="J254" s="4">
        <f t="shared" si="35"/>
        <v>41531</v>
      </c>
    </row>
    <row r="255" spans="1:10" x14ac:dyDescent="0.25">
      <c r="A255" s="7">
        <f t="shared" si="27"/>
        <v>20130911</v>
      </c>
      <c r="B255" s="4">
        <v>41528</v>
      </c>
      <c r="C255">
        <f t="shared" si="28"/>
        <v>11</v>
      </c>
      <c r="D255">
        <f t="shared" si="29"/>
        <v>254</v>
      </c>
      <c r="E255">
        <f t="shared" si="30"/>
        <v>2013</v>
      </c>
      <c r="F255">
        <f t="shared" si="31"/>
        <v>9</v>
      </c>
      <c r="G255" t="str">
        <f t="shared" si="32"/>
        <v>September</v>
      </c>
      <c r="H255">
        <f t="shared" si="33"/>
        <v>3</v>
      </c>
      <c r="I255" t="str">
        <f t="shared" si="34"/>
        <v>Q3</v>
      </c>
      <c r="J255" s="4">
        <f t="shared" si="35"/>
        <v>41531</v>
      </c>
    </row>
    <row r="256" spans="1:10" x14ac:dyDescent="0.25">
      <c r="A256" s="7">
        <f t="shared" si="27"/>
        <v>20130912</v>
      </c>
      <c r="B256" s="4">
        <v>41529</v>
      </c>
      <c r="C256">
        <f t="shared" si="28"/>
        <v>12</v>
      </c>
      <c r="D256">
        <f t="shared" si="29"/>
        <v>255</v>
      </c>
      <c r="E256">
        <f t="shared" si="30"/>
        <v>2013</v>
      </c>
      <c r="F256">
        <f t="shared" si="31"/>
        <v>9</v>
      </c>
      <c r="G256" t="str">
        <f t="shared" si="32"/>
        <v>September</v>
      </c>
      <c r="H256">
        <f t="shared" si="33"/>
        <v>3</v>
      </c>
      <c r="I256" t="str">
        <f t="shared" si="34"/>
        <v>Q3</v>
      </c>
      <c r="J256" s="4">
        <f t="shared" si="35"/>
        <v>41531</v>
      </c>
    </row>
    <row r="257" spans="1:10" x14ac:dyDescent="0.25">
      <c r="A257" s="7">
        <f t="shared" si="27"/>
        <v>20130913</v>
      </c>
      <c r="B257" s="4">
        <v>41530</v>
      </c>
      <c r="C257">
        <f t="shared" si="28"/>
        <v>13</v>
      </c>
      <c r="D257">
        <f t="shared" si="29"/>
        <v>256</v>
      </c>
      <c r="E257">
        <f t="shared" si="30"/>
        <v>2013</v>
      </c>
      <c r="F257">
        <f t="shared" si="31"/>
        <v>9</v>
      </c>
      <c r="G257" t="str">
        <f t="shared" si="32"/>
        <v>September</v>
      </c>
      <c r="H257">
        <f t="shared" si="33"/>
        <v>3</v>
      </c>
      <c r="I257" t="str">
        <f t="shared" si="34"/>
        <v>Q3</v>
      </c>
      <c r="J257" s="4">
        <f t="shared" si="35"/>
        <v>41531</v>
      </c>
    </row>
    <row r="258" spans="1:10" x14ac:dyDescent="0.25">
      <c r="A258" s="7">
        <f t="shared" si="27"/>
        <v>20130914</v>
      </c>
      <c r="B258" s="4">
        <v>41531</v>
      </c>
      <c r="C258">
        <f t="shared" si="28"/>
        <v>14</v>
      </c>
      <c r="D258">
        <f t="shared" si="29"/>
        <v>257</v>
      </c>
      <c r="E258">
        <f t="shared" si="30"/>
        <v>2013</v>
      </c>
      <c r="F258">
        <f t="shared" si="31"/>
        <v>9</v>
      </c>
      <c r="G258" t="str">
        <f t="shared" si="32"/>
        <v>September</v>
      </c>
      <c r="H258">
        <f t="shared" si="33"/>
        <v>3</v>
      </c>
      <c r="I258" t="str">
        <f t="shared" si="34"/>
        <v>Q3</v>
      </c>
      <c r="J258" s="4">
        <f t="shared" si="35"/>
        <v>41531</v>
      </c>
    </row>
    <row r="259" spans="1:10" x14ac:dyDescent="0.25">
      <c r="A259" s="7">
        <f t="shared" ref="A259:A322" si="36">YEAR(B259)*10000 + MONTH(B259)*100 + DAY(B259)</f>
        <v>20130915</v>
      </c>
      <c r="B259" s="4">
        <v>41532</v>
      </c>
      <c r="C259">
        <f t="shared" ref="C259:C322" si="37">DAY(B259)</f>
        <v>15</v>
      </c>
      <c r="D259">
        <f t="shared" ref="D259:D322" si="38">B259-DATE(YEAR(B259),1,0)</f>
        <v>258</v>
      </c>
      <c r="E259">
        <f t="shared" ref="E259:E322" si="39">YEAR(B259)</f>
        <v>2013</v>
      </c>
      <c r="F259">
        <f t="shared" ref="F259:F322" si="40">MONTH(B259)</f>
        <v>9</v>
      </c>
      <c r="G259" t="str">
        <f t="shared" ref="G259:G322" si="41">TEXT(B259,"mmmm")</f>
        <v>September</v>
      </c>
      <c r="H259">
        <f t="shared" ref="H259:H322" si="42">INT((MONTH(B259)-1)/3)+1</f>
        <v>3</v>
      </c>
      <c r="I259" t="str">
        <f t="shared" ref="I259:I322" si="43">"Q"&amp;H259</f>
        <v>Q3</v>
      </c>
      <c r="J259" s="4">
        <f t="shared" ref="J259:J322" si="44">B259+7-WEEKDAY(B259)</f>
        <v>41538</v>
      </c>
    </row>
    <row r="260" spans="1:10" x14ac:dyDescent="0.25">
      <c r="A260" s="7">
        <f t="shared" si="36"/>
        <v>20130916</v>
      </c>
      <c r="B260" s="4">
        <v>41533</v>
      </c>
      <c r="C260">
        <f t="shared" si="37"/>
        <v>16</v>
      </c>
      <c r="D260">
        <f t="shared" si="38"/>
        <v>259</v>
      </c>
      <c r="E260">
        <f t="shared" si="39"/>
        <v>2013</v>
      </c>
      <c r="F260">
        <f t="shared" si="40"/>
        <v>9</v>
      </c>
      <c r="G260" t="str">
        <f t="shared" si="41"/>
        <v>September</v>
      </c>
      <c r="H260">
        <f t="shared" si="42"/>
        <v>3</v>
      </c>
      <c r="I260" t="str">
        <f t="shared" si="43"/>
        <v>Q3</v>
      </c>
      <c r="J260" s="4">
        <f t="shared" si="44"/>
        <v>41538</v>
      </c>
    </row>
    <row r="261" spans="1:10" x14ac:dyDescent="0.25">
      <c r="A261" s="7">
        <f t="shared" si="36"/>
        <v>20130917</v>
      </c>
      <c r="B261" s="4">
        <v>41534</v>
      </c>
      <c r="C261">
        <f t="shared" si="37"/>
        <v>17</v>
      </c>
      <c r="D261">
        <f t="shared" si="38"/>
        <v>260</v>
      </c>
      <c r="E261">
        <f t="shared" si="39"/>
        <v>2013</v>
      </c>
      <c r="F261">
        <f t="shared" si="40"/>
        <v>9</v>
      </c>
      <c r="G261" t="str">
        <f t="shared" si="41"/>
        <v>September</v>
      </c>
      <c r="H261">
        <f t="shared" si="42"/>
        <v>3</v>
      </c>
      <c r="I261" t="str">
        <f t="shared" si="43"/>
        <v>Q3</v>
      </c>
      <c r="J261" s="4">
        <f t="shared" si="44"/>
        <v>41538</v>
      </c>
    </row>
    <row r="262" spans="1:10" x14ac:dyDescent="0.25">
      <c r="A262" s="7">
        <f t="shared" si="36"/>
        <v>20130918</v>
      </c>
      <c r="B262" s="4">
        <v>41535</v>
      </c>
      <c r="C262">
        <f t="shared" si="37"/>
        <v>18</v>
      </c>
      <c r="D262">
        <f t="shared" si="38"/>
        <v>261</v>
      </c>
      <c r="E262">
        <f t="shared" si="39"/>
        <v>2013</v>
      </c>
      <c r="F262">
        <f t="shared" si="40"/>
        <v>9</v>
      </c>
      <c r="G262" t="str">
        <f t="shared" si="41"/>
        <v>September</v>
      </c>
      <c r="H262">
        <f t="shared" si="42"/>
        <v>3</v>
      </c>
      <c r="I262" t="str">
        <f t="shared" si="43"/>
        <v>Q3</v>
      </c>
      <c r="J262" s="4">
        <f t="shared" si="44"/>
        <v>41538</v>
      </c>
    </row>
    <row r="263" spans="1:10" x14ac:dyDescent="0.25">
      <c r="A263" s="7">
        <f t="shared" si="36"/>
        <v>20130919</v>
      </c>
      <c r="B263" s="4">
        <v>41536</v>
      </c>
      <c r="C263">
        <f t="shared" si="37"/>
        <v>19</v>
      </c>
      <c r="D263">
        <f t="shared" si="38"/>
        <v>262</v>
      </c>
      <c r="E263">
        <f t="shared" si="39"/>
        <v>2013</v>
      </c>
      <c r="F263">
        <f t="shared" si="40"/>
        <v>9</v>
      </c>
      <c r="G263" t="str">
        <f t="shared" si="41"/>
        <v>September</v>
      </c>
      <c r="H263">
        <f t="shared" si="42"/>
        <v>3</v>
      </c>
      <c r="I263" t="str">
        <f t="shared" si="43"/>
        <v>Q3</v>
      </c>
      <c r="J263" s="4">
        <f t="shared" si="44"/>
        <v>41538</v>
      </c>
    </row>
    <row r="264" spans="1:10" x14ac:dyDescent="0.25">
      <c r="A264" s="7">
        <f t="shared" si="36"/>
        <v>20130920</v>
      </c>
      <c r="B264" s="4">
        <v>41537</v>
      </c>
      <c r="C264">
        <f t="shared" si="37"/>
        <v>20</v>
      </c>
      <c r="D264">
        <f t="shared" si="38"/>
        <v>263</v>
      </c>
      <c r="E264">
        <f t="shared" si="39"/>
        <v>2013</v>
      </c>
      <c r="F264">
        <f t="shared" si="40"/>
        <v>9</v>
      </c>
      <c r="G264" t="str">
        <f t="shared" si="41"/>
        <v>September</v>
      </c>
      <c r="H264">
        <f t="shared" si="42"/>
        <v>3</v>
      </c>
      <c r="I264" t="str">
        <f t="shared" si="43"/>
        <v>Q3</v>
      </c>
      <c r="J264" s="4">
        <f t="shared" si="44"/>
        <v>41538</v>
      </c>
    </row>
    <row r="265" spans="1:10" x14ac:dyDescent="0.25">
      <c r="A265" s="7">
        <f t="shared" si="36"/>
        <v>20130921</v>
      </c>
      <c r="B265" s="4">
        <v>41538</v>
      </c>
      <c r="C265">
        <f t="shared" si="37"/>
        <v>21</v>
      </c>
      <c r="D265">
        <f t="shared" si="38"/>
        <v>264</v>
      </c>
      <c r="E265">
        <f t="shared" si="39"/>
        <v>2013</v>
      </c>
      <c r="F265">
        <f t="shared" si="40"/>
        <v>9</v>
      </c>
      <c r="G265" t="str">
        <f t="shared" si="41"/>
        <v>September</v>
      </c>
      <c r="H265">
        <f t="shared" si="42"/>
        <v>3</v>
      </c>
      <c r="I265" t="str">
        <f t="shared" si="43"/>
        <v>Q3</v>
      </c>
      <c r="J265" s="4">
        <f t="shared" si="44"/>
        <v>41538</v>
      </c>
    </row>
    <row r="266" spans="1:10" x14ac:dyDescent="0.25">
      <c r="A266" s="7">
        <f t="shared" si="36"/>
        <v>20130922</v>
      </c>
      <c r="B266" s="4">
        <v>41539</v>
      </c>
      <c r="C266">
        <f t="shared" si="37"/>
        <v>22</v>
      </c>
      <c r="D266">
        <f t="shared" si="38"/>
        <v>265</v>
      </c>
      <c r="E266">
        <f t="shared" si="39"/>
        <v>2013</v>
      </c>
      <c r="F266">
        <f t="shared" si="40"/>
        <v>9</v>
      </c>
      <c r="G266" t="str">
        <f t="shared" si="41"/>
        <v>September</v>
      </c>
      <c r="H266">
        <f t="shared" si="42"/>
        <v>3</v>
      </c>
      <c r="I266" t="str">
        <f t="shared" si="43"/>
        <v>Q3</v>
      </c>
      <c r="J266" s="4">
        <f t="shared" si="44"/>
        <v>41545</v>
      </c>
    </row>
    <row r="267" spans="1:10" x14ac:dyDescent="0.25">
      <c r="A267" s="7">
        <f t="shared" si="36"/>
        <v>20130923</v>
      </c>
      <c r="B267" s="4">
        <v>41540</v>
      </c>
      <c r="C267">
        <f t="shared" si="37"/>
        <v>23</v>
      </c>
      <c r="D267">
        <f t="shared" si="38"/>
        <v>266</v>
      </c>
      <c r="E267">
        <f t="shared" si="39"/>
        <v>2013</v>
      </c>
      <c r="F267">
        <f t="shared" si="40"/>
        <v>9</v>
      </c>
      <c r="G267" t="str">
        <f t="shared" si="41"/>
        <v>September</v>
      </c>
      <c r="H267">
        <f t="shared" si="42"/>
        <v>3</v>
      </c>
      <c r="I267" t="str">
        <f t="shared" si="43"/>
        <v>Q3</v>
      </c>
      <c r="J267" s="4">
        <f t="shared" si="44"/>
        <v>41545</v>
      </c>
    </row>
    <row r="268" spans="1:10" x14ac:dyDescent="0.25">
      <c r="A268" s="7">
        <f t="shared" si="36"/>
        <v>20130924</v>
      </c>
      <c r="B268" s="4">
        <v>41541</v>
      </c>
      <c r="C268">
        <f t="shared" si="37"/>
        <v>24</v>
      </c>
      <c r="D268">
        <f t="shared" si="38"/>
        <v>267</v>
      </c>
      <c r="E268">
        <f t="shared" si="39"/>
        <v>2013</v>
      </c>
      <c r="F268">
        <f t="shared" si="40"/>
        <v>9</v>
      </c>
      <c r="G268" t="str">
        <f t="shared" si="41"/>
        <v>September</v>
      </c>
      <c r="H268">
        <f t="shared" si="42"/>
        <v>3</v>
      </c>
      <c r="I268" t="str">
        <f t="shared" si="43"/>
        <v>Q3</v>
      </c>
      <c r="J268" s="4">
        <f t="shared" si="44"/>
        <v>41545</v>
      </c>
    </row>
    <row r="269" spans="1:10" x14ac:dyDescent="0.25">
      <c r="A269" s="7">
        <f t="shared" si="36"/>
        <v>20130925</v>
      </c>
      <c r="B269" s="4">
        <v>41542</v>
      </c>
      <c r="C269">
        <f t="shared" si="37"/>
        <v>25</v>
      </c>
      <c r="D269">
        <f t="shared" si="38"/>
        <v>268</v>
      </c>
      <c r="E269">
        <f t="shared" si="39"/>
        <v>2013</v>
      </c>
      <c r="F269">
        <f t="shared" si="40"/>
        <v>9</v>
      </c>
      <c r="G269" t="str">
        <f t="shared" si="41"/>
        <v>September</v>
      </c>
      <c r="H269">
        <f t="shared" si="42"/>
        <v>3</v>
      </c>
      <c r="I269" t="str">
        <f t="shared" si="43"/>
        <v>Q3</v>
      </c>
      <c r="J269" s="4">
        <f t="shared" si="44"/>
        <v>41545</v>
      </c>
    </row>
    <row r="270" spans="1:10" x14ac:dyDescent="0.25">
      <c r="A270" s="7">
        <f t="shared" si="36"/>
        <v>20130926</v>
      </c>
      <c r="B270" s="4">
        <v>41543</v>
      </c>
      <c r="C270">
        <f t="shared" si="37"/>
        <v>26</v>
      </c>
      <c r="D270">
        <f t="shared" si="38"/>
        <v>269</v>
      </c>
      <c r="E270">
        <f t="shared" si="39"/>
        <v>2013</v>
      </c>
      <c r="F270">
        <f t="shared" si="40"/>
        <v>9</v>
      </c>
      <c r="G270" t="str">
        <f t="shared" si="41"/>
        <v>September</v>
      </c>
      <c r="H270">
        <f t="shared" si="42"/>
        <v>3</v>
      </c>
      <c r="I270" t="str">
        <f t="shared" si="43"/>
        <v>Q3</v>
      </c>
      <c r="J270" s="4">
        <f t="shared" si="44"/>
        <v>41545</v>
      </c>
    </row>
    <row r="271" spans="1:10" x14ac:dyDescent="0.25">
      <c r="A271" s="7">
        <f t="shared" si="36"/>
        <v>20130927</v>
      </c>
      <c r="B271" s="4">
        <v>41544</v>
      </c>
      <c r="C271">
        <f t="shared" si="37"/>
        <v>27</v>
      </c>
      <c r="D271">
        <f t="shared" si="38"/>
        <v>270</v>
      </c>
      <c r="E271">
        <f t="shared" si="39"/>
        <v>2013</v>
      </c>
      <c r="F271">
        <f t="shared" si="40"/>
        <v>9</v>
      </c>
      <c r="G271" t="str">
        <f t="shared" si="41"/>
        <v>September</v>
      </c>
      <c r="H271">
        <f t="shared" si="42"/>
        <v>3</v>
      </c>
      <c r="I271" t="str">
        <f t="shared" si="43"/>
        <v>Q3</v>
      </c>
      <c r="J271" s="4">
        <f t="shared" si="44"/>
        <v>41545</v>
      </c>
    </row>
    <row r="272" spans="1:10" x14ac:dyDescent="0.25">
      <c r="A272" s="7">
        <f t="shared" si="36"/>
        <v>20130928</v>
      </c>
      <c r="B272" s="4">
        <v>41545</v>
      </c>
      <c r="C272">
        <f t="shared" si="37"/>
        <v>28</v>
      </c>
      <c r="D272">
        <f t="shared" si="38"/>
        <v>271</v>
      </c>
      <c r="E272">
        <f t="shared" si="39"/>
        <v>2013</v>
      </c>
      <c r="F272">
        <f t="shared" si="40"/>
        <v>9</v>
      </c>
      <c r="G272" t="str">
        <f t="shared" si="41"/>
        <v>September</v>
      </c>
      <c r="H272">
        <f t="shared" si="42"/>
        <v>3</v>
      </c>
      <c r="I272" t="str">
        <f t="shared" si="43"/>
        <v>Q3</v>
      </c>
      <c r="J272" s="4">
        <f t="shared" si="44"/>
        <v>41545</v>
      </c>
    </row>
    <row r="273" spans="1:10" x14ac:dyDescent="0.25">
      <c r="A273" s="7">
        <f t="shared" si="36"/>
        <v>20130929</v>
      </c>
      <c r="B273" s="4">
        <v>41546</v>
      </c>
      <c r="C273">
        <f t="shared" si="37"/>
        <v>29</v>
      </c>
      <c r="D273">
        <f t="shared" si="38"/>
        <v>272</v>
      </c>
      <c r="E273">
        <f t="shared" si="39"/>
        <v>2013</v>
      </c>
      <c r="F273">
        <f t="shared" si="40"/>
        <v>9</v>
      </c>
      <c r="G273" t="str">
        <f t="shared" si="41"/>
        <v>September</v>
      </c>
      <c r="H273">
        <f t="shared" si="42"/>
        <v>3</v>
      </c>
      <c r="I273" t="str">
        <f t="shared" si="43"/>
        <v>Q3</v>
      </c>
      <c r="J273" s="4">
        <f t="shared" si="44"/>
        <v>41552</v>
      </c>
    </row>
    <row r="274" spans="1:10" x14ac:dyDescent="0.25">
      <c r="A274" s="7">
        <f t="shared" si="36"/>
        <v>20130930</v>
      </c>
      <c r="B274" s="4">
        <v>41547</v>
      </c>
      <c r="C274">
        <f t="shared" si="37"/>
        <v>30</v>
      </c>
      <c r="D274">
        <f t="shared" si="38"/>
        <v>273</v>
      </c>
      <c r="E274">
        <f t="shared" si="39"/>
        <v>2013</v>
      </c>
      <c r="F274">
        <f t="shared" si="40"/>
        <v>9</v>
      </c>
      <c r="G274" t="str">
        <f t="shared" si="41"/>
        <v>September</v>
      </c>
      <c r="H274">
        <f t="shared" si="42"/>
        <v>3</v>
      </c>
      <c r="I274" t="str">
        <f t="shared" si="43"/>
        <v>Q3</v>
      </c>
      <c r="J274" s="4">
        <f t="shared" si="44"/>
        <v>41552</v>
      </c>
    </row>
    <row r="275" spans="1:10" x14ac:dyDescent="0.25">
      <c r="A275" s="7">
        <f t="shared" si="36"/>
        <v>20131001</v>
      </c>
      <c r="B275" s="4">
        <v>41548</v>
      </c>
      <c r="C275">
        <f t="shared" si="37"/>
        <v>1</v>
      </c>
      <c r="D275">
        <f t="shared" si="38"/>
        <v>274</v>
      </c>
      <c r="E275">
        <f t="shared" si="39"/>
        <v>2013</v>
      </c>
      <c r="F275">
        <f t="shared" si="40"/>
        <v>10</v>
      </c>
      <c r="G275" t="str">
        <f t="shared" si="41"/>
        <v>October</v>
      </c>
      <c r="H275">
        <f t="shared" si="42"/>
        <v>4</v>
      </c>
      <c r="I275" t="str">
        <f t="shared" si="43"/>
        <v>Q4</v>
      </c>
      <c r="J275" s="4">
        <f t="shared" si="44"/>
        <v>41552</v>
      </c>
    </row>
    <row r="276" spans="1:10" x14ac:dyDescent="0.25">
      <c r="A276" s="7">
        <f t="shared" si="36"/>
        <v>20131002</v>
      </c>
      <c r="B276" s="4">
        <v>41549</v>
      </c>
      <c r="C276">
        <f t="shared" si="37"/>
        <v>2</v>
      </c>
      <c r="D276">
        <f t="shared" si="38"/>
        <v>275</v>
      </c>
      <c r="E276">
        <f t="shared" si="39"/>
        <v>2013</v>
      </c>
      <c r="F276">
        <f t="shared" si="40"/>
        <v>10</v>
      </c>
      <c r="G276" t="str">
        <f t="shared" si="41"/>
        <v>October</v>
      </c>
      <c r="H276">
        <f t="shared" si="42"/>
        <v>4</v>
      </c>
      <c r="I276" t="str">
        <f t="shared" si="43"/>
        <v>Q4</v>
      </c>
      <c r="J276" s="4">
        <f t="shared" si="44"/>
        <v>41552</v>
      </c>
    </row>
    <row r="277" spans="1:10" x14ac:dyDescent="0.25">
      <c r="A277" s="7">
        <f t="shared" si="36"/>
        <v>20131003</v>
      </c>
      <c r="B277" s="4">
        <v>41550</v>
      </c>
      <c r="C277">
        <f t="shared" si="37"/>
        <v>3</v>
      </c>
      <c r="D277">
        <f t="shared" si="38"/>
        <v>276</v>
      </c>
      <c r="E277">
        <f t="shared" si="39"/>
        <v>2013</v>
      </c>
      <c r="F277">
        <f t="shared" si="40"/>
        <v>10</v>
      </c>
      <c r="G277" t="str">
        <f t="shared" si="41"/>
        <v>October</v>
      </c>
      <c r="H277">
        <f t="shared" si="42"/>
        <v>4</v>
      </c>
      <c r="I277" t="str">
        <f t="shared" si="43"/>
        <v>Q4</v>
      </c>
      <c r="J277" s="4">
        <f t="shared" si="44"/>
        <v>41552</v>
      </c>
    </row>
    <row r="278" spans="1:10" x14ac:dyDescent="0.25">
      <c r="A278" s="7">
        <f t="shared" si="36"/>
        <v>20131004</v>
      </c>
      <c r="B278" s="4">
        <v>41551</v>
      </c>
      <c r="C278">
        <f t="shared" si="37"/>
        <v>4</v>
      </c>
      <c r="D278">
        <f t="shared" si="38"/>
        <v>277</v>
      </c>
      <c r="E278">
        <f t="shared" si="39"/>
        <v>2013</v>
      </c>
      <c r="F278">
        <f t="shared" si="40"/>
        <v>10</v>
      </c>
      <c r="G278" t="str">
        <f t="shared" si="41"/>
        <v>October</v>
      </c>
      <c r="H278">
        <f t="shared" si="42"/>
        <v>4</v>
      </c>
      <c r="I278" t="str">
        <f t="shared" si="43"/>
        <v>Q4</v>
      </c>
      <c r="J278" s="4">
        <f t="shared" si="44"/>
        <v>41552</v>
      </c>
    </row>
    <row r="279" spans="1:10" x14ac:dyDescent="0.25">
      <c r="A279" s="7">
        <f t="shared" si="36"/>
        <v>20131005</v>
      </c>
      <c r="B279" s="4">
        <v>41552</v>
      </c>
      <c r="C279">
        <f t="shared" si="37"/>
        <v>5</v>
      </c>
      <c r="D279">
        <f t="shared" si="38"/>
        <v>278</v>
      </c>
      <c r="E279">
        <f t="shared" si="39"/>
        <v>2013</v>
      </c>
      <c r="F279">
        <f t="shared" si="40"/>
        <v>10</v>
      </c>
      <c r="G279" t="str">
        <f t="shared" si="41"/>
        <v>October</v>
      </c>
      <c r="H279">
        <f t="shared" si="42"/>
        <v>4</v>
      </c>
      <c r="I279" t="str">
        <f t="shared" si="43"/>
        <v>Q4</v>
      </c>
      <c r="J279" s="4">
        <f t="shared" si="44"/>
        <v>41552</v>
      </c>
    </row>
    <row r="280" spans="1:10" x14ac:dyDescent="0.25">
      <c r="A280" s="7">
        <f t="shared" si="36"/>
        <v>20131006</v>
      </c>
      <c r="B280" s="4">
        <v>41553</v>
      </c>
      <c r="C280">
        <f t="shared" si="37"/>
        <v>6</v>
      </c>
      <c r="D280">
        <f t="shared" si="38"/>
        <v>279</v>
      </c>
      <c r="E280">
        <f t="shared" si="39"/>
        <v>2013</v>
      </c>
      <c r="F280">
        <f t="shared" si="40"/>
        <v>10</v>
      </c>
      <c r="G280" t="str">
        <f t="shared" si="41"/>
        <v>October</v>
      </c>
      <c r="H280">
        <f t="shared" si="42"/>
        <v>4</v>
      </c>
      <c r="I280" t="str">
        <f t="shared" si="43"/>
        <v>Q4</v>
      </c>
      <c r="J280" s="4">
        <f t="shared" si="44"/>
        <v>41559</v>
      </c>
    </row>
    <row r="281" spans="1:10" x14ac:dyDescent="0.25">
      <c r="A281" s="7">
        <f t="shared" si="36"/>
        <v>20131007</v>
      </c>
      <c r="B281" s="4">
        <v>41554</v>
      </c>
      <c r="C281">
        <f t="shared" si="37"/>
        <v>7</v>
      </c>
      <c r="D281">
        <f t="shared" si="38"/>
        <v>280</v>
      </c>
      <c r="E281">
        <f t="shared" si="39"/>
        <v>2013</v>
      </c>
      <c r="F281">
        <f t="shared" si="40"/>
        <v>10</v>
      </c>
      <c r="G281" t="str">
        <f t="shared" si="41"/>
        <v>October</v>
      </c>
      <c r="H281">
        <f t="shared" si="42"/>
        <v>4</v>
      </c>
      <c r="I281" t="str">
        <f t="shared" si="43"/>
        <v>Q4</v>
      </c>
      <c r="J281" s="4">
        <f t="shared" si="44"/>
        <v>41559</v>
      </c>
    </row>
    <row r="282" spans="1:10" x14ac:dyDescent="0.25">
      <c r="A282" s="7">
        <f t="shared" si="36"/>
        <v>20131008</v>
      </c>
      <c r="B282" s="4">
        <v>41555</v>
      </c>
      <c r="C282">
        <f t="shared" si="37"/>
        <v>8</v>
      </c>
      <c r="D282">
        <f t="shared" si="38"/>
        <v>281</v>
      </c>
      <c r="E282">
        <f t="shared" si="39"/>
        <v>2013</v>
      </c>
      <c r="F282">
        <f t="shared" si="40"/>
        <v>10</v>
      </c>
      <c r="G282" t="str">
        <f t="shared" si="41"/>
        <v>October</v>
      </c>
      <c r="H282">
        <f t="shared" si="42"/>
        <v>4</v>
      </c>
      <c r="I282" t="str">
        <f t="shared" si="43"/>
        <v>Q4</v>
      </c>
      <c r="J282" s="4">
        <f t="shared" si="44"/>
        <v>41559</v>
      </c>
    </row>
    <row r="283" spans="1:10" x14ac:dyDescent="0.25">
      <c r="A283" s="7">
        <f t="shared" si="36"/>
        <v>20131009</v>
      </c>
      <c r="B283" s="4">
        <v>41556</v>
      </c>
      <c r="C283">
        <f t="shared" si="37"/>
        <v>9</v>
      </c>
      <c r="D283">
        <f t="shared" si="38"/>
        <v>282</v>
      </c>
      <c r="E283">
        <f t="shared" si="39"/>
        <v>2013</v>
      </c>
      <c r="F283">
        <f t="shared" si="40"/>
        <v>10</v>
      </c>
      <c r="G283" t="str">
        <f t="shared" si="41"/>
        <v>October</v>
      </c>
      <c r="H283">
        <f t="shared" si="42"/>
        <v>4</v>
      </c>
      <c r="I283" t="str">
        <f t="shared" si="43"/>
        <v>Q4</v>
      </c>
      <c r="J283" s="4">
        <f t="shared" si="44"/>
        <v>41559</v>
      </c>
    </row>
    <row r="284" spans="1:10" x14ac:dyDescent="0.25">
      <c r="A284" s="7">
        <f t="shared" si="36"/>
        <v>20131010</v>
      </c>
      <c r="B284" s="4">
        <v>41557</v>
      </c>
      <c r="C284">
        <f t="shared" si="37"/>
        <v>10</v>
      </c>
      <c r="D284">
        <f t="shared" si="38"/>
        <v>283</v>
      </c>
      <c r="E284">
        <f t="shared" si="39"/>
        <v>2013</v>
      </c>
      <c r="F284">
        <f t="shared" si="40"/>
        <v>10</v>
      </c>
      <c r="G284" t="str">
        <f t="shared" si="41"/>
        <v>October</v>
      </c>
      <c r="H284">
        <f t="shared" si="42"/>
        <v>4</v>
      </c>
      <c r="I284" t="str">
        <f t="shared" si="43"/>
        <v>Q4</v>
      </c>
      <c r="J284" s="4">
        <f t="shared" si="44"/>
        <v>41559</v>
      </c>
    </row>
    <row r="285" spans="1:10" x14ac:dyDescent="0.25">
      <c r="A285" s="7">
        <f t="shared" si="36"/>
        <v>20131011</v>
      </c>
      <c r="B285" s="4">
        <v>41558</v>
      </c>
      <c r="C285">
        <f t="shared" si="37"/>
        <v>11</v>
      </c>
      <c r="D285">
        <f t="shared" si="38"/>
        <v>284</v>
      </c>
      <c r="E285">
        <f t="shared" si="39"/>
        <v>2013</v>
      </c>
      <c r="F285">
        <f t="shared" si="40"/>
        <v>10</v>
      </c>
      <c r="G285" t="str">
        <f t="shared" si="41"/>
        <v>October</v>
      </c>
      <c r="H285">
        <f t="shared" si="42"/>
        <v>4</v>
      </c>
      <c r="I285" t="str">
        <f t="shared" si="43"/>
        <v>Q4</v>
      </c>
      <c r="J285" s="4">
        <f t="shared" si="44"/>
        <v>41559</v>
      </c>
    </row>
    <row r="286" spans="1:10" x14ac:dyDescent="0.25">
      <c r="A286" s="7">
        <f t="shared" si="36"/>
        <v>20131012</v>
      </c>
      <c r="B286" s="4">
        <v>41559</v>
      </c>
      <c r="C286">
        <f t="shared" si="37"/>
        <v>12</v>
      </c>
      <c r="D286">
        <f t="shared" si="38"/>
        <v>285</v>
      </c>
      <c r="E286">
        <f t="shared" si="39"/>
        <v>2013</v>
      </c>
      <c r="F286">
        <f t="shared" si="40"/>
        <v>10</v>
      </c>
      <c r="G286" t="str">
        <f t="shared" si="41"/>
        <v>October</v>
      </c>
      <c r="H286">
        <f t="shared" si="42"/>
        <v>4</v>
      </c>
      <c r="I286" t="str">
        <f t="shared" si="43"/>
        <v>Q4</v>
      </c>
      <c r="J286" s="4">
        <f t="shared" si="44"/>
        <v>41559</v>
      </c>
    </row>
    <row r="287" spans="1:10" x14ac:dyDescent="0.25">
      <c r="A287" s="7">
        <f t="shared" si="36"/>
        <v>20131013</v>
      </c>
      <c r="B287" s="4">
        <v>41560</v>
      </c>
      <c r="C287">
        <f t="shared" si="37"/>
        <v>13</v>
      </c>
      <c r="D287">
        <f t="shared" si="38"/>
        <v>286</v>
      </c>
      <c r="E287">
        <f t="shared" si="39"/>
        <v>2013</v>
      </c>
      <c r="F287">
        <f t="shared" si="40"/>
        <v>10</v>
      </c>
      <c r="G287" t="str">
        <f t="shared" si="41"/>
        <v>October</v>
      </c>
      <c r="H287">
        <f t="shared" si="42"/>
        <v>4</v>
      </c>
      <c r="I287" t="str">
        <f t="shared" si="43"/>
        <v>Q4</v>
      </c>
      <c r="J287" s="4">
        <f t="shared" si="44"/>
        <v>41566</v>
      </c>
    </row>
    <row r="288" spans="1:10" x14ac:dyDescent="0.25">
      <c r="A288" s="7">
        <f t="shared" si="36"/>
        <v>20131014</v>
      </c>
      <c r="B288" s="4">
        <v>41561</v>
      </c>
      <c r="C288">
        <f t="shared" si="37"/>
        <v>14</v>
      </c>
      <c r="D288">
        <f t="shared" si="38"/>
        <v>287</v>
      </c>
      <c r="E288">
        <f t="shared" si="39"/>
        <v>2013</v>
      </c>
      <c r="F288">
        <f t="shared" si="40"/>
        <v>10</v>
      </c>
      <c r="G288" t="str">
        <f t="shared" si="41"/>
        <v>October</v>
      </c>
      <c r="H288">
        <f t="shared" si="42"/>
        <v>4</v>
      </c>
      <c r="I288" t="str">
        <f t="shared" si="43"/>
        <v>Q4</v>
      </c>
      <c r="J288" s="4">
        <f t="shared" si="44"/>
        <v>41566</v>
      </c>
    </row>
    <row r="289" spans="1:10" x14ac:dyDescent="0.25">
      <c r="A289" s="7">
        <f t="shared" si="36"/>
        <v>20131015</v>
      </c>
      <c r="B289" s="4">
        <v>41562</v>
      </c>
      <c r="C289">
        <f t="shared" si="37"/>
        <v>15</v>
      </c>
      <c r="D289">
        <f t="shared" si="38"/>
        <v>288</v>
      </c>
      <c r="E289">
        <f t="shared" si="39"/>
        <v>2013</v>
      </c>
      <c r="F289">
        <f t="shared" si="40"/>
        <v>10</v>
      </c>
      <c r="G289" t="str">
        <f t="shared" si="41"/>
        <v>October</v>
      </c>
      <c r="H289">
        <f t="shared" si="42"/>
        <v>4</v>
      </c>
      <c r="I289" t="str">
        <f t="shared" si="43"/>
        <v>Q4</v>
      </c>
      <c r="J289" s="4">
        <f t="shared" si="44"/>
        <v>41566</v>
      </c>
    </row>
    <row r="290" spans="1:10" x14ac:dyDescent="0.25">
      <c r="A290" s="7">
        <f t="shared" si="36"/>
        <v>20131016</v>
      </c>
      <c r="B290" s="4">
        <v>41563</v>
      </c>
      <c r="C290">
        <f t="shared" si="37"/>
        <v>16</v>
      </c>
      <c r="D290">
        <f t="shared" si="38"/>
        <v>289</v>
      </c>
      <c r="E290">
        <f t="shared" si="39"/>
        <v>2013</v>
      </c>
      <c r="F290">
        <f t="shared" si="40"/>
        <v>10</v>
      </c>
      <c r="G290" t="str">
        <f t="shared" si="41"/>
        <v>October</v>
      </c>
      <c r="H290">
        <f t="shared" si="42"/>
        <v>4</v>
      </c>
      <c r="I290" t="str">
        <f t="shared" si="43"/>
        <v>Q4</v>
      </c>
      <c r="J290" s="4">
        <f t="shared" si="44"/>
        <v>41566</v>
      </c>
    </row>
    <row r="291" spans="1:10" x14ac:dyDescent="0.25">
      <c r="A291" s="7">
        <f t="shared" si="36"/>
        <v>20131017</v>
      </c>
      <c r="B291" s="4">
        <v>41564</v>
      </c>
      <c r="C291">
        <f t="shared" si="37"/>
        <v>17</v>
      </c>
      <c r="D291">
        <f t="shared" si="38"/>
        <v>290</v>
      </c>
      <c r="E291">
        <f t="shared" si="39"/>
        <v>2013</v>
      </c>
      <c r="F291">
        <f t="shared" si="40"/>
        <v>10</v>
      </c>
      <c r="G291" t="str">
        <f t="shared" si="41"/>
        <v>October</v>
      </c>
      <c r="H291">
        <f t="shared" si="42"/>
        <v>4</v>
      </c>
      <c r="I291" t="str">
        <f t="shared" si="43"/>
        <v>Q4</v>
      </c>
      <c r="J291" s="4">
        <f t="shared" si="44"/>
        <v>41566</v>
      </c>
    </row>
    <row r="292" spans="1:10" x14ac:dyDescent="0.25">
      <c r="A292" s="7">
        <f t="shared" si="36"/>
        <v>20131018</v>
      </c>
      <c r="B292" s="4">
        <v>41565</v>
      </c>
      <c r="C292">
        <f t="shared" si="37"/>
        <v>18</v>
      </c>
      <c r="D292">
        <f t="shared" si="38"/>
        <v>291</v>
      </c>
      <c r="E292">
        <f t="shared" si="39"/>
        <v>2013</v>
      </c>
      <c r="F292">
        <f t="shared" si="40"/>
        <v>10</v>
      </c>
      <c r="G292" t="str">
        <f t="shared" si="41"/>
        <v>October</v>
      </c>
      <c r="H292">
        <f t="shared" si="42"/>
        <v>4</v>
      </c>
      <c r="I292" t="str">
        <f t="shared" si="43"/>
        <v>Q4</v>
      </c>
      <c r="J292" s="4">
        <f t="shared" si="44"/>
        <v>41566</v>
      </c>
    </row>
    <row r="293" spans="1:10" x14ac:dyDescent="0.25">
      <c r="A293" s="7">
        <f t="shared" si="36"/>
        <v>20131019</v>
      </c>
      <c r="B293" s="4">
        <v>41566</v>
      </c>
      <c r="C293">
        <f t="shared" si="37"/>
        <v>19</v>
      </c>
      <c r="D293">
        <f t="shared" si="38"/>
        <v>292</v>
      </c>
      <c r="E293">
        <f t="shared" si="39"/>
        <v>2013</v>
      </c>
      <c r="F293">
        <f t="shared" si="40"/>
        <v>10</v>
      </c>
      <c r="G293" t="str">
        <f t="shared" si="41"/>
        <v>October</v>
      </c>
      <c r="H293">
        <f t="shared" si="42"/>
        <v>4</v>
      </c>
      <c r="I293" t="str">
        <f t="shared" si="43"/>
        <v>Q4</v>
      </c>
      <c r="J293" s="4">
        <f t="shared" si="44"/>
        <v>41566</v>
      </c>
    </row>
    <row r="294" spans="1:10" x14ac:dyDescent="0.25">
      <c r="A294" s="7">
        <f t="shared" si="36"/>
        <v>20131020</v>
      </c>
      <c r="B294" s="4">
        <v>41567</v>
      </c>
      <c r="C294">
        <f t="shared" si="37"/>
        <v>20</v>
      </c>
      <c r="D294">
        <f t="shared" si="38"/>
        <v>293</v>
      </c>
      <c r="E294">
        <f t="shared" si="39"/>
        <v>2013</v>
      </c>
      <c r="F294">
        <f t="shared" si="40"/>
        <v>10</v>
      </c>
      <c r="G294" t="str">
        <f t="shared" si="41"/>
        <v>October</v>
      </c>
      <c r="H294">
        <f t="shared" si="42"/>
        <v>4</v>
      </c>
      <c r="I294" t="str">
        <f t="shared" si="43"/>
        <v>Q4</v>
      </c>
      <c r="J294" s="4">
        <f t="shared" si="44"/>
        <v>41573</v>
      </c>
    </row>
    <row r="295" spans="1:10" x14ac:dyDescent="0.25">
      <c r="A295" s="7">
        <f t="shared" si="36"/>
        <v>20131021</v>
      </c>
      <c r="B295" s="4">
        <v>41568</v>
      </c>
      <c r="C295">
        <f t="shared" si="37"/>
        <v>21</v>
      </c>
      <c r="D295">
        <f t="shared" si="38"/>
        <v>294</v>
      </c>
      <c r="E295">
        <f t="shared" si="39"/>
        <v>2013</v>
      </c>
      <c r="F295">
        <f t="shared" si="40"/>
        <v>10</v>
      </c>
      <c r="G295" t="str">
        <f t="shared" si="41"/>
        <v>October</v>
      </c>
      <c r="H295">
        <f t="shared" si="42"/>
        <v>4</v>
      </c>
      <c r="I295" t="str">
        <f t="shared" si="43"/>
        <v>Q4</v>
      </c>
      <c r="J295" s="4">
        <f t="shared" si="44"/>
        <v>41573</v>
      </c>
    </row>
    <row r="296" spans="1:10" x14ac:dyDescent="0.25">
      <c r="A296" s="7">
        <f t="shared" si="36"/>
        <v>20131022</v>
      </c>
      <c r="B296" s="4">
        <v>41569</v>
      </c>
      <c r="C296">
        <f t="shared" si="37"/>
        <v>22</v>
      </c>
      <c r="D296">
        <f t="shared" si="38"/>
        <v>295</v>
      </c>
      <c r="E296">
        <f t="shared" si="39"/>
        <v>2013</v>
      </c>
      <c r="F296">
        <f t="shared" si="40"/>
        <v>10</v>
      </c>
      <c r="G296" t="str">
        <f t="shared" si="41"/>
        <v>October</v>
      </c>
      <c r="H296">
        <f t="shared" si="42"/>
        <v>4</v>
      </c>
      <c r="I296" t="str">
        <f t="shared" si="43"/>
        <v>Q4</v>
      </c>
      <c r="J296" s="4">
        <f t="shared" si="44"/>
        <v>41573</v>
      </c>
    </row>
    <row r="297" spans="1:10" x14ac:dyDescent="0.25">
      <c r="A297" s="7">
        <f t="shared" si="36"/>
        <v>20131023</v>
      </c>
      <c r="B297" s="4">
        <v>41570</v>
      </c>
      <c r="C297">
        <f t="shared" si="37"/>
        <v>23</v>
      </c>
      <c r="D297">
        <f t="shared" si="38"/>
        <v>296</v>
      </c>
      <c r="E297">
        <f t="shared" si="39"/>
        <v>2013</v>
      </c>
      <c r="F297">
        <f t="shared" si="40"/>
        <v>10</v>
      </c>
      <c r="G297" t="str">
        <f t="shared" si="41"/>
        <v>October</v>
      </c>
      <c r="H297">
        <f t="shared" si="42"/>
        <v>4</v>
      </c>
      <c r="I297" t="str">
        <f t="shared" si="43"/>
        <v>Q4</v>
      </c>
      <c r="J297" s="4">
        <f t="shared" si="44"/>
        <v>41573</v>
      </c>
    </row>
    <row r="298" spans="1:10" x14ac:dyDescent="0.25">
      <c r="A298" s="7">
        <f t="shared" si="36"/>
        <v>20131024</v>
      </c>
      <c r="B298" s="4">
        <v>41571</v>
      </c>
      <c r="C298">
        <f t="shared" si="37"/>
        <v>24</v>
      </c>
      <c r="D298">
        <f t="shared" si="38"/>
        <v>297</v>
      </c>
      <c r="E298">
        <f t="shared" si="39"/>
        <v>2013</v>
      </c>
      <c r="F298">
        <f t="shared" si="40"/>
        <v>10</v>
      </c>
      <c r="G298" t="str">
        <f t="shared" si="41"/>
        <v>October</v>
      </c>
      <c r="H298">
        <f t="shared" si="42"/>
        <v>4</v>
      </c>
      <c r="I298" t="str">
        <f t="shared" si="43"/>
        <v>Q4</v>
      </c>
      <c r="J298" s="4">
        <f t="shared" si="44"/>
        <v>41573</v>
      </c>
    </row>
    <row r="299" spans="1:10" x14ac:dyDescent="0.25">
      <c r="A299" s="7">
        <f t="shared" si="36"/>
        <v>20131025</v>
      </c>
      <c r="B299" s="4">
        <v>41572</v>
      </c>
      <c r="C299">
        <f t="shared" si="37"/>
        <v>25</v>
      </c>
      <c r="D299">
        <f t="shared" si="38"/>
        <v>298</v>
      </c>
      <c r="E299">
        <f t="shared" si="39"/>
        <v>2013</v>
      </c>
      <c r="F299">
        <f t="shared" si="40"/>
        <v>10</v>
      </c>
      <c r="G299" t="str">
        <f t="shared" si="41"/>
        <v>October</v>
      </c>
      <c r="H299">
        <f t="shared" si="42"/>
        <v>4</v>
      </c>
      <c r="I299" t="str">
        <f t="shared" si="43"/>
        <v>Q4</v>
      </c>
      <c r="J299" s="4">
        <f t="shared" si="44"/>
        <v>41573</v>
      </c>
    </row>
    <row r="300" spans="1:10" x14ac:dyDescent="0.25">
      <c r="A300" s="7">
        <f t="shared" si="36"/>
        <v>20131026</v>
      </c>
      <c r="B300" s="4">
        <v>41573</v>
      </c>
      <c r="C300">
        <f t="shared" si="37"/>
        <v>26</v>
      </c>
      <c r="D300">
        <f t="shared" si="38"/>
        <v>299</v>
      </c>
      <c r="E300">
        <f t="shared" si="39"/>
        <v>2013</v>
      </c>
      <c r="F300">
        <f t="shared" si="40"/>
        <v>10</v>
      </c>
      <c r="G300" t="str">
        <f t="shared" si="41"/>
        <v>October</v>
      </c>
      <c r="H300">
        <f t="shared" si="42"/>
        <v>4</v>
      </c>
      <c r="I300" t="str">
        <f t="shared" si="43"/>
        <v>Q4</v>
      </c>
      <c r="J300" s="4">
        <f t="shared" si="44"/>
        <v>41573</v>
      </c>
    </row>
    <row r="301" spans="1:10" x14ac:dyDescent="0.25">
      <c r="A301" s="7">
        <f t="shared" si="36"/>
        <v>20131027</v>
      </c>
      <c r="B301" s="4">
        <v>41574</v>
      </c>
      <c r="C301">
        <f t="shared" si="37"/>
        <v>27</v>
      </c>
      <c r="D301">
        <f t="shared" si="38"/>
        <v>300</v>
      </c>
      <c r="E301">
        <f t="shared" si="39"/>
        <v>2013</v>
      </c>
      <c r="F301">
        <f t="shared" si="40"/>
        <v>10</v>
      </c>
      <c r="G301" t="str">
        <f t="shared" si="41"/>
        <v>October</v>
      </c>
      <c r="H301">
        <f t="shared" si="42"/>
        <v>4</v>
      </c>
      <c r="I301" t="str">
        <f t="shared" si="43"/>
        <v>Q4</v>
      </c>
      <c r="J301" s="4">
        <f t="shared" si="44"/>
        <v>41580</v>
      </c>
    </row>
    <row r="302" spans="1:10" x14ac:dyDescent="0.25">
      <c r="A302" s="7">
        <f t="shared" si="36"/>
        <v>20131028</v>
      </c>
      <c r="B302" s="4">
        <v>41575</v>
      </c>
      <c r="C302">
        <f t="shared" si="37"/>
        <v>28</v>
      </c>
      <c r="D302">
        <f t="shared" si="38"/>
        <v>301</v>
      </c>
      <c r="E302">
        <f t="shared" si="39"/>
        <v>2013</v>
      </c>
      <c r="F302">
        <f t="shared" si="40"/>
        <v>10</v>
      </c>
      <c r="G302" t="str">
        <f t="shared" si="41"/>
        <v>October</v>
      </c>
      <c r="H302">
        <f t="shared" si="42"/>
        <v>4</v>
      </c>
      <c r="I302" t="str">
        <f t="shared" si="43"/>
        <v>Q4</v>
      </c>
      <c r="J302" s="4">
        <f t="shared" si="44"/>
        <v>41580</v>
      </c>
    </row>
    <row r="303" spans="1:10" x14ac:dyDescent="0.25">
      <c r="A303" s="7">
        <f t="shared" si="36"/>
        <v>20131029</v>
      </c>
      <c r="B303" s="4">
        <v>41576</v>
      </c>
      <c r="C303">
        <f t="shared" si="37"/>
        <v>29</v>
      </c>
      <c r="D303">
        <f t="shared" si="38"/>
        <v>302</v>
      </c>
      <c r="E303">
        <f t="shared" si="39"/>
        <v>2013</v>
      </c>
      <c r="F303">
        <f t="shared" si="40"/>
        <v>10</v>
      </c>
      <c r="G303" t="str">
        <f t="shared" si="41"/>
        <v>October</v>
      </c>
      <c r="H303">
        <f t="shared" si="42"/>
        <v>4</v>
      </c>
      <c r="I303" t="str">
        <f t="shared" si="43"/>
        <v>Q4</v>
      </c>
      <c r="J303" s="4">
        <f t="shared" si="44"/>
        <v>41580</v>
      </c>
    </row>
    <row r="304" spans="1:10" x14ac:dyDescent="0.25">
      <c r="A304" s="7">
        <f t="shared" si="36"/>
        <v>20131030</v>
      </c>
      <c r="B304" s="4">
        <v>41577</v>
      </c>
      <c r="C304">
        <f t="shared" si="37"/>
        <v>30</v>
      </c>
      <c r="D304">
        <f t="shared" si="38"/>
        <v>303</v>
      </c>
      <c r="E304">
        <f t="shared" si="39"/>
        <v>2013</v>
      </c>
      <c r="F304">
        <f t="shared" si="40"/>
        <v>10</v>
      </c>
      <c r="G304" t="str">
        <f t="shared" si="41"/>
        <v>October</v>
      </c>
      <c r="H304">
        <f t="shared" si="42"/>
        <v>4</v>
      </c>
      <c r="I304" t="str">
        <f t="shared" si="43"/>
        <v>Q4</v>
      </c>
      <c r="J304" s="4">
        <f t="shared" si="44"/>
        <v>41580</v>
      </c>
    </row>
    <row r="305" spans="1:10" x14ac:dyDescent="0.25">
      <c r="A305" s="7">
        <f t="shared" si="36"/>
        <v>20131031</v>
      </c>
      <c r="B305" s="4">
        <v>41578</v>
      </c>
      <c r="C305">
        <f t="shared" si="37"/>
        <v>31</v>
      </c>
      <c r="D305">
        <f t="shared" si="38"/>
        <v>304</v>
      </c>
      <c r="E305">
        <f t="shared" si="39"/>
        <v>2013</v>
      </c>
      <c r="F305">
        <f t="shared" si="40"/>
        <v>10</v>
      </c>
      <c r="G305" t="str">
        <f t="shared" si="41"/>
        <v>October</v>
      </c>
      <c r="H305">
        <f t="shared" si="42"/>
        <v>4</v>
      </c>
      <c r="I305" t="str">
        <f t="shared" si="43"/>
        <v>Q4</v>
      </c>
      <c r="J305" s="4">
        <f t="shared" si="44"/>
        <v>41580</v>
      </c>
    </row>
    <row r="306" spans="1:10" x14ac:dyDescent="0.25">
      <c r="A306" s="7">
        <f t="shared" si="36"/>
        <v>20131101</v>
      </c>
      <c r="B306" s="4">
        <v>41579</v>
      </c>
      <c r="C306">
        <f t="shared" si="37"/>
        <v>1</v>
      </c>
      <c r="D306">
        <f t="shared" si="38"/>
        <v>305</v>
      </c>
      <c r="E306">
        <f t="shared" si="39"/>
        <v>2013</v>
      </c>
      <c r="F306">
        <f t="shared" si="40"/>
        <v>11</v>
      </c>
      <c r="G306" t="str">
        <f t="shared" si="41"/>
        <v>November</v>
      </c>
      <c r="H306">
        <f t="shared" si="42"/>
        <v>4</v>
      </c>
      <c r="I306" t="str">
        <f t="shared" si="43"/>
        <v>Q4</v>
      </c>
      <c r="J306" s="4">
        <f t="shared" si="44"/>
        <v>41580</v>
      </c>
    </row>
    <row r="307" spans="1:10" x14ac:dyDescent="0.25">
      <c r="A307" s="7">
        <f t="shared" si="36"/>
        <v>20131102</v>
      </c>
      <c r="B307" s="4">
        <v>41580</v>
      </c>
      <c r="C307">
        <f t="shared" si="37"/>
        <v>2</v>
      </c>
      <c r="D307">
        <f t="shared" si="38"/>
        <v>306</v>
      </c>
      <c r="E307">
        <f t="shared" si="39"/>
        <v>2013</v>
      </c>
      <c r="F307">
        <f t="shared" si="40"/>
        <v>11</v>
      </c>
      <c r="G307" t="str">
        <f t="shared" si="41"/>
        <v>November</v>
      </c>
      <c r="H307">
        <f t="shared" si="42"/>
        <v>4</v>
      </c>
      <c r="I307" t="str">
        <f t="shared" si="43"/>
        <v>Q4</v>
      </c>
      <c r="J307" s="4">
        <f t="shared" si="44"/>
        <v>41580</v>
      </c>
    </row>
    <row r="308" spans="1:10" x14ac:dyDescent="0.25">
      <c r="A308" s="7">
        <f t="shared" si="36"/>
        <v>20131103</v>
      </c>
      <c r="B308" s="4">
        <v>41581</v>
      </c>
      <c r="C308">
        <f t="shared" si="37"/>
        <v>3</v>
      </c>
      <c r="D308">
        <f t="shared" si="38"/>
        <v>307</v>
      </c>
      <c r="E308">
        <f t="shared" si="39"/>
        <v>2013</v>
      </c>
      <c r="F308">
        <f t="shared" si="40"/>
        <v>11</v>
      </c>
      <c r="G308" t="str">
        <f t="shared" si="41"/>
        <v>November</v>
      </c>
      <c r="H308">
        <f t="shared" si="42"/>
        <v>4</v>
      </c>
      <c r="I308" t="str">
        <f t="shared" si="43"/>
        <v>Q4</v>
      </c>
      <c r="J308" s="4">
        <f t="shared" si="44"/>
        <v>41587</v>
      </c>
    </row>
    <row r="309" spans="1:10" x14ac:dyDescent="0.25">
      <c r="A309" s="7">
        <f t="shared" si="36"/>
        <v>20131104</v>
      </c>
      <c r="B309" s="4">
        <v>41582</v>
      </c>
      <c r="C309">
        <f t="shared" si="37"/>
        <v>4</v>
      </c>
      <c r="D309">
        <f t="shared" si="38"/>
        <v>308</v>
      </c>
      <c r="E309">
        <f t="shared" si="39"/>
        <v>2013</v>
      </c>
      <c r="F309">
        <f t="shared" si="40"/>
        <v>11</v>
      </c>
      <c r="G309" t="str">
        <f t="shared" si="41"/>
        <v>November</v>
      </c>
      <c r="H309">
        <f t="shared" si="42"/>
        <v>4</v>
      </c>
      <c r="I309" t="str">
        <f t="shared" si="43"/>
        <v>Q4</v>
      </c>
      <c r="J309" s="4">
        <f t="shared" si="44"/>
        <v>41587</v>
      </c>
    </row>
    <row r="310" spans="1:10" x14ac:dyDescent="0.25">
      <c r="A310" s="7">
        <f t="shared" si="36"/>
        <v>20131105</v>
      </c>
      <c r="B310" s="4">
        <v>41583</v>
      </c>
      <c r="C310">
        <f t="shared" si="37"/>
        <v>5</v>
      </c>
      <c r="D310">
        <f t="shared" si="38"/>
        <v>309</v>
      </c>
      <c r="E310">
        <f t="shared" si="39"/>
        <v>2013</v>
      </c>
      <c r="F310">
        <f t="shared" si="40"/>
        <v>11</v>
      </c>
      <c r="G310" t="str">
        <f t="shared" si="41"/>
        <v>November</v>
      </c>
      <c r="H310">
        <f t="shared" si="42"/>
        <v>4</v>
      </c>
      <c r="I310" t="str">
        <f t="shared" si="43"/>
        <v>Q4</v>
      </c>
      <c r="J310" s="4">
        <f t="shared" si="44"/>
        <v>41587</v>
      </c>
    </row>
    <row r="311" spans="1:10" x14ac:dyDescent="0.25">
      <c r="A311" s="7">
        <f t="shared" si="36"/>
        <v>20131106</v>
      </c>
      <c r="B311" s="4">
        <v>41584</v>
      </c>
      <c r="C311">
        <f t="shared" si="37"/>
        <v>6</v>
      </c>
      <c r="D311">
        <f t="shared" si="38"/>
        <v>310</v>
      </c>
      <c r="E311">
        <f t="shared" si="39"/>
        <v>2013</v>
      </c>
      <c r="F311">
        <f t="shared" si="40"/>
        <v>11</v>
      </c>
      <c r="G311" t="str">
        <f t="shared" si="41"/>
        <v>November</v>
      </c>
      <c r="H311">
        <f t="shared" si="42"/>
        <v>4</v>
      </c>
      <c r="I311" t="str">
        <f t="shared" si="43"/>
        <v>Q4</v>
      </c>
      <c r="J311" s="4">
        <f t="shared" si="44"/>
        <v>41587</v>
      </c>
    </row>
    <row r="312" spans="1:10" x14ac:dyDescent="0.25">
      <c r="A312" s="7">
        <f t="shared" si="36"/>
        <v>20131107</v>
      </c>
      <c r="B312" s="4">
        <v>41585</v>
      </c>
      <c r="C312">
        <f t="shared" si="37"/>
        <v>7</v>
      </c>
      <c r="D312">
        <f t="shared" si="38"/>
        <v>311</v>
      </c>
      <c r="E312">
        <f t="shared" si="39"/>
        <v>2013</v>
      </c>
      <c r="F312">
        <f t="shared" si="40"/>
        <v>11</v>
      </c>
      <c r="G312" t="str">
        <f t="shared" si="41"/>
        <v>November</v>
      </c>
      <c r="H312">
        <f t="shared" si="42"/>
        <v>4</v>
      </c>
      <c r="I312" t="str">
        <f t="shared" si="43"/>
        <v>Q4</v>
      </c>
      <c r="J312" s="4">
        <f t="shared" si="44"/>
        <v>41587</v>
      </c>
    </row>
    <row r="313" spans="1:10" x14ac:dyDescent="0.25">
      <c r="A313" s="7">
        <f t="shared" si="36"/>
        <v>20131108</v>
      </c>
      <c r="B313" s="4">
        <v>41586</v>
      </c>
      <c r="C313">
        <f t="shared" si="37"/>
        <v>8</v>
      </c>
      <c r="D313">
        <f t="shared" si="38"/>
        <v>312</v>
      </c>
      <c r="E313">
        <f t="shared" si="39"/>
        <v>2013</v>
      </c>
      <c r="F313">
        <f t="shared" si="40"/>
        <v>11</v>
      </c>
      <c r="G313" t="str">
        <f t="shared" si="41"/>
        <v>November</v>
      </c>
      <c r="H313">
        <f t="shared" si="42"/>
        <v>4</v>
      </c>
      <c r="I313" t="str">
        <f t="shared" si="43"/>
        <v>Q4</v>
      </c>
      <c r="J313" s="4">
        <f t="shared" si="44"/>
        <v>41587</v>
      </c>
    </row>
    <row r="314" spans="1:10" x14ac:dyDescent="0.25">
      <c r="A314" s="7">
        <f t="shared" si="36"/>
        <v>20131109</v>
      </c>
      <c r="B314" s="4">
        <v>41587</v>
      </c>
      <c r="C314">
        <f t="shared" si="37"/>
        <v>9</v>
      </c>
      <c r="D314">
        <f t="shared" si="38"/>
        <v>313</v>
      </c>
      <c r="E314">
        <f t="shared" si="39"/>
        <v>2013</v>
      </c>
      <c r="F314">
        <f t="shared" si="40"/>
        <v>11</v>
      </c>
      <c r="G314" t="str">
        <f t="shared" si="41"/>
        <v>November</v>
      </c>
      <c r="H314">
        <f t="shared" si="42"/>
        <v>4</v>
      </c>
      <c r="I314" t="str">
        <f t="shared" si="43"/>
        <v>Q4</v>
      </c>
      <c r="J314" s="4">
        <f t="shared" si="44"/>
        <v>41587</v>
      </c>
    </row>
    <row r="315" spans="1:10" x14ac:dyDescent="0.25">
      <c r="A315" s="7">
        <f t="shared" si="36"/>
        <v>20131110</v>
      </c>
      <c r="B315" s="4">
        <v>41588</v>
      </c>
      <c r="C315">
        <f t="shared" si="37"/>
        <v>10</v>
      </c>
      <c r="D315">
        <f t="shared" si="38"/>
        <v>314</v>
      </c>
      <c r="E315">
        <f t="shared" si="39"/>
        <v>2013</v>
      </c>
      <c r="F315">
        <f t="shared" si="40"/>
        <v>11</v>
      </c>
      <c r="G315" t="str">
        <f t="shared" si="41"/>
        <v>November</v>
      </c>
      <c r="H315">
        <f t="shared" si="42"/>
        <v>4</v>
      </c>
      <c r="I315" t="str">
        <f t="shared" si="43"/>
        <v>Q4</v>
      </c>
      <c r="J315" s="4">
        <f t="shared" si="44"/>
        <v>41594</v>
      </c>
    </row>
    <row r="316" spans="1:10" x14ac:dyDescent="0.25">
      <c r="A316" s="7">
        <f t="shared" si="36"/>
        <v>20131111</v>
      </c>
      <c r="B316" s="4">
        <v>41589</v>
      </c>
      <c r="C316">
        <f t="shared" si="37"/>
        <v>11</v>
      </c>
      <c r="D316">
        <f t="shared" si="38"/>
        <v>315</v>
      </c>
      <c r="E316">
        <f t="shared" si="39"/>
        <v>2013</v>
      </c>
      <c r="F316">
        <f t="shared" si="40"/>
        <v>11</v>
      </c>
      <c r="G316" t="str">
        <f t="shared" si="41"/>
        <v>November</v>
      </c>
      <c r="H316">
        <f t="shared" si="42"/>
        <v>4</v>
      </c>
      <c r="I316" t="str">
        <f t="shared" si="43"/>
        <v>Q4</v>
      </c>
      <c r="J316" s="4">
        <f t="shared" si="44"/>
        <v>41594</v>
      </c>
    </row>
    <row r="317" spans="1:10" x14ac:dyDescent="0.25">
      <c r="A317" s="7">
        <f t="shared" si="36"/>
        <v>20131112</v>
      </c>
      <c r="B317" s="4">
        <v>41590</v>
      </c>
      <c r="C317">
        <f t="shared" si="37"/>
        <v>12</v>
      </c>
      <c r="D317">
        <f t="shared" si="38"/>
        <v>316</v>
      </c>
      <c r="E317">
        <f t="shared" si="39"/>
        <v>2013</v>
      </c>
      <c r="F317">
        <f t="shared" si="40"/>
        <v>11</v>
      </c>
      <c r="G317" t="str">
        <f t="shared" si="41"/>
        <v>November</v>
      </c>
      <c r="H317">
        <f t="shared" si="42"/>
        <v>4</v>
      </c>
      <c r="I317" t="str">
        <f t="shared" si="43"/>
        <v>Q4</v>
      </c>
      <c r="J317" s="4">
        <f t="shared" si="44"/>
        <v>41594</v>
      </c>
    </row>
    <row r="318" spans="1:10" x14ac:dyDescent="0.25">
      <c r="A318" s="7">
        <f t="shared" si="36"/>
        <v>20131113</v>
      </c>
      <c r="B318" s="4">
        <v>41591</v>
      </c>
      <c r="C318">
        <f t="shared" si="37"/>
        <v>13</v>
      </c>
      <c r="D318">
        <f t="shared" si="38"/>
        <v>317</v>
      </c>
      <c r="E318">
        <f t="shared" si="39"/>
        <v>2013</v>
      </c>
      <c r="F318">
        <f t="shared" si="40"/>
        <v>11</v>
      </c>
      <c r="G318" t="str">
        <f t="shared" si="41"/>
        <v>November</v>
      </c>
      <c r="H318">
        <f t="shared" si="42"/>
        <v>4</v>
      </c>
      <c r="I318" t="str">
        <f t="shared" si="43"/>
        <v>Q4</v>
      </c>
      <c r="J318" s="4">
        <f t="shared" si="44"/>
        <v>41594</v>
      </c>
    </row>
    <row r="319" spans="1:10" x14ac:dyDescent="0.25">
      <c r="A319" s="7">
        <f t="shared" si="36"/>
        <v>20131114</v>
      </c>
      <c r="B319" s="4">
        <v>41592</v>
      </c>
      <c r="C319">
        <f t="shared" si="37"/>
        <v>14</v>
      </c>
      <c r="D319">
        <f t="shared" si="38"/>
        <v>318</v>
      </c>
      <c r="E319">
        <f t="shared" si="39"/>
        <v>2013</v>
      </c>
      <c r="F319">
        <f t="shared" si="40"/>
        <v>11</v>
      </c>
      <c r="G319" t="str">
        <f t="shared" si="41"/>
        <v>November</v>
      </c>
      <c r="H319">
        <f t="shared" si="42"/>
        <v>4</v>
      </c>
      <c r="I319" t="str">
        <f t="shared" si="43"/>
        <v>Q4</v>
      </c>
      <c r="J319" s="4">
        <f t="shared" si="44"/>
        <v>41594</v>
      </c>
    </row>
    <row r="320" spans="1:10" x14ac:dyDescent="0.25">
      <c r="A320" s="7">
        <f t="shared" si="36"/>
        <v>20131115</v>
      </c>
      <c r="B320" s="4">
        <v>41593</v>
      </c>
      <c r="C320">
        <f t="shared" si="37"/>
        <v>15</v>
      </c>
      <c r="D320">
        <f t="shared" si="38"/>
        <v>319</v>
      </c>
      <c r="E320">
        <f t="shared" si="39"/>
        <v>2013</v>
      </c>
      <c r="F320">
        <f t="shared" si="40"/>
        <v>11</v>
      </c>
      <c r="G320" t="str">
        <f t="shared" si="41"/>
        <v>November</v>
      </c>
      <c r="H320">
        <f t="shared" si="42"/>
        <v>4</v>
      </c>
      <c r="I320" t="str">
        <f t="shared" si="43"/>
        <v>Q4</v>
      </c>
      <c r="J320" s="4">
        <f t="shared" si="44"/>
        <v>41594</v>
      </c>
    </row>
    <row r="321" spans="1:10" x14ac:dyDescent="0.25">
      <c r="A321" s="7">
        <f t="shared" si="36"/>
        <v>20131116</v>
      </c>
      <c r="B321" s="4">
        <v>41594</v>
      </c>
      <c r="C321">
        <f t="shared" si="37"/>
        <v>16</v>
      </c>
      <c r="D321">
        <f t="shared" si="38"/>
        <v>320</v>
      </c>
      <c r="E321">
        <f t="shared" si="39"/>
        <v>2013</v>
      </c>
      <c r="F321">
        <f t="shared" si="40"/>
        <v>11</v>
      </c>
      <c r="G321" t="str">
        <f t="shared" si="41"/>
        <v>November</v>
      </c>
      <c r="H321">
        <f t="shared" si="42"/>
        <v>4</v>
      </c>
      <c r="I321" t="str">
        <f t="shared" si="43"/>
        <v>Q4</v>
      </c>
      <c r="J321" s="4">
        <f t="shared" si="44"/>
        <v>41594</v>
      </c>
    </row>
    <row r="322" spans="1:10" x14ac:dyDescent="0.25">
      <c r="A322" s="7">
        <f t="shared" si="36"/>
        <v>20131117</v>
      </c>
      <c r="B322" s="4">
        <v>41595</v>
      </c>
      <c r="C322">
        <f t="shared" si="37"/>
        <v>17</v>
      </c>
      <c r="D322">
        <f t="shared" si="38"/>
        <v>321</v>
      </c>
      <c r="E322">
        <f t="shared" si="39"/>
        <v>2013</v>
      </c>
      <c r="F322">
        <f t="shared" si="40"/>
        <v>11</v>
      </c>
      <c r="G322" t="str">
        <f t="shared" si="41"/>
        <v>November</v>
      </c>
      <c r="H322">
        <f t="shared" si="42"/>
        <v>4</v>
      </c>
      <c r="I322" t="str">
        <f t="shared" si="43"/>
        <v>Q4</v>
      </c>
      <c r="J322" s="4">
        <f t="shared" si="44"/>
        <v>41601</v>
      </c>
    </row>
    <row r="323" spans="1:10" x14ac:dyDescent="0.25">
      <c r="A323" s="7">
        <f t="shared" ref="A323:A386" si="45">YEAR(B323)*10000 + MONTH(B323)*100 + DAY(B323)</f>
        <v>20131118</v>
      </c>
      <c r="B323" s="4">
        <v>41596</v>
      </c>
      <c r="C323">
        <f t="shared" ref="C323:C386" si="46">DAY(B323)</f>
        <v>18</v>
      </c>
      <c r="D323">
        <f t="shared" ref="D323:D386" si="47">B323-DATE(YEAR(B323),1,0)</f>
        <v>322</v>
      </c>
      <c r="E323">
        <f t="shared" ref="E323:E386" si="48">YEAR(B323)</f>
        <v>2013</v>
      </c>
      <c r="F323">
        <f t="shared" ref="F323:F386" si="49">MONTH(B323)</f>
        <v>11</v>
      </c>
      <c r="G323" t="str">
        <f t="shared" ref="G323:G386" si="50">TEXT(B323,"mmmm")</f>
        <v>November</v>
      </c>
      <c r="H323">
        <f t="shared" ref="H323:H386" si="51">INT((MONTH(B323)-1)/3)+1</f>
        <v>4</v>
      </c>
      <c r="I323" t="str">
        <f t="shared" ref="I323:I386" si="52">"Q"&amp;H323</f>
        <v>Q4</v>
      </c>
      <c r="J323" s="4">
        <f t="shared" ref="J323:J386" si="53">B323+7-WEEKDAY(B323)</f>
        <v>41601</v>
      </c>
    </row>
    <row r="324" spans="1:10" x14ac:dyDescent="0.25">
      <c r="A324" s="7">
        <f t="shared" si="45"/>
        <v>20131119</v>
      </c>
      <c r="B324" s="4">
        <v>41597</v>
      </c>
      <c r="C324">
        <f t="shared" si="46"/>
        <v>19</v>
      </c>
      <c r="D324">
        <f t="shared" si="47"/>
        <v>323</v>
      </c>
      <c r="E324">
        <f t="shared" si="48"/>
        <v>2013</v>
      </c>
      <c r="F324">
        <f t="shared" si="49"/>
        <v>11</v>
      </c>
      <c r="G324" t="str">
        <f t="shared" si="50"/>
        <v>November</v>
      </c>
      <c r="H324">
        <f t="shared" si="51"/>
        <v>4</v>
      </c>
      <c r="I324" t="str">
        <f t="shared" si="52"/>
        <v>Q4</v>
      </c>
      <c r="J324" s="4">
        <f t="shared" si="53"/>
        <v>41601</v>
      </c>
    </row>
    <row r="325" spans="1:10" x14ac:dyDescent="0.25">
      <c r="A325" s="7">
        <f t="shared" si="45"/>
        <v>20131120</v>
      </c>
      <c r="B325" s="4">
        <v>41598</v>
      </c>
      <c r="C325">
        <f t="shared" si="46"/>
        <v>20</v>
      </c>
      <c r="D325">
        <f t="shared" si="47"/>
        <v>324</v>
      </c>
      <c r="E325">
        <f t="shared" si="48"/>
        <v>2013</v>
      </c>
      <c r="F325">
        <f t="shared" si="49"/>
        <v>11</v>
      </c>
      <c r="G325" t="str">
        <f t="shared" si="50"/>
        <v>November</v>
      </c>
      <c r="H325">
        <f t="shared" si="51"/>
        <v>4</v>
      </c>
      <c r="I325" t="str">
        <f t="shared" si="52"/>
        <v>Q4</v>
      </c>
      <c r="J325" s="4">
        <f t="shared" si="53"/>
        <v>41601</v>
      </c>
    </row>
    <row r="326" spans="1:10" x14ac:dyDescent="0.25">
      <c r="A326" s="7">
        <f t="shared" si="45"/>
        <v>20131121</v>
      </c>
      <c r="B326" s="4">
        <v>41599</v>
      </c>
      <c r="C326">
        <f t="shared" si="46"/>
        <v>21</v>
      </c>
      <c r="D326">
        <f t="shared" si="47"/>
        <v>325</v>
      </c>
      <c r="E326">
        <f t="shared" si="48"/>
        <v>2013</v>
      </c>
      <c r="F326">
        <f t="shared" si="49"/>
        <v>11</v>
      </c>
      <c r="G326" t="str">
        <f t="shared" si="50"/>
        <v>November</v>
      </c>
      <c r="H326">
        <f t="shared" si="51"/>
        <v>4</v>
      </c>
      <c r="I326" t="str">
        <f t="shared" si="52"/>
        <v>Q4</v>
      </c>
      <c r="J326" s="4">
        <f t="shared" si="53"/>
        <v>41601</v>
      </c>
    </row>
    <row r="327" spans="1:10" x14ac:dyDescent="0.25">
      <c r="A327" s="7">
        <f t="shared" si="45"/>
        <v>20131122</v>
      </c>
      <c r="B327" s="4">
        <v>41600</v>
      </c>
      <c r="C327">
        <f t="shared" si="46"/>
        <v>22</v>
      </c>
      <c r="D327">
        <f t="shared" si="47"/>
        <v>326</v>
      </c>
      <c r="E327">
        <f t="shared" si="48"/>
        <v>2013</v>
      </c>
      <c r="F327">
        <f t="shared" si="49"/>
        <v>11</v>
      </c>
      <c r="G327" t="str">
        <f t="shared" si="50"/>
        <v>November</v>
      </c>
      <c r="H327">
        <f t="shared" si="51"/>
        <v>4</v>
      </c>
      <c r="I327" t="str">
        <f t="shared" si="52"/>
        <v>Q4</v>
      </c>
      <c r="J327" s="4">
        <f t="shared" si="53"/>
        <v>41601</v>
      </c>
    </row>
    <row r="328" spans="1:10" x14ac:dyDescent="0.25">
      <c r="A328" s="7">
        <f t="shared" si="45"/>
        <v>20131123</v>
      </c>
      <c r="B328" s="4">
        <v>41601</v>
      </c>
      <c r="C328">
        <f t="shared" si="46"/>
        <v>23</v>
      </c>
      <c r="D328">
        <f t="shared" si="47"/>
        <v>327</v>
      </c>
      <c r="E328">
        <f t="shared" si="48"/>
        <v>2013</v>
      </c>
      <c r="F328">
        <f t="shared" si="49"/>
        <v>11</v>
      </c>
      <c r="G328" t="str">
        <f t="shared" si="50"/>
        <v>November</v>
      </c>
      <c r="H328">
        <f t="shared" si="51"/>
        <v>4</v>
      </c>
      <c r="I328" t="str">
        <f t="shared" si="52"/>
        <v>Q4</v>
      </c>
      <c r="J328" s="4">
        <f t="shared" si="53"/>
        <v>41601</v>
      </c>
    </row>
    <row r="329" spans="1:10" x14ac:dyDescent="0.25">
      <c r="A329" s="7">
        <f t="shared" si="45"/>
        <v>20131124</v>
      </c>
      <c r="B329" s="4">
        <v>41602</v>
      </c>
      <c r="C329">
        <f t="shared" si="46"/>
        <v>24</v>
      </c>
      <c r="D329">
        <f t="shared" si="47"/>
        <v>328</v>
      </c>
      <c r="E329">
        <f t="shared" si="48"/>
        <v>2013</v>
      </c>
      <c r="F329">
        <f t="shared" si="49"/>
        <v>11</v>
      </c>
      <c r="G329" t="str">
        <f t="shared" si="50"/>
        <v>November</v>
      </c>
      <c r="H329">
        <f t="shared" si="51"/>
        <v>4</v>
      </c>
      <c r="I329" t="str">
        <f t="shared" si="52"/>
        <v>Q4</v>
      </c>
      <c r="J329" s="4">
        <f t="shared" si="53"/>
        <v>41608</v>
      </c>
    </row>
    <row r="330" spans="1:10" x14ac:dyDescent="0.25">
      <c r="A330" s="7">
        <f t="shared" si="45"/>
        <v>20131125</v>
      </c>
      <c r="B330" s="4">
        <v>41603</v>
      </c>
      <c r="C330">
        <f t="shared" si="46"/>
        <v>25</v>
      </c>
      <c r="D330">
        <f t="shared" si="47"/>
        <v>329</v>
      </c>
      <c r="E330">
        <f t="shared" si="48"/>
        <v>2013</v>
      </c>
      <c r="F330">
        <f t="shared" si="49"/>
        <v>11</v>
      </c>
      <c r="G330" t="str">
        <f t="shared" si="50"/>
        <v>November</v>
      </c>
      <c r="H330">
        <f t="shared" si="51"/>
        <v>4</v>
      </c>
      <c r="I330" t="str">
        <f t="shared" si="52"/>
        <v>Q4</v>
      </c>
      <c r="J330" s="4">
        <f t="shared" si="53"/>
        <v>41608</v>
      </c>
    </row>
    <row r="331" spans="1:10" x14ac:dyDescent="0.25">
      <c r="A331" s="7">
        <f t="shared" si="45"/>
        <v>20131126</v>
      </c>
      <c r="B331" s="4">
        <v>41604</v>
      </c>
      <c r="C331">
        <f t="shared" si="46"/>
        <v>26</v>
      </c>
      <c r="D331">
        <f t="shared" si="47"/>
        <v>330</v>
      </c>
      <c r="E331">
        <f t="shared" si="48"/>
        <v>2013</v>
      </c>
      <c r="F331">
        <f t="shared" si="49"/>
        <v>11</v>
      </c>
      <c r="G331" t="str">
        <f t="shared" si="50"/>
        <v>November</v>
      </c>
      <c r="H331">
        <f t="shared" si="51"/>
        <v>4</v>
      </c>
      <c r="I331" t="str">
        <f t="shared" si="52"/>
        <v>Q4</v>
      </c>
      <c r="J331" s="4">
        <f t="shared" si="53"/>
        <v>41608</v>
      </c>
    </row>
    <row r="332" spans="1:10" x14ac:dyDescent="0.25">
      <c r="A332" s="7">
        <f t="shared" si="45"/>
        <v>20131127</v>
      </c>
      <c r="B332" s="4">
        <v>41605</v>
      </c>
      <c r="C332">
        <f t="shared" si="46"/>
        <v>27</v>
      </c>
      <c r="D332">
        <f t="shared" si="47"/>
        <v>331</v>
      </c>
      <c r="E332">
        <f t="shared" si="48"/>
        <v>2013</v>
      </c>
      <c r="F332">
        <f t="shared" si="49"/>
        <v>11</v>
      </c>
      <c r="G332" t="str">
        <f t="shared" si="50"/>
        <v>November</v>
      </c>
      <c r="H332">
        <f t="shared" si="51"/>
        <v>4</v>
      </c>
      <c r="I332" t="str">
        <f t="shared" si="52"/>
        <v>Q4</v>
      </c>
      <c r="J332" s="4">
        <f t="shared" si="53"/>
        <v>41608</v>
      </c>
    </row>
    <row r="333" spans="1:10" x14ac:dyDescent="0.25">
      <c r="A333" s="7">
        <f t="shared" si="45"/>
        <v>20131128</v>
      </c>
      <c r="B333" s="4">
        <v>41606</v>
      </c>
      <c r="C333">
        <f t="shared" si="46"/>
        <v>28</v>
      </c>
      <c r="D333">
        <f t="shared" si="47"/>
        <v>332</v>
      </c>
      <c r="E333">
        <f t="shared" si="48"/>
        <v>2013</v>
      </c>
      <c r="F333">
        <f t="shared" si="49"/>
        <v>11</v>
      </c>
      <c r="G333" t="str">
        <f t="shared" si="50"/>
        <v>November</v>
      </c>
      <c r="H333">
        <f t="shared" si="51"/>
        <v>4</v>
      </c>
      <c r="I333" t="str">
        <f t="shared" si="52"/>
        <v>Q4</v>
      </c>
      <c r="J333" s="4">
        <f t="shared" si="53"/>
        <v>41608</v>
      </c>
    </row>
    <row r="334" spans="1:10" x14ac:dyDescent="0.25">
      <c r="A334" s="7">
        <f t="shared" si="45"/>
        <v>20131129</v>
      </c>
      <c r="B334" s="4">
        <v>41607</v>
      </c>
      <c r="C334">
        <f t="shared" si="46"/>
        <v>29</v>
      </c>
      <c r="D334">
        <f t="shared" si="47"/>
        <v>333</v>
      </c>
      <c r="E334">
        <f t="shared" si="48"/>
        <v>2013</v>
      </c>
      <c r="F334">
        <f t="shared" si="49"/>
        <v>11</v>
      </c>
      <c r="G334" t="str">
        <f t="shared" si="50"/>
        <v>November</v>
      </c>
      <c r="H334">
        <f t="shared" si="51"/>
        <v>4</v>
      </c>
      <c r="I334" t="str">
        <f t="shared" si="52"/>
        <v>Q4</v>
      </c>
      <c r="J334" s="4">
        <f t="shared" si="53"/>
        <v>41608</v>
      </c>
    </row>
    <row r="335" spans="1:10" x14ac:dyDescent="0.25">
      <c r="A335" s="7">
        <f t="shared" si="45"/>
        <v>20131130</v>
      </c>
      <c r="B335" s="4">
        <v>41608</v>
      </c>
      <c r="C335">
        <f t="shared" si="46"/>
        <v>30</v>
      </c>
      <c r="D335">
        <f t="shared" si="47"/>
        <v>334</v>
      </c>
      <c r="E335">
        <f t="shared" si="48"/>
        <v>2013</v>
      </c>
      <c r="F335">
        <f t="shared" si="49"/>
        <v>11</v>
      </c>
      <c r="G335" t="str">
        <f t="shared" si="50"/>
        <v>November</v>
      </c>
      <c r="H335">
        <f t="shared" si="51"/>
        <v>4</v>
      </c>
      <c r="I335" t="str">
        <f t="shared" si="52"/>
        <v>Q4</v>
      </c>
      <c r="J335" s="4">
        <f t="shared" si="53"/>
        <v>41608</v>
      </c>
    </row>
    <row r="336" spans="1:10" x14ac:dyDescent="0.25">
      <c r="A336" s="7">
        <f t="shared" si="45"/>
        <v>20131201</v>
      </c>
      <c r="B336" s="4">
        <v>41609</v>
      </c>
      <c r="C336">
        <f t="shared" si="46"/>
        <v>1</v>
      </c>
      <c r="D336">
        <f t="shared" si="47"/>
        <v>335</v>
      </c>
      <c r="E336">
        <f t="shared" si="48"/>
        <v>2013</v>
      </c>
      <c r="F336">
        <f t="shared" si="49"/>
        <v>12</v>
      </c>
      <c r="G336" t="str">
        <f t="shared" si="50"/>
        <v>December</v>
      </c>
      <c r="H336">
        <f t="shared" si="51"/>
        <v>4</v>
      </c>
      <c r="I336" t="str">
        <f t="shared" si="52"/>
        <v>Q4</v>
      </c>
      <c r="J336" s="4">
        <f t="shared" si="53"/>
        <v>41615</v>
      </c>
    </row>
    <row r="337" spans="1:10" x14ac:dyDescent="0.25">
      <c r="A337" s="7">
        <f t="shared" si="45"/>
        <v>20131202</v>
      </c>
      <c r="B337" s="4">
        <v>41610</v>
      </c>
      <c r="C337">
        <f t="shared" si="46"/>
        <v>2</v>
      </c>
      <c r="D337">
        <f t="shared" si="47"/>
        <v>336</v>
      </c>
      <c r="E337">
        <f t="shared" si="48"/>
        <v>2013</v>
      </c>
      <c r="F337">
        <f t="shared" si="49"/>
        <v>12</v>
      </c>
      <c r="G337" t="str">
        <f t="shared" si="50"/>
        <v>December</v>
      </c>
      <c r="H337">
        <f t="shared" si="51"/>
        <v>4</v>
      </c>
      <c r="I337" t="str">
        <f t="shared" si="52"/>
        <v>Q4</v>
      </c>
      <c r="J337" s="4">
        <f t="shared" si="53"/>
        <v>41615</v>
      </c>
    </row>
    <row r="338" spans="1:10" x14ac:dyDescent="0.25">
      <c r="A338" s="7">
        <f t="shared" si="45"/>
        <v>20131203</v>
      </c>
      <c r="B338" s="4">
        <v>41611</v>
      </c>
      <c r="C338">
        <f t="shared" si="46"/>
        <v>3</v>
      </c>
      <c r="D338">
        <f t="shared" si="47"/>
        <v>337</v>
      </c>
      <c r="E338">
        <f t="shared" si="48"/>
        <v>2013</v>
      </c>
      <c r="F338">
        <f t="shared" si="49"/>
        <v>12</v>
      </c>
      <c r="G338" t="str">
        <f t="shared" si="50"/>
        <v>December</v>
      </c>
      <c r="H338">
        <f t="shared" si="51"/>
        <v>4</v>
      </c>
      <c r="I338" t="str">
        <f t="shared" si="52"/>
        <v>Q4</v>
      </c>
      <c r="J338" s="4">
        <f t="shared" si="53"/>
        <v>41615</v>
      </c>
    </row>
    <row r="339" spans="1:10" x14ac:dyDescent="0.25">
      <c r="A339" s="7">
        <f t="shared" si="45"/>
        <v>20131204</v>
      </c>
      <c r="B339" s="4">
        <v>41612</v>
      </c>
      <c r="C339">
        <f t="shared" si="46"/>
        <v>4</v>
      </c>
      <c r="D339">
        <f t="shared" si="47"/>
        <v>338</v>
      </c>
      <c r="E339">
        <f t="shared" si="48"/>
        <v>2013</v>
      </c>
      <c r="F339">
        <f t="shared" si="49"/>
        <v>12</v>
      </c>
      <c r="G339" t="str">
        <f t="shared" si="50"/>
        <v>December</v>
      </c>
      <c r="H339">
        <f t="shared" si="51"/>
        <v>4</v>
      </c>
      <c r="I339" t="str">
        <f t="shared" si="52"/>
        <v>Q4</v>
      </c>
      <c r="J339" s="4">
        <f t="shared" si="53"/>
        <v>41615</v>
      </c>
    </row>
    <row r="340" spans="1:10" x14ac:dyDescent="0.25">
      <c r="A340" s="7">
        <f t="shared" si="45"/>
        <v>20131205</v>
      </c>
      <c r="B340" s="4">
        <v>41613</v>
      </c>
      <c r="C340">
        <f t="shared" si="46"/>
        <v>5</v>
      </c>
      <c r="D340">
        <f t="shared" si="47"/>
        <v>339</v>
      </c>
      <c r="E340">
        <f t="shared" si="48"/>
        <v>2013</v>
      </c>
      <c r="F340">
        <f t="shared" si="49"/>
        <v>12</v>
      </c>
      <c r="G340" t="str">
        <f t="shared" si="50"/>
        <v>December</v>
      </c>
      <c r="H340">
        <f t="shared" si="51"/>
        <v>4</v>
      </c>
      <c r="I340" t="str">
        <f t="shared" si="52"/>
        <v>Q4</v>
      </c>
      <c r="J340" s="4">
        <f t="shared" si="53"/>
        <v>41615</v>
      </c>
    </row>
    <row r="341" spans="1:10" x14ac:dyDescent="0.25">
      <c r="A341" s="7">
        <f t="shared" si="45"/>
        <v>20131206</v>
      </c>
      <c r="B341" s="4">
        <v>41614</v>
      </c>
      <c r="C341">
        <f t="shared" si="46"/>
        <v>6</v>
      </c>
      <c r="D341">
        <f t="shared" si="47"/>
        <v>340</v>
      </c>
      <c r="E341">
        <f t="shared" si="48"/>
        <v>2013</v>
      </c>
      <c r="F341">
        <f t="shared" si="49"/>
        <v>12</v>
      </c>
      <c r="G341" t="str">
        <f t="shared" si="50"/>
        <v>December</v>
      </c>
      <c r="H341">
        <f t="shared" si="51"/>
        <v>4</v>
      </c>
      <c r="I341" t="str">
        <f t="shared" si="52"/>
        <v>Q4</v>
      </c>
      <c r="J341" s="4">
        <f t="shared" si="53"/>
        <v>41615</v>
      </c>
    </row>
    <row r="342" spans="1:10" x14ac:dyDescent="0.25">
      <c r="A342" s="7">
        <f t="shared" si="45"/>
        <v>20131207</v>
      </c>
      <c r="B342" s="4">
        <v>41615</v>
      </c>
      <c r="C342">
        <f t="shared" si="46"/>
        <v>7</v>
      </c>
      <c r="D342">
        <f t="shared" si="47"/>
        <v>341</v>
      </c>
      <c r="E342">
        <f t="shared" si="48"/>
        <v>2013</v>
      </c>
      <c r="F342">
        <f t="shared" si="49"/>
        <v>12</v>
      </c>
      <c r="G342" t="str">
        <f t="shared" si="50"/>
        <v>December</v>
      </c>
      <c r="H342">
        <f t="shared" si="51"/>
        <v>4</v>
      </c>
      <c r="I342" t="str">
        <f t="shared" si="52"/>
        <v>Q4</v>
      </c>
      <c r="J342" s="4">
        <f t="shared" si="53"/>
        <v>41615</v>
      </c>
    </row>
    <row r="343" spans="1:10" x14ac:dyDescent="0.25">
      <c r="A343" s="7">
        <f t="shared" si="45"/>
        <v>20131208</v>
      </c>
      <c r="B343" s="4">
        <v>41616</v>
      </c>
      <c r="C343">
        <f t="shared" si="46"/>
        <v>8</v>
      </c>
      <c r="D343">
        <f t="shared" si="47"/>
        <v>342</v>
      </c>
      <c r="E343">
        <f t="shared" si="48"/>
        <v>2013</v>
      </c>
      <c r="F343">
        <f t="shared" si="49"/>
        <v>12</v>
      </c>
      <c r="G343" t="str">
        <f t="shared" si="50"/>
        <v>December</v>
      </c>
      <c r="H343">
        <f t="shared" si="51"/>
        <v>4</v>
      </c>
      <c r="I343" t="str">
        <f t="shared" si="52"/>
        <v>Q4</v>
      </c>
      <c r="J343" s="4">
        <f t="shared" si="53"/>
        <v>41622</v>
      </c>
    </row>
    <row r="344" spans="1:10" x14ac:dyDescent="0.25">
      <c r="A344" s="7">
        <f t="shared" si="45"/>
        <v>20131209</v>
      </c>
      <c r="B344" s="4">
        <v>41617</v>
      </c>
      <c r="C344">
        <f t="shared" si="46"/>
        <v>9</v>
      </c>
      <c r="D344">
        <f t="shared" si="47"/>
        <v>343</v>
      </c>
      <c r="E344">
        <f t="shared" si="48"/>
        <v>2013</v>
      </c>
      <c r="F344">
        <f t="shared" si="49"/>
        <v>12</v>
      </c>
      <c r="G344" t="str">
        <f t="shared" si="50"/>
        <v>December</v>
      </c>
      <c r="H344">
        <f t="shared" si="51"/>
        <v>4</v>
      </c>
      <c r="I344" t="str">
        <f t="shared" si="52"/>
        <v>Q4</v>
      </c>
      <c r="J344" s="4">
        <f t="shared" si="53"/>
        <v>41622</v>
      </c>
    </row>
    <row r="345" spans="1:10" x14ac:dyDescent="0.25">
      <c r="A345" s="7">
        <f t="shared" si="45"/>
        <v>20131210</v>
      </c>
      <c r="B345" s="4">
        <v>41618</v>
      </c>
      <c r="C345">
        <f t="shared" si="46"/>
        <v>10</v>
      </c>
      <c r="D345">
        <f t="shared" si="47"/>
        <v>344</v>
      </c>
      <c r="E345">
        <f t="shared" si="48"/>
        <v>2013</v>
      </c>
      <c r="F345">
        <f t="shared" si="49"/>
        <v>12</v>
      </c>
      <c r="G345" t="str">
        <f t="shared" si="50"/>
        <v>December</v>
      </c>
      <c r="H345">
        <f t="shared" si="51"/>
        <v>4</v>
      </c>
      <c r="I345" t="str">
        <f t="shared" si="52"/>
        <v>Q4</v>
      </c>
      <c r="J345" s="4">
        <f t="shared" si="53"/>
        <v>41622</v>
      </c>
    </row>
    <row r="346" spans="1:10" x14ac:dyDescent="0.25">
      <c r="A346" s="7">
        <f t="shared" si="45"/>
        <v>20131211</v>
      </c>
      <c r="B346" s="4">
        <v>41619</v>
      </c>
      <c r="C346">
        <f t="shared" si="46"/>
        <v>11</v>
      </c>
      <c r="D346">
        <f t="shared" si="47"/>
        <v>345</v>
      </c>
      <c r="E346">
        <f t="shared" si="48"/>
        <v>2013</v>
      </c>
      <c r="F346">
        <f t="shared" si="49"/>
        <v>12</v>
      </c>
      <c r="G346" t="str">
        <f t="shared" si="50"/>
        <v>December</v>
      </c>
      <c r="H346">
        <f t="shared" si="51"/>
        <v>4</v>
      </c>
      <c r="I346" t="str">
        <f t="shared" si="52"/>
        <v>Q4</v>
      </c>
      <c r="J346" s="4">
        <f t="shared" si="53"/>
        <v>41622</v>
      </c>
    </row>
    <row r="347" spans="1:10" x14ac:dyDescent="0.25">
      <c r="A347" s="7">
        <f t="shared" si="45"/>
        <v>20131212</v>
      </c>
      <c r="B347" s="4">
        <v>41620</v>
      </c>
      <c r="C347">
        <f t="shared" si="46"/>
        <v>12</v>
      </c>
      <c r="D347">
        <f t="shared" si="47"/>
        <v>346</v>
      </c>
      <c r="E347">
        <f t="shared" si="48"/>
        <v>2013</v>
      </c>
      <c r="F347">
        <f t="shared" si="49"/>
        <v>12</v>
      </c>
      <c r="G347" t="str">
        <f t="shared" si="50"/>
        <v>December</v>
      </c>
      <c r="H347">
        <f t="shared" si="51"/>
        <v>4</v>
      </c>
      <c r="I347" t="str">
        <f t="shared" si="52"/>
        <v>Q4</v>
      </c>
      <c r="J347" s="4">
        <f t="shared" si="53"/>
        <v>41622</v>
      </c>
    </row>
    <row r="348" spans="1:10" x14ac:dyDescent="0.25">
      <c r="A348" s="7">
        <f t="shared" si="45"/>
        <v>20131213</v>
      </c>
      <c r="B348" s="4">
        <v>41621</v>
      </c>
      <c r="C348">
        <f t="shared" si="46"/>
        <v>13</v>
      </c>
      <c r="D348">
        <f t="shared" si="47"/>
        <v>347</v>
      </c>
      <c r="E348">
        <f t="shared" si="48"/>
        <v>2013</v>
      </c>
      <c r="F348">
        <f t="shared" si="49"/>
        <v>12</v>
      </c>
      <c r="G348" t="str">
        <f t="shared" si="50"/>
        <v>December</v>
      </c>
      <c r="H348">
        <f t="shared" si="51"/>
        <v>4</v>
      </c>
      <c r="I348" t="str">
        <f t="shared" si="52"/>
        <v>Q4</v>
      </c>
      <c r="J348" s="4">
        <f t="shared" si="53"/>
        <v>41622</v>
      </c>
    </row>
    <row r="349" spans="1:10" x14ac:dyDescent="0.25">
      <c r="A349" s="7">
        <f t="shared" si="45"/>
        <v>20131214</v>
      </c>
      <c r="B349" s="4">
        <v>41622</v>
      </c>
      <c r="C349">
        <f t="shared" si="46"/>
        <v>14</v>
      </c>
      <c r="D349">
        <f t="shared" si="47"/>
        <v>348</v>
      </c>
      <c r="E349">
        <f t="shared" si="48"/>
        <v>2013</v>
      </c>
      <c r="F349">
        <f t="shared" si="49"/>
        <v>12</v>
      </c>
      <c r="G349" t="str">
        <f t="shared" si="50"/>
        <v>December</v>
      </c>
      <c r="H349">
        <f t="shared" si="51"/>
        <v>4</v>
      </c>
      <c r="I349" t="str">
        <f t="shared" si="52"/>
        <v>Q4</v>
      </c>
      <c r="J349" s="4">
        <f t="shared" si="53"/>
        <v>41622</v>
      </c>
    </row>
    <row r="350" spans="1:10" x14ac:dyDescent="0.25">
      <c r="A350" s="7">
        <f t="shared" si="45"/>
        <v>20131215</v>
      </c>
      <c r="B350" s="4">
        <v>41623</v>
      </c>
      <c r="C350">
        <f t="shared" si="46"/>
        <v>15</v>
      </c>
      <c r="D350">
        <f t="shared" si="47"/>
        <v>349</v>
      </c>
      <c r="E350">
        <f t="shared" si="48"/>
        <v>2013</v>
      </c>
      <c r="F350">
        <f t="shared" si="49"/>
        <v>12</v>
      </c>
      <c r="G350" t="str">
        <f t="shared" si="50"/>
        <v>December</v>
      </c>
      <c r="H350">
        <f t="shared" si="51"/>
        <v>4</v>
      </c>
      <c r="I350" t="str">
        <f t="shared" si="52"/>
        <v>Q4</v>
      </c>
      <c r="J350" s="4">
        <f t="shared" si="53"/>
        <v>41629</v>
      </c>
    </row>
    <row r="351" spans="1:10" x14ac:dyDescent="0.25">
      <c r="A351" s="7">
        <f t="shared" si="45"/>
        <v>20131216</v>
      </c>
      <c r="B351" s="4">
        <v>41624</v>
      </c>
      <c r="C351">
        <f t="shared" si="46"/>
        <v>16</v>
      </c>
      <c r="D351">
        <f t="shared" si="47"/>
        <v>350</v>
      </c>
      <c r="E351">
        <f t="shared" si="48"/>
        <v>2013</v>
      </c>
      <c r="F351">
        <f t="shared" si="49"/>
        <v>12</v>
      </c>
      <c r="G351" t="str">
        <f t="shared" si="50"/>
        <v>December</v>
      </c>
      <c r="H351">
        <f t="shared" si="51"/>
        <v>4</v>
      </c>
      <c r="I351" t="str">
        <f t="shared" si="52"/>
        <v>Q4</v>
      </c>
      <c r="J351" s="4">
        <f t="shared" si="53"/>
        <v>41629</v>
      </c>
    </row>
    <row r="352" spans="1:10" x14ac:dyDescent="0.25">
      <c r="A352" s="7">
        <f t="shared" si="45"/>
        <v>20131217</v>
      </c>
      <c r="B352" s="4">
        <v>41625</v>
      </c>
      <c r="C352">
        <f t="shared" si="46"/>
        <v>17</v>
      </c>
      <c r="D352">
        <f t="shared" si="47"/>
        <v>351</v>
      </c>
      <c r="E352">
        <f t="shared" si="48"/>
        <v>2013</v>
      </c>
      <c r="F352">
        <f t="shared" si="49"/>
        <v>12</v>
      </c>
      <c r="G352" t="str">
        <f t="shared" si="50"/>
        <v>December</v>
      </c>
      <c r="H352">
        <f t="shared" si="51"/>
        <v>4</v>
      </c>
      <c r="I352" t="str">
        <f t="shared" si="52"/>
        <v>Q4</v>
      </c>
      <c r="J352" s="4">
        <f t="shared" si="53"/>
        <v>41629</v>
      </c>
    </row>
    <row r="353" spans="1:10" x14ac:dyDescent="0.25">
      <c r="A353" s="7">
        <f t="shared" si="45"/>
        <v>20131218</v>
      </c>
      <c r="B353" s="4">
        <v>41626</v>
      </c>
      <c r="C353">
        <f t="shared" si="46"/>
        <v>18</v>
      </c>
      <c r="D353">
        <f t="shared" si="47"/>
        <v>352</v>
      </c>
      <c r="E353">
        <f t="shared" si="48"/>
        <v>2013</v>
      </c>
      <c r="F353">
        <f t="shared" si="49"/>
        <v>12</v>
      </c>
      <c r="G353" t="str">
        <f t="shared" si="50"/>
        <v>December</v>
      </c>
      <c r="H353">
        <f t="shared" si="51"/>
        <v>4</v>
      </c>
      <c r="I353" t="str">
        <f t="shared" si="52"/>
        <v>Q4</v>
      </c>
      <c r="J353" s="4">
        <f t="shared" si="53"/>
        <v>41629</v>
      </c>
    </row>
    <row r="354" spans="1:10" x14ac:dyDescent="0.25">
      <c r="A354" s="7">
        <f t="shared" si="45"/>
        <v>20131219</v>
      </c>
      <c r="B354" s="4">
        <v>41627</v>
      </c>
      <c r="C354">
        <f t="shared" si="46"/>
        <v>19</v>
      </c>
      <c r="D354">
        <f t="shared" si="47"/>
        <v>353</v>
      </c>
      <c r="E354">
        <f t="shared" si="48"/>
        <v>2013</v>
      </c>
      <c r="F354">
        <f t="shared" si="49"/>
        <v>12</v>
      </c>
      <c r="G354" t="str">
        <f t="shared" si="50"/>
        <v>December</v>
      </c>
      <c r="H354">
        <f t="shared" si="51"/>
        <v>4</v>
      </c>
      <c r="I354" t="str">
        <f t="shared" si="52"/>
        <v>Q4</v>
      </c>
      <c r="J354" s="4">
        <f t="shared" si="53"/>
        <v>41629</v>
      </c>
    </row>
    <row r="355" spans="1:10" x14ac:dyDescent="0.25">
      <c r="A355" s="7">
        <f t="shared" si="45"/>
        <v>20131220</v>
      </c>
      <c r="B355" s="4">
        <v>41628</v>
      </c>
      <c r="C355">
        <f t="shared" si="46"/>
        <v>20</v>
      </c>
      <c r="D355">
        <f t="shared" si="47"/>
        <v>354</v>
      </c>
      <c r="E355">
        <f t="shared" si="48"/>
        <v>2013</v>
      </c>
      <c r="F355">
        <f t="shared" si="49"/>
        <v>12</v>
      </c>
      <c r="G355" t="str">
        <f t="shared" si="50"/>
        <v>December</v>
      </c>
      <c r="H355">
        <f t="shared" si="51"/>
        <v>4</v>
      </c>
      <c r="I355" t="str">
        <f t="shared" si="52"/>
        <v>Q4</v>
      </c>
      <c r="J355" s="4">
        <f t="shared" si="53"/>
        <v>41629</v>
      </c>
    </row>
    <row r="356" spans="1:10" x14ac:dyDescent="0.25">
      <c r="A356" s="7">
        <f t="shared" si="45"/>
        <v>20131221</v>
      </c>
      <c r="B356" s="4">
        <v>41629</v>
      </c>
      <c r="C356">
        <f t="shared" si="46"/>
        <v>21</v>
      </c>
      <c r="D356">
        <f t="shared" si="47"/>
        <v>355</v>
      </c>
      <c r="E356">
        <f t="shared" si="48"/>
        <v>2013</v>
      </c>
      <c r="F356">
        <f t="shared" si="49"/>
        <v>12</v>
      </c>
      <c r="G356" t="str">
        <f t="shared" si="50"/>
        <v>December</v>
      </c>
      <c r="H356">
        <f t="shared" si="51"/>
        <v>4</v>
      </c>
      <c r="I356" t="str">
        <f t="shared" si="52"/>
        <v>Q4</v>
      </c>
      <c r="J356" s="4">
        <f t="shared" si="53"/>
        <v>41629</v>
      </c>
    </row>
    <row r="357" spans="1:10" x14ac:dyDescent="0.25">
      <c r="A357" s="7">
        <f t="shared" si="45"/>
        <v>20131222</v>
      </c>
      <c r="B357" s="4">
        <v>41630</v>
      </c>
      <c r="C357">
        <f t="shared" si="46"/>
        <v>22</v>
      </c>
      <c r="D357">
        <f t="shared" si="47"/>
        <v>356</v>
      </c>
      <c r="E357">
        <f t="shared" si="48"/>
        <v>2013</v>
      </c>
      <c r="F357">
        <f t="shared" si="49"/>
        <v>12</v>
      </c>
      <c r="G357" t="str">
        <f t="shared" si="50"/>
        <v>December</v>
      </c>
      <c r="H357">
        <f t="shared" si="51"/>
        <v>4</v>
      </c>
      <c r="I357" t="str">
        <f t="shared" si="52"/>
        <v>Q4</v>
      </c>
      <c r="J357" s="4">
        <f t="shared" si="53"/>
        <v>41636</v>
      </c>
    </row>
    <row r="358" spans="1:10" x14ac:dyDescent="0.25">
      <c r="A358" s="7">
        <f t="shared" si="45"/>
        <v>20131223</v>
      </c>
      <c r="B358" s="4">
        <v>41631</v>
      </c>
      <c r="C358">
        <f t="shared" si="46"/>
        <v>23</v>
      </c>
      <c r="D358">
        <f t="shared" si="47"/>
        <v>357</v>
      </c>
      <c r="E358">
        <f t="shared" si="48"/>
        <v>2013</v>
      </c>
      <c r="F358">
        <f t="shared" si="49"/>
        <v>12</v>
      </c>
      <c r="G358" t="str">
        <f t="shared" si="50"/>
        <v>December</v>
      </c>
      <c r="H358">
        <f t="shared" si="51"/>
        <v>4</v>
      </c>
      <c r="I358" t="str">
        <f t="shared" si="52"/>
        <v>Q4</v>
      </c>
      <c r="J358" s="4">
        <f t="shared" si="53"/>
        <v>41636</v>
      </c>
    </row>
    <row r="359" spans="1:10" x14ac:dyDescent="0.25">
      <c r="A359" s="7">
        <f t="shared" si="45"/>
        <v>20131224</v>
      </c>
      <c r="B359" s="4">
        <v>41632</v>
      </c>
      <c r="C359">
        <f t="shared" si="46"/>
        <v>24</v>
      </c>
      <c r="D359">
        <f t="shared" si="47"/>
        <v>358</v>
      </c>
      <c r="E359">
        <f t="shared" si="48"/>
        <v>2013</v>
      </c>
      <c r="F359">
        <f t="shared" si="49"/>
        <v>12</v>
      </c>
      <c r="G359" t="str">
        <f t="shared" si="50"/>
        <v>December</v>
      </c>
      <c r="H359">
        <f t="shared" si="51"/>
        <v>4</v>
      </c>
      <c r="I359" t="str">
        <f t="shared" si="52"/>
        <v>Q4</v>
      </c>
      <c r="J359" s="4">
        <f t="shared" si="53"/>
        <v>41636</v>
      </c>
    </row>
    <row r="360" spans="1:10" x14ac:dyDescent="0.25">
      <c r="A360" s="7">
        <f t="shared" si="45"/>
        <v>20131225</v>
      </c>
      <c r="B360" s="4">
        <v>41633</v>
      </c>
      <c r="C360">
        <f t="shared" si="46"/>
        <v>25</v>
      </c>
      <c r="D360">
        <f t="shared" si="47"/>
        <v>359</v>
      </c>
      <c r="E360">
        <f t="shared" si="48"/>
        <v>2013</v>
      </c>
      <c r="F360">
        <f t="shared" si="49"/>
        <v>12</v>
      </c>
      <c r="G360" t="str">
        <f t="shared" si="50"/>
        <v>December</v>
      </c>
      <c r="H360">
        <f t="shared" si="51"/>
        <v>4</v>
      </c>
      <c r="I360" t="str">
        <f t="shared" si="52"/>
        <v>Q4</v>
      </c>
      <c r="J360" s="4">
        <f t="shared" si="53"/>
        <v>41636</v>
      </c>
    </row>
    <row r="361" spans="1:10" x14ac:dyDescent="0.25">
      <c r="A361" s="7">
        <f t="shared" si="45"/>
        <v>20131226</v>
      </c>
      <c r="B361" s="4">
        <v>41634</v>
      </c>
      <c r="C361">
        <f t="shared" si="46"/>
        <v>26</v>
      </c>
      <c r="D361">
        <f t="shared" si="47"/>
        <v>360</v>
      </c>
      <c r="E361">
        <f t="shared" si="48"/>
        <v>2013</v>
      </c>
      <c r="F361">
        <f t="shared" si="49"/>
        <v>12</v>
      </c>
      <c r="G361" t="str">
        <f t="shared" si="50"/>
        <v>December</v>
      </c>
      <c r="H361">
        <f t="shared" si="51"/>
        <v>4</v>
      </c>
      <c r="I361" t="str">
        <f t="shared" si="52"/>
        <v>Q4</v>
      </c>
      <c r="J361" s="4">
        <f t="shared" si="53"/>
        <v>41636</v>
      </c>
    </row>
    <row r="362" spans="1:10" x14ac:dyDescent="0.25">
      <c r="A362" s="7">
        <f t="shared" si="45"/>
        <v>20131227</v>
      </c>
      <c r="B362" s="4">
        <v>41635</v>
      </c>
      <c r="C362">
        <f t="shared" si="46"/>
        <v>27</v>
      </c>
      <c r="D362">
        <f t="shared" si="47"/>
        <v>361</v>
      </c>
      <c r="E362">
        <f t="shared" si="48"/>
        <v>2013</v>
      </c>
      <c r="F362">
        <f t="shared" si="49"/>
        <v>12</v>
      </c>
      <c r="G362" t="str">
        <f t="shared" si="50"/>
        <v>December</v>
      </c>
      <c r="H362">
        <f t="shared" si="51"/>
        <v>4</v>
      </c>
      <c r="I362" t="str">
        <f t="shared" si="52"/>
        <v>Q4</v>
      </c>
      <c r="J362" s="4">
        <f t="shared" si="53"/>
        <v>41636</v>
      </c>
    </row>
    <row r="363" spans="1:10" x14ac:dyDescent="0.25">
      <c r="A363" s="7">
        <f t="shared" si="45"/>
        <v>20131228</v>
      </c>
      <c r="B363" s="4">
        <v>41636</v>
      </c>
      <c r="C363">
        <f t="shared" si="46"/>
        <v>28</v>
      </c>
      <c r="D363">
        <f t="shared" si="47"/>
        <v>362</v>
      </c>
      <c r="E363">
        <f t="shared" si="48"/>
        <v>2013</v>
      </c>
      <c r="F363">
        <f t="shared" si="49"/>
        <v>12</v>
      </c>
      <c r="G363" t="str">
        <f t="shared" si="50"/>
        <v>December</v>
      </c>
      <c r="H363">
        <f t="shared" si="51"/>
        <v>4</v>
      </c>
      <c r="I363" t="str">
        <f t="shared" si="52"/>
        <v>Q4</v>
      </c>
      <c r="J363" s="4">
        <f t="shared" si="53"/>
        <v>41636</v>
      </c>
    </row>
    <row r="364" spans="1:10" x14ac:dyDescent="0.25">
      <c r="A364" s="7">
        <f t="shared" si="45"/>
        <v>20131229</v>
      </c>
      <c r="B364" s="4">
        <v>41637</v>
      </c>
      <c r="C364">
        <f t="shared" si="46"/>
        <v>29</v>
      </c>
      <c r="D364">
        <f t="shared" si="47"/>
        <v>363</v>
      </c>
      <c r="E364">
        <f t="shared" si="48"/>
        <v>2013</v>
      </c>
      <c r="F364">
        <f t="shared" si="49"/>
        <v>12</v>
      </c>
      <c r="G364" t="str">
        <f t="shared" si="50"/>
        <v>December</v>
      </c>
      <c r="H364">
        <f t="shared" si="51"/>
        <v>4</v>
      </c>
      <c r="I364" t="str">
        <f t="shared" si="52"/>
        <v>Q4</v>
      </c>
      <c r="J364" s="4">
        <f t="shared" si="53"/>
        <v>41643</v>
      </c>
    </row>
    <row r="365" spans="1:10" x14ac:dyDescent="0.25">
      <c r="A365" s="7">
        <f t="shared" si="45"/>
        <v>20131230</v>
      </c>
      <c r="B365" s="4">
        <v>41638</v>
      </c>
      <c r="C365">
        <f t="shared" si="46"/>
        <v>30</v>
      </c>
      <c r="D365">
        <f t="shared" si="47"/>
        <v>364</v>
      </c>
      <c r="E365">
        <f t="shared" si="48"/>
        <v>2013</v>
      </c>
      <c r="F365">
        <f t="shared" si="49"/>
        <v>12</v>
      </c>
      <c r="G365" t="str">
        <f t="shared" si="50"/>
        <v>December</v>
      </c>
      <c r="H365">
        <f t="shared" si="51"/>
        <v>4</v>
      </c>
      <c r="I365" t="str">
        <f t="shared" si="52"/>
        <v>Q4</v>
      </c>
      <c r="J365" s="4">
        <f t="shared" si="53"/>
        <v>41643</v>
      </c>
    </row>
    <row r="366" spans="1:10" x14ac:dyDescent="0.25">
      <c r="A366" s="7">
        <f t="shared" si="45"/>
        <v>20131231</v>
      </c>
      <c r="B366" s="4">
        <v>41639</v>
      </c>
      <c r="C366">
        <f t="shared" si="46"/>
        <v>31</v>
      </c>
      <c r="D366">
        <f t="shared" si="47"/>
        <v>365</v>
      </c>
      <c r="E366">
        <f t="shared" si="48"/>
        <v>2013</v>
      </c>
      <c r="F366">
        <f t="shared" si="49"/>
        <v>12</v>
      </c>
      <c r="G366" t="str">
        <f t="shared" si="50"/>
        <v>December</v>
      </c>
      <c r="H366">
        <f t="shared" si="51"/>
        <v>4</v>
      </c>
      <c r="I366" t="str">
        <f t="shared" si="52"/>
        <v>Q4</v>
      </c>
      <c r="J366" s="4">
        <f t="shared" si="53"/>
        <v>41643</v>
      </c>
    </row>
    <row r="367" spans="1:10" x14ac:dyDescent="0.25">
      <c r="A367" s="7">
        <f t="shared" si="45"/>
        <v>20140101</v>
      </c>
      <c r="B367" s="4">
        <v>41640</v>
      </c>
      <c r="C367">
        <f t="shared" si="46"/>
        <v>1</v>
      </c>
      <c r="D367">
        <f t="shared" si="47"/>
        <v>1</v>
      </c>
      <c r="E367">
        <f t="shared" si="48"/>
        <v>2014</v>
      </c>
      <c r="F367">
        <f t="shared" si="49"/>
        <v>1</v>
      </c>
      <c r="G367" t="str">
        <f t="shared" si="50"/>
        <v>January</v>
      </c>
      <c r="H367">
        <f t="shared" si="51"/>
        <v>1</v>
      </c>
      <c r="I367" t="str">
        <f t="shared" si="52"/>
        <v>Q1</v>
      </c>
      <c r="J367" s="4">
        <f t="shared" si="53"/>
        <v>41643</v>
      </c>
    </row>
    <row r="368" spans="1:10" x14ac:dyDescent="0.25">
      <c r="A368" s="7">
        <f t="shared" si="45"/>
        <v>20140102</v>
      </c>
      <c r="B368" s="4">
        <v>41641</v>
      </c>
      <c r="C368">
        <f t="shared" si="46"/>
        <v>2</v>
      </c>
      <c r="D368">
        <f t="shared" si="47"/>
        <v>2</v>
      </c>
      <c r="E368">
        <f t="shared" si="48"/>
        <v>2014</v>
      </c>
      <c r="F368">
        <f t="shared" si="49"/>
        <v>1</v>
      </c>
      <c r="G368" t="str">
        <f t="shared" si="50"/>
        <v>January</v>
      </c>
      <c r="H368">
        <f t="shared" si="51"/>
        <v>1</v>
      </c>
      <c r="I368" t="str">
        <f t="shared" si="52"/>
        <v>Q1</v>
      </c>
      <c r="J368" s="4">
        <f t="shared" si="53"/>
        <v>41643</v>
      </c>
    </row>
    <row r="369" spans="1:10" x14ac:dyDescent="0.25">
      <c r="A369" s="7">
        <f t="shared" si="45"/>
        <v>20140103</v>
      </c>
      <c r="B369" s="4">
        <v>41642</v>
      </c>
      <c r="C369">
        <f t="shared" si="46"/>
        <v>3</v>
      </c>
      <c r="D369">
        <f t="shared" si="47"/>
        <v>3</v>
      </c>
      <c r="E369">
        <f t="shared" si="48"/>
        <v>2014</v>
      </c>
      <c r="F369">
        <f t="shared" si="49"/>
        <v>1</v>
      </c>
      <c r="G369" t="str">
        <f t="shared" si="50"/>
        <v>January</v>
      </c>
      <c r="H369">
        <f t="shared" si="51"/>
        <v>1</v>
      </c>
      <c r="I369" t="str">
        <f t="shared" si="52"/>
        <v>Q1</v>
      </c>
      <c r="J369" s="4">
        <f t="shared" si="53"/>
        <v>41643</v>
      </c>
    </row>
    <row r="370" spans="1:10" x14ac:dyDescent="0.25">
      <c r="A370" s="7">
        <f t="shared" si="45"/>
        <v>20140104</v>
      </c>
      <c r="B370" s="4">
        <v>41643</v>
      </c>
      <c r="C370">
        <f t="shared" si="46"/>
        <v>4</v>
      </c>
      <c r="D370">
        <f t="shared" si="47"/>
        <v>4</v>
      </c>
      <c r="E370">
        <f t="shared" si="48"/>
        <v>2014</v>
      </c>
      <c r="F370">
        <f t="shared" si="49"/>
        <v>1</v>
      </c>
      <c r="G370" t="str">
        <f t="shared" si="50"/>
        <v>January</v>
      </c>
      <c r="H370">
        <f t="shared" si="51"/>
        <v>1</v>
      </c>
      <c r="I370" t="str">
        <f t="shared" si="52"/>
        <v>Q1</v>
      </c>
      <c r="J370" s="4">
        <f t="shared" si="53"/>
        <v>41643</v>
      </c>
    </row>
    <row r="371" spans="1:10" x14ac:dyDescent="0.25">
      <c r="A371" s="7">
        <f t="shared" si="45"/>
        <v>20140105</v>
      </c>
      <c r="B371" s="4">
        <v>41644</v>
      </c>
      <c r="C371">
        <f t="shared" si="46"/>
        <v>5</v>
      </c>
      <c r="D371">
        <f t="shared" si="47"/>
        <v>5</v>
      </c>
      <c r="E371">
        <f t="shared" si="48"/>
        <v>2014</v>
      </c>
      <c r="F371">
        <f t="shared" si="49"/>
        <v>1</v>
      </c>
      <c r="G371" t="str">
        <f t="shared" si="50"/>
        <v>January</v>
      </c>
      <c r="H371">
        <f t="shared" si="51"/>
        <v>1</v>
      </c>
      <c r="I371" t="str">
        <f t="shared" si="52"/>
        <v>Q1</v>
      </c>
      <c r="J371" s="4">
        <f t="shared" si="53"/>
        <v>41650</v>
      </c>
    </row>
    <row r="372" spans="1:10" x14ac:dyDescent="0.25">
      <c r="A372" s="7">
        <f t="shared" si="45"/>
        <v>20140106</v>
      </c>
      <c r="B372" s="4">
        <v>41645</v>
      </c>
      <c r="C372">
        <f t="shared" si="46"/>
        <v>6</v>
      </c>
      <c r="D372">
        <f t="shared" si="47"/>
        <v>6</v>
      </c>
      <c r="E372">
        <f t="shared" si="48"/>
        <v>2014</v>
      </c>
      <c r="F372">
        <f t="shared" si="49"/>
        <v>1</v>
      </c>
      <c r="G372" t="str">
        <f t="shared" si="50"/>
        <v>January</v>
      </c>
      <c r="H372">
        <f t="shared" si="51"/>
        <v>1</v>
      </c>
      <c r="I372" t="str">
        <f t="shared" si="52"/>
        <v>Q1</v>
      </c>
      <c r="J372" s="4">
        <f t="shared" si="53"/>
        <v>41650</v>
      </c>
    </row>
    <row r="373" spans="1:10" x14ac:dyDescent="0.25">
      <c r="A373" s="7">
        <f t="shared" si="45"/>
        <v>20140107</v>
      </c>
      <c r="B373" s="4">
        <v>41646</v>
      </c>
      <c r="C373">
        <f t="shared" si="46"/>
        <v>7</v>
      </c>
      <c r="D373">
        <f t="shared" si="47"/>
        <v>7</v>
      </c>
      <c r="E373">
        <f t="shared" si="48"/>
        <v>2014</v>
      </c>
      <c r="F373">
        <f t="shared" si="49"/>
        <v>1</v>
      </c>
      <c r="G373" t="str">
        <f t="shared" si="50"/>
        <v>January</v>
      </c>
      <c r="H373">
        <f t="shared" si="51"/>
        <v>1</v>
      </c>
      <c r="I373" t="str">
        <f t="shared" si="52"/>
        <v>Q1</v>
      </c>
      <c r="J373" s="4">
        <f t="shared" si="53"/>
        <v>41650</v>
      </c>
    </row>
    <row r="374" spans="1:10" x14ac:dyDescent="0.25">
      <c r="A374" s="7">
        <f t="shared" si="45"/>
        <v>20140108</v>
      </c>
      <c r="B374" s="4">
        <v>41647</v>
      </c>
      <c r="C374">
        <f t="shared" si="46"/>
        <v>8</v>
      </c>
      <c r="D374">
        <f t="shared" si="47"/>
        <v>8</v>
      </c>
      <c r="E374">
        <f t="shared" si="48"/>
        <v>2014</v>
      </c>
      <c r="F374">
        <f t="shared" si="49"/>
        <v>1</v>
      </c>
      <c r="G374" t="str">
        <f t="shared" si="50"/>
        <v>January</v>
      </c>
      <c r="H374">
        <f t="shared" si="51"/>
        <v>1</v>
      </c>
      <c r="I374" t="str">
        <f t="shared" si="52"/>
        <v>Q1</v>
      </c>
      <c r="J374" s="4">
        <f t="shared" si="53"/>
        <v>41650</v>
      </c>
    </row>
    <row r="375" spans="1:10" x14ac:dyDescent="0.25">
      <c r="A375" s="7">
        <f t="shared" si="45"/>
        <v>20140109</v>
      </c>
      <c r="B375" s="4">
        <v>41648</v>
      </c>
      <c r="C375">
        <f t="shared" si="46"/>
        <v>9</v>
      </c>
      <c r="D375">
        <f t="shared" si="47"/>
        <v>9</v>
      </c>
      <c r="E375">
        <f t="shared" si="48"/>
        <v>2014</v>
      </c>
      <c r="F375">
        <f t="shared" si="49"/>
        <v>1</v>
      </c>
      <c r="G375" t="str">
        <f t="shared" si="50"/>
        <v>January</v>
      </c>
      <c r="H375">
        <f t="shared" si="51"/>
        <v>1</v>
      </c>
      <c r="I375" t="str">
        <f t="shared" si="52"/>
        <v>Q1</v>
      </c>
      <c r="J375" s="4">
        <f t="shared" si="53"/>
        <v>41650</v>
      </c>
    </row>
    <row r="376" spans="1:10" x14ac:dyDescent="0.25">
      <c r="A376" s="7">
        <f t="shared" si="45"/>
        <v>20140110</v>
      </c>
      <c r="B376" s="4">
        <v>41649</v>
      </c>
      <c r="C376">
        <f t="shared" si="46"/>
        <v>10</v>
      </c>
      <c r="D376">
        <f t="shared" si="47"/>
        <v>10</v>
      </c>
      <c r="E376">
        <f t="shared" si="48"/>
        <v>2014</v>
      </c>
      <c r="F376">
        <f t="shared" si="49"/>
        <v>1</v>
      </c>
      <c r="G376" t="str">
        <f t="shared" si="50"/>
        <v>January</v>
      </c>
      <c r="H376">
        <f t="shared" si="51"/>
        <v>1</v>
      </c>
      <c r="I376" t="str">
        <f t="shared" si="52"/>
        <v>Q1</v>
      </c>
      <c r="J376" s="4">
        <f t="shared" si="53"/>
        <v>41650</v>
      </c>
    </row>
    <row r="377" spans="1:10" x14ac:dyDescent="0.25">
      <c r="A377" s="7">
        <f t="shared" si="45"/>
        <v>20140111</v>
      </c>
      <c r="B377" s="4">
        <v>41650</v>
      </c>
      <c r="C377">
        <f t="shared" si="46"/>
        <v>11</v>
      </c>
      <c r="D377">
        <f t="shared" si="47"/>
        <v>11</v>
      </c>
      <c r="E377">
        <f t="shared" si="48"/>
        <v>2014</v>
      </c>
      <c r="F377">
        <f t="shared" si="49"/>
        <v>1</v>
      </c>
      <c r="G377" t="str">
        <f t="shared" si="50"/>
        <v>January</v>
      </c>
      <c r="H377">
        <f t="shared" si="51"/>
        <v>1</v>
      </c>
      <c r="I377" t="str">
        <f t="shared" si="52"/>
        <v>Q1</v>
      </c>
      <c r="J377" s="4">
        <f t="shared" si="53"/>
        <v>41650</v>
      </c>
    </row>
    <row r="378" spans="1:10" x14ac:dyDescent="0.25">
      <c r="A378" s="7">
        <f t="shared" si="45"/>
        <v>20140112</v>
      </c>
      <c r="B378" s="4">
        <v>41651</v>
      </c>
      <c r="C378">
        <f t="shared" si="46"/>
        <v>12</v>
      </c>
      <c r="D378">
        <f t="shared" si="47"/>
        <v>12</v>
      </c>
      <c r="E378">
        <f t="shared" si="48"/>
        <v>2014</v>
      </c>
      <c r="F378">
        <f t="shared" si="49"/>
        <v>1</v>
      </c>
      <c r="G378" t="str">
        <f t="shared" si="50"/>
        <v>January</v>
      </c>
      <c r="H378">
        <f t="shared" si="51"/>
        <v>1</v>
      </c>
      <c r="I378" t="str">
        <f t="shared" si="52"/>
        <v>Q1</v>
      </c>
      <c r="J378" s="4">
        <f t="shared" si="53"/>
        <v>41657</v>
      </c>
    </row>
    <row r="379" spans="1:10" x14ac:dyDescent="0.25">
      <c r="A379" s="7">
        <f t="shared" si="45"/>
        <v>20140113</v>
      </c>
      <c r="B379" s="4">
        <v>41652</v>
      </c>
      <c r="C379">
        <f t="shared" si="46"/>
        <v>13</v>
      </c>
      <c r="D379">
        <f t="shared" si="47"/>
        <v>13</v>
      </c>
      <c r="E379">
        <f t="shared" si="48"/>
        <v>2014</v>
      </c>
      <c r="F379">
        <f t="shared" si="49"/>
        <v>1</v>
      </c>
      <c r="G379" t="str">
        <f t="shared" si="50"/>
        <v>January</v>
      </c>
      <c r="H379">
        <f t="shared" si="51"/>
        <v>1</v>
      </c>
      <c r="I379" t="str">
        <f t="shared" si="52"/>
        <v>Q1</v>
      </c>
      <c r="J379" s="4">
        <f t="shared" si="53"/>
        <v>41657</v>
      </c>
    </row>
    <row r="380" spans="1:10" x14ac:dyDescent="0.25">
      <c r="A380" s="7">
        <f t="shared" si="45"/>
        <v>20140114</v>
      </c>
      <c r="B380" s="4">
        <v>41653</v>
      </c>
      <c r="C380">
        <f t="shared" si="46"/>
        <v>14</v>
      </c>
      <c r="D380">
        <f t="shared" si="47"/>
        <v>14</v>
      </c>
      <c r="E380">
        <f t="shared" si="48"/>
        <v>2014</v>
      </c>
      <c r="F380">
        <f t="shared" si="49"/>
        <v>1</v>
      </c>
      <c r="G380" t="str">
        <f t="shared" si="50"/>
        <v>January</v>
      </c>
      <c r="H380">
        <f t="shared" si="51"/>
        <v>1</v>
      </c>
      <c r="I380" t="str">
        <f t="shared" si="52"/>
        <v>Q1</v>
      </c>
      <c r="J380" s="4">
        <f t="shared" si="53"/>
        <v>41657</v>
      </c>
    </row>
    <row r="381" spans="1:10" x14ac:dyDescent="0.25">
      <c r="A381" s="7">
        <f t="shared" si="45"/>
        <v>20140115</v>
      </c>
      <c r="B381" s="4">
        <v>41654</v>
      </c>
      <c r="C381">
        <f t="shared" si="46"/>
        <v>15</v>
      </c>
      <c r="D381">
        <f t="shared" si="47"/>
        <v>15</v>
      </c>
      <c r="E381">
        <f t="shared" si="48"/>
        <v>2014</v>
      </c>
      <c r="F381">
        <f t="shared" si="49"/>
        <v>1</v>
      </c>
      <c r="G381" t="str">
        <f t="shared" si="50"/>
        <v>January</v>
      </c>
      <c r="H381">
        <f t="shared" si="51"/>
        <v>1</v>
      </c>
      <c r="I381" t="str">
        <f t="shared" si="52"/>
        <v>Q1</v>
      </c>
      <c r="J381" s="4">
        <f t="shared" si="53"/>
        <v>41657</v>
      </c>
    </row>
    <row r="382" spans="1:10" x14ac:dyDescent="0.25">
      <c r="A382" s="7">
        <f t="shared" si="45"/>
        <v>20140116</v>
      </c>
      <c r="B382" s="4">
        <v>41655</v>
      </c>
      <c r="C382">
        <f t="shared" si="46"/>
        <v>16</v>
      </c>
      <c r="D382">
        <f t="shared" si="47"/>
        <v>16</v>
      </c>
      <c r="E382">
        <f t="shared" si="48"/>
        <v>2014</v>
      </c>
      <c r="F382">
        <f t="shared" si="49"/>
        <v>1</v>
      </c>
      <c r="G382" t="str">
        <f t="shared" si="50"/>
        <v>January</v>
      </c>
      <c r="H382">
        <f t="shared" si="51"/>
        <v>1</v>
      </c>
      <c r="I382" t="str">
        <f t="shared" si="52"/>
        <v>Q1</v>
      </c>
      <c r="J382" s="4">
        <f t="shared" si="53"/>
        <v>41657</v>
      </c>
    </row>
    <row r="383" spans="1:10" x14ac:dyDescent="0.25">
      <c r="A383" s="7">
        <f t="shared" si="45"/>
        <v>20140117</v>
      </c>
      <c r="B383" s="4">
        <v>41656</v>
      </c>
      <c r="C383">
        <f t="shared" si="46"/>
        <v>17</v>
      </c>
      <c r="D383">
        <f t="shared" si="47"/>
        <v>17</v>
      </c>
      <c r="E383">
        <f t="shared" si="48"/>
        <v>2014</v>
      </c>
      <c r="F383">
        <f t="shared" si="49"/>
        <v>1</v>
      </c>
      <c r="G383" t="str">
        <f t="shared" si="50"/>
        <v>January</v>
      </c>
      <c r="H383">
        <f t="shared" si="51"/>
        <v>1</v>
      </c>
      <c r="I383" t="str">
        <f t="shared" si="52"/>
        <v>Q1</v>
      </c>
      <c r="J383" s="4">
        <f t="shared" si="53"/>
        <v>41657</v>
      </c>
    </row>
    <row r="384" spans="1:10" x14ac:dyDescent="0.25">
      <c r="A384" s="7">
        <f t="shared" si="45"/>
        <v>20140118</v>
      </c>
      <c r="B384" s="4">
        <v>41657</v>
      </c>
      <c r="C384">
        <f t="shared" si="46"/>
        <v>18</v>
      </c>
      <c r="D384">
        <f t="shared" si="47"/>
        <v>18</v>
      </c>
      <c r="E384">
        <f t="shared" si="48"/>
        <v>2014</v>
      </c>
      <c r="F384">
        <f t="shared" si="49"/>
        <v>1</v>
      </c>
      <c r="G384" t="str">
        <f t="shared" si="50"/>
        <v>January</v>
      </c>
      <c r="H384">
        <f t="shared" si="51"/>
        <v>1</v>
      </c>
      <c r="I384" t="str">
        <f t="shared" si="52"/>
        <v>Q1</v>
      </c>
      <c r="J384" s="4">
        <f t="shared" si="53"/>
        <v>41657</v>
      </c>
    </row>
    <row r="385" spans="1:10" x14ac:dyDescent="0.25">
      <c r="A385" s="7">
        <f t="shared" si="45"/>
        <v>20140119</v>
      </c>
      <c r="B385" s="4">
        <v>41658</v>
      </c>
      <c r="C385">
        <f t="shared" si="46"/>
        <v>19</v>
      </c>
      <c r="D385">
        <f t="shared" si="47"/>
        <v>19</v>
      </c>
      <c r="E385">
        <f t="shared" si="48"/>
        <v>2014</v>
      </c>
      <c r="F385">
        <f t="shared" si="49"/>
        <v>1</v>
      </c>
      <c r="G385" t="str">
        <f t="shared" si="50"/>
        <v>January</v>
      </c>
      <c r="H385">
        <f t="shared" si="51"/>
        <v>1</v>
      </c>
      <c r="I385" t="str">
        <f t="shared" si="52"/>
        <v>Q1</v>
      </c>
      <c r="J385" s="4">
        <f t="shared" si="53"/>
        <v>41664</v>
      </c>
    </row>
    <row r="386" spans="1:10" x14ac:dyDescent="0.25">
      <c r="A386" s="7">
        <f t="shared" si="45"/>
        <v>20140120</v>
      </c>
      <c r="B386" s="4">
        <v>41659</v>
      </c>
      <c r="C386">
        <f t="shared" si="46"/>
        <v>20</v>
      </c>
      <c r="D386">
        <f t="shared" si="47"/>
        <v>20</v>
      </c>
      <c r="E386">
        <f t="shared" si="48"/>
        <v>2014</v>
      </c>
      <c r="F386">
        <f t="shared" si="49"/>
        <v>1</v>
      </c>
      <c r="G386" t="str">
        <f t="shared" si="50"/>
        <v>January</v>
      </c>
      <c r="H386">
        <f t="shared" si="51"/>
        <v>1</v>
      </c>
      <c r="I386" t="str">
        <f t="shared" si="52"/>
        <v>Q1</v>
      </c>
      <c r="J386" s="4">
        <f t="shared" si="53"/>
        <v>41664</v>
      </c>
    </row>
    <row r="387" spans="1:10" x14ac:dyDescent="0.25">
      <c r="A387" s="7">
        <f t="shared" ref="A387:A450" si="54">YEAR(B387)*10000 + MONTH(B387)*100 + DAY(B387)</f>
        <v>20140121</v>
      </c>
      <c r="B387" s="4">
        <v>41660</v>
      </c>
      <c r="C387">
        <f t="shared" ref="C387:C450" si="55">DAY(B387)</f>
        <v>21</v>
      </c>
      <c r="D387">
        <f t="shared" ref="D387:D450" si="56">B387-DATE(YEAR(B387),1,0)</f>
        <v>21</v>
      </c>
      <c r="E387">
        <f t="shared" ref="E387:E450" si="57">YEAR(B387)</f>
        <v>2014</v>
      </c>
      <c r="F387">
        <f t="shared" ref="F387:F450" si="58">MONTH(B387)</f>
        <v>1</v>
      </c>
      <c r="G387" t="str">
        <f t="shared" ref="G387:G450" si="59">TEXT(B387,"mmmm")</f>
        <v>January</v>
      </c>
      <c r="H387">
        <f t="shared" ref="H387:H450" si="60">INT((MONTH(B387)-1)/3)+1</f>
        <v>1</v>
      </c>
      <c r="I387" t="str">
        <f t="shared" ref="I387:I450" si="61">"Q"&amp;H387</f>
        <v>Q1</v>
      </c>
      <c r="J387" s="4">
        <f t="shared" ref="J387:J450" si="62">B387+7-WEEKDAY(B387)</f>
        <v>41664</v>
      </c>
    </row>
    <row r="388" spans="1:10" x14ac:dyDescent="0.25">
      <c r="A388" s="7">
        <f t="shared" si="54"/>
        <v>20140122</v>
      </c>
      <c r="B388" s="4">
        <v>41661</v>
      </c>
      <c r="C388">
        <f t="shared" si="55"/>
        <v>22</v>
      </c>
      <c r="D388">
        <f t="shared" si="56"/>
        <v>22</v>
      </c>
      <c r="E388">
        <f t="shared" si="57"/>
        <v>2014</v>
      </c>
      <c r="F388">
        <f t="shared" si="58"/>
        <v>1</v>
      </c>
      <c r="G388" t="str">
        <f t="shared" si="59"/>
        <v>January</v>
      </c>
      <c r="H388">
        <f t="shared" si="60"/>
        <v>1</v>
      </c>
      <c r="I388" t="str">
        <f t="shared" si="61"/>
        <v>Q1</v>
      </c>
      <c r="J388" s="4">
        <f t="shared" si="62"/>
        <v>41664</v>
      </c>
    </row>
    <row r="389" spans="1:10" x14ac:dyDescent="0.25">
      <c r="A389" s="7">
        <f t="shared" si="54"/>
        <v>20140123</v>
      </c>
      <c r="B389" s="4">
        <v>41662</v>
      </c>
      <c r="C389">
        <f t="shared" si="55"/>
        <v>23</v>
      </c>
      <c r="D389">
        <f t="shared" si="56"/>
        <v>23</v>
      </c>
      <c r="E389">
        <f t="shared" si="57"/>
        <v>2014</v>
      </c>
      <c r="F389">
        <f t="shared" si="58"/>
        <v>1</v>
      </c>
      <c r="G389" t="str">
        <f t="shared" si="59"/>
        <v>January</v>
      </c>
      <c r="H389">
        <f t="shared" si="60"/>
        <v>1</v>
      </c>
      <c r="I389" t="str">
        <f t="shared" si="61"/>
        <v>Q1</v>
      </c>
      <c r="J389" s="4">
        <f t="shared" si="62"/>
        <v>41664</v>
      </c>
    </row>
    <row r="390" spans="1:10" x14ac:dyDescent="0.25">
      <c r="A390" s="7">
        <f t="shared" si="54"/>
        <v>20140124</v>
      </c>
      <c r="B390" s="4">
        <v>41663</v>
      </c>
      <c r="C390">
        <f t="shared" si="55"/>
        <v>24</v>
      </c>
      <c r="D390">
        <f t="shared" si="56"/>
        <v>24</v>
      </c>
      <c r="E390">
        <f t="shared" si="57"/>
        <v>2014</v>
      </c>
      <c r="F390">
        <f t="shared" si="58"/>
        <v>1</v>
      </c>
      <c r="G390" t="str">
        <f t="shared" si="59"/>
        <v>January</v>
      </c>
      <c r="H390">
        <f t="shared" si="60"/>
        <v>1</v>
      </c>
      <c r="I390" t="str">
        <f t="shared" si="61"/>
        <v>Q1</v>
      </c>
      <c r="J390" s="4">
        <f t="shared" si="62"/>
        <v>41664</v>
      </c>
    </row>
    <row r="391" spans="1:10" x14ac:dyDescent="0.25">
      <c r="A391" s="7">
        <f t="shared" si="54"/>
        <v>20140125</v>
      </c>
      <c r="B391" s="4">
        <v>41664</v>
      </c>
      <c r="C391">
        <f t="shared" si="55"/>
        <v>25</v>
      </c>
      <c r="D391">
        <f t="shared" si="56"/>
        <v>25</v>
      </c>
      <c r="E391">
        <f t="shared" si="57"/>
        <v>2014</v>
      </c>
      <c r="F391">
        <f t="shared" si="58"/>
        <v>1</v>
      </c>
      <c r="G391" t="str">
        <f t="shared" si="59"/>
        <v>January</v>
      </c>
      <c r="H391">
        <f t="shared" si="60"/>
        <v>1</v>
      </c>
      <c r="I391" t="str">
        <f t="shared" si="61"/>
        <v>Q1</v>
      </c>
      <c r="J391" s="4">
        <f t="shared" si="62"/>
        <v>41664</v>
      </c>
    </row>
    <row r="392" spans="1:10" x14ac:dyDescent="0.25">
      <c r="A392" s="7">
        <f t="shared" si="54"/>
        <v>20140126</v>
      </c>
      <c r="B392" s="4">
        <v>41665</v>
      </c>
      <c r="C392">
        <f t="shared" si="55"/>
        <v>26</v>
      </c>
      <c r="D392">
        <f t="shared" si="56"/>
        <v>26</v>
      </c>
      <c r="E392">
        <f t="shared" si="57"/>
        <v>2014</v>
      </c>
      <c r="F392">
        <f t="shared" si="58"/>
        <v>1</v>
      </c>
      <c r="G392" t="str">
        <f t="shared" si="59"/>
        <v>January</v>
      </c>
      <c r="H392">
        <f t="shared" si="60"/>
        <v>1</v>
      </c>
      <c r="I392" t="str">
        <f t="shared" si="61"/>
        <v>Q1</v>
      </c>
      <c r="J392" s="4">
        <f t="shared" si="62"/>
        <v>41671</v>
      </c>
    </row>
    <row r="393" spans="1:10" x14ac:dyDescent="0.25">
      <c r="A393" s="7">
        <f t="shared" si="54"/>
        <v>20140127</v>
      </c>
      <c r="B393" s="4">
        <v>41666</v>
      </c>
      <c r="C393">
        <f t="shared" si="55"/>
        <v>27</v>
      </c>
      <c r="D393">
        <f t="shared" si="56"/>
        <v>27</v>
      </c>
      <c r="E393">
        <f t="shared" si="57"/>
        <v>2014</v>
      </c>
      <c r="F393">
        <f t="shared" si="58"/>
        <v>1</v>
      </c>
      <c r="G393" t="str">
        <f t="shared" si="59"/>
        <v>January</v>
      </c>
      <c r="H393">
        <f t="shared" si="60"/>
        <v>1</v>
      </c>
      <c r="I393" t="str">
        <f t="shared" si="61"/>
        <v>Q1</v>
      </c>
      <c r="J393" s="4">
        <f t="shared" si="62"/>
        <v>41671</v>
      </c>
    </row>
    <row r="394" spans="1:10" x14ac:dyDescent="0.25">
      <c r="A394" s="7">
        <f t="shared" si="54"/>
        <v>20140128</v>
      </c>
      <c r="B394" s="4">
        <v>41667</v>
      </c>
      <c r="C394">
        <f t="shared" si="55"/>
        <v>28</v>
      </c>
      <c r="D394">
        <f t="shared" si="56"/>
        <v>28</v>
      </c>
      <c r="E394">
        <f t="shared" si="57"/>
        <v>2014</v>
      </c>
      <c r="F394">
        <f t="shared" si="58"/>
        <v>1</v>
      </c>
      <c r="G394" t="str">
        <f t="shared" si="59"/>
        <v>January</v>
      </c>
      <c r="H394">
        <f t="shared" si="60"/>
        <v>1</v>
      </c>
      <c r="I394" t="str">
        <f t="shared" si="61"/>
        <v>Q1</v>
      </c>
      <c r="J394" s="4">
        <f t="shared" si="62"/>
        <v>41671</v>
      </c>
    </row>
    <row r="395" spans="1:10" x14ac:dyDescent="0.25">
      <c r="A395" s="7">
        <f t="shared" si="54"/>
        <v>20140129</v>
      </c>
      <c r="B395" s="4">
        <v>41668</v>
      </c>
      <c r="C395">
        <f t="shared" si="55"/>
        <v>29</v>
      </c>
      <c r="D395">
        <f t="shared" si="56"/>
        <v>29</v>
      </c>
      <c r="E395">
        <f t="shared" si="57"/>
        <v>2014</v>
      </c>
      <c r="F395">
        <f t="shared" si="58"/>
        <v>1</v>
      </c>
      <c r="G395" t="str">
        <f t="shared" si="59"/>
        <v>January</v>
      </c>
      <c r="H395">
        <f t="shared" si="60"/>
        <v>1</v>
      </c>
      <c r="I395" t="str">
        <f t="shared" si="61"/>
        <v>Q1</v>
      </c>
      <c r="J395" s="4">
        <f t="shared" si="62"/>
        <v>41671</v>
      </c>
    </row>
    <row r="396" spans="1:10" x14ac:dyDescent="0.25">
      <c r="A396" s="7">
        <f t="shared" si="54"/>
        <v>20140130</v>
      </c>
      <c r="B396" s="4">
        <v>41669</v>
      </c>
      <c r="C396">
        <f t="shared" si="55"/>
        <v>30</v>
      </c>
      <c r="D396">
        <f t="shared" si="56"/>
        <v>30</v>
      </c>
      <c r="E396">
        <f t="shared" si="57"/>
        <v>2014</v>
      </c>
      <c r="F396">
        <f t="shared" si="58"/>
        <v>1</v>
      </c>
      <c r="G396" t="str">
        <f t="shared" si="59"/>
        <v>January</v>
      </c>
      <c r="H396">
        <f t="shared" si="60"/>
        <v>1</v>
      </c>
      <c r="I396" t="str">
        <f t="shared" si="61"/>
        <v>Q1</v>
      </c>
      <c r="J396" s="4">
        <f t="shared" si="62"/>
        <v>41671</v>
      </c>
    </row>
    <row r="397" spans="1:10" x14ac:dyDescent="0.25">
      <c r="A397" s="7">
        <f t="shared" si="54"/>
        <v>20140131</v>
      </c>
      <c r="B397" s="4">
        <v>41670</v>
      </c>
      <c r="C397">
        <f t="shared" si="55"/>
        <v>31</v>
      </c>
      <c r="D397">
        <f t="shared" si="56"/>
        <v>31</v>
      </c>
      <c r="E397">
        <f t="shared" si="57"/>
        <v>2014</v>
      </c>
      <c r="F397">
        <f t="shared" si="58"/>
        <v>1</v>
      </c>
      <c r="G397" t="str">
        <f t="shared" si="59"/>
        <v>January</v>
      </c>
      <c r="H397">
        <f t="shared" si="60"/>
        <v>1</v>
      </c>
      <c r="I397" t="str">
        <f t="shared" si="61"/>
        <v>Q1</v>
      </c>
      <c r="J397" s="4">
        <f t="shared" si="62"/>
        <v>41671</v>
      </c>
    </row>
    <row r="398" spans="1:10" x14ac:dyDescent="0.25">
      <c r="A398" s="7">
        <f t="shared" si="54"/>
        <v>20140201</v>
      </c>
      <c r="B398" s="4">
        <v>41671</v>
      </c>
      <c r="C398">
        <f t="shared" si="55"/>
        <v>1</v>
      </c>
      <c r="D398">
        <f t="shared" si="56"/>
        <v>32</v>
      </c>
      <c r="E398">
        <f t="shared" si="57"/>
        <v>2014</v>
      </c>
      <c r="F398">
        <f t="shared" si="58"/>
        <v>2</v>
      </c>
      <c r="G398" t="str">
        <f t="shared" si="59"/>
        <v>February</v>
      </c>
      <c r="H398">
        <f t="shared" si="60"/>
        <v>1</v>
      </c>
      <c r="I398" t="str">
        <f t="shared" si="61"/>
        <v>Q1</v>
      </c>
      <c r="J398" s="4">
        <f t="shared" si="62"/>
        <v>41671</v>
      </c>
    </row>
    <row r="399" spans="1:10" x14ac:dyDescent="0.25">
      <c r="A399" s="7">
        <f t="shared" si="54"/>
        <v>20140202</v>
      </c>
      <c r="B399" s="4">
        <v>41672</v>
      </c>
      <c r="C399">
        <f t="shared" si="55"/>
        <v>2</v>
      </c>
      <c r="D399">
        <f t="shared" si="56"/>
        <v>33</v>
      </c>
      <c r="E399">
        <f t="shared" si="57"/>
        <v>2014</v>
      </c>
      <c r="F399">
        <f t="shared" si="58"/>
        <v>2</v>
      </c>
      <c r="G399" t="str">
        <f t="shared" si="59"/>
        <v>February</v>
      </c>
      <c r="H399">
        <f t="shared" si="60"/>
        <v>1</v>
      </c>
      <c r="I399" t="str">
        <f t="shared" si="61"/>
        <v>Q1</v>
      </c>
      <c r="J399" s="4">
        <f t="shared" si="62"/>
        <v>41678</v>
      </c>
    </row>
    <row r="400" spans="1:10" x14ac:dyDescent="0.25">
      <c r="A400" s="7">
        <f t="shared" si="54"/>
        <v>20140203</v>
      </c>
      <c r="B400" s="4">
        <v>41673</v>
      </c>
      <c r="C400">
        <f t="shared" si="55"/>
        <v>3</v>
      </c>
      <c r="D400">
        <f t="shared" si="56"/>
        <v>34</v>
      </c>
      <c r="E400">
        <f t="shared" si="57"/>
        <v>2014</v>
      </c>
      <c r="F400">
        <f t="shared" si="58"/>
        <v>2</v>
      </c>
      <c r="G400" t="str">
        <f t="shared" si="59"/>
        <v>February</v>
      </c>
      <c r="H400">
        <f t="shared" si="60"/>
        <v>1</v>
      </c>
      <c r="I400" t="str">
        <f t="shared" si="61"/>
        <v>Q1</v>
      </c>
      <c r="J400" s="4">
        <f t="shared" si="62"/>
        <v>41678</v>
      </c>
    </row>
    <row r="401" spans="1:10" x14ac:dyDescent="0.25">
      <c r="A401" s="7">
        <f t="shared" si="54"/>
        <v>20140204</v>
      </c>
      <c r="B401" s="4">
        <v>41674</v>
      </c>
      <c r="C401">
        <f t="shared" si="55"/>
        <v>4</v>
      </c>
      <c r="D401">
        <f t="shared" si="56"/>
        <v>35</v>
      </c>
      <c r="E401">
        <f t="shared" si="57"/>
        <v>2014</v>
      </c>
      <c r="F401">
        <f t="shared" si="58"/>
        <v>2</v>
      </c>
      <c r="G401" t="str">
        <f t="shared" si="59"/>
        <v>February</v>
      </c>
      <c r="H401">
        <f t="shared" si="60"/>
        <v>1</v>
      </c>
      <c r="I401" t="str">
        <f t="shared" si="61"/>
        <v>Q1</v>
      </c>
      <c r="J401" s="4">
        <f t="shared" si="62"/>
        <v>41678</v>
      </c>
    </row>
    <row r="402" spans="1:10" x14ac:dyDescent="0.25">
      <c r="A402" s="7">
        <f t="shared" si="54"/>
        <v>20140205</v>
      </c>
      <c r="B402" s="4">
        <v>41675</v>
      </c>
      <c r="C402">
        <f t="shared" si="55"/>
        <v>5</v>
      </c>
      <c r="D402">
        <f t="shared" si="56"/>
        <v>36</v>
      </c>
      <c r="E402">
        <f t="shared" si="57"/>
        <v>2014</v>
      </c>
      <c r="F402">
        <f t="shared" si="58"/>
        <v>2</v>
      </c>
      <c r="G402" t="str">
        <f t="shared" si="59"/>
        <v>February</v>
      </c>
      <c r="H402">
        <f t="shared" si="60"/>
        <v>1</v>
      </c>
      <c r="I402" t="str">
        <f t="shared" si="61"/>
        <v>Q1</v>
      </c>
      <c r="J402" s="4">
        <f t="shared" si="62"/>
        <v>41678</v>
      </c>
    </row>
    <row r="403" spans="1:10" x14ac:dyDescent="0.25">
      <c r="A403" s="7">
        <f t="shared" si="54"/>
        <v>20140206</v>
      </c>
      <c r="B403" s="4">
        <v>41676</v>
      </c>
      <c r="C403">
        <f t="shared" si="55"/>
        <v>6</v>
      </c>
      <c r="D403">
        <f t="shared" si="56"/>
        <v>37</v>
      </c>
      <c r="E403">
        <f t="shared" si="57"/>
        <v>2014</v>
      </c>
      <c r="F403">
        <f t="shared" si="58"/>
        <v>2</v>
      </c>
      <c r="G403" t="str">
        <f t="shared" si="59"/>
        <v>February</v>
      </c>
      <c r="H403">
        <f t="shared" si="60"/>
        <v>1</v>
      </c>
      <c r="I403" t="str">
        <f t="shared" si="61"/>
        <v>Q1</v>
      </c>
      <c r="J403" s="4">
        <f t="shared" si="62"/>
        <v>41678</v>
      </c>
    </row>
    <row r="404" spans="1:10" x14ac:dyDescent="0.25">
      <c r="A404" s="7">
        <f t="shared" si="54"/>
        <v>20140207</v>
      </c>
      <c r="B404" s="4">
        <v>41677</v>
      </c>
      <c r="C404">
        <f t="shared" si="55"/>
        <v>7</v>
      </c>
      <c r="D404">
        <f t="shared" si="56"/>
        <v>38</v>
      </c>
      <c r="E404">
        <f t="shared" si="57"/>
        <v>2014</v>
      </c>
      <c r="F404">
        <f t="shared" si="58"/>
        <v>2</v>
      </c>
      <c r="G404" t="str">
        <f t="shared" si="59"/>
        <v>February</v>
      </c>
      <c r="H404">
        <f t="shared" si="60"/>
        <v>1</v>
      </c>
      <c r="I404" t="str">
        <f t="shared" si="61"/>
        <v>Q1</v>
      </c>
      <c r="J404" s="4">
        <f t="shared" si="62"/>
        <v>41678</v>
      </c>
    </row>
    <row r="405" spans="1:10" x14ac:dyDescent="0.25">
      <c r="A405" s="7">
        <f t="shared" si="54"/>
        <v>20140208</v>
      </c>
      <c r="B405" s="4">
        <v>41678</v>
      </c>
      <c r="C405">
        <f t="shared" si="55"/>
        <v>8</v>
      </c>
      <c r="D405">
        <f t="shared" si="56"/>
        <v>39</v>
      </c>
      <c r="E405">
        <f t="shared" si="57"/>
        <v>2014</v>
      </c>
      <c r="F405">
        <f t="shared" si="58"/>
        <v>2</v>
      </c>
      <c r="G405" t="str">
        <f t="shared" si="59"/>
        <v>February</v>
      </c>
      <c r="H405">
        <f t="shared" si="60"/>
        <v>1</v>
      </c>
      <c r="I405" t="str">
        <f t="shared" si="61"/>
        <v>Q1</v>
      </c>
      <c r="J405" s="4">
        <f t="shared" si="62"/>
        <v>41678</v>
      </c>
    </row>
    <row r="406" spans="1:10" x14ac:dyDescent="0.25">
      <c r="A406" s="7">
        <f t="shared" si="54"/>
        <v>20140209</v>
      </c>
      <c r="B406" s="4">
        <v>41679</v>
      </c>
      <c r="C406">
        <f t="shared" si="55"/>
        <v>9</v>
      </c>
      <c r="D406">
        <f t="shared" si="56"/>
        <v>40</v>
      </c>
      <c r="E406">
        <f t="shared" si="57"/>
        <v>2014</v>
      </c>
      <c r="F406">
        <f t="shared" si="58"/>
        <v>2</v>
      </c>
      <c r="G406" t="str">
        <f t="shared" si="59"/>
        <v>February</v>
      </c>
      <c r="H406">
        <f t="shared" si="60"/>
        <v>1</v>
      </c>
      <c r="I406" t="str">
        <f t="shared" si="61"/>
        <v>Q1</v>
      </c>
      <c r="J406" s="4">
        <f t="shared" si="62"/>
        <v>41685</v>
      </c>
    </row>
    <row r="407" spans="1:10" x14ac:dyDescent="0.25">
      <c r="A407" s="7">
        <f t="shared" si="54"/>
        <v>20140210</v>
      </c>
      <c r="B407" s="4">
        <v>41680</v>
      </c>
      <c r="C407">
        <f t="shared" si="55"/>
        <v>10</v>
      </c>
      <c r="D407">
        <f t="shared" si="56"/>
        <v>41</v>
      </c>
      <c r="E407">
        <f t="shared" si="57"/>
        <v>2014</v>
      </c>
      <c r="F407">
        <f t="shared" si="58"/>
        <v>2</v>
      </c>
      <c r="G407" t="str">
        <f t="shared" si="59"/>
        <v>February</v>
      </c>
      <c r="H407">
        <f t="shared" si="60"/>
        <v>1</v>
      </c>
      <c r="I407" t="str">
        <f t="shared" si="61"/>
        <v>Q1</v>
      </c>
      <c r="J407" s="4">
        <f t="shared" si="62"/>
        <v>41685</v>
      </c>
    </row>
    <row r="408" spans="1:10" x14ac:dyDescent="0.25">
      <c r="A408" s="7">
        <f t="shared" si="54"/>
        <v>20140211</v>
      </c>
      <c r="B408" s="4">
        <v>41681</v>
      </c>
      <c r="C408">
        <f t="shared" si="55"/>
        <v>11</v>
      </c>
      <c r="D408">
        <f t="shared" si="56"/>
        <v>42</v>
      </c>
      <c r="E408">
        <f t="shared" si="57"/>
        <v>2014</v>
      </c>
      <c r="F408">
        <f t="shared" si="58"/>
        <v>2</v>
      </c>
      <c r="G408" t="str">
        <f t="shared" si="59"/>
        <v>February</v>
      </c>
      <c r="H408">
        <f t="shared" si="60"/>
        <v>1</v>
      </c>
      <c r="I408" t="str">
        <f t="shared" si="61"/>
        <v>Q1</v>
      </c>
      <c r="J408" s="4">
        <f t="shared" si="62"/>
        <v>41685</v>
      </c>
    </row>
    <row r="409" spans="1:10" x14ac:dyDescent="0.25">
      <c r="A409" s="7">
        <f t="shared" si="54"/>
        <v>20140212</v>
      </c>
      <c r="B409" s="4">
        <v>41682</v>
      </c>
      <c r="C409">
        <f t="shared" si="55"/>
        <v>12</v>
      </c>
      <c r="D409">
        <f t="shared" si="56"/>
        <v>43</v>
      </c>
      <c r="E409">
        <f t="shared" si="57"/>
        <v>2014</v>
      </c>
      <c r="F409">
        <f t="shared" si="58"/>
        <v>2</v>
      </c>
      <c r="G409" t="str">
        <f t="shared" si="59"/>
        <v>February</v>
      </c>
      <c r="H409">
        <f t="shared" si="60"/>
        <v>1</v>
      </c>
      <c r="I409" t="str">
        <f t="shared" si="61"/>
        <v>Q1</v>
      </c>
      <c r="J409" s="4">
        <f t="shared" si="62"/>
        <v>41685</v>
      </c>
    </row>
    <row r="410" spans="1:10" x14ac:dyDescent="0.25">
      <c r="A410" s="7">
        <f t="shared" si="54"/>
        <v>20140213</v>
      </c>
      <c r="B410" s="4">
        <v>41683</v>
      </c>
      <c r="C410">
        <f t="shared" si="55"/>
        <v>13</v>
      </c>
      <c r="D410">
        <f t="shared" si="56"/>
        <v>44</v>
      </c>
      <c r="E410">
        <f t="shared" si="57"/>
        <v>2014</v>
      </c>
      <c r="F410">
        <f t="shared" si="58"/>
        <v>2</v>
      </c>
      <c r="G410" t="str">
        <f t="shared" si="59"/>
        <v>February</v>
      </c>
      <c r="H410">
        <f t="shared" si="60"/>
        <v>1</v>
      </c>
      <c r="I410" t="str">
        <f t="shared" si="61"/>
        <v>Q1</v>
      </c>
      <c r="J410" s="4">
        <f t="shared" si="62"/>
        <v>41685</v>
      </c>
    </row>
    <row r="411" spans="1:10" x14ac:dyDescent="0.25">
      <c r="A411" s="7">
        <f t="shared" si="54"/>
        <v>20140214</v>
      </c>
      <c r="B411" s="4">
        <v>41684</v>
      </c>
      <c r="C411">
        <f t="shared" si="55"/>
        <v>14</v>
      </c>
      <c r="D411">
        <f t="shared" si="56"/>
        <v>45</v>
      </c>
      <c r="E411">
        <f t="shared" si="57"/>
        <v>2014</v>
      </c>
      <c r="F411">
        <f t="shared" si="58"/>
        <v>2</v>
      </c>
      <c r="G411" t="str">
        <f t="shared" si="59"/>
        <v>February</v>
      </c>
      <c r="H411">
        <f t="shared" si="60"/>
        <v>1</v>
      </c>
      <c r="I411" t="str">
        <f t="shared" si="61"/>
        <v>Q1</v>
      </c>
      <c r="J411" s="4">
        <f t="shared" si="62"/>
        <v>41685</v>
      </c>
    </row>
    <row r="412" spans="1:10" x14ac:dyDescent="0.25">
      <c r="A412" s="7">
        <f t="shared" si="54"/>
        <v>20140215</v>
      </c>
      <c r="B412" s="4">
        <v>41685</v>
      </c>
      <c r="C412">
        <f t="shared" si="55"/>
        <v>15</v>
      </c>
      <c r="D412">
        <f t="shared" si="56"/>
        <v>46</v>
      </c>
      <c r="E412">
        <f t="shared" si="57"/>
        <v>2014</v>
      </c>
      <c r="F412">
        <f t="shared" si="58"/>
        <v>2</v>
      </c>
      <c r="G412" t="str">
        <f t="shared" si="59"/>
        <v>February</v>
      </c>
      <c r="H412">
        <f t="shared" si="60"/>
        <v>1</v>
      </c>
      <c r="I412" t="str">
        <f t="shared" si="61"/>
        <v>Q1</v>
      </c>
      <c r="J412" s="4">
        <f t="shared" si="62"/>
        <v>41685</v>
      </c>
    </row>
    <row r="413" spans="1:10" x14ac:dyDescent="0.25">
      <c r="A413" s="7">
        <f t="shared" si="54"/>
        <v>20140216</v>
      </c>
      <c r="B413" s="4">
        <v>41686</v>
      </c>
      <c r="C413">
        <f t="shared" si="55"/>
        <v>16</v>
      </c>
      <c r="D413">
        <f t="shared" si="56"/>
        <v>47</v>
      </c>
      <c r="E413">
        <f t="shared" si="57"/>
        <v>2014</v>
      </c>
      <c r="F413">
        <f t="shared" si="58"/>
        <v>2</v>
      </c>
      <c r="G413" t="str">
        <f t="shared" si="59"/>
        <v>February</v>
      </c>
      <c r="H413">
        <f t="shared" si="60"/>
        <v>1</v>
      </c>
      <c r="I413" t="str">
        <f t="shared" si="61"/>
        <v>Q1</v>
      </c>
      <c r="J413" s="4">
        <f t="shared" si="62"/>
        <v>41692</v>
      </c>
    </row>
    <row r="414" spans="1:10" x14ac:dyDescent="0.25">
      <c r="A414" s="7">
        <f t="shared" si="54"/>
        <v>20140217</v>
      </c>
      <c r="B414" s="4">
        <v>41687</v>
      </c>
      <c r="C414">
        <f t="shared" si="55"/>
        <v>17</v>
      </c>
      <c r="D414">
        <f t="shared" si="56"/>
        <v>48</v>
      </c>
      <c r="E414">
        <f t="shared" si="57"/>
        <v>2014</v>
      </c>
      <c r="F414">
        <f t="shared" si="58"/>
        <v>2</v>
      </c>
      <c r="G414" t="str">
        <f t="shared" si="59"/>
        <v>February</v>
      </c>
      <c r="H414">
        <f t="shared" si="60"/>
        <v>1</v>
      </c>
      <c r="I414" t="str">
        <f t="shared" si="61"/>
        <v>Q1</v>
      </c>
      <c r="J414" s="4">
        <f t="shared" si="62"/>
        <v>41692</v>
      </c>
    </row>
    <row r="415" spans="1:10" x14ac:dyDescent="0.25">
      <c r="A415" s="7">
        <f t="shared" si="54"/>
        <v>20140218</v>
      </c>
      <c r="B415" s="4">
        <v>41688</v>
      </c>
      <c r="C415">
        <f t="shared" si="55"/>
        <v>18</v>
      </c>
      <c r="D415">
        <f t="shared" si="56"/>
        <v>49</v>
      </c>
      <c r="E415">
        <f t="shared" si="57"/>
        <v>2014</v>
      </c>
      <c r="F415">
        <f t="shared" si="58"/>
        <v>2</v>
      </c>
      <c r="G415" t="str">
        <f t="shared" si="59"/>
        <v>February</v>
      </c>
      <c r="H415">
        <f t="shared" si="60"/>
        <v>1</v>
      </c>
      <c r="I415" t="str">
        <f t="shared" si="61"/>
        <v>Q1</v>
      </c>
      <c r="J415" s="4">
        <f t="shared" si="62"/>
        <v>41692</v>
      </c>
    </row>
    <row r="416" spans="1:10" x14ac:dyDescent="0.25">
      <c r="A416" s="7">
        <f t="shared" si="54"/>
        <v>20140219</v>
      </c>
      <c r="B416" s="4">
        <v>41689</v>
      </c>
      <c r="C416">
        <f t="shared" si="55"/>
        <v>19</v>
      </c>
      <c r="D416">
        <f t="shared" si="56"/>
        <v>50</v>
      </c>
      <c r="E416">
        <f t="shared" si="57"/>
        <v>2014</v>
      </c>
      <c r="F416">
        <f t="shared" si="58"/>
        <v>2</v>
      </c>
      <c r="G416" t="str">
        <f t="shared" si="59"/>
        <v>February</v>
      </c>
      <c r="H416">
        <f t="shared" si="60"/>
        <v>1</v>
      </c>
      <c r="I416" t="str">
        <f t="shared" si="61"/>
        <v>Q1</v>
      </c>
      <c r="J416" s="4">
        <f t="shared" si="62"/>
        <v>41692</v>
      </c>
    </row>
    <row r="417" spans="1:10" x14ac:dyDescent="0.25">
      <c r="A417" s="7">
        <f t="shared" si="54"/>
        <v>20140220</v>
      </c>
      <c r="B417" s="4">
        <v>41690</v>
      </c>
      <c r="C417">
        <f t="shared" si="55"/>
        <v>20</v>
      </c>
      <c r="D417">
        <f t="shared" si="56"/>
        <v>51</v>
      </c>
      <c r="E417">
        <f t="shared" si="57"/>
        <v>2014</v>
      </c>
      <c r="F417">
        <f t="shared" si="58"/>
        <v>2</v>
      </c>
      <c r="G417" t="str">
        <f t="shared" si="59"/>
        <v>February</v>
      </c>
      <c r="H417">
        <f t="shared" si="60"/>
        <v>1</v>
      </c>
      <c r="I417" t="str">
        <f t="shared" si="61"/>
        <v>Q1</v>
      </c>
      <c r="J417" s="4">
        <f t="shared" si="62"/>
        <v>41692</v>
      </c>
    </row>
    <row r="418" spans="1:10" x14ac:dyDescent="0.25">
      <c r="A418" s="7">
        <f t="shared" si="54"/>
        <v>20140221</v>
      </c>
      <c r="B418" s="4">
        <v>41691</v>
      </c>
      <c r="C418">
        <f t="shared" si="55"/>
        <v>21</v>
      </c>
      <c r="D418">
        <f t="shared" si="56"/>
        <v>52</v>
      </c>
      <c r="E418">
        <f t="shared" si="57"/>
        <v>2014</v>
      </c>
      <c r="F418">
        <f t="shared" si="58"/>
        <v>2</v>
      </c>
      <c r="G418" t="str">
        <f t="shared" si="59"/>
        <v>February</v>
      </c>
      <c r="H418">
        <f t="shared" si="60"/>
        <v>1</v>
      </c>
      <c r="I418" t="str">
        <f t="shared" si="61"/>
        <v>Q1</v>
      </c>
      <c r="J418" s="4">
        <f t="shared" si="62"/>
        <v>41692</v>
      </c>
    </row>
    <row r="419" spans="1:10" x14ac:dyDescent="0.25">
      <c r="A419" s="7">
        <f t="shared" si="54"/>
        <v>20140222</v>
      </c>
      <c r="B419" s="4">
        <v>41692</v>
      </c>
      <c r="C419">
        <f t="shared" si="55"/>
        <v>22</v>
      </c>
      <c r="D419">
        <f t="shared" si="56"/>
        <v>53</v>
      </c>
      <c r="E419">
        <f t="shared" si="57"/>
        <v>2014</v>
      </c>
      <c r="F419">
        <f t="shared" si="58"/>
        <v>2</v>
      </c>
      <c r="G419" t="str">
        <f t="shared" si="59"/>
        <v>February</v>
      </c>
      <c r="H419">
        <f t="shared" si="60"/>
        <v>1</v>
      </c>
      <c r="I419" t="str">
        <f t="shared" si="61"/>
        <v>Q1</v>
      </c>
      <c r="J419" s="4">
        <f t="shared" si="62"/>
        <v>41692</v>
      </c>
    </row>
    <row r="420" spans="1:10" x14ac:dyDescent="0.25">
      <c r="A420" s="7">
        <f t="shared" si="54"/>
        <v>20140223</v>
      </c>
      <c r="B420" s="4">
        <v>41693</v>
      </c>
      <c r="C420">
        <f t="shared" si="55"/>
        <v>23</v>
      </c>
      <c r="D420">
        <f t="shared" si="56"/>
        <v>54</v>
      </c>
      <c r="E420">
        <f t="shared" si="57"/>
        <v>2014</v>
      </c>
      <c r="F420">
        <f t="shared" si="58"/>
        <v>2</v>
      </c>
      <c r="G420" t="str">
        <f t="shared" si="59"/>
        <v>February</v>
      </c>
      <c r="H420">
        <f t="shared" si="60"/>
        <v>1</v>
      </c>
      <c r="I420" t="str">
        <f t="shared" si="61"/>
        <v>Q1</v>
      </c>
      <c r="J420" s="4">
        <f t="shared" si="62"/>
        <v>41699</v>
      </c>
    </row>
    <row r="421" spans="1:10" x14ac:dyDescent="0.25">
      <c r="A421" s="7">
        <f t="shared" si="54"/>
        <v>20140224</v>
      </c>
      <c r="B421" s="4">
        <v>41694</v>
      </c>
      <c r="C421">
        <f t="shared" si="55"/>
        <v>24</v>
      </c>
      <c r="D421">
        <f t="shared" si="56"/>
        <v>55</v>
      </c>
      <c r="E421">
        <f t="shared" si="57"/>
        <v>2014</v>
      </c>
      <c r="F421">
        <f t="shared" si="58"/>
        <v>2</v>
      </c>
      <c r="G421" t="str">
        <f t="shared" si="59"/>
        <v>February</v>
      </c>
      <c r="H421">
        <f t="shared" si="60"/>
        <v>1</v>
      </c>
      <c r="I421" t="str">
        <f t="shared" si="61"/>
        <v>Q1</v>
      </c>
      <c r="J421" s="4">
        <f t="shared" si="62"/>
        <v>41699</v>
      </c>
    </row>
    <row r="422" spans="1:10" x14ac:dyDescent="0.25">
      <c r="A422" s="7">
        <f t="shared" si="54"/>
        <v>20140225</v>
      </c>
      <c r="B422" s="4">
        <v>41695</v>
      </c>
      <c r="C422">
        <f t="shared" si="55"/>
        <v>25</v>
      </c>
      <c r="D422">
        <f t="shared" si="56"/>
        <v>56</v>
      </c>
      <c r="E422">
        <f t="shared" si="57"/>
        <v>2014</v>
      </c>
      <c r="F422">
        <f t="shared" si="58"/>
        <v>2</v>
      </c>
      <c r="G422" t="str">
        <f t="shared" si="59"/>
        <v>February</v>
      </c>
      <c r="H422">
        <f t="shared" si="60"/>
        <v>1</v>
      </c>
      <c r="I422" t="str">
        <f t="shared" si="61"/>
        <v>Q1</v>
      </c>
      <c r="J422" s="4">
        <f t="shared" si="62"/>
        <v>41699</v>
      </c>
    </row>
    <row r="423" spans="1:10" x14ac:dyDescent="0.25">
      <c r="A423" s="7">
        <f t="shared" si="54"/>
        <v>20140226</v>
      </c>
      <c r="B423" s="4">
        <v>41696</v>
      </c>
      <c r="C423">
        <f t="shared" si="55"/>
        <v>26</v>
      </c>
      <c r="D423">
        <f t="shared" si="56"/>
        <v>57</v>
      </c>
      <c r="E423">
        <f t="shared" si="57"/>
        <v>2014</v>
      </c>
      <c r="F423">
        <f t="shared" si="58"/>
        <v>2</v>
      </c>
      <c r="G423" t="str">
        <f t="shared" si="59"/>
        <v>February</v>
      </c>
      <c r="H423">
        <f t="shared" si="60"/>
        <v>1</v>
      </c>
      <c r="I423" t="str">
        <f t="shared" si="61"/>
        <v>Q1</v>
      </c>
      <c r="J423" s="4">
        <f t="shared" si="62"/>
        <v>41699</v>
      </c>
    </row>
    <row r="424" spans="1:10" x14ac:dyDescent="0.25">
      <c r="A424" s="7">
        <f t="shared" si="54"/>
        <v>20140227</v>
      </c>
      <c r="B424" s="4">
        <v>41697</v>
      </c>
      <c r="C424">
        <f t="shared" si="55"/>
        <v>27</v>
      </c>
      <c r="D424">
        <f t="shared" si="56"/>
        <v>58</v>
      </c>
      <c r="E424">
        <f t="shared" si="57"/>
        <v>2014</v>
      </c>
      <c r="F424">
        <f t="shared" si="58"/>
        <v>2</v>
      </c>
      <c r="G424" t="str">
        <f t="shared" si="59"/>
        <v>February</v>
      </c>
      <c r="H424">
        <f t="shared" si="60"/>
        <v>1</v>
      </c>
      <c r="I424" t="str">
        <f t="shared" si="61"/>
        <v>Q1</v>
      </c>
      <c r="J424" s="4">
        <f t="shared" si="62"/>
        <v>41699</v>
      </c>
    </row>
    <row r="425" spans="1:10" x14ac:dyDescent="0.25">
      <c r="A425" s="7">
        <f t="shared" si="54"/>
        <v>20140228</v>
      </c>
      <c r="B425" s="4">
        <v>41698</v>
      </c>
      <c r="C425">
        <f t="shared" si="55"/>
        <v>28</v>
      </c>
      <c r="D425">
        <f t="shared" si="56"/>
        <v>59</v>
      </c>
      <c r="E425">
        <f t="shared" si="57"/>
        <v>2014</v>
      </c>
      <c r="F425">
        <f t="shared" si="58"/>
        <v>2</v>
      </c>
      <c r="G425" t="str">
        <f t="shared" si="59"/>
        <v>February</v>
      </c>
      <c r="H425">
        <f t="shared" si="60"/>
        <v>1</v>
      </c>
      <c r="I425" t="str">
        <f t="shared" si="61"/>
        <v>Q1</v>
      </c>
      <c r="J425" s="4">
        <f t="shared" si="62"/>
        <v>41699</v>
      </c>
    </row>
    <row r="426" spans="1:10" x14ac:dyDescent="0.25">
      <c r="A426" s="7">
        <f t="shared" si="54"/>
        <v>20140301</v>
      </c>
      <c r="B426" s="4">
        <v>41699</v>
      </c>
      <c r="C426">
        <f t="shared" si="55"/>
        <v>1</v>
      </c>
      <c r="D426">
        <f t="shared" si="56"/>
        <v>60</v>
      </c>
      <c r="E426">
        <f t="shared" si="57"/>
        <v>2014</v>
      </c>
      <c r="F426">
        <f t="shared" si="58"/>
        <v>3</v>
      </c>
      <c r="G426" t="str">
        <f t="shared" si="59"/>
        <v>March</v>
      </c>
      <c r="H426">
        <f t="shared" si="60"/>
        <v>1</v>
      </c>
      <c r="I426" t="str">
        <f t="shared" si="61"/>
        <v>Q1</v>
      </c>
      <c r="J426" s="4">
        <f t="shared" si="62"/>
        <v>41699</v>
      </c>
    </row>
    <row r="427" spans="1:10" x14ac:dyDescent="0.25">
      <c r="A427" s="7">
        <f t="shared" si="54"/>
        <v>20140302</v>
      </c>
      <c r="B427" s="4">
        <v>41700</v>
      </c>
      <c r="C427">
        <f t="shared" si="55"/>
        <v>2</v>
      </c>
      <c r="D427">
        <f t="shared" si="56"/>
        <v>61</v>
      </c>
      <c r="E427">
        <f t="shared" si="57"/>
        <v>2014</v>
      </c>
      <c r="F427">
        <f t="shared" si="58"/>
        <v>3</v>
      </c>
      <c r="G427" t="str">
        <f t="shared" si="59"/>
        <v>March</v>
      </c>
      <c r="H427">
        <f t="shared" si="60"/>
        <v>1</v>
      </c>
      <c r="I427" t="str">
        <f t="shared" si="61"/>
        <v>Q1</v>
      </c>
      <c r="J427" s="4">
        <f t="shared" si="62"/>
        <v>41706</v>
      </c>
    </row>
    <row r="428" spans="1:10" x14ac:dyDescent="0.25">
      <c r="A428" s="7">
        <f t="shared" si="54"/>
        <v>20140303</v>
      </c>
      <c r="B428" s="4">
        <v>41701</v>
      </c>
      <c r="C428">
        <f t="shared" si="55"/>
        <v>3</v>
      </c>
      <c r="D428">
        <f t="shared" si="56"/>
        <v>62</v>
      </c>
      <c r="E428">
        <f t="shared" si="57"/>
        <v>2014</v>
      </c>
      <c r="F428">
        <f t="shared" si="58"/>
        <v>3</v>
      </c>
      <c r="G428" t="str">
        <f t="shared" si="59"/>
        <v>March</v>
      </c>
      <c r="H428">
        <f t="shared" si="60"/>
        <v>1</v>
      </c>
      <c r="I428" t="str">
        <f t="shared" si="61"/>
        <v>Q1</v>
      </c>
      <c r="J428" s="4">
        <f t="shared" si="62"/>
        <v>41706</v>
      </c>
    </row>
    <row r="429" spans="1:10" x14ac:dyDescent="0.25">
      <c r="A429" s="7">
        <f t="shared" si="54"/>
        <v>20140304</v>
      </c>
      <c r="B429" s="4">
        <v>41702</v>
      </c>
      <c r="C429">
        <f t="shared" si="55"/>
        <v>4</v>
      </c>
      <c r="D429">
        <f t="shared" si="56"/>
        <v>63</v>
      </c>
      <c r="E429">
        <f t="shared" si="57"/>
        <v>2014</v>
      </c>
      <c r="F429">
        <f t="shared" si="58"/>
        <v>3</v>
      </c>
      <c r="G429" t="str">
        <f t="shared" si="59"/>
        <v>March</v>
      </c>
      <c r="H429">
        <f t="shared" si="60"/>
        <v>1</v>
      </c>
      <c r="I429" t="str">
        <f t="shared" si="61"/>
        <v>Q1</v>
      </c>
      <c r="J429" s="4">
        <f t="shared" si="62"/>
        <v>41706</v>
      </c>
    </row>
    <row r="430" spans="1:10" x14ac:dyDescent="0.25">
      <c r="A430" s="7">
        <f t="shared" si="54"/>
        <v>20140305</v>
      </c>
      <c r="B430" s="4">
        <v>41703</v>
      </c>
      <c r="C430">
        <f t="shared" si="55"/>
        <v>5</v>
      </c>
      <c r="D430">
        <f t="shared" si="56"/>
        <v>64</v>
      </c>
      <c r="E430">
        <f t="shared" si="57"/>
        <v>2014</v>
      </c>
      <c r="F430">
        <f t="shared" si="58"/>
        <v>3</v>
      </c>
      <c r="G430" t="str">
        <f t="shared" si="59"/>
        <v>March</v>
      </c>
      <c r="H430">
        <f t="shared" si="60"/>
        <v>1</v>
      </c>
      <c r="I430" t="str">
        <f t="shared" si="61"/>
        <v>Q1</v>
      </c>
      <c r="J430" s="4">
        <f t="shared" si="62"/>
        <v>41706</v>
      </c>
    </row>
    <row r="431" spans="1:10" x14ac:dyDescent="0.25">
      <c r="A431" s="7">
        <f t="shared" si="54"/>
        <v>20140306</v>
      </c>
      <c r="B431" s="4">
        <v>41704</v>
      </c>
      <c r="C431">
        <f t="shared" si="55"/>
        <v>6</v>
      </c>
      <c r="D431">
        <f t="shared" si="56"/>
        <v>65</v>
      </c>
      <c r="E431">
        <f t="shared" si="57"/>
        <v>2014</v>
      </c>
      <c r="F431">
        <f t="shared" si="58"/>
        <v>3</v>
      </c>
      <c r="G431" t="str">
        <f t="shared" si="59"/>
        <v>March</v>
      </c>
      <c r="H431">
        <f t="shared" si="60"/>
        <v>1</v>
      </c>
      <c r="I431" t="str">
        <f t="shared" si="61"/>
        <v>Q1</v>
      </c>
      <c r="J431" s="4">
        <f t="shared" si="62"/>
        <v>41706</v>
      </c>
    </row>
    <row r="432" spans="1:10" x14ac:dyDescent="0.25">
      <c r="A432" s="7">
        <f t="shared" si="54"/>
        <v>20140307</v>
      </c>
      <c r="B432" s="4">
        <v>41705</v>
      </c>
      <c r="C432">
        <f t="shared" si="55"/>
        <v>7</v>
      </c>
      <c r="D432">
        <f t="shared" si="56"/>
        <v>66</v>
      </c>
      <c r="E432">
        <f t="shared" si="57"/>
        <v>2014</v>
      </c>
      <c r="F432">
        <f t="shared" si="58"/>
        <v>3</v>
      </c>
      <c r="G432" t="str">
        <f t="shared" si="59"/>
        <v>March</v>
      </c>
      <c r="H432">
        <f t="shared" si="60"/>
        <v>1</v>
      </c>
      <c r="I432" t="str">
        <f t="shared" si="61"/>
        <v>Q1</v>
      </c>
      <c r="J432" s="4">
        <f t="shared" si="62"/>
        <v>41706</v>
      </c>
    </row>
    <row r="433" spans="1:10" x14ac:dyDescent="0.25">
      <c r="A433" s="7">
        <f t="shared" si="54"/>
        <v>20140308</v>
      </c>
      <c r="B433" s="4">
        <v>41706</v>
      </c>
      <c r="C433">
        <f t="shared" si="55"/>
        <v>8</v>
      </c>
      <c r="D433">
        <f t="shared" si="56"/>
        <v>67</v>
      </c>
      <c r="E433">
        <f t="shared" si="57"/>
        <v>2014</v>
      </c>
      <c r="F433">
        <f t="shared" si="58"/>
        <v>3</v>
      </c>
      <c r="G433" t="str">
        <f t="shared" si="59"/>
        <v>March</v>
      </c>
      <c r="H433">
        <f t="shared" si="60"/>
        <v>1</v>
      </c>
      <c r="I433" t="str">
        <f t="shared" si="61"/>
        <v>Q1</v>
      </c>
      <c r="J433" s="4">
        <f t="shared" si="62"/>
        <v>41706</v>
      </c>
    </row>
    <row r="434" spans="1:10" x14ac:dyDescent="0.25">
      <c r="A434" s="7">
        <f t="shared" si="54"/>
        <v>20140309</v>
      </c>
      <c r="B434" s="4">
        <v>41707</v>
      </c>
      <c r="C434">
        <f t="shared" si="55"/>
        <v>9</v>
      </c>
      <c r="D434">
        <f t="shared" si="56"/>
        <v>68</v>
      </c>
      <c r="E434">
        <f t="shared" si="57"/>
        <v>2014</v>
      </c>
      <c r="F434">
        <f t="shared" si="58"/>
        <v>3</v>
      </c>
      <c r="G434" t="str">
        <f t="shared" si="59"/>
        <v>March</v>
      </c>
      <c r="H434">
        <f t="shared" si="60"/>
        <v>1</v>
      </c>
      <c r="I434" t="str">
        <f t="shared" si="61"/>
        <v>Q1</v>
      </c>
      <c r="J434" s="4">
        <f t="shared" si="62"/>
        <v>41713</v>
      </c>
    </row>
    <row r="435" spans="1:10" x14ac:dyDescent="0.25">
      <c r="A435" s="7">
        <f t="shared" si="54"/>
        <v>20140310</v>
      </c>
      <c r="B435" s="4">
        <v>41708</v>
      </c>
      <c r="C435">
        <f t="shared" si="55"/>
        <v>10</v>
      </c>
      <c r="D435">
        <f t="shared" si="56"/>
        <v>69</v>
      </c>
      <c r="E435">
        <f t="shared" si="57"/>
        <v>2014</v>
      </c>
      <c r="F435">
        <f t="shared" si="58"/>
        <v>3</v>
      </c>
      <c r="G435" t="str">
        <f t="shared" si="59"/>
        <v>March</v>
      </c>
      <c r="H435">
        <f t="shared" si="60"/>
        <v>1</v>
      </c>
      <c r="I435" t="str">
        <f t="shared" si="61"/>
        <v>Q1</v>
      </c>
      <c r="J435" s="4">
        <f t="shared" si="62"/>
        <v>41713</v>
      </c>
    </row>
    <row r="436" spans="1:10" x14ac:dyDescent="0.25">
      <c r="A436" s="7">
        <f t="shared" si="54"/>
        <v>20140311</v>
      </c>
      <c r="B436" s="4">
        <v>41709</v>
      </c>
      <c r="C436">
        <f t="shared" si="55"/>
        <v>11</v>
      </c>
      <c r="D436">
        <f t="shared" si="56"/>
        <v>70</v>
      </c>
      <c r="E436">
        <f t="shared" si="57"/>
        <v>2014</v>
      </c>
      <c r="F436">
        <f t="shared" si="58"/>
        <v>3</v>
      </c>
      <c r="G436" t="str">
        <f t="shared" si="59"/>
        <v>March</v>
      </c>
      <c r="H436">
        <f t="shared" si="60"/>
        <v>1</v>
      </c>
      <c r="I436" t="str">
        <f t="shared" si="61"/>
        <v>Q1</v>
      </c>
      <c r="J436" s="4">
        <f t="shared" si="62"/>
        <v>41713</v>
      </c>
    </row>
    <row r="437" spans="1:10" x14ac:dyDescent="0.25">
      <c r="A437" s="7">
        <f t="shared" si="54"/>
        <v>20140312</v>
      </c>
      <c r="B437" s="4">
        <v>41710</v>
      </c>
      <c r="C437">
        <f t="shared" si="55"/>
        <v>12</v>
      </c>
      <c r="D437">
        <f t="shared" si="56"/>
        <v>71</v>
      </c>
      <c r="E437">
        <f t="shared" si="57"/>
        <v>2014</v>
      </c>
      <c r="F437">
        <f t="shared" si="58"/>
        <v>3</v>
      </c>
      <c r="G437" t="str">
        <f t="shared" si="59"/>
        <v>March</v>
      </c>
      <c r="H437">
        <f t="shared" si="60"/>
        <v>1</v>
      </c>
      <c r="I437" t="str">
        <f t="shared" si="61"/>
        <v>Q1</v>
      </c>
      <c r="J437" s="4">
        <f t="shared" si="62"/>
        <v>41713</v>
      </c>
    </row>
    <row r="438" spans="1:10" x14ac:dyDescent="0.25">
      <c r="A438" s="7">
        <f t="shared" si="54"/>
        <v>20140313</v>
      </c>
      <c r="B438" s="4">
        <v>41711</v>
      </c>
      <c r="C438">
        <f t="shared" si="55"/>
        <v>13</v>
      </c>
      <c r="D438">
        <f t="shared" si="56"/>
        <v>72</v>
      </c>
      <c r="E438">
        <f t="shared" si="57"/>
        <v>2014</v>
      </c>
      <c r="F438">
        <f t="shared" si="58"/>
        <v>3</v>
      </c>
      <c r="G438" t="str">
        <f t="shared" si="59"/>
        <v>March</v>
      </c>
      <c r="H438">
        <f t="shared" si="60"/>
        <v>1</v>
      </c>
      <c r="I438" t="str">
        <f t="shared" si="61"/>
        <v>Q1</v>
      </c>
      <c r="J438" s="4">
        <f t="shared" si="62"/>
        <v>41713</v>
      </c>
    </row>
    <row r="439" spans="1:10" x14ac:dyDescent="0.25">
      <c r="A439" s="7">
        <f t="shared" si="54"/>
        <v>20140314</v>
      </c>
      <c r="B439" s="4">
        <v>41712</v>
      </c>
      <c r="C439">
        <f t="shared" si="55"/>
        <v>14</v>
      </c>
      <c r="D439">
        <f t="shared" si="56"/>
        <v>73</v>
      </c>
      <c r="E439">
        <f t="shared" si="57"/>
        <v>2014</v>
      </c>
      <c r="F439">
        <f t="shared" si="58"/>
        <v>3</v>
      </c>
      <c r="G439" t="str">
        <f t="shared" si="59"/>
        <v>March</v>
      </c>
      <c r="H439">
        <f t="shared" si="60"/>
        <v>1</v>
      </c>
      <c r="I439" t="str">
        <f t="shared" si="61"/>
        <v>Q1</v>
      </c>
      <c r="J439" s="4">
        <f t="shared" si="62"/>
        <v>41713</v>
      </c>
    </row>
    <row r="440" spans="1:10" x14ac:dyDescent="0.25">
      <c r="A440" s="7">
        <f t="shared" si="54"/>
        <v>20140315</v>
      </c>
      <c r="B440" s="4">
        <v>41713</v>
      </c>
      <c r="C440">
        <f t="shared" si="55"/>
        <v>15</v>
      </c>
      <c r="D440">
        <f t="shared" si="56"/>
        <v>74</v>
      </c>
      <c r="E440">
        <f t="shared" si="57"/>
        <v>2014</v>
      </c>
      <c r="F440">
        <f t="shared" si="58"/>
        <v>3</v>
      </c>
      <c r="G440" t="str">
        <f t="shared" si="59"/>
        <v>March</v>
      </c>
      <c r="H440">
        <f t="shared" si="60"/>
        <v>1</v>
      </c>
      <c r="I440" t="str">
        <f t="shared" si="61"/>
        <v>Q1</v>
      </c>
      <c r="J440" s="4">
        <f t="shared" si="62"/>
        <v>41713</v>
      </c>
    </row>
    <row r="441" spans="1:10" x14ac:dyDescent="0.25">
      <c r="A441" s="7">
        <f t="shared" si="54"/>
        <v>20140316</v>
      </c>
      <c r="B441" s="4">
        <v>41714</v>
      </c>
      <c r="C441">
        <f t="shared" si="55"/>
        <v>16</v>
      </c>
      <c r="D441">
        <f t="shared" si="56"/>
        <v>75</v>
      </c>
      <c r="E441">
        <f t="shared" si="57"/>
        <v>2014</v>
      </c>
      <c r="F441">
        <f t="shared" si="58"/>
        <v>3</v>
      </c>
      <c r="G441" t="str">
        <f t="shared" si="59"/>
        <v>March</v>
      </c>
      <c r="H441">
        <f t="shared" si="60"/>
        <v>1</v>
      </c>
      <c r="I441" t="str">
        <f t="shared" si="61"/>
        <v>Q1</v>
      </c>
      <c r="J441" s="4">
        <f t="shared" si="62"/>
        <v>41720</v>
      </c>
    </row>
    <row r="442" spans="1:10" x14ac:dyDescent="0.25">
      <c r="A442" s="7">
        <f t="shared" si="54"/>
        <v>20140317</v>
      </c>
      <c r="B442" s="4">
        <v>41715</v>
      </c>
      <c r="C442">
        <f t="shared" si="55"/>
        <v>17</v>
      </c>
      <c r="D442">
        <f t="shared" si="56"/>
        <v>76</v>
      </c>
      <c r="E442">
        <f t="shared" si="57"/>
        <v>2014</v>
      </c>
      <c r="F442">
        <f t="shared" si="58"/>
        <v>3</v>
      </c>
      <c r="G442" t="str">
        <f t="shared" si="59"/>
        <v>March</v>
      </c>
      <c r="H442">
        <f t="shared" si="60"/>
        <v>1</v>
      </c>
      <c r="I442" t="str">
        <f t="shared" si="61"/>
        <v>Q1</v>
      </c>
      <c r="J442" s="4">
        <f t="shared" si="62"/>
        <v>41720</v>
      </c>
    </row>
    <row r="443" spans="1:10" x14ac:dyDescent="0.25">
      <c r="A443" s="7">
        <f t="shared" si="54"/>
        <v>20140318</v>
      </c>
      <c r="B443" s="4">
        <v>41716</v>
      </c>
      <c r="C443">
        <f t="shared" si="55"/>
        <v>18</v>
      </c>
      <c r="D443">
        <f t="shared" si="56"/>
        <v>77</v>
      </c>
      <c r="E443">
        <f t="shared" si="57"/>
        <v>2014</v>
      </c>
      <c r="F443">
        <f t="shared" si="58"/>
        <v>3</v>
      </c>
      <c r="G443" t="str">
        <f t="shared" si="59"/>
        <v>March</v>
      </c>
      <c r="H443">
        <f t="shared" si="60"/>
        <v>1</v>
      </c>
      <c r="I443" t="str">
        <f t="shared" si="61"/>
        <v>Q1</v>
      </c>
      <c r="J443" s="4">
        <f t="shared" si="62"/>
        <v>41720</v>
      </c>
    </row>
    <row r="444" spans="1:10" x14ac:dyDescent="0.25">
      <c r="A444" s="7">
        <f t="shared" si="54"/>
        <v>20140319</v>
      </c>
      <c r="B444" s="4">
        <v>41717</v>
      </c>
      <c r="C444">
        <f t="shared" si="55"/>
        <v>19</v>
      </c>
      <c r="D444">
        <f t="shared" si="56"/>
        <v>78</v>
      </c>
      <c r="E444">
        <f t="shared" si="57"/>
        <v>2014</v>
      </c>
      <c r="F444">
        <f t="shared" si="58"/>
        <v>3</v>
      </c>
      <c r="G444" t="str">
        <f t="shared" si="59"/>
        <v>March</v>
      </c>
      <c r="H444">
        <f t="shared" si="60"/>
        <v>1</v>
      </c>
      <c r="I444" t="str">
        <f t="shared" si="61"/>
        <v>Q1</v>
      </c>
      <c r="J444" s="4">
        <f t="shared" si="62"/>
        <v>41720</v>
      </c>
    </row>
    <row r="445" spans="1:10" x14ac:dyDescent="0.25">
      <c r="A445" s="7">
        <f t="shared" si="54"/>
        <v>20140320</v>
      </c>
      <c r="B445" s="4">
        <v>41718</v>
      </c>
      <c r="C445">
        <f t="shared" si="55"/>
        <v>20</v>
      </c>
      <c r="D445">
        <f t="shared" si="56"/>
        <v>79</v>
      </c>
      <c r="E445">
        <f t="shared" si="57"/>
        <v>2014</v>
      </c>
      <c r="F445">
        <f t="shared" si="58"/>
        <v>3</v>
      </c>
      <c r="G445" t="str">
        <f t="shared" si="59"/>
        <v>March</v>
      </c>
      <c r="H445">
        <f t="shared" si="60"/>
        <v>1</v>
      </c>
      <c r="I445" t="str">
        <f t="shared" si="61"/>
        <v>Q1</v>
      </c>
      <c r="J445" s="4">
        <f t="shared" si="62"/>
        <v>41720</v>
      </c>
    </row>
    <row r="446" spans="1:10" x14ac:dyDescent="0.25">
      <c r="A446" s="7">
        <f t="shared" si="54"/>
        <v>20140321</v>
      </c>
      <c r="B446" s="4">
        <v>41719</v>
      </c>
      <c r="C446">
        <f t="shared" si="55"/>
        <v>21</v>
      </c>
      <c r="D446">
        <f t="shared" si="56"/>
        <v>80</v>
      </c>
      <c r="E446">
        <f t="shared" si="57"/>
        <v>2014</v>
      </c>
      <c r="F446">
        <f t="shared" si="58"/>
        <v>3</v>
      </c>
      <c r="G446" t="str">
        <f t="shared" si="59"/>
        <v>March</v>
      </c>
      <c r="H446">
        <f t="shared" si="60"/>
        <v>1</v>
      </c>
      <c r="I446" t="str">
        <f t="shared" si="61"/>
        <v>Q1</v>
      </c>
      <c r="J446" s="4">
        <f t="shared" si="62"/>
        <v>41720</v>
      </c>
    </row>
    <row r="447" spans="1:10" x14ac:dyDescent="0.25">
      <c r="A447" s="7">
        <f t="shared" si="54"/>
        <v>20140322</v>
      </c>
      <c r="B447" s="4">
        <v>41720</v>
      </c>
      <c r="C447">
        <f t="shared" si="55"/>
        <v>22</v>
      </c>
      <c r="D447">
        <f t="shared" si="56"/>
        <v>81</v>
      </c>
      <c r="E447">
        <f t="shared" si="57"/>
        <v>2014</v>
      </c>
      <c r="F447">
        <f t="shared" si="58"/>
        <v>3</v>
      </c>
      <c r="G447" t="str">
        <f t="shared" si="59"/>
        <v>March</v>
      </c>
      <c r="H447">
        <f t="shared" si="60"/>
        <v>1</v>
      </c>
      <c r="I447" t="str">
        <f t="shared" si="61"/>
        <v>Q1</v>
      </c>
      <c r="J447" s="4">
        <f t="shared" si="62"/>
        <v>41720</v>
      </c>
    </row>
    <row r="448" spans="1:10" x14ac:dyDescent="0.25">
      <c r="A448" s="7">
        <f t="shared" si="54"/>
        <v>20140323</v>
      </c>
      <c r="B448" s="4">
        <v>41721</v>
      </c>
      <c r="C448">
        <f t="shared" si="55"/>
        <v>23</v>
      </c>
      <c r="D448">
        <f t="shared" si="56"/>
        <v>82</v>
      </c>
      <c r="E448">
        <f t="shared" si="57"/>
        <v>2014</v>
      </c>
      <c r="F448">
        <f t="shared" si="58"/>
        <v>3</v>
      </c>
      <c r="G448" t="str">
        <f t="shared" si="59"/>
        <v>March</v>
      </c>
      <c r="H448">
        <f t="shared" si="60"/>
        <v>1</v>
      </c>
      <c r="I448" t="str">
        <f t="shared" si="61"/>
        <v>Q1</v>
      </c>
      <c r="J448" s="4">
        <f t="shared" si="62"/>
        <v>41727</v>
      </c>
    </row>
    <row r="449" spans="1:10" x14ac:dyDescent="0.25">
      <c r="A449" s="7">
        <f t="shared" si="54"/>
        <v>20140324</v>
      </c>
      <c r="B449" s="4">
        <v>41722</v>
      </c>
      <c r="C449">
        <f t="shared" si="55"/>
        <v>24</v>
      </c>
      <c r="D449">
        <f t="shared" si="56"/>
        <v>83</v>
      </c>
      <c r="E449">
        <f t="shared" si="57"/>
        <v>2014</v>
      </c>
      <c r="F449">
        <f t="shared" si="58"/>
        <v>3</v>
      </c>
      <c r="G449" t="str">
        <f t="shared" si="59"/>
        <v>March</v>
      </c>
      <c r="H449">
        <f t="shared" si="60"/>
        <v>1</v>
      </c>
      <c r="I449" t="str">
        <f t="shared" si="61"/>
        <v>Q1</v>
      </c>
      <c r="J449" s="4">
        <f t="shared" si="62"/>
        <v>41727</v>
      </c>
    </row>
    <row r="450" spans="1:10" x14ac:dyDescent="0.25">
      <c r="A450" s="7">
        <f t="shared" si="54"/>
        <v>20140325</v>
      </c>
      <c r="B450" s="4">
        <v>41723</v>
      </c>
      <c r="C450">
        <f t="shared" si="55"/>
        <v>25</v>
      </c>
      <c r="D450">
        <f t="shared" si="56"/>
        <v>84</v>
      </c>
      <c r="E450">
        <f t="shared" si="57"/>
        <v>2014</v>
      </c>
      <c r="F450">
        <f t="shared" si="58"/>
        <v>3</v>
      </c>
      <c r="G450" t="str">
        <f t="shared" si="59"/>
        <v>March</v>
      </c>
      <c r="H450">
        <f t="shared" si="60"/>
        <v>1</v>
      </c>
      <c r="I450" t="str">
        <f t="shared" si="61"/>
        <v>Q1</v>
      </c>
      <c r="J450" s="4">
        <f t="shared" si="62"/>
        <v>41727</v>
      </c>
    </row>
    <row r="451" spans="1:10" x14ac:dyDescent="0.25">
      <c r="A451" s="7">
        <f t="shared" ref="A451:A514" si="63">YEAR(B451)*10000 + MONTH(B451)*100 + DAY(B451)</f>
        <v>20140326</v>
      </c>
      <c r="B451" s="4">
        <v>41724</v>
      </c>
      <c r="C451">
        <f t="shared" ref="C451:C514" si="64">DAY(B451)</f>
        <v>26</v>
      </c>
      <c r="D451">
        <f t="shared" ref="D451:D514" si="65">B451-DATE(YEAR(B451),1,0)</f>
        <v>85</v>
      </c>
      <c r="E451">
        <f t="shared" ref="E451:E514" si="66">YEAR(B451)</f>
        <v>2014</v>
      </c>
      <c r="F451">
        <f t="shared" ref="F451:F514" si="67">MONTH(B451)</f>
        <v>3</v>
      </c>
      <c r="G451" t="str">
        <f t="shared" ref="G451:G514" si="68">TEXT(B451,"mmmm")</f>
        <v>March</v>
      </c>
      <c r="H451">
        <f t="shared" ref="H451:H514" si="69">INT((MONTH(B451)-1)/3)+1</f>
        <v>1</v>
      </c>
      <c r="I451" t="str">
        <f t="shared" ref="I451:I514" si="70">"Q"&amp;H451</f>
        <v>Q1</v>
      </c>
      <c r="J451" s="4">
        <f t="shared" ref="J451:J514" si="71">B451+7-WEEKDAY(B451)</f>
        <v>41727</v>
      </c>
    </row>
    <row r="452" spans="1:10" x14ac:dyDescent="0.25">
      <c r="A452" s="7">
        <f t="shared" si="63"/>
        <v>20140327</v>
      </c>
      <c r="B452" s="4">
        <v>41725</v>
      </c>
      <c r="C452">
        <f t="shared" si="64"/>
        <v>27</v>
      </c>
      <c r="D452">
        <f t="shared" si="65"/>
        <v>86</v>
      </c>
      <c r="E452">
        <f t="shared" si="66"/>
        <v>2014</v>
      </c>
      <c r="F452">
        <f t="shared" si="67"/>
        <v>3</v>
      </c>
      <c r="G452" t="str">
        <f t="shared" si="68"/>
        <v>March</v>
      </c>
      <c r="H452">
        <f t="shared" si="69"/>
        <v>1</v>
      </c>
      <c r="I452" t="str">
        <f t="shared" si="70"/>
        <v>Q1</v>
      </c>
      <c r="J452" s="4">
        <f t="shared" si="71"/>
        <v>41727</v>
      </c>
    </row>
    <row r="453" spans="1:10" x14ac:dyDescent="0.25">
      <c r="A453" s="7">
        <f t="shared" si="63"/>
        <v>20140328</v>
      </c>
      <c r="B453" s="4">
        <v>41726</v>
      </c>
      <c r="C453">
        <f t="shared" si="64"/>
        <v>28</v>
      </c>
      <c r="D453">
        <f t="shared" si="65"/>
        <v>87</v>
      </c>
      <c r="E453">
        <f t="shared" si="66"/>
        <v>2014</v>
      </c>
      <c r="F453">
        <f t="shared" si="67"/>
        <v>3</v>
      </c>
      <c r="G453" t="str">
        <f t="shared" si="68"/>
        <v>March</v>
      </c>
      <c r="H453">
        <f t="shared" si="69"/>
        <v>1</v>
      </c>
      <c r="I453" t="str">
        <f t="shared" si="70"/>
        <v>Q1</v>
      </c>
      <c r="J453" s="4">
        <f t="shared" si="71"/>
        <v>41727</v>
      </c>
    </row>
    <row r="454" spans="1:10" x14ac:dyDescent="0.25">
      <c r="A454" s="7">
        <f t="shared" si="63"/>
        <v>20140329</v>
      </c>
      <c r="B454" s="4">
        <v>41727</v>
      </c>
      <c r="C454">
        <f t="shared" si="64"/>
        <v>29</v>
      </c>
      <c r="D454">
        <f t="shared" si="65"/>
        <v>88</v>
      </c>
      <c r="E454">
        <f t="shared" si="66"/>
        <v>2014</v>
      </c>
      <c r="F454">
        <f t="shared" si="67"/>
        <v>3</v>
      </c>
      <c r="G454" t="str">
        <f t="shared" si="68"/>
        <v>March</v>
      </c>
      <c r="H454">
        <f t="shared" si="69"/>
        <v>1</v>
      </c>
      <c r="I454" t="str">
        <f t="shared" si="70"/>
        <v>Q1</v>
      </c>
      <c r="J454" s="4">
        <f t="shared" si="71"/>
        <v>41727</v>
      </c>
    </row>
    <row r="455" spans="1:10" x14ac:dyDescent="0.25">
      <c r="A455" s="7">
        <f t="shared" si="63"/>
        <v>20140330</v>
      </c>
      <c r="B455" s="4">
        <v>41728</v>
      </c>
      <c r="C455">
        <f t="shared" si="64"/>
        <v>30</v>
      </c>
      <c r="D455">
        <f t="shared" si="65"/>
        <v>89</v>
      </c>
      <c r="E455">
        <f t="shared" si="66"/>
        <v>2014</v>
      </c>
      <c r="F455">
        <f t="shared" si="67"/>
        <v>3</v>
      </c>
      <c r="G455" t="str">
        <f t="shared" si="68"/>
        <v>March</v>
      </c>
      <c r="H455">
        <f t="shared" si="69"/>
        <v>1</v>
      </c>
      <c r="I455" t="str">
        <f t="shared" si="70"/>
        <v>Q1</v>
      </c>
      <c r="J455" s="4">
        <f t="shared" si="71"/>
        <v>41734</v>
      </c>
    </row>
    <row r="456" spans="1:10" x14ac:dyDescent="0.25">
      <c r="A456" s="7">
        <f t="shared" si="63"/>
        <v>20140331</v>
      </c>
      <c r="B456" s="4">
        <v>41729</v>
      </c>
      <c r="C456">
        <f t="shared" si="64"/>
        <v>31</v>
      </c>
      <c r="D456">
        <f t="shared" si="65"/>
        <v>90</v>
      </c>
      <c r="E456">
        <f t="shared" si="66"/>
        <v>2014</v>
      </c>
      <c r="F456">
        <f t="shared" si="67"/>
        <v>3</v>
      </c>
      <c r="G456" t="str">
        <f t="shared" si="68"/>
        <v>March</v>
      </c>
      <c r="H456">
        <f t="shared" si="69"/>
        <v>1</v>
      </c>
      <c r="I456" t="str">
        <f t="shared" si="70"/>
        <v>Q1</v>
      </c>
      <c r="J456" s="4">
        <f t="shared" si="71"/>
        <v>41734</v>
      </c>
    </row>
    <row r="457" spans="1:10" x14ac:dyDescent="0.25">
      <c r="A457" s="7">
        <f t="shared" si="63"/>
        <v>20140401</v>
      </c>
      <c r="B457" s="4">
        <v>41730</v>
      </c>
      <c r="C457">
        <f t="shared" si="64"/>
        <v>1</v>
      </c>
      <c r="D457">
        <f t="shared" si="65"/>
        <v>91</v>
      </c>
      <c r="E457">
        <f t="shared" si="66"/>
        <v>2014</v>
      </c>
      <c r="F457">
        <f t="shared" si="67"/>
        <v>4</v>
      </c>
      <c r="G457" t="str">
        <f t="shared" si="68"/>
        <v>April</v>
      </c>
      <c r="H457">
        <f t="shared" si="69"/>
        <v>2</v>
      </c>
      <c r="I457" t="str">
        <f t="shared" si="70"/>
        <v>Q2</v>
      </c>
      <c r="J457" s="4">
        <f t="shared" si="71"/>
        <v>41734</v>
      </c>
    </row>
    <row r="458" spans="1:10" x14ac:dyDescent="0.25">
      <c r="A458" s="7">
        <f t="shared" si="63"/>
        <v>20140402</v>
      </c>
      <c r="B458" s="4">
        <v>41731</v>
      </c>
      <c r="C458">
        <f t="shared" si="64"/>
        <v>2</v>
      </c>
      <c r="D458">
        <f t="shared" si="65"/>
        <v>92</v>
      </c>
      <c r="E458">
        <f t="shared" si="66"/>
        <v>2014</v>
      </c>
      <c r="F458">
        <f t="shared" si="67"/>
        <v>4</v>
      </c>
      <c r="G458" t="str">
        <f t="shared" si="68"/>
        <v>April</v>
      </c>
      <c r="H458">
        <f t="shared" si="69"/>
        <v>2</v>
      </c>
      <c r="I458" t="str">
        <f t="shared" si="70"/>
        <v>Q2</v>
      </c>
      <c r="J458" s="4">
        <f t="shared" si="71"/>
        <v>41734</v>
      </c>
    </row>
    <row r="459" spans="1:10" x14ac:dyDescent="0.25">
      <c r="A459" s="7">
        <f t="shared" si="63"/>
        <v>20140403</v>
      </c>
      <c r="B459" s="4">
        <v>41732</v>
      </c>
      <c r="C459">
        <f t="shared" si="64"/>
        <v>3</v>
      </c>
      <c r="D459">
        <f t="shared" si="65"/>
        <v>93</v>
      </c>
      <c r="E459">
        <f t="shared" si="66"/>
        <v>2014</v>
      </c>
      <c r="F459">
        <f t="shared" si="67"/>
        <v>4</v>
      </c>
      <c r="G459" t="str">
        <f t="shared" si="68"/>
        <v>April</v>
      </c>
      <c r="H459">
        <f t="shared" si="69"/>
        <v>2</v>
      </c>
      <c r="I459" t="str">
        <f t="shared" si="70"/>
        <v>Q2</v>
      </c>
      <c r="J459" s="4">
        <f t="shared" si="71"/>
        <v>41734</v>
      </c>
    </row>
    <row r="460" spans="1:10" x14ac:dyDescent="0.25">
      <c r="A460" s="7">
        <f t="shared" si="63"/>
        <v>20140404</v>
      </c>
      <c r="B460" s="4">
        <v>41733</v>
      </c>
      <c r="C460">
        <f t="shared" si="64"/>
        <v>4</v>
      </c>
      <c r="D460">
        <f t="shared" si="65"/>
        <v>94</v>
      </c>
      <c r="E460">
        <f t="shared" si="66"/>
        <v>2014</v>
      </c>
      <c r="F460">
        <f t="shared" si="67"/>
        <v>4</v>
      </c>
      <c r="G460" t="str">
        <f t="shared" si="68"/>
        <v>April</v>
      </c>
      <c r="H460">
        <f t="shared" si="69"/>
        <v>2</v>
      </c>
      <c r="I460" t="str">
        <f t="shared" si="70"/>
        <v>Q2</v>
      </c>
      <c r="J460" s="4">
        <f t="shared" si="71"/>
        <v>41734</v>
      </c>
    </row>
    <row r="461" spans="1:10" x14ac:dyDescent="0.25">
      <c r="A461" s="7">
        <f t="shared" si="63"/>
        <v>20140405</v>
      </c>
      <c r="B461" s="4">
        <v>41734</v>
      </c>
      <c r="C461">
        <f t="shared" si="64"/>
        <v>5</v>
      </c>
      <c r="D461">
        <f t="shared" si="65"/>
        <v>95</v>
      </c>
      <c r="E461">
        <f t="shared" si="66"/>
        <v>2014</v>
      </c>
      <c r="F461">
        <f t="shared" si="67"/>
        <v>4</v>
      </c>
      <c r="G461" t="str">
        <f t="shared" si="68"/>
        <v>April</v>
      </c>
      <c r="H461">
        <f t="shared" si="69"/>
        <v>2</v>
      </c>
      <c r="I461" t="str">
        <f t="shared" si="70"/>
        <v>Q2</v>
      </c>
      <c r="J461" s="4">
        <f t="shared" si="71"/>
        <v>41734</v>
      </c>
    </row>
    <row r="462" spans="1:10" x14ac:dyDescent="0.25">
      <c r="A462" s="7">
        <f t="shared" si="63"/>
        <v>20140406</v>
      </c>
      <c r="B462" s="4">
        <v>41735</v>
      </c>
      <c r="C462">
        <f t="shared" si="64"/>
        <v>6</v>
      </c>
      <c r="D462">
        <f t="shared" si="65"/>
        <v>96</v>
      </c>
      <c r="E462">
        <f t="shared" si="66"/>
        <v>2014</v>
      </c>
      <c r="F462">
        <f t="shared" si="67"/>
        <v>4</v>
      </c>
      <c r="G462" t="str">
        <f t="shared" si="68"/>
        <v>April</v>
      </c>
      <c r="H462">
        <f t="shared" si="69"/>
        <v>2</v>
      </c>
      <c r="I462" t="str">
        <f t="shared" si="70"/>
        <v>Q2</v>
      </c>
      <c r="J462" s="4">
        <f t="shared" si="71"/>
        <v>41741</v>
      </c>
    </row>
    <row r="463" spans="1:10" x14ac:dyDescent="0.25">
      <c r="A463" s="7">
        <f t="shared" si="63"/>
        <v>20140407</v>
      </c>
      <c r="B463" s="4">
        <v>41736</v>
      </c>
      <c r="C463">
        <f t="shared" si="64"/>
        <v>7</v>
      </c>
      <c r="D463">
        <f t="shared" si="65"/>
        <v>97</v>
      </c>
      <c r="E463">
        <f t="shared" si="66"/>
        <v>2014</v>
      </c>
      <c r="F463">
        <f t="shared" si="67"/>
        <v>4</v>
      </c>
      <c r="G463" t="str">
        <f t="shared" si="68"/>
        <v>April</v>
      </c>
      <c r="H463">
        <f t="shared" si="69"/>
        <v>2</v>
      </c>
      <c r="I463" t="str">
        <f t="shared" si="70"/>
        <v>Q2</v>
      </c>
      <c r="J463" s="4">
        <f t="shared" si="71"/>
        <v>41741</v>
      </c>
    </row>
    <row r="464" spans="1:10" x14ac:dyDescent="0.25">
      <c r="A464" s="7">
        <f t="shared" si="63"/>
        <v>20140408</v>
      </c>
      <c r="B464" s="4">
        <v>41737</v>
      </c>
      <c r="C464">
        <f t="shared" si="64"/>
        <v>8</v>
      </c>
      <c r="D464">
        <f t="shared" si="65"/>
        <v>98</v>
      </c>
      <c r="E464">
        <f t="shared" si="66"/>
        <v>2014</v>
      </c>
      <c r="F464">
        <f t="shared" si="67"/>
        <v>4</v>
      </c>
      <c r="G464" t="str">
        <f t="shared" si="68"/>
        <v>April</v>
      </c>
      <c r="H464">
        <f t="shared" si="69"/>
        <v>2</v>
      </c>
      <c r="I464" t="str">
        <f t="shared" si="70"/>
        <v>Q2</v>
      </c>
      <c r="J464" s="4">
        <f t="shared" si="71"/>
        <v>41741</v>
      </c>
    </row>
    <row r="465" spans="1:10" x14ac:dyDescent="0.25">
      <c r="A465" s="7">
        <f t="shared" si="63"/>
        <v>20140409</v>
      </c>
      <c r="B465" s="4">
        <v>41738</v>
      </c>
      <c r="C465">
        <f t="shared" si="64"/>
        <v>9</v>
      </c>
      <c r="D465">
        <f t="shared" si="65"/>
        <v>99</v>
      </c>
      <c r="E465">
        <f t="shared" si="66"/>
        <v>2014</v>
      </c>
      <c r="F465">
        <f t="shared" si="67"/>
        <v>4</v>
      </c>
      <c r="G465" t="str">
        <f t="shared" si="68"/>
        <v>April</v>
      </c>
      <c r="H465">
        <f t="shared" si="69"/>
        <v>2</v>
      </c>
      <c r="I465" t="str">
        <f t="shared" si="70"/>
        <v>Q2</v>
      </c>
      <c r="J465" s="4">
        <f t="shared" si="71"/>
        <v>41741</v>
      </c>
    </row>
    <row r="466" spans="1:10" x14ac:dyDescent="0.25">
      <c r="A466" s="7">
        <f t="shared" si="63"/>
        <v>20140410</v>
      </c>
      <c r="B466" s="4">
        <v>41739</v>
      </c>
      <c r="C466">
        <f t="shared" si="64"/>
        <v>10</v>
      </c>
      <c r="D466">
        <f t="shared" si="65"/>
        <v>100</v>
      </c>
      <c r="E466">
        <f t="shared" si="66"/>
        <v>2014</v>
      </c>
      <c r="F466">
        <f t="shared" si="67"/>
        <v>4</v>
      </c>
      <c r="G466" t="str">
        <f t="shared" si="68"/>
        <v>April</v>
      </c>
      <c r="H466">
        <f t="shared" si="69"/>
        <v>2</v>
      </c>
      <c r="I466" t="str">
        <f t="shared" si="70"/>
        <v>Q2</v>
      </c>
      <c r="J466" s="4">
        <f t="shared" si="71"/>
        <v>41741</v>
      </c>
    </row>
    <row r="467" spans="1:10" x14ac:dyDescent="0.25">
      <c r="A467" s="7">
        <f t="shared" si="63"/>
        <v>20140411</v>
      </c>
      <c r="B467" s="4">
        <v>41740</v>
      </c>
      <c r="C467">
        <f t="shared" si="64"/>
        <v>11</v>
      </c>
      <c r="D467">
        <f t="shared" si="65"/>
        <v>101</v>
      </c>
      <c r="E467">
        <f t="shared" si="66"/>
        <v>2014</v>
      </c>
      <c r="F467">
        <f t="shared" si="67"/>
        <v>4</v>
      </c>
      <c r="G467" t="str">
        <f t="shared" si="68"/>
        <v>April</v>
      </c>
      <c r="H467">
        <f t="shared" si="69"/>
        <v>2</v>
      </c>
      <c r="I467" t="str">
        <f t="shared" si="70"/>
        <v>Q2</v>
      </c>
      <c r="J467" s="4">
        <f t="shared" si="71"/>
        <v>41741</v>
      </c>
    </row>
    <row r="468" spans="1:10" x14ac:dyDescent="0.25">
      <c r="A468" s="7">
        <f t="shared" si="63"/>
        <v>20140412</v>
      </c>
      <c r="B468" s="4">
        <v>41741</v>
      </c>
      <c r="C468">
        <f t="shared" si="64"/>
        <v>12</v>
      </c>
      <c r="D468">
        <f t="shared" si="65"/>
        <v>102</v>
      </c>
      <c r="E468">
        <f t="shared" si="66"/>
        <v>2014</v>
      </c>
      <c r="F468">
        <f t="shared" si="67"/>
        <v>4</v>
      </c>
      <c r="G468" t="str">
        <f t="shared" si="68"/>
        <v>April</v>
      </c>
      <c r="H468">
        <f t="shared" si="69"/>
        <v>2</v>
      </c>
      <c r="I468" t="str">
        <f t="shared" si="70"/>
        <v>Q2</v>
      </c>
      <c r="J468" s="4">
        <f t="shared" si="71"/>
        <v>41741</v>
      </c>
    </row>
    <row r="469" spans="1:10" x14ac:dyDescent="0.25">
      <c r="A469" s="7">
        <f t="shared" si="63"/>
        <v>20140413</v>
      </c>
      <c r="B469" s="4">
        <v>41742</v>
      </c>
      <c r="C469">
        <f t="shared" si="64"/>
        <v>13</v>
      </c>
      <c r="D469">
        <f t="shared" si="65"/>
        <v>103</v>
      </c>
      <c r="E469">
        <f t="shared" si="66"/>
        <v>2014</v>
      </c>
      <c r="F469">
        <f t="shared" si="67"/>
        <v>4</v>
      </c>
      <c r="G469" t="str">
        <f t="shared" si="68"/>
        <v>April</v>
      </c>
      <c r="H469">
        <f t="shared" si="69"/>
        <v>2</v>
      </c>
      <c r="I469" t="str">
        <f t="shared" si="70"/>
        <v>Q2</v>
      </c>
      <c r="J469" s="4">
        <f t="shared" si="71"/>
        <v>41748</v>
      </c>
    </row>
    <row r="470" spans="1:10" x14ac:dyDescent="0.25">
      <c r="A470" s="7">
        <f t="shared" si="63"/>
        <v>20140414</v>
      </c>
      <c r="B470" s="4">
        <v>41743</v>
      </c>
      <c r="C470">
        <f t="shared" si="64"/>
        <v>14</v>
      </c>
      <c r="D470">
        <f t="shared" si="65"/>
        <v>104</v>
      </c>
      <c r="E470">
        <f t="shared" si="66"/>
        <v>2014</v>
      </c>
      <c r="F470">
        <f t="shared" si="67"/>
        <v>4</v>
      </c>
      <c r="G470" t="str">
        <f t="shared" si="68"/>
        <v>April</v>
      </c>
      <c r="H470">
        <f t="shared" si="69"/>
        <v>2</v>
      </c>
      <c r="I470" t="str">
        <f t="shared" si="70"/>
        <v>Q2</v>
      </c>
      <c r="J470" s="4">
        <f t="shared" si="71"/>
        <v>41748</v>
      </c>
    </row>
    <row r="471" spans="1:10" x14ac:dyDescent="0.25">
      <c r="A471" s="7">
        <f t="shared" si="63"/>
        <v>20140415</v>
      </c>
      <c r="B471" s="4">
        <v>41744</v>
      </c>
      <c r="C471">
        <f t="shared" si="64"/>
        <v>15</v>
      </c>
      <c r="D471">
        <f t="shared" si="65"/>
        <v>105</v>
      </c>
      <c r="E471">
        <f t="shared" si="66"/>
        <v>2014</v>
      </c>
      <c r="F471">
        <f t="shared" si="67"/>
        <v>4</v>
      </c>
      <c r="G471" t="str">
        <f t="shared" si="68"/>
        <v>April</v>
      </c>
      <c r="H471">
        <f t="shared" si="69"/>
        <v>2</v>
      </c>
      <c r="I471" t="str">
        <f t="shared" si="70"/>
        <v>Q2</v>
      </c>
      <c r="J471" s="4">
        <f t="shared" si="71"/>
        <v>41748</v>
      </c>
    </row>
    <row r="472" spans="1:10" x14ac:dyDescent="0.25">
      <c r="A472" s="7">
        <f t="shared" si="63"/>
        <v>20140416</v>
      </c>
      <c r="B472" s="4">
        <v>41745</v>
      </c>
      <c r="C472">
        <f t="shared" si="64"/>
        <v>16</v>
      </c>
      <c r="D472">
        <f t="shared" si="65"/>
        <v>106</v>
      </c>
      <c r="E472">
        <f t="shared" si="66"/>
        <v>2014</v>
      </c>
      <c r="F472">
        <f t="shared" si="67"/>
        <v>4</v>
      </c>
      <c r="G472" t="str">
        <f t="shared" si="68"/>
        <v>April</v>
      </c>
      <c r="H472">
        <f t="shared" si="69"/>
        <v>2</v>
      </c>
      <c r="I472" t="str">
        <f t="shared" si="70"/>
        <v>Q2</v>
      </c>
      <c r="J472" s="4">
        <f t="shared" si="71"/>
        <v>41748</v>
      </c>
    </row>
    <row r="473" spans="1:10" x14ac:dyDescent="0.25">
      <c r="A473" s="7">
        <f t="shared" si="63"/>
        <v>20140417</v>
      </c>
      <c r="B473" s="4">
        <v>41746</v>
      </c>
      <c r="C473">
        <f t="shared" si="64"/>
        <v>17</v>
      </c>
      <c r="D473">
        <f t="shared" si="65"/>
        <v>107</v>
      </c>
      <c r="E473">
        <f t="shared" si="66"/>
        <v>2014</v>
      </c>
      <c r="F473">
        <f t="shared" si="67"/>
        <v>4</v>
      </c>
      <c r="G473" t="str">
        <f t="shared" si="68"/>
        <v>April</v>
      </c>
      <c r="H473">
        <f t="shared" si="69"/>
        <v>2</v>
      </c>
      <c r="I473" t="str">
        <f t="shared" si="70"/>
        <v>Q2</v>
      </c>
      <c r="J473" s="4">
        <f t="shared" si="71"/>
        <v>41748</v>
      </c>
    </row>
    <row r="474" spans="1:10" x14ac:dyDescent="0.25">
      <c r="A474" s="7">
        <f t="shared" si="63"/>
        <v>20140418</v>
      </c>
      <c r="B474" s="4">
        <v>41747</v>
      </c>
      <c r="C474">
        <f t="shared" si="64"/>
        <v>18</v>
      </c>
      <c r="D474">
        <f t="shared" si="65"/>
        <v>108</v>
      </c>
      <c r="E474">
        <f t="shared" si="66"/>
        <v>2014</v>
      </c>
      <c r="F474">
        <f t="shared" si="67"/>
        <v>4</v>
      </c>
      <c r="G474" t="str">
        <f t="shared" si="68"/>
        <v>April</v>
      </c>
      <c r="H474">
        <f t="shared" si="69"/>
        <v>2</v>
      </c>
      <c r="I474" t="str">
        <f t="shared" si="70"/>
        <v>Q2</v>
      </c>
      <c r="J474" s="4">
        <f t="shared" si="71"/>
        <v>41748</v>
      </c>
    </row>
    <row r="475" spans="1:10" x14ac:dyDescent="0.25">
      <c r="A475" s="7">
        <f t="shared" si="63"/>
        <v>20140419</v>
      </c>
      <c r="B475" s="4">
        <v>41748</v>
      </c>
      <c r="C475">
        <f t="shared" si="64"/>
        <v>19</v>
      </c>
      <c r="D475">
        <f t="shared" si="65"/>
        <v>109</v>
      </c>
      <c r="E475">
        <f t="shared" si="66"/>
        <v>2014</v>
      </c>
      <c r="F475">
        <f t="shared" si="67"/>
        <v>4</v>
      </c>
      <c r="G475" t="str">
        <f t="shared" si="68"/>
        <v>April</v>
      </c>
      <c r="H475">
        <f t="shared" si="69"/>
        <v>2</v>
      </c>
      <c r="I475" t="str">
        <f t="shared" si="70"/>
        <v>Q2</v>
      </c>
      <c r="J475" s="4">
        <f t="shared" si="71"/>
        <v>41748</v>
      </c>
    </row>
    <row r="476" spans="1:10" x14ac:dyDescent="0.25">
      <c r="A476" s="7">
        <f t="shared" si="63"/>
        <v>20140420</v>
      </c>
      <c r="B476" s="4">
        <v>41749</v>
      </c>
      <c r="C476">
        <f t="shared" si="64"/>
        <v>20</v>
      </c>
      <c r="D476">
        <f t="shared" si="65"/>
        <v>110</v>
      </c>
      <c r="E476">
        <f t="shared" si="66"/>
        <v>2014</v>
      </c>
      <c r="F476">
        <f t="shared" si="67"/>
        <v>4</v>
      </c>
      <c r="G476" t="str">
        <f t="shared" si="68"/>
        <v>April</v>
      </c>
      <c r="H476">
        <f t="shared" si="69"/>
        <v>2</v>
      </c>
      <c r="I476" t="str">
        <f t="shared" si="70"/>
        <v>Q2</v>
      </c>
      <c r="J476" s="4">
        <f t="shared" si="71"/>
        <v>41755</v>
      </c>
    </row>
    <row r="477" spans="1:10" x14ac:dyDescent="0.25">
      <c r="A477" s="7">
        <f t="shared" si="63"/>
        <v>20140421</v>
      </c>
      <c r="B477" s="4">
        <v>41750</v>
      </c>
      <c r="C477">
        <f t="shared" si="64"/>
        <v>21</v>
      </c>
      <c r="D477">
        <f t="shared" si="65"/>
        <v>111</v>
      </c>
      <c r="E477">
        <f t="shared" si="66"/>
        <v>2014</v>
      </c>
      <c r="F477">
        <f t="shared" si="67"/>
        <v>4</v>
      </c>
      <c r="G477" t="str">
        <f t="shared" si="68"/>
        <v>April</v>
      </c>
      <c r="H477">
        <f t="shared" si="69"/>
        <v>2</v>
      </c>
      <c r="I477" t="str">
        <f t="shared" si="70"/>
        <v>Q2</v>
      </c>
      <c r="J477" s="4">
        <f t="shared" si="71"/>
        <v>41755</v>
      </c>
    </row>
    <row r="478" spans="1:10" x14ac:dyDescent="0.25">
      <c r="A478" s="7">
        <f t="shared" si="63"/>
        <v>20140422</v>
      </c>
      <c r="B478" s="4">
        <v>41751</v>
      </c>
      <c r="C478">
        <f t="shared" si="64"/>
        <v>22</v>
      </c>
      <c r="D478">
        <f t="shared" si="65"/>
        <v>112</v>
      </c>
      <c r="E478">
        <f t="shared" si="66"/>
        <v>2014</v>
      </c>
      <c r="F478">
        <f t="shared" si="67"/>
        <v>4</v>
      </c>
      <c r="G478" t="str">
        <f t="shared" si="68"/>
        <v>April</v>
      </c>
      <c r="H478">
        <f t="shared" si="69"/>
        <v>2</v>
      </c>
      <c r="I478" t="str">
        <f t="shared" si="70"/>
        <v>Q2</v>
      </c>
      <c r="J478" s="4">
        <f t="shared" si="71"/>
        <v>41755</v>
      </c>
    </row>
    <row r="479" spans="1:10" x14ac:dyDescent="0.25">
      <c r="A479" s="7">
        <f t="shared" si="63"/>
        <v>20140423</v>
      </c>
      <c r="B479" s="4">
        <v>41752</v>
      </c>
      <c r="C479">
        <f t="shared" si="64"/>
        <v>23</v>
      </c>
      <c r="D479">
        <f t="shared" si="65"/>
        <v>113</v>
      </c>
      <c r="E479">
        <f t="shared" si="66"/>
        <v>2014</v>
      </c>
      <c r="F479">
        <f t="shared" si="67"/>
        <v>4</v>
      </c>
      <c r="G479" t="str">
        <f t="shared" si="68"/>
        <v>April</v>
      </c>
      <c r="H479">
        <f t="shared" si="69"/>
        <v>2</v>
      </c>
      <c r="I479" t="str">
        <f t="shared" si="70"/>
        <v>Q2</v>
      </c>
      <c r="J479" s="4">
        <f t="shared" si="71"/>
        <v>41755</v>
      </c>
    </row>
    <row r="480" spans="1:10" x14ac:dyDescent="0.25">
      <c r="A480" s="7">
        <f t="shared" si="63"/>
        <v>20140424</v>
      </c>
      <c r="B480" s="4">
        <v>41753</v>
      </c>
      <c r="C480">
        <f t="shared" si="64"/>
        <v>24</v>
      </c>
      <c r="D480">
        <f t="shared" si="65"/>
        <v>114</v>
      </c>
      <c r="E480">
        <f t="shared" si="66"/>
        <v>2014</v>
      </c>
      <c r="F480">
        <f t="shared" si="67"/>
        <v>4</v>
      </c>
      <c r="G480" t="str">
        <f t="shared" si="68"/>
        <v>April</v>
      </c>
      <c r="H480">
        <f t="shared" si="69"/>
        <v>2</v>
      </c>
      <c r="I480" t="str">
        <f t="shared" si="70"/>
        <v>Q2</v>
      </c>
      <c r="J480" s="4">
        <f t="shared" si="71"/>
        <v>41755</v>
      </c>
    </row>
    <row r="481" spans="1:10" x14ac:dyDescent="0.25">
      <c r="A481" s="7">
        <f t="shared" si="63"/>
        <v>20140425</v>
      </c>
      <c r="B481" s="4">
        <v>41754</v>
      </c>
      <c r="C481">
        <f t="shared" si="64"/>
        <v>25</v>
      </c>
      <c r="D481">
        <f t="shared" si="65"/>
        <v>115</v>
      </c>
      <c r="E481">
        <f t="shared" si="66"/>
        <v>2014</v>
      </c>
      <c r="F481">
        <f t="shared" si="67"/>
        <v>4</v>
      </c>
      <c r="G481" t="str">
        <f t="shared" si="68"/>
        <v>April</v>
      </c>
      <c r="H481">
        <f t="shared" si="69"/>
        <v>2</v>
      </c>
      <c r="I481" t="str">
        <f t="shared" si="70"/>
        <v>Q2</v>
      </c>
      <c r="J481" s="4">
        <f t="shared" si="71"/>
        <v>41755</v>
      </c>
    </row>
    <row r="482" spans="1:10" x14ac:dyDescent="0.25">
      <c r="A482" s="7">
        <f t="shared" si="63"/>
        <v>20140426</v>
      </c>
      <c r="B482" s="4">
        <v>41755</v>
      </c>
      <c r="C482">
        <f t="shared" si="64"/>
        <v>26</v>
      </c>
      <c r="D482">
        <f t="shared" si="65"/>
        <v>116</v>
      </c>
      <c r="E482">
        <f t="shared" si="66"/>
        <v>2014</v>
      </c>
      <c r="F482">
        <f t="shared" si="67"/>
        <v>4</v>
      </c>
      <c r="G482" t="str">
        <f t="shared" si="68"/>
        <v>April</v>
      </c>
      <c r="H482">
        <f t="shared" si="69"/>
        <v>2</v>
      </c>
      <c r="I482" t="str">
        <f t="shared" si="70"/>
        <v>Q2</v>
      </c>
      <c r="J482" s="4">
        <f t="shared" si="71"/>
        <v>41755</v>
      </c>
    </row>
    <row r="483" spans="1:10" x14ac:dyDescent="0.25">
      <c r="A483" s="7">
        <f t="shared" si="63"/>
        <v>20140427</v>
      </c>
      <c r="B483" s="4">
        <v>41756</v>
      </c>
      <c r="C483">
        <f t="shared" si="64"/>
        <v>27</v>
      </c>
      <c r="D483">
        <f t="shared" si="65"/>
        <v>117</v>
      </c>
      <c r="E483">
        <f t="shared" si="66"/>
        <v>2014</v>
      </c>
      <c r="F483">
        <f t="shared" si="67"/>
        <v>4</v>
      </c>
      <c r="G483" t="str">
        <f t="shared" si="68"/>
        <v>April</v>
      </c>
      <c r="H483">
        <f t="shared" si="69"/>
        <v>2</v>
      </c>
      <c r="I483" t="str">
        <f t="shared" si="70"/>
        <v>Q2</v>
      </c>
      <c r="J483" s="4">
        <f t="shared" si="71"/>
        <v>41762</v>
      </c>
    </row>
    <row r="484" spans="1:10" x14ac:dyDescent="0.25">
      <c r="A484" s="7">
        <f t="shared" si="63"/>
        <v>20140428</v>
      </c>
      <c r="B484" s="4">
        <v>41757</v>
      </c>
      <c r="C484">
        <f t="shared" si="64"/>
        <v>28</v>
      </c>
      <c r="D484">
        <f t="shared" si="65"/>
        <v>118</v>
      </c>
      <c r="E484">
        <f t="shared" si="66"/>
        <v>2014</v>
      </c>
      <c r="F484">
        <f t="shared" si="67"/>
        <v>4</v>
      </c>
      <c r="G484" t="str">
        <f t="shared" si="68"/>
        <v>April</v>
      </c>
      <c r="H484">
        <f t="shared" si="69"/>
        <v>2</v>
      </c>
      <c r="I484" t="str">
        <f t="shared" si="70"/>
        <v>Q2</v>
      </c>
      <c r="J484" s="4">
        <f t="shared" si="71"/>
        <v>41762</v>
      </c>
    </row>
    <row r="485" spans="1:10" x14ac:dyDescent="0.25">
      <c r="A485" s="7">
        <f t="shared" si="63"/>
        <v>20140429</v>
      </c>
      <c r="B485" s="4">
        <v>41758</v>
      </c>
      <c r="C485">
        <f t="shared" si="64"/>
        <v>29</v>
      </c>
      <c r="D485">
        <f t="shared" si="65"/>
        <v>119</v>
      </c>
      <c r="E485">
        <f t="shared" si="66"/>
        <v>2014</v>
      </c>
      <c r="F485">
        <f t="shared" si="67"/>
        <v>4</v>
      </c>
      <c r="G485" t="str">
        <f t="shared" si="68"/>
        <v>April</v>
      </c>
      <c r="H485">
        <f t="shared" si="69"/>
        <v>2</v>
      </c>
      <c r="I485" t="str">
        <f t="shared" si="70"/>
        <v>Q2</v>
      </c>
      <c r="J485" s="4">
        <f t="shared" si="71"/>
        <v>41762</v>
      </c>
    </row>
    <row r="486" spans="1:10" x14ac:dyDescent="0.25">
      <c r="A486" s="7">
        <f t="shared" si="63"/>
        <v>20140430</v>
      </c>
      <c r="B486" s="4">
        <v>41759</v>
      </c>
      <c r="C486">
        <f t="shared" si="64"/>
        <v>30</v>
      </c>
      <c r="D486">
        <f t="shared" si="65"/>
        <v>120</v>
      </c>
      <c r="E486">
        <f t="shared" si="66"/>
        <v>2014</v>
      </c>
      <c r="F486">
        <f t="shared" si="67"/>
        <v>4</v>
      </c>
      <c r="G486" t="str">
        <f t="shared" si="68"/>
        <v>April</v>
      </c>
      <c r="H486">
        <f t="shared" si="69"/>
        <v>2</v>
      </c>
      <c r="I486" t="str">
        <f t="shared" si="70"/>
        <v>Q2</v>
      </c>
      <c r="J486" s="4">
        <f t="shared" si="71"/>
        <v>41762</v>
      </c>
    </row>
    <row r="487" spans="1:10" x14ac:dyDescent="0.25">
      <c r="A487" s="7">
        <f t="shared" si="63"/>
        <v>20140501</v>
      </c>
      <c r="B487" s="4">
        <v>41760</v>
      </c>
      <c r="C487">
        <f t="shared" si="64"/>
        <v>1</v>
      </c>
      <c r="D487">
        <f t="shared" si="65"/>
        <v>121</v>
      </c>
      <c r="E487">
        <f t="shared" si="66"/>
        <v>2014</v>
      </c>
      <c r="F487">
        <f t="shared" si="67"/>
        <v>5</v>
      </c>
      <c r="G487" t="str">
        <f t="shared" si="68"/>
        <v>May</v>
      </c>
      <c r="H487">
        <f t="shared" si="69"/>
        <v>2</v>
      </c>
      <c r="I487" t="str">
        <f t="shared" si="70"/>
        <v>Q2</v>
      </c>
      <c r="J487" s="4">
        <f t="shared" si="71"/>
        <v>41762</v>
      </c>
    </row>
    <row r="488" spans="1:10" x14ac:dyDescent="0.25">
      <c r="A488" s="7">
        <f t="shared" si="63"/>
        <v>20140502</v>
      </c>
      <c r="B488" s="4">
        <v>41761</v>
      </c>
      <c r="C488">
        <f t="shared" si="64"/>
        <v>2</v>
      </c>
      <c r="D488">
        <f t="shared" si="65"/>
        <v>122</v>
      </c>
      <c r="E488">
        <f t="shared" si="66"/>
        <v>2014</v>
      </c>
      <c r="F488">
        <f t="shared" si="67"/>
        <v>5</v>
      </c>
      <c r="G488" t="str">
        <f t="shared" si="68"/>
        <v>May</v>
      </c>
      <c r="H488">
        <f t="shared" si="69"/>
        <v>2</v>
      </c>
      <c r="I488" t="str">
        <f t="shared" si="70"/>
        <v>Q2</v>
      </c>
      <c r="J488" s="4">
        <f t="shared" si="71"/>
        <v>41762</v>
      </c>
    </row>
    <row r="489" spans="1:10" x14ac:dyDescent="0.25">
      <c r="A489" s="7">
        <f t="shared" si="63"/>
        <v>20140503</v>
      </c>
      <c r="B489" s="4">
        <v>41762</v>
      </c>
      <c r="C489">
        <f t="shared" si="64"/>
        <v>3</v>
      </c>
      <c r="D489">
        <f t="shared" si="65"/>
        <v>123</v>
      </c>
      <c r="E489">
        <f t="shared" si="66"/>
        <v>2014</v>
      </c>
      <c r="F489">
        <f t="shared" si="67"/>
        <v>5</v>
      </c>
      <c r="G489" t="str">
        <f t="shared" si="68"/>
        <v>May</v>
      </c>
      <c r="H489">
        <f t="shared" si="69"/>
        <v>2</v>
      </c>
      <c r="I489" t="str">
        <f t="shared" si="70"/>
        <v>Q2</v>
      </c>
      <c r="J489" s="4">
        <f t="shared" si="71"/>
        <v>41762</v>
      </c>
    </row>
    <row r="490" spans="1:10" x14ac:dyDescent="0.25">
      <c r="A490" s="7">
        <f t="shared" si="63"/>
        <v>20140504</v>
      </c>
      <c r="B490" s="4">
        <v>41763</v>
      </c>
      <c r="C490">
        <f t="shared" si="64"/>
        <v>4</v>
      </c>
      <c r="D490">
        <f t="shared" si="65"/>
        <v>124</v>
      </c>
      <c r="E490">
        <f t="shared" si="66"/>
        <v>2014</v>
      </c>
      <c r="F490">
        <f t="shared" si="67"/>
        <v>5</v>
      </c>
      <c r="G490" t="str">
        <f t="shared" si="68"/>
        <v>May</v>
      </c>
      <c r="H490">
        <f t="shared" si="69"/>
        <v>2</v>
      </c>
      <c r="I490" t="str">
        <f t="shared" si="70"/>
        <v>Q2</v>
      </c>
      <c r="J490" s="4">
        <f t="shared" si="71"/>
        <v>41769</v>
      </c>
    </row>
    <row r="491" spans="1:10" x14ac:dyDescent="0.25">
      <c r="A491" s="7">
        <f t="shared" si="63"/>
        <v>20140505</v>
      </c>
      <c r="B491" s="4">
        <v>41764</v>
      </c>
      <c r="C491">
        <f t="shared" si="64"/>
        <v>5</v>
      </c>
      <c r="D491">
        <f t="shared" si="65"/>
        <v>125</v>
      </c>
      <c r="E491">
        <f t="shared" si="66"/>
        <v>2014</v>
      </c>
      <c r="F491">
        <f t="shared" si="67"/>
        <v>5</v>
      </c>
      <c r="G491" t="str">
        <f t="shared" si="68"/>
        <v>May</v>
      </c>
      <c r="H491">
        <f t="shared" si="69"/>
        <v>2</v>
      </c>
      <c r="I491" t="str">
        <f t="shared" si="70"/>
        <v>Q2</v>
      </c>
      <c r="J491" s="4">
        <f t="shared" si="71"/>
        <v>41769</v>
      </c>
    </row>
    <row r="492" spans="1:10" x14ac:dyDescent="0.25">
      <c r="A492" s="7">
        <f t="shared" si="63"/>
        <v>20140506</v>
      </c>
      <c r="B492" s="4">
        <v>41765</v>
      </c>
      <c r="C492">
        <f t="shared" si="64"/>
        <v>6</v>
      </c>
      <c r="D492">
        <f t="shared" si="65"/>
        <v>126</v>
      </c>
      <c r="E492">
        <f t="shared" si="66"/>
        <v>2014</v>
      </c>
      <c r="F492">
        <f t="shared" si="67"/>
        <v>5</v>
      </c>
      <c r="G492" t="str">
        <f t="shared" si="68"/>
        <v>May</v>
      </c>
      <c r="H492">
        <f t="shared" si="69"/>
        <v>2</v>
      </c>
      <c r="I492" t="str">
        <f t="shared" si="70"/>
        <v>Q2</v>
      </c>
      <c r="J492" s="4">
        <f t="shared" si="71"/>
        <v>41769</v>
      </c>
    </row>
    <row r="493" spans="1:10" x14ac:dyDescent="0.25">
      <c r="A493" s="7">
        <f t="shared" si="63"/>
        <v>20140507</v>
      </c>
      <c r="B493" s="4">
        <v>41766</v>
      </c>
      <c r="C493">
        <f t="shared" si="64"/>
        <v>7</v>
      </c>
      <c r="D493">
        <f t="shared" si="65"/>
        <v>127</v>
      </c>
      <c r="E493">
        <f t="shared" si="66"/>
        <v>2014</v>
      </c>
      <c r="F493">
        <f t="shared" si="67"/>
        <v>5</v>
      </c>
      <c r="G493" t="str">
        <f t="shared" si="68"/>
        <v>May</v>
      </c>
      <c r="H493">
        <f t="shared" si="69"/>
        <v>2</v>
      </c>
      <c r="I493" t="str">
        <f t="shared" si="70"/>
        <v>Q2</v>
      </c>
      <c r="J493" s="4">
        <f t="shared" si="71"/>
        <v>41769</v>
      </c>
    </row>
    <row r="494" spans="1:10" x14ac:dyDescent="0.25">
      <c r="A494" s="7">
        <f t="shared" si="63"/>
        <v>20140508</v>
      </c>
      <c r="B494" s="4">
        <v>41767</v>
      </c>
      <c r="C494">
        <f t="shared" si="64"/>
        <v>8</v>
      </c>
      <c r="D494">
        <f t="shared" si="65"/>
        <v>128</v>
      </c>
      <c r="E494">
        <f t="shared" si="66"/>
        <v>2014</v>
      </c>
      <c r="F494">
        <f t="shared" si="67"/>
        <v>5</v>
      </c>
      <c r="G494" t="str">
        <f t="shared" si="68"/>
        <v>May</v>
      </c>
      <c r="H494">
        <f t="shared" si="69"/>
        <v>2</v>
      </c>
      <c r="I494" t="str">
        <f t="shared" si="70"/>
        <v>Q2</v>
      </c>
      <c r="J494" s="4">
        <f t="shared" si="71"/>
        <v>41769</v>
      </c>
    </row>
    <row r="495" spans="1:10" x14ac:dyDescent="0.25">
      <c r="A495" s="7">
        <f t="shared" si="63"/>
        <v>20140509</v>
      </c>
      <c r="B495" s="4">
        <v>41768</v>
      </c>
      <c r="C495">
        <f t="shared" si="64"/>
        <v>9</v>
      </c>
      <c r="D495">
        <f t="shared" si="65"/>
        <v>129</v>
      </c>
      <c r="E495">
        <f t="shared" si="66"/>
        <v>2014</v>
      </c>
      <c r="F495">
        <f t="shared" si="67"/>
        <v>5</v>
      </c>
      <c r="G495" t="str">
        <f t="shared" si="68"/>
        <v>May</v>
      </c>
      <c r="H495">
        <f t="shared" si="69"/>
        <v>2</v>
      </c>
      <c r="I495" t="str">
        <f t="shared" si="70"/>
        <v>Q2</v>
      </c>
      <c r="J495" s="4">
        <f t="shared" si="71"/>
        <v>41769</v>
      </c>
    </row>
    <row r="496" spans="1:10" x14ac:dyDescent="0.25">
      <c r="A496" s="7">
        <f t="shared" si="63"/>
        <v>20140510</v>
      </c>
      <c r="B496" s="4">
        <v>41769</v>
      </c>
      <c r="C496">
        <f t="shared" si="64"/>
        <v>10</v>
      </c>
      <c r="D496">
        <f t="shared" si="65"/>
        <v>130</v>
      </c>
      <c r="E496">
        <f t="shared" si="66"/>
        <v>2014</v>
      </c>
      <c r="F496">
        <f t="shared" si="67"/>
        <v>5</v>
      </c>
      <c r="G496" t="str">
        <f t="shared" si="68"/>
        <v>May</v>
      </c>
      <c r="H496">
        <f t="shared" si="69"/>
        <v>2</v>
      </c>
      <c r="I496" t="str">
        <f t="shared" si="70"/>
        <v>Q2</v>
      </c>
      <c r="J496" s="4">
        <f t="shared" si="71"/>
        <v>41769</v>
      </c>
    </row>
    <row r="497" spans="1:10" x14ac:dyDescent="0.25">
      <c r="A497" s="7">
        <f t="shared" si="63"/>
        <v>20140511</v>
      </c>
      <c r="B497" s="4">
        <v>41770</v>
      </c>
      <c r="C497">
        <f t="shared" si="64"/>
        <v>11</v>
      </c>
      <c r="D497">
        <f t="shared" si="65"/>
        <v>131</v>
      </c>
      <c r="E497">
        <f t="shared" si="66"/>
        <v>2014</v>
      </c>
      <c r="F497">
        <f t="shared" si="67"/>
        <v>5</v>
      </c>
      <c r="G497" t="str">
        <f t="shared" si="68"/>
        <v>May</v>
      </c>
      <c r="H497">
        <f t="shared" si="69"/>
        <v>2</v>
      </c>
      <c r="I497" t="str">
        <f t="shared" si="70"/>
        <v>Q2</v>
      </c>
      <c r="J497" s="4">
        <f t="shared" si="71"/>
        <v>41776</v>
      </c>
    </row>
    <row r="498" spans="1:10" x14ac:dyDescent="0.25">
      <c r="A498" s="7">
        <f t="shared" si="63"/>
        <v>20140512</v>
      </c>
      <c r="B498" s="4">
        <v>41771</v>
      </c>
      <c r="C498">
        <f t="shared" si="64"/>
        <v>12</v>
      </c>
      <c r="D498">
        <f t="shared" si="65"/>
        <v>132</v>
      </c>
      <c r="E498">
        <f t="shared" si="66"/>
        <v>2014</v>
      </c>
      <c r="F498">
        <f t="shared" si="67"/>
        <v>5</v>
      </c>
      <c r="G498" t="str">
        <f t="shared" si="68"/>
        <v>May</v>
      </c>
      <c r="H498">
        <f t="shared" si="69"/>
        <v>2</v>
      </c>
      <c r="I498" t="str">
        <f t="shared" si="70"/>
        <v>Q2</v>
      </c>
      <c r="J498" s="4">
        <f t="shared" si="71"/>
        <v>41776</v>
      </c>
    </row>
    <row r="499" spans="1:10" x14ac:dyDescent="0.25">
      <c r="A499" s="7">
        <f t="shared" si="63"/>
        <v>20140513</v>
      </c>
      <c r="B499" s="4">
        <v>41772</v>
      </c>
      <c r="C499">
        <f t="shared" si="64"/>
        <v>13</v>
      </c>
      <c r="D499">
        <f t="shared" si="65"/>
        <v>133</v>
      </c>
      <c r="E499">
        <f t="shared" si="66"/>
        <v>2014</v>
      </c>
      <c r="F499">
        <f t="shared" si="67"/>
        <v>5</v>
      </c>
      <c r="G499" t="str">
        <f t="shared" si="68"/>
        <v>May</v>
      </c>
      <c r="H499">
        <f t="shared" si="69"/>
        <v>2</v>
      </c>
      <c r="I499" t="str">
        <f t="shared" si="70"/>
        <v>Q2</v>
      </c>
      <c r="J499" s="4">
        <f t="shared" si="71"/>
        <v>41776</v>
      </c>
    </row>
    <row r="500" spans="1:10" x14ac:dyDescent="0.25">
      <c r="A500" s="7">
        <f t="shared" si="63"/>
        <v>20140514</v>
      </c>
      <c r="B500" s="4">
        <v>41773</v>
      </c>
      <c r="C500">
        <f t="shared" si="64"/>
        <v>14</v>
      </c>
      <c r="D500">
        <f t="shared" si="65"/>
        <v>134</v>
      </c>
      <c r="E500">
        <f t="shared" si="66"/>
        <v>2014</v>
      </c>
      <c r="F500">
        <f t="shared" si="67"/>
        <v>5</v>
      </c>
      <c r="G500" t="str">
        <f t="shared" si="68"/>
        <v>May</v>
      </c>
      <c r="H500">
        <f t="shared" si="69"/>
        <v>2</v>
      </c>
      <c r="I500" t="str">
        <f t="shared" si="70"/>
        <v>Q2</v>
      </c>
      <c r="J500" s="4">
        <f t="shared" si="71"/>
        <v>41776</v>
      </c>
    </row>
    <row r="501" spans="1:10" x14ac:dyDescent="0.25">
      <c r="A501" s="7">
        <f t="shared" si="63"/>
        <v>20140515</v>
      </c>
      <c r="B501" s="4">
        <v>41774</v>
      </c>
      <c r="C501">
        <f t="shared" si="64"/>
        <v>15</v>
      </c>
      <c r="D501">
        <f t="shared" si="65"/>
        <v>135</v>
      </c>
      <c r="E501">
        <f t="shared" si="66"/>
        <v>2014</v>
      </c>
      <c r="F501">
        <f t="shared" si="67"/>
        <v>5</v>
      </c>
      <c r="G501" t="str">
        <f t="shared" si="68"/>
        <v>May</v>
      </c>
      <c r="H501">
        <f t="shared" si="69"/>
        <v>2</v>
      </c>
      <c r="I501" t="str">
        <f t="shared" si="70"/>
        <v>Q2</v>
      </c>
      <c r="J501" s="4">
        <f t="shared" si="71"/>
        <v>41776</v>
      </c>
    </row>
    <row r="502" spans="1:10" x14ac:dyDescent="0.25">
      <c r="A502" s="7">
        <f t="shared" si="63"/>
        <v>20140516</v>
      </c>
      <c r="B502" s="4">
        <v>41775</v>
      </c>
      <c r="C502">
        <f t="shared" si="64"/>
        <v>16</v>
      </c>
      <c r="D502">
        <f t="shared" si="65"/>
        <v>136</v>
      </c>
      <c r="E502">
        <f t="shared" si="66"/>
        <v>2014</v>
      </c>
      <c r="F502">
        <f t="shared" si="67"/>
        <v>5</v>
      </c>
      <c r="G502" t="str">
        <f t="shared" si="68"/>
        <v>May</v>
      </c>
      <c r="H502">
        <f t="shared" si="69"/>
        <v>2</v>
      </c>
      <c r="I502" t="str">
        <f t="shared" si="70"/>
        <v>Q2</v>
      </c>
      <c r="J502" s="4">
        <f t="shared" si="71"/>
        <v>41776</v>
      </c>
    </row>
    <row r="503" spans="1:10" x14ac:dyDescent="0.25">
      <c r="A503" s="7">
        <f t="shared" si="63"/>
        <v>20140517</v>
      </c>
      <c r="B503" s="4">
        <v>41776</v>
      </c>
      <c r="C503">
        <f t="shared" si="64"/>
        <v>17</v>
      </c>
      <c r="D503">
        <f t="shared" si="65"/>
        <v>137</v>
      </c>
      <c r="E503">
        <f t="shared" si="66"/>
        <v>2014</v>
      </c>
      <c r="F503">
        <f t="shared" si="67"/>
        <v>5</v>
      </c>
      <c r="G503" t="str">
        <f t="shared" si="68"/>
        <v>May</v>
      </c>
      <c r="H503">
        <f t="shared" si="69"/>
        <v>2</v>
      </c>
      <c r="I503" t="str">
        <f t="shared" si="70"/>
        <v>Q2</v>
      </c>
      <c r="J503" s="4">
        <f t="shared" si="71"/>
        <v>41776</v>
      </c>
    </row>
    <row r="504" spans="1:10" x14ac:dyDescent="0.25">
      <c r="A504" s="7">
        <f t="shared" si="63"/>
        <v>20140518</v>
      </c>
      <c r="B504" s="4">
        <v>41777</v>
      </c>
      <c r="C504">
        <f t="shared" si="64"/>
        <v>18</v>
      </c>
      <c r="D504">
        <f t="shared" si="65"/>
        <v>138</v>
      </c>
      <c r="E504">
        <f t="shared" si="66"/>
        <v>2014</v>
      </c>
      <c r="F504">
        <f t="shared" si="67"/>
        <v>5</v>
      </c>
      <c r="G504" t="str">
        <f t="shared" si="68"/>
        <v>May</v>
      </c>
      <c r="H504">
        <f t="shared" si="69"/>
        <v>2</v>
      </c>
      <c r="I504" t="str">
        <f t="shared" si="70"/>
        <v>Q2</v>
      </c>
      <c r="J504" s="4">
        <f t="shared" si="71"/>
        <v>41783</v>
      </c>
    </row>
    <row r="505" spans="1:10" x14ac:dyDescent="0.25">
      <c r="A505" s="7">
        <f t="shared" si="63"/>
        <v>20140519</v>
      </c>
      <c r="B505" s="4">
        <v>41778</v>
      </c>
      <c r="C505">
        <f t="shared" si="64"/>
        <v>19</v>
      </c>
      <c r="D505">
        <f t="shared" si="65"/>
        <v>139</v>
      </c>
      <c r="E505">
        <f t="shared" si="66"/>
        <v>2014</v>
      </c>
      <c r="F505">
        <f t="shared" si="67"/>
        <v>5</v>
      </c>
      <c r="G505" t="str">
        <f t="shared" si="68"/>
        <v>May</v>
      </c>
      <c r="H505">
        <f t="shared" si="69"/>
        <v>2</v>
      </c>
      <c r="I505" t="str">
        <f t="shared" si="70"/>
        <v>Q2</v>
      </c>
      <c r="J505" s="4">
        <f t="shared" si="71"/>
        <v>41783</v>
      </c>
    </row>
    <row r="506" spans="1:10" x14ac:dyDescent="0.25">
      <c r="A506" s="7">
        <f t="shared" si="63"/>
        <v>20140520</v>
      </c>
      <c r="B506" s="4">
        <v>41779</v>
      </c>
      <c r="C506">
        <f t="shared" si="64"/>
        <v>20</v>
      </c>
      <c r="D506">
        <f t="shared" si="65"/>
        <v>140</v>
      </c>
      <c r="E506">
        <f t="shared" si="66"/>
        <v>2014</v>
      </c>
      <c r="F506">
        <f t="shared" si="67"/>
        <v>5</v>
      </c>
      <c r="G506" t="str">
        <f t="shared" si="68"/>
        <v>May</v>
      </c>
      <c r="H506">
        <f t="shared" si="69"/>
        <v>2</v>
      </c>
      <c r="I506" t="str">
        <f t="shared" si="70"/>
        <v>Q2</v>
      </c>
      <c r="J506" s="4">
        <f t="shared" si="71"/>
        <v>41783</v>
      </c>
    </row>
    <row r="507" spans="1:10" x14ac:dyDescent="0.25">
      <c r="A507" s="7">
        <f t="shared" si="63"/>
        <v>20140521</v>
      </c>
      <c r="B507" s="4">
        <v>41780</v>
      </c>
      <c r="C507">
        <f t="shared" si="64"/>
        <v>21</v>
      </c>
      <c r="D507">
        <f t="shared" si="65"/>
        <v>141</v>
      </c>
      <c r="E507">
        <f t="shared" si="66"/>
        <v>2014</v>
      </c>
      <c r="F507">
        <f t="shared" si="67"/>
        <v>5</v>
      </c>
      <c r="G507" t="str">
        <f t="shared" si="68"/>
        <v>May</v>
      </c>
      <c r="H507">
        <f t="shared" si="69"/>
        <v>2</v>
      </c>
      <c r="I507" t="str">
        <f t="shared" si="70"/>
        <v>Q2</v>
      </c>
      <c r="J507" s="4">
        <f t="shared" si="71"/>
        <v>41783</v>
      </c>
    </row>
    <row r="508" spans="1:10" x14ac:dyDescent="0.25">
      <c r="A508" s="7">
        <f t="shared" si="63"/>
        <v>20140522</v>
      </c>
      <c r="B508" s="4">
        <v>41781</v>
      </c>
      <c r="C508">
        <f t="shared" si="64"/>
        <v>22</v>
      </c>
      <c r="D508">
        <f t="shared" si="65"/>
        <v>142</v>
      </c>
      <c r="E508">
        <f t="shared" si="66"/>
        <v>2014</v>
      </c>
      <c r="F508">
        <f t="shared" si="67"/>
        <v>5</v>
      </c>
      <c r="G508" t="str">
        <f t="shared" si="68"/>
        <v>May</v>
      </c>
      <c r="H508">
        <f t="shared" si="69"/>
        <v>2</v>
      </c>
      <c r="I508" t="str">
        <f t="shared" si="70"/>
        <v>Q2</v>
      </c>
      <c r="J508" s="4">
        <f t="shared" si="71"/>
        <v>41783</v>
      </c>
    </row>
    <row r="509" spans="1:10" x14ac:dyDescent="0.25">
      <c r="A509" s="7">
        <f t="shared" si="63"/>
        <v>20140523</v>
      </c>
      <c r="B509" s="4">
        <v>41782</v>
      </c>
      <c r="C509">
        <f t="shared" si="64"/>
        <v>23</v>
      </c>
      <c r="D509">
        <f t="shared" si="65"/>
        <v>143</v>
      </c>
      <c r="E509">
        <f t="shared" si="66"/>
        <v>2014</v>
      </c>
      <c r="F509">
        <f t="shared" si="67"/>
        <v>5</v>
      </c>
      <c r="G509" t="str">
        <f t="shared" si="68"/>
        <v>May</v>
      </c>
      <c r="H509">
        <f t="shared" si="69"/>
        <v>2</v>
      </c>
      <c r="I509" t="str">
        <f t="shared" si="70"/>
        <v>Q2</v>
      </c>
      <c r="J509" s="4">
        <f t="shared" si="71"/>
        <v>41783</v>
      </c>
    </row>
    <row r="510" spans="1:10" x14ac:dyDescent="0.25">
      <c r="A510" s="7">
        <f t="shared" si="63"/>
        <v>20140524</v>
      </c>
      <c r="B510" s="4">
        <v>41783</v>
      </c>
      <c r="C510">
        <f t="shared" si="64"/>
        <v>24</v>
      </c>
      <c r="D510">
        <f t="shared" si="65"/>
        <v>144</v>
      </c>
      <c r="E510">
        <f t="shared" si="66"/>
        <v>2014</v>
      </c>
      <c r="F510">
        <f t="shared" si="67"/>
        <v>5</v>
      </c>
      <c r="G510" t="str">
        <f t="shared" si="68"/>
        <v>May</v>
      </c>
      <c r="H510">
        <f t="shared" si="69"/>
        <v>2</v>
      </c>
      <c r="I510" t="str">
        <f t="shared" si="70"/>
        <v>Q2</v>
      </c>
      <c r="J510" s="4">
        <f t="shared" si="71"/>
        <v>41783</v>
      </c>
    </row>
    <row r="511" spans="1:10" x14ac:dyDescent="0.25">
      <c r="A511" s="7">
        <f t="shared" si="63"/>
        <v>20140525</v>
      </c>
      <c r="B511" s="4">
        <v>41784</v>
      </c>
      <c r="C511">
        <f t="shared" si="64"/>
        <v>25</v>
      </c>
      <c r="D511">
        <f t="shared" si="65"/>
        <v>145</v>
      </c>
      <c r="E511">
        <f t="shared" si="66"/>
        <v>2014</v>
      </c>
      <c r="F511">
        <f t="shared" si="67"/>
        <v>5</v>
      </c>
      <c r="G511" t="str">
        <f t="shared" si="68"/>
        <v>May</v>
      </c>
      <c r="H511">
        <f t="shared" si="69"/>
        <v>2</v>
      </c>
      <c r="I511" t="str">
        <f t="shared" si="70"/>
        <v>Q2</v>
      </c>
      <c r="J511" s="4">
        <f t="shared" si="71"/>
        <v>41790</v>
      </c>
    </row>
    <row r="512" spans="1:10" x14ac:dyDescent="0.25">
      <c r="A512" s="7">
        <f t="shared" si="63"/>
        <v>20140526</v>
      </c>
      <c r="B512" s="4">
        <v>41785</v>
      </c>
      <c r="C512">
        <f t="shared" si="64"/>
        <v>26</v>
      </c>
      <c r="D512">
        <f t="shared" si="65"/>
        <v>146</v>
      </c>
      <c r="E512">
        <f t="shared" si="66"/>
        <v>2014</v>
      </c>
      <c r="F512">
        <f t="shared" si="67"/>
        <v>5</v>
      </c>
      <c r="G512" t="str">
        <f t="shared" si="68"/>
        <v>May</v>
      </c>
      <c r="H512">
        <f t="shared" si="69"/>
        <v>2</v>
      </c>
      <c r="I512" t="str">
        <f t="shared" si="70"/>
        <v>Q2</v>
      </c>
      <c r="J512" s="4">
        <f t="shared" si="71"/>
        <v>41790</v>
      </c>
    </row>
    <row r="513" spans="1:10" x14ac:dyDescent="0.25">
      <c r="A513" s="7">
        <f t="shared" si="63"/>
        <v>20140527</v>
      </c>
      <c r="B513" s="4">
        <v>41786</v>
      </c>
      <c r="C513">
        <f t="shared" si="64"/>
        <v>27</v>
      </c>
      <c r="D513">
        <f t="shared" si="65"/>
        <v>147</v>
      </c>
      <c r="E513">
        <f t="shared" si="66"/>
        <v>2014</v>
      </c>
      <c r="F513">
        <f t="shared" si="67"/>
        <v>5</v>
      </c>
      <c r="G513" t="str">
        <f t="shared" si="68"/>
        <v>May</v>
      </c>
      <c r="H513">
        <f t="shared" si="69"/>
        <v>2</v>
      </c>
      <c r="I513" t="str">
        <f t="shared" si="70"/>
        <v>Q2</v>
      </c>
      <c r="J513" s="4">
        <f t="shared" si="71"/>
        <v>41790</v>
      </c>
    </row>
    <row r="514" spans="1:10" x14ac:dyDescent="0.25">
      <c r="A514" s="7">
        <f t="shared" si="63"/>
        <v>20140528</v>
      </c>
      <c r="B514" s="4">
        <v>41787</v>
      </c>
      <c r="C514">
        <f t="shared" si="64"/>
        <v>28</v>
      </c>
      <c r="D514">
        <f t="shared" si="65"/>
        <v>148</v>
      </c>
      <c r="E514">
        <f t="shared" si="66"/>
        <v>2014</v>
      </c>
      <c r="F514">
        <f t="shared" si="67"/>
        <v>5</v>
      </c>
      <c r="G514" t="str">
        <f t="shared" si="68"/>
        <v>May</v>
      </c>
      <c r="H514">
        <f t="shared" si="69"/>
        <v>2</v>
      </c>
      <c r="I514" t="str">
        <f t="shared" si="70"/>
        <v>Q2</v>
      </c>
      <c r="J514" s="4">
        <f t="shared" si="71"/>
        <v>41790</v>
      </c>
    </row>
    <row r="515" spans="1:10" x14ac:dyDescent="0.25">
      <c r="A515" s="7">
        <f t="shared" ref="A515:A578" si="72">YEAR(B515)*10000 + MONTH(B515)*100 + DAY(B515)</f>
        <v>20140529</v>
      </c>
      <c r="B515" s="4">
        <v>41788</v>
      </c>
      <c r="C515">
        <f t="shared" ref="C515:C578" si="73">DAY(B515)</f>
        <v>29</v>
      </c>
      <c r="D515">
        <f t="shared" ref="D515:D578" si="74">B515-DATE(YEAR(B515),1,0)</f>
        <v>149</v>
      </c>
      <c r="E515">
        <f t="shared" ref="E515:E578" si="75">YEAR(B515)</f>
        <v>2014</v>
      </c>
      <c r="F515">
        <f t="shared" ref="F515:F578" si="76">MONTH(B515)</f>
        <v>5</v>
      </c>
      <c r="G515" t="str">
        <f t="shared" ref="G515:G578" si="77">TEXT(B515,"mmmm")</f>
        <v>May</v>
      </c>
      <c r="H515">
        <f t="shared" ref="H515:H578" si="78">INT((MONTH(B515)-1)/3)+1</f>
        <v>2</v>
      </c>
      <c r="I515" t="str">
        <f t="shared" ref="I515:I578" si="79">"Q"&amp;H515</f>
        <v>Q2</v>
      </c>
      <c r="J515" s="4">
        <f t="shared" ref="J515:J578" si="80">B515+7-WEEKDAY(B515)</f>
        <v>41790</v>
      </c>
    </row>
    <row r="516" spans="1:10" x14ac:dyDescent="0.25">
      <c r="A516" s="7">
        <f t="shared" si="72"/>
        <v>20140530</v>
      </c>
      <c r="B516" s="4">
        <v>41789</v>
      </c>
      <c r="C516">
        <f t="shared" si="73"/>
        <v>30</v>
      </c>
      <c r="D516">
        <f t="shared" si="74"/>
        <v>150</v>
      </c>
      <c r="E516">
        <f t="shared" si="75"/>
        <v>2014</v>
      </c>
      <c r="F516">
        <f t="shared" si="76"/>
        <v>5</v>
      </c>
      <c r="G516" t="str">
        <f t="shared" si="77"/>
        <v>May</v>
      </c>
      <c r="H516">
        <f t="shared" si="78"/>
        <v>2</v>
      </c>
      <c r="I516" t="str">
        <f t="shared" si="79"/>
        <v>Q2</v>
      </c>
      <c r="J516" s="4">
        <f t="shared" si="80"/>
        <v>41790</v>
      </c>
    </row>
    <row r="517" spans="1:10" x14ac:dyDescent="0.25">
      <c r="A517" s="7">
        <f t="shared" si="72"/>
        <v>20140531</v>
      </c>
      <c r="B517" s="4">
        <v>41790</v>
      </c>
      <c r="C517">
        <f t="shared" si="73"/>
        <v>31</v>
      </c>
      <c r="D517">
        <f t="shared" si="74"/>
        <v>151</v>
      </c>
      <c r="E517">
        <f t="shared" si="75"/>
        <v>2014</v>
      </c>
      <c r="F517">
        <f t="shared" si="76"/>
        <v>5</v>
      </c>
      <c r="G517" t="str">
        <f t="shared" si="77"/>
        <v>May</v>
      </c>
      <c r="H517">
        <f t="shared" si="78"/>
        <v>2</v>
      </c>
      <c r="I517" t="str">
        <f t="shared" si="79"/>
        <v>Q2</v>
      </c>
      <c r="J517" s="4">
        <f t="shared" si="80"/>
        <v>41790</v>
      </c>
    </row>
    <row r="518" spans="1:10" x14ac:dyDescent="0.25">
      <c r="A518" s="7">
        <f t="shared" si="72"/>
        <v>20140601</v>
      </c>
      <c r="B518" s="4">
        <v>41791</v>
      </c>
      <c r="C518">
        <f t="shared" si="73"/>
        <v>1</v>
      </c>
      <c r="D518">
        <f t="shared" si="74"/>
        <v>152</v>
      </c>
      <c r="E518">
        <f t="shared" si="75"/>
        <v>2014</v>
      </c>
      <c r="F518">
        <f t="shared" si="76"/>
        <v>6</v>
      </c>
      <c r="G518" t="str">
        <f t="shared" si="77"/>
        <v>June</v>
      </c>
      <c r="H518">
        <f t="shared" si="78"/>
        <v>2</v>
      </c>
      <c r="I518" t="str">
        <f t="shared" si="79"/>
        <v>Q2</v>
      </c>
      <c r="J518" s="4">
        <f t="shared" si="80"/>
        <v>41797</v>
      </c>
    </row>
    <row r="519" spans="1:10" x14ac:dyDescent="0.25">
      <c r="A519" s="7">
        <f t="shared" si="72"/>
        <v>20140602</v>
      </c>
      <c r="B519" s="4">
        <v>41792</v>
      </c>
      <c r="C519">
        <f t="shared" si="73"/>
        <v>2</v>
      </c>
      <c r="D519">
        <f t="shared" si="74"/>
        <v>153</v>
      </c>
      <c r="E519">
        <f t="shared" si="75"/>
        <v>2014</v>
      </c>
      <c r="F519">
        <f t="shared" si="76"/>
        <v>6</v>
      </c>
      <c r="G519" t="str">
        <f t="shared" si="77"/>
        <v>June</v>
      </c>
      <c r="H519">
        <f t="shared" si="78"/>
        <v>2</v>
      </c>
      <c r="I519" t="str">
        <f t="shared" si="79"/>
        <v>Q2</v>
      </c>
      <c r="J519" s="4">
        <f t="shared" si="80"/>
        <v>41797</v>
      </c>
    </row>
    <row r="520" spans="1:10" x14ac:dyDescent="0.25">
      <c r="A520" s="7">
        <f t="shared" si="72"/>
        <v>20140603</v>
      </c>
      <c r="B520" s="4">
        <v>41793</v>
      </c>
      <c r="C520">
        <f t="shared" si="73"/>
        <v>3</v>
      </c>
      <c r="D520">
        <f t="shared" si="74"/>
        <v>154</v>
      </c>
      <c r="E520">
        <f t="shared" si="75"/>
        <v>2014</v>
      </c>
      <c r="F520">
        <f t="shared" si="76"/>
        <v>6</v>
      </c>
      <c r="G520" t="str">
        <f t="shared" si="77"/>
        <v>June</v>
      </c>
      <c r="H520">
        <f t="shared" si="78"/>
        <v>2</v>
      </c>
      <c r="I520" t="str">
        <f t="shared" si="79"/>
        <v>Q2</v>
      </c>
      <c r="J520" s="4">
        <f t="shared" si="80"/>
        <v>41797</v>
      </c>
    </row>
    <row r="521" spans="1:10" x14ac:dyDescent="0.25">
      <c r="A521" s="7">
        <f t="shared" si="72"/>
        <v>20140604</v>
      </c>
      <c r="B521" s="4">
        <v>41794</v>
      </c>
      <c r="C521">
        <f t="shared" si="73"/>
        <v>4</v>
      </c>
      <c r="D521">
        <f t="shared" si="74"/>
        <v>155</v>
      </c>
      <c r="E521">
        <f t="shared" si="75"/>
        <v>2014</v>
      </c>
      <c r="F521">
        <f t="shared" si="76"/>
        <v>6</v>
      </c>
      <c r="G521" t="str">
        <f t="shared" si="77"/>
        <v>June</v>
      </c>
      <c r="H521">
        <f t="shared" si="78"/>
        <v>2</v>
      </c>
      <c r="I521" t="str">
        <f t="shared" si="79"/>
        <v>Q2</v>
      </c>
      <c r="J521" s="4">
        <f t="shared" si="80"/>
        <v>41797</v>
      </c>
    </row>
    <row r="522" spans="1:10" x14ac:dyDescent="0.25">
      <c r="A522" s="7">
        <f t="shared" si="72"/>
        <v>20140605</v>
      </c>
      <c r="B522" s="4">
        <v>41795</v>
      </c>
      <c r="C522">
        <f t="shared" si="73"/>
        <v>5</v>
      </c>
      <c r="D522">
        <f t="shared" si="74"/>
        <v>156</v>
      </c>
      <c r="E522">
        <f t="shared" si="75"/>
        <v>2014</v>
      </c>
      <c r="F522">
        <f t="shared" si="76"/>
        <v>6</v>
      </c>
      <c r="G522" t="str">
        <f t="shared" si="77"/>
        <v>June</v>
      </c>
      <c r="H522">
        <f t="shared" si="78"/>
        <v>2</v>
      </c>
      <c r="I522" t="str">
        <f t="shared" si="79"/>
        <v>Q2</v>
      </c>
      <c r="J522" s="4">
        <f t="shared" si="80"/>
        <v>41797</v>
      </c>
    </row>
    <row r="523" spans="1:10" x14ac:dyDescent="0.25">
      <c r="A523" s="7">
        <f t="shared" si="72"/>
        <v>20140606</v>
      </c>
      <c r="B523" s="4">
        <v>41796</v>
      </c>
      <c r="C523">
        <f t="shared" si="73"/>
        <v>6</v>
      </c>
      <c r="D523">
        <f t="shared" si="74"/>
        <v>157</v>
      </c>
      <c r="E523">
        <f t="shared" si="75"/>
        <v>2014</v>
      </c>
      <c r="F523">
        <f t="shared" si="76"/>
        <v>6</v>
      </c>
      <c r="G523" t="str">
        <f t="shared" si="77"/>
        <v>June</v>
      </c>
      <c r="H523">
        <f t="shared" si="78"/>
        <v>2</v>
      </c>
      <c r="I523" t="str">
        <f t="shared" si="79"/>
        <v>Q2</v>
      </c>
      <c r="J523" s="4">
        <f t="shared" si="80"/>
        <v>41797</v>
      </c>
    </row>
    <row r="524" spans="1:10" x14ac:dyDescent="0.25">
      <c r="A524" s="7">
        <f t="shared" si="72"/>
        <v>20140607</v>
      </c>
      <c r="B524" s="4">
        <v>41797</v>
      </c>
      <c r="C524">
        <f t="shared" si="73"/>
        <v>7</v>
      </c>
      <c r="D524">
        <f t="shared" si="74"/>
        <v>158</v>
      </c>
      <c r="E524">
        <f t="shared" si="75"/>
        <v>2014</v>
      </c>
      <c r="F524">
        <f t="shared" si="76"/>
        <v>6</v>
      </c>
      <c r="G524" t="str">
        <f t="shared" si="77"/>
        <v>June</v>
      </c>
      <c r="H524">
        <f t="shared" si="78"/>
        <v>2</v>
      </c>
      <c r="I524" t="str">
        <f t="shared" si="79"/>
        <v>Q2</v>
      </c>
      <c r="J524" s="4">
        <f t="shared" si="80"/>
        <v>41797</v>
      </c>
    </row>
    <row r="525" spans="1:10" x14ac:dyDescent="0.25">
      <c r="A525" s="7">
        <f t="shared" si="72"/>
        <v>20140608</v>
      </c>
      <c r="B525" s="4">
        <v>41798</v>
      </c>
      <c r="C525">
        <f t="shared" si="73"/>
        <v>8</v>
      </c>
      <c r="D525">
        <f t="shared" si="74"/>
        <v>159</v>
      </c>
      <c r="E525">
        <f t="shared" si="75"/>
        <v>2014</v>
      </c>
      <c r="F525">
        <f t="shared" si="76"/>
        <v>6</v>
      </c>
      <c r="G525" t="str">
        <f t="shared" si="77"/>
        <v>June</v>
      </c>
      <c r="H525">
        <f t="shared" si="78"/>
        <v>2</v>
      </c>
      <c r="I525" t="str">
        <f t="shared" si="79"/>
        <v>Q2</v>
      </c>
      <c r="J525" s="4">
        <f t="shared" si="80"/>
        <v>41804</v>
      </c>
    </row>
    <row r="526" spans="1:10" x14ac:dyDescent="0.25">
      <c r="A526" s="7">
        <f t="shared" si="72"/>
        <v>20140609</v>
      </c>
      <c r="B526" s="4">
        <v>41799</v>
      </c>
      <c r="C526">
        <f t="shared" si="73"/>
        <v>9</v>
      </c>
      <c r="D526">
        <f t="shared" si="74"/>
        <v>160</v>
      </c>
      <c r="E526">
        <f t="shared" si="75"/>
        <v>2014</v>
      </c>
      <c r="F526">
        <f t="shared" si="76"/>
        <v>6</v>
      </c>
      <c r="G526" t="str">
        <f t="shared" si="77"/>
        <v>June</v>
      </c>
      <c r="H526">
        <f t="shared" si="78"/>
        <v>2</v>
      </c>
      <c r="I526" t="str">
        <f t="shared" si="79"/>
        <v>Q2</v>
      </c>
      <c r="J526" s="4">
        <f t="shared" si="80"/>
        <v>41804</v>
      </c>
    </row>
    <row r="527" spans="1:10" x14ac:dyDescent="0.25">
      <c r="A527" s="7">
        <f t="shared" si="72"/>
        <v>20140610</v>
      </c>
      <c r="B527" s="4">
        <v>41800</v>
      </c>
      <c r="C527">
        <f t="shared" si="73"/>
        <v>10</v>
      </c>
      <c r="D527">
        <f t="shared" si="74"/>
        <v>161</v>
      </c>
      <c r="E527">
        <f t="shared" si="75"/>
        <v>2014</v>
      </c>
      <c r="F527">
        <f t="shared" si="76"/>
        <v>6</v>
      </c>
      <c r="G527" t="str">
        <f t="shared" si="77"/>
        <v>June</v>
      </c>
      <c r="H527">
        <f t="shared" si="78"/>
        <v>2</v>
      </c>
      <c r="I527" t="str">
        <f t="shared" si="79"/>
        <v>Q2</v>
      </c>
      <c r="J527" s="4">
        <f t="shared" si="80"/>
        <v>41804</v>
      </c>
    </row>
    <row r="528" spans="1:10" x14ac:dyDescent="0.25">
      <c r="A528" s="7">
        <f t="shared" si="72"/>
        <v>20140611</v>
      </c>
      <c r="B528" s="4">
        <v>41801</v>
      </c>
      <c r="C528">
        <f t="shared" si="73"/>
        <v>11</v>
      </c>
      <c r="D528">
        <f t="shared" si="74"/>
        <v>162</v>
      </c>
      <c r="E528">
        <f t="shared" si="75"/>
        <v>2014</v>
      </c>
      <c r="F528">
        <f t="shared" si="76"/>
        <v>6</v>
      </c>
      <c r="G528" t="str">
        <f t="shared" si="77"/>
        <v>June</v>
      </c>
      <c r="H528">
        <f t="shared" si="78"/>
        <v>2</v>
      </c>
      <c r="I528" t="str">
        <f t="shared" si="79"/>
        <v>Q2</v>
      </c>
      <c r="J528" s="4">
        <f t="shared" si="80"/>
        <v>41804</v>
      </c>
    </row>
    <row r="529" spans="1:10" x14ac:dyDescent="0.25">
      <c r="A529" s="7">
        <f t="shared" si="72"/>
        <v>20140612</v>
      </c>
      <c r="B529" s="4">
        <v>41802</v>
      </c>
      <c r="C529">
        <f t="shared" si="73"/>
        <v>12</v>
      </c>
      <c r="D529">
        <f t="shared" si="74"/>
        <v>163</v>
      </c>
      <c r="E529">
        <f t="shared" si="75"/>
        <v>2014</v>
      </c>
      <c r="F529">
        <f t="shared" si="76"/>
        <v>6</v>
      </c>
      <c r="G529" t="str">
        <f t="shared" si="77"/>
        <v>June</v>
      </c>
      <c r="H529">
        <f t="shared" si="78"/>
        <v>2</v>
      </c>
      <c r="I529" t="str">
        <f t="shared" si="79"/>
        <v>Q2</v>
      </c>
      <c r="J529" s="4">
        <f t="shared" si="80"/>
        <v>41804</v>
      </c>
    </row>
    <row r="530" spans="1:10" x14ac:dyDescent="0.25">
      <c r="A530" s="7">
        <f t="shared" si="72"/>
        <v>20140613</v>
      </c>
      <c r="B530" s="4">
        <v>41803</v>
      </c>
      <c r="C530">
        <f t="shared" si="73"/>
        <v>13</v>
      </c>
      <c r="D530">
        <f t="shared" si="74"/>
        <v>164</v>
      </c>
      <c r="E530">
        <f t="shared" si="75"/>
        <v>2014</v>
      </c>
      <c r="F530">
        <f t="shared" si="76"/>
        <v>6</v>
      </c>
      <c r="G530" t="str">
        <f t="shared" si="77"/>
        <v>June</v>
      </c>
      <c r="H530">
        <f t="shared" si="78"/>
        <v>2</v>
      </c>
      <c r="I530" t="str">
        <f t="shared" si="79"/>
        <v>Q2</v>
      </c>
      <c r="J530" s="4">
        <f t="shared" si="80"/>
        <v>41804</v>
      </c>
    </row>
    <row r="531" spans="1:10" x14ac:dyDescent="0.25">
      <c r="A531" s="7">
        <f t="shared" si="72"/>
        <v>20140614</v>
      </c>
      <c r="B531" s="4">
        <v>41804</v>
      </c>
      <c r="C531">
        <f t="shared" si="73"/>
        <v>14</v>
      </c>
      <c r="D531">
        <f t="shared" si="74"/>
        <v>165</v>
      </c>
      <c r="E531">
        <f t="shared" si="75"/>
        <v>2014</v>
      </c>
      <c r="F531">
        <f t="shared" si="76"/>
        <v>6</v>
      </c>
      <c r="G531" t="str">
        <f t="shared" si="77"/>
        <v>June</v>
      </c>
      <c r="H531">
        <f t="shared" si="78"/>
        <v>2</v>
      </c>
      <c r="I531" t="str">
        <f t="shared" si="79"/>
        <v>Q2</v>
      </c>
      <c r="J531" s="4">
        <f t="shared" si="80"/>
        <v>41804</v>
      </c>
    </row>
    <row r="532" spans="1:10" x14ac:dyDescent="0.25">
      <c r="A532" s="7">
        <f t="shared" si="72"/>
        <v>20140615</v>
      </c>
      <c r="B532" s="4">
        <v>41805</v>
      </c>
      <c r="C532">
        <f t="shared" si="73"/>
        <v>15</v>
      </c>
      <c r="D532">
        <f t="shared" si="74"/>
        <v>166</v>
      </c>
      <c r="E532">
        <f t="shared" si="75"/>
        <v>2014</v>
      </c>
      <c r="F532">
        <f t="shared" si="76"/>
        <v>6</v>
      </c>
      <c r="G532" t="str">
        <f t="shared" si="77"/>
        <v>June</v>
      </c>
      <c r="H532">
        <f t="shared" si="78"/>
        <v>2</v>
      </c>
      <c r="I532" t="str">
        <f t="shared" si="79"/>
        <v>Q2</v>
      </c>
      <c r="J532" s="4">
        <f t="shared" si="80"/>
        <v>41811</v>
      </c>
    </row>
    <row r="533" spans="1:10" x14ac:dyDescent="0.25">
      <c r="A533" s="7">
        <f t="shared" si="72"/>
        <v>20140616</v>
      </c>
      <c r="B533" s="4">
        <v>41806</v>
      </c>
      <c r="C533">
        <f t="shared" si="73"/>
        <v>16</v>
      </c>
      <c r="D533">
        <f t="shared" si="74"/>
        <v>167</v>
      </c>
      <c r="E533">
        <f t="shared" si="75"/>
        <v>2014</v>
      </c>
      <c r="F533">
        <f t="shared" si="76"/>
        <v>6</v>
      </c>
      <c r="G533" t="str">
        <f t="shared" si="77"/>
        <v>June</v>
      </c>
      <c r="H533">
        <f t="shared" si="78"/>
        <v>2</v>
      </c>
      <c r="I533" t="str">
        <f t="shared" si="79"/>
        <v>Q2</v>
      </c>
      <c r="J533" s="4">
        <f t="shared" si="80"/>
        <v>41811</v>
      </c>
    </row>
    <row r="534" spans="1:10" x14ac:dyDescent="0.25">
      <c r="A534" s="7">
        <f t="shared" si="72"/>
        <v>20140617</v>
      </c>
      <c r="B534" s="4">
        <v>41807</v>
      </c>
      <c r="C534">
        <f t="shared" si="73"/>
        <v>17</v>
      </c>
      <c r="D534">
        <f t="shared" si="74"/>
        <v>168</v>
      </c>
      <c r="E534">
        <f t="shared" si="75"/>
        <v>2014</v>
      </c>
      <c r="F534">
        <f t="shared" si="76"/>
        <v>6</v>
      </c>
      <c r="G534" t="str">
        <f t="shared" si="77"/>
        <v>June</v>
      </c>
      <c r="H534">
        <f t="shared" si="78"/>
        <v>2</v>
      </c>
      <c r="I534" t="str">
        <f t="shared" si="79"/>
        <v>Q2</v>
      </c>
      <c r="J534" s="4">
        <f t="shared" si="80"/>
        <v>41811</v>
      </c>
    </row>
    <row r="535" spans="1:10" x14ac:dyDescent="0.25">
      <c r="A535" s="7">
        <f t="shared" si="72"/>
        <v>20140618</v>
      </c>
      <c r="B535" s="4">
        <v>41808</v>
      </c>
      <c r="C535">
        <f t="shared" si="73"/>
        <v>18</v>
      </c>
      <c r="D535">
        <f t="shared" si="74"/>
        <v>169</v>
      </c>
      <c r="E535">
        <f t="shared" si="75"/>
        <v>2014</v>
      </c>
      <c r="F535">
        <f t="shared" si="76"/>
        <v>6</v>
      </c>
      <c r="G535" t="str">
        <f t="shared" si="77"/>
        <v>June</v>
      </c>
      <c r="H535">
        <f t="shared" si="78"/>
        <v>2</v>
      </c>
      <c r="I535" t="str">
        <f t="shared" si="79"/>
        <v>Q2</v>
      </c>
      <c r="J535" s="4">
        <f t="shared" si="80"/>
        <v>41811</v>
      </c>
    </row>
    <row r="536" spans="1:10" x14ac:dyDescent="0.25">
      <c r="A536" s="7">
        <f t="shared" si="72"/>
        <v>20140619</v>
      </c>
      <c r="B536" s="4">
        <v>41809</v>
      </c>
      <c r="C536">
        <f t="shared" si="73"/>
        <v>19</v>
      </c>
      <c r="D536">
        <f t="shared" si="74"/>
        <v>170</v>
      </c>
      <c r="E536">
        <f t="shared" si="75"/>
        <v>2014</v>
      </c>
      <c r="F536">
        <f t="shared" si="76"/>
        <v>6</v>
      </c>
      <c r="G536" t="str">
        <f t="shared" si="77"/>
        <v>June</v>
      </c>
      <c r="H536">
        <f t="shared" si="78"/>
        <v>2</v>
      </c>
      <c r="I536" t="str">
        <f t="shared" si="79"/>
        <v>Q2</v>
      </c>
      <c r="J536" s="4">
        <f t="shared" si="80"/>
        <v>41811</v>
      </c>
    </row>
    <row r="537" spans="1:10" x14ac:dyDescent="0.25">
      <c r="A537" s="7">
        <f t="shared" si="72"/>
        <v>20140620</v>
      </c>
      <c r="B537" s="4">
        <v>41810</v>
      </c>
      <c r="C537">
        <f t="shared" si="73"/>
        <v>20</v>
      </c>
      <c r="D537">
        <f t="shared" si="74"/>
        <v>171</v>
      </c>
      <c r="E537">
        <f t="shared" si="75"/>
        <v>2014</v>
      </c>
      <c r="F537">
        <f t="shared" si="76"/>
        <v>6</v>
      </c>
      <c r="G537" t="str">
        <f t="shared" si="77"/>
        <v>June</v>
      </c>
      <c r="H537">
        <f t="shared" si="78"/>
        <v>2</v>
      </c>
      <c r="I537" t="str">
        <f t="shared" si="79"/>
        <v>Q2</v>
      </c>
      <c r="J537" s="4">
        <f t="shared" si="80"/>
        <v>41811</v>
      </c>
    </row>
    <row r="538" spans="1:10" x14ac:dyDescent="0.25">
      <c r="A538" s="7">
        <f t="shared" si="72"/>
        <v>20140621</v>
      </c>
      <c r="B538" s="4">
        <v>41811</v>
      </c>
      <c r="C538">
        <f t="shared" si="73"/>
        <v>21</v>
      </c>
      <c r="D538">
        <f t="shared" si="74"/>
        <v>172</v>
      </c>
      <c r="E538">
        <f t="shared" si="75"/>
        <v>2014</v>
      </c>
      <c r="F538">
        <f t="shared" si="76"/>
        <v>6</v>
      </c>
      <c r="G538" t="str">
        <f t="shared" si="77"/>
        <v>June</v>
      </c>
      <c r="H538">
        <f t="shared" si="78"/>
        <v>2</v>
      </c>
      <c r="I538" t="str">
        <f t="shared" si="79"/>
        <v>Q2</v>
      </c>
      <c r="J538" s="4">
        <f t="shared" si="80"/>
        <v>41811</v>
      </c>
    </row>
    <row r="539" spans="1:10" x14ac:dyDescent="0.25">
      <c r="A539" s="7">
        <f t="shared" si="72"/>
        <v>20140622</v>
      </c>
      <c r="B539" s="4">
        <v>41812</v>
      </c>
      <c r="C539">
        <f t="shared" si="73"/>
        <v>22</v>
      </c>
      <c r="D539">
        <f t="shared" si="74"/>
        <v>173</v>
      </c>
      <c r="E539">
        <f t="shared" si="75"/>
        <v>2014</v>
      </c>
      <c r="F539">
        <f t="shared" si="76"/>
        <v>6</v>
      </c>
      <c r="G539" t="str">
        <f t="shared" si="77"/>
        <v>June</v>
      </c>
      <c r="H539">
        <f t="shared" si="78"/>
        <v>2</v>
      </c>
      <c r="I539" t="str">
        <f t="shared" si="79"/>
        <v>Q2</v>
      </c>
      <c r="J539" s="4">
        <f t="shared" si="80"/>
        <v>41818</v>
      </c>
    </row>
    <row r="540" spans="1:10" x14ac:dyDescent="0.25">
      <c r="A540" s="7">
        <f t="shared" si="72"/>
        <v>20140623</v>
      </c>
      <c r="B540" s="4">
        <v>41813</v>
      </c>
      <c r="C540">
        <f t="shared" si="73"/>
        <v>23</v>
      </c>
      <c r="D540">
        <f t="shared" si="74"/>
        <v>174</v>
      </c>
      <c r="E540">
        <f t="shared" si="75"/>
        <v>2014</v>
      </c>
      <c r="F540">
        <f t="shared" si="76"/>
        <v>6</v>
      </c>
      <c r="G540" t="str">
        <f t="shared" si="77"/>
        <v>June</v>
      </c>
      <c r="H540">
        <f t="shared" si="78"/>
        <v>2</v>
      </c>
      <c r="I540" t="str">
        <f t="shared" si="79"/>
        <v>Q2</v>
      </c>
      <c r="J540" s="4">
        <f t="shared" si="80"/>
        <v>41818</v>
      </c>
    </row>
    <row r="541" spans="1:10" x14ac:dyDescent="0.25">
      <c r="A541" s="7">
        <f t="shared" si="72"/>
        <v>20140624</v>
      </c>
      <c r="B541" s="4">
        <v>41814</v>
      </c>
      <c r="C541">
        <f t="shared" si="73"/>
        <v>24</v>
      </c>
      <c r="D541">
        <f t="shared" si="74"/>
        <v>175</v>
      </c>
      <c r="E541">
        <f t="shared" si="75"/>
        <v>2014</v>
      </c>
      <c r="F541">
        <f t="shared" si="76"/>
        <v>6</v>
      </c>
      <c r="G541" t="str">
        <f t="shared" si="77"/>
        <v>June</v>
      </c>
      <c r="H541">
        <f t="shared" si="78"/>
        <v>2</v>
      </c>
      <c r="I541" t="str">
        <f t="shared" si="79"/>
        <v>Q2</v>
      </c>
      <c r="J541" s="4">
        <f t="shared" si="80"/>
        <v>41818</v>
      </c>
    </row>
    <row r="542" spans="1:10" x14ac:dyDescent="0.25">
      <c r="A542" s="7">
        <f t="shared" si="72"/>
        <v>20140625</v>
      </c>
      <c r="B542" s="4">
        <v>41815</v>
      </c>
      <c r="C542">
        <f t="shared" si="73"/>
        <v>25</v>
      </c>
      <c r="D542">
        <f t="shared" si="74"/>
        <v>176</v>
      </c>
      <c r="E542">
        <f t="shared" si="75"/>
        <v>2014</v>
      </c>
      <c r="F542">
        <f t="shared" si="76"/>
        <v>6</v>
      </c>
      <c r="G542" t="str">
        <f t="shared" si="77"/>
        <v>June</v>
      </c>
      <c r="H542">
        <f t="shared" si="78"/>
        <v>2</v>
      </c>
      <c r="I542" t="str">
        <f t="shared" si="79"/>
        <v>Q2</v>
      </c>
      <c r="J542" s="4">
        <f t="shared" si="80"/>
        <v>41818</v>
      </c>
    </row>
    <row r="543" spans="1:10" x14ac:dyDescent="0.25">
      <c r="A543" s="7">
        <f t="shared" si="72"/>
        <v>20140626</v>
      </c>
      <c r="B543" s="4">
        <v>41816</v>
      </c>
      <c r="C543">
        <f t="shared" si="73"/>
        <v>26</v>
      </c>
      <c r="D543">
        <f t="shared" si="74"/>
        <v>177</v>
      </c>
      <c r="E543">
        <f t="shared" si="75"/>
        <v>2014</v>
      </c>
      <c r="F543">
        <f t="shared" si="76"/>
        <v>6</v>
      </c>
      <c r="G543" t="str">
        <f t="shared" si="77"/>
        <v>June</v>
      </c>
      <c r="H543">
        <f t="shared" si="78"/>
        <v>2</v>
      </c>
      <c r="I543" t="str">
        <f t="shared" si="79"/>
        <v>Q2</v>
      </c>
      <c r="J543" s="4">
        <f t="shared" si="80"/>
        <v>41818</v>
      </c>
    </row>
    <row r="544" spans="1:10" x14ac:dyDescent="0.25">
      <c r="A544" s="7">
        <f t="shared" si="72"/>
        <v>20140627</v>
      </c>
      <c r="B544" s="4">
        <v>41817</v>
      </c>
      <c r="C544">
        <f t="shared" si="73"/>
        <v>27</v>
      </c>
      <c r="D544">
        <f t="shared" si="74"/>
        <v>178</v>
      </c>
      <c r="E544">
        <f t="shared" si="75"/>
        <v>2014</v>
      </c>
      <c r="F544">
        <f t="shared" si="76"/>
        <v>6</v>
      </c>
      <c r="G544" t="str">
        <f t="shared" si="77"/>
        <v>June</v>
      </c>
      <c r="H544">
        <f t="shared" si="78"/>
        <v>2</v>
      </c>
      <c r="I544" t="str">
        <f t="shared" si="79"/>
        <v>Q2</v>
      </c>
      <c r="J544" s="4">
        <f t="shared" si="80"/>
        <v>41818</v>
      </c>
    </row>
    <row r="545" spans="1:10" x14ac:dyDescent="0.25">
      <c r="A545" s="7">
        <f t="shared" si="72"/>
        <v>20140628</v>
      </c>
      <c r="B545" s="4">
        <v>41818</v>
      </c>
      <c r="C545">
        <f t="shared" si="73"/>
        <v>28</v>
      </c>
      <c r="D545">
        <f t="shared" si="74"/>
        <v>179</v>
      </c>
      <c r="E545">
        <f t="shared" si="75"/>
        <v>2014</v>
      </c>
      <c r="F545">
        <f t="shared" si="76"/>
        <v>6</v>
      </c>
      <c r="G545" t="str">
        <f t="shared" si="77"/>
        <v>June</v>
      </c>
      <c r="H545">
        <f t="shared" si="78"/>
        <v>2</v>
      </c>
      <c r="I545" t="str">
        <f t="shared" si="79"/>
        <v>Q2</v>
      </c>
      <c r="J545" s="4">
        <f t="shared" si="80"/>
        <v>41818</v>
      </c>
    </row>
    <row r="546" spans="1:10" x14ac:dyDescent="0.25">
      <c r="A546" s="7">
        <f t="shared" si="72"/>
        <v>20140629</v>
      </c>
      <c r="B546" s="4">
        <v>41819</v>
      </c>
      <c r="C546">
        <f t="shared" si="73"/>
        <v>29</v>
      </c>
      <c r="D546">
        <f t="shared" si="74"/>
        <v>180</v>
      </c>
      <c r="E546">
        <f t="shared" si="75"/>
        <v>2014</v>
      </c>
      <c r="F546">
        <f t="shared" si="76"/>
        <v>6</v>
      </c>
      <c r="G546" t="str">
        <f t="shared" si="77"/>
        <v>June</v>
      </c>
      <c r="H546">
        <f t="shared" si="78"/>
        <v>2</v>
      </c>
      <c r="I546" t="str">
        <f t="shared" si="79"/>
        <v>Q2</v>
      </c>
      <c r="J546" s="4">
        <f t="shared" si="80"/>
        <v>41825</v>
      </c>
    </row>
    <row r="547" spans="1:10" x14ac:dyDescent="0.25">
      <c r="A547" s="7">
        <f t="shared" si="72"/>
        <v>20140630</v>
      </c>
      <c r="B547" s="4">
        <v>41820</v>
      </c>
      <c r="C547">
        <f t="shared" si="73"/>
        <v>30</v>
      </c>
      <c r="D547">
        <f t="shared" si="74"/>
        <v>181</v>
      </c>
      <c r="E547">
        <f t="shared" si="75"/>
        <v>2014</v>
      </c>
      <c r="F547">
        <f t="shared" si="76"/>
        <v>6</v>
      </c>
      <c r="G547" t="str">
        <f t="shared" si="77"/>
        <v>June</v>
      </c>
      <c r="H547">
        <f t="shared" si="78"/>
        <v>2</v>
      </c>
      <c r="I547" t="str">
        <f t="shared" si="79"/>
        <v>Q2</v>
      </c>
      <c r="J547" s="4">
        <f t="shared" si="80"/>
        <v>41825</v>
      </c>
    </row>
    <row r="548" spans="1:10" x14ac:dyDescent="0.25">
      <c r="A548" s="7">
        <f t="shared" si="72"/>
        <v>20140701</v>
      </c>
      <c r="B548" s="4">
        <v>41821</v>
      </c>
      <c r="C548">
        <f t="shared" si="73"/>
        <v>1</v>
      </c>
      <c r="D548">
        <f t="shared" si="74"/>
        <v>182</v>
      </c>
      <c r="E548">
        <f t="shared" si="75"/>
        <v>2014</v>
      </c>
      <c r="F548">
        <f t="shared" si="76"/>
        <v>7</v>
      </c>
      <c r="G548" t="str">
        <f t="shared" si="77"/>
        <v>July</v>
      </c>
      <c r="H548">
        <f t="shared" si="78"/>
        <v>3</v>
      </c>
      <c r="I548" t="str">
        <f t="shared" si="79"/>
        <v>Q3</v>
      </c>
      <c r="J548" s="4">
        <f t="shared" si="80"/>
        <v>41825</v>
      </c>
    </row>
    <row r="549" spans="1:10" x14ac:dyDescent="0.25">
      <c r="A549" s="7">
        <f t="shared" si="72"/>
        <v>20140702</v>
      </c>
      <c r="B549" s="4">
        <v>41822</v>
      </c>
      <c r="C549">
        <f t="shared" si="73"/>
        <v>2</v>
      </c>
      <c r="D549">
        <f t="shared" si="74"/>
        <v>183</v>
      </c>
      <c r="E549">
        <f t="shared" si="75"/>
        <v>2014</v>
      </c>
      <c r="F549">
        <f t="shared" si="76"/>
        <v>7</v>
      </c>
      <c r="G549" t="str">
        <f t="shared" si="77"/>
        <v>July</v>
      </c>
      <c r="H549">
        <f t="shared" si="78"/>
        <v>3</v>
      </c>
      <c r="I549" t="str">
        <f t="shared" si="79"/>
        <v>Q3</v>
      </c>
      <c r="J549" s="4">
        <f t="shared" si="80"/>
        <v>41825</v>
      </c>
    </row>
    <row r="550" spans="1:10" x14ac:dyDescent="0.25">
      <c r="A550" s="7">
        <f t="shared" si="72"/>
        <v>20140703</v>
      </c>
      <c r="B550" s="4">
        <v>41823</v>
      </c>
      <c r="C550">
        <f t="shared" si="73"/>
        <v>3</v>
      </c>
      <c r="D550">
        <f t="shared" si="74"/>
        <v>184</v>
      </c>
      <c r="E550">
        <f t="shared" si="75"/>
        <v>2014</v>
      </c>
      <c r="F550">
        <f t="shared" si="76"/>
        <v>7</v>
      </c>
      <c r="G550" t="str">
        <f t="shared" si="77"/>
        <v>July</v>
      </c>
      <c r="H550">
        <f t="shared" si="78"/>
        <v>3</v>
      </c>
      <c r="I550" t="str">
        <f t="shared" si="79"/>
        <v>Q3</v>
      </c>
      <c r="J550" s="4">
        <f t="shared" si="80"/>
        <v>41825</v>
      </c>
    </row>
    <row r="551" spans="1:10" x14ac:dyDescent="0.25">
      <c r="A551" s="7">
        <f t="shared" si="72"/>
        <v>20140704</v>
      </c>
      <c r="B551" s="4">
        <v>41824</v>
      </c>
      <c r="C551">
        <f t="shared" si="73"/>
        <v>4</v>
      </c>
      <c r="D551">
        <f t="shared" si="74"/>
        <v>185</v>
      </c>
      <c r="E551">
        <f t="shared" si="75"/>
        <v>2014</v>
      </c>
      <c r="F551">
        <f t="shared" si="76"/>
        <v>7</v>
      </c>
      <c r="G551" t="str">
        <f t="shared" si="77"/>
        <v>July</v>
      </c>
      <c r="H551">
        <f t="shared" si="78"/>
        <v>3</v>
      </c>
      <c r="I551" t="str">
        <f t="shared" si="79"/>
        <v>Q3</v>
      </c>
      <c r="J551" s="4">
        <f t="shared" si="80"/>
        <v>41825</v>
      </c>
    </row>
    <row r="552" spans="1:10" x14ac:dyDescent="0.25">
      <c r="A552" s="7">
        <f t="shared" si="72"/>
        <v>20140705</v>
      </c>
      <c r="B552" s="4">
        <v>41825</v>
      </c>
      <c r="C552">
        <f t="shared" si="73"/>
        <v>5</v>
      </c>
      <c r="D552">
        <f t="shared" si="74"/>
        <v>186</v>
      </c>
      <c r="E552">
        <f t="shared" si="75"/>
        <v>2014</v>
      </c>
      <c r="F552">
        <f t="shared" si="76"/>
        <v>7</v>
      </c>
      <c r="G552" t="str">
        <f t="shared" si="77"/>
        <v>July</v>
      </c>
      <c r="H552">
        <f t="shared" si="78"/>
        <v>3</v>
      </c>
      <c r="I552" t="str">
        <f t="shared" si="79"/>
        <v>Q3</v>
      </c>
      <c r="J552" s="4">
        <f t="shared" si="80"/>
        <v>41825</v>
      </c>
    </row>
    <row r="553" spans="1:10" x14ac:dyDescent="0.25">
      <c r="A553" s="7">
        <f t="shared" si="72"/>
        <v>20140706</v>
      </c>
      <c r="B553" s="4">
        <v>41826</v>
      </c>
      <c r="C553">
        <f t="shared" si="73"/>
        <v>6</v>
      </c>
      <c r="D553">
        <f t="shared" si="74"/>
        <v>187</v>
      </c>
      <c r="E553">
        <f t="shared" si="75"/>
        <v>2014</v>
      </c>
      <c r="F553">
        <f t="shared" si="76"/>
        <v>7</v>
      </c>
      <c r="G553" t="str">
        <f t="shared" si="77"/>
        <v>July</v>
      </c>
      <c r="H553">
        <f t="shared" si="78"/>
        <v>3</v>
      </c>
      <c r="I553" t="str">
        <f t="shared" si="79"/>
        <v>Q3</v>
      </c>
      <c r="J553" s="4">
        <f t="shared" si="80"/>
        <v>41832</v>
      </c>
    </row>
    <row r="554" spans="1:10" x14ac:dyDescent="0.25">
      <c r="A554" s="7">
        <f t="shared" si="72"/>
        <v>20140707</v>
      </c>
      <c r="B554" s="4">
        <v>41827</v>
      </c>
      <c r="C554">
        <f t="shared" si="73"/>
        <v>7</v>
      </c>
      <c r="D554">
        <f t="shared" si="74"/>
        <v>188</v>
      </c>
      <c r="E554">
        <f t="shared" si="75"/>
        <v>2014</v>
      </c>
      <c r="F554">
        <f t="shared" si="76"/>
        <v>7</v>
      </c>
      <c r="G554" t="str">
        <f t="shared" si="77"/>
        <v>July</v>
      </c>
      <c r="H554">
        <f t="shared" si="78"/>
        <v>3</v>
      </c>
      <c r="I554" t="str">
        <f t="shared" si="79"/>
        <v>Q3</v>
      </c>
      <c r="J554" s="4">
        <f t="shared" si="80"/>
        <v>41832</v>
      </c>
    </row>
    <row r="555" spans="1:10" x14ac:dyDescent="0.25">
      <c r="A555" s="7">
        <f t="shared" si="72"/>
        <v>20140708</v>
      </c>
      <c r="B555" s="4">
        <v>41828</v>
      </c>
      <c r="C555">
        <f t="shared" si="73"/>
        <v>8</v>
      </c>
      <c r="D555">
        <f t="shared" si="74"/>
        <v>189</v>
      </c>
      <c r="E555">
        <f t="shared" si="75"/>
        <v>2014</v>
      </c>
      <c r="F555">
        <f t="shared" si="76"/>
        <v>7</v>
      </c>
      <c r="G555" t="str">
        <f t="shared" si="77"/>
        <v>July</v>
      </c>
      <c r="H555">
        <f t="shared" si="78"/>
        <v>3</v>
      </c>
      <c r="I555" t="str">
        <f t="shared" si="79"/>
        <v>Q3</v>
      </c>
      <c r="J555" s="4">
        <f t="shared" si="80"/>
        <v>41832</v>
      </c>
    </row>
    <row r="556" spans="1:10" x14ac:dyDescent="0.25">
      <c r="A556" s="7">
        <f t="shared" si="72"/>
        <v>20140709</v>
      </c>
      <c r="B556" s="4">
        <v>41829</v>
      </c>
      <c r="C556">
        <f t="shared" si="73"/>
        <v>9</v>
      </c>
      <c r="D556">
        <f t="shared" si="74"/>
        <v>190</v>
      </c>
      <c r="E556">
        <f t="shared" si="75"/>
        <v>2014</v>
      </c>
      <c r="F556">
        <f t="shared" si="76"/>
        <v>7</v>
      </c>
      <c r="G556" t="str">
        <f t="shared" si="77"/>
        <v>July</v>
      </c>
      <c r="H556">
        <f t="shared" si="78"/>
        <v>3</v>
      </c>
      <c r="I556" t="str">
        <f t="shared" si="79"/>
        <v>Q3</v>
      </c>
      <c r="J556" s="4">
        <f t="shared" si="80"/>
        <v>41832</v>
      </c>
    </row>
    <row r="557" spans="1:10" x14ac:dyDescent="0.25">
      <c r="A557" s="7">
        <f t="shared" si="72"/>
        <v>20140710</v>
      </c>
      <c r="B557" s="4">
        <v>41830</v>
      </c>
      <c r="C557">
        <f t="shared" si="73"/>
        <v>10</v>
      </c>
      <c r="D557">
        <f t="shared" si="74"/>
        <v>191</v>
      </c>
      <c r="E557">
        <f t="shared" si="75"/>
        <v>2014</v>
      </c>
      <c r="F557">
        <f t="shared" si="76"/>
        <v>7</v>
      </c>
      <c r="G557" t="str">
        <f t="shared" si="77"/>
        <v>July</v>
      </c>
      <c r="H557">
        <f t="shared" si="78"/>
        <v>3</v>
      </c>
      <c r="I557" t="str">
        <f t="shared" si="79"/>
        <v>Q3</v>
      </c>
      <c r="J557" s="4">
        <f t="shared" si="80"/>
        <v>41832</v>
      </c>
    </row>
    <row r="558" spans="1:10" x14ac:dyDescent="0.25">
      <c r="A558" s="7">
        <f t="shared" si="72"/>
        <v>20140711</v>
      </c>
      <c r="B558" s="4">
        <v>41831</v>
      </c>
      <c r="C558">
        <f t="shared" si="73"/>
        <v>11</v>
      </c>
      <c r="D558">
        <f t="shared" si="74"/>
        <v>192</v>
      </c>
      <c r="E558">
        <f t="shared" si="75"/>
        <v>2014</v>
      </c>
      <c r="F558">
        <f t="shared" si="76"/>
        <v>7</v>
      </c>
      <c r="G558" t="str">
        <f t="shared" si="77"/>
        <v>July</v>
      </c>
      <c r="H558">
        <f t="shared" si="78"/>
        <v>3</v>
      </c>
      <c r="I558" t="str">
        <f t="shared" si="79"/>
        <v>Q3</v>
      </c>
      <c r="J558" s="4">
        <f t="shared" si="80"/>
        <v>41832</v>
      </c>
    </row>
    <row r="559" spans="1:10" x14ac:dyDescent="0.25">
      <c r="A559" s="7">
        <f t="shared" si="72"/>
        <v>20140712</v>
      </c>
      <c r="B559" s="4">
        <v>41832</v>
      </c>
      <c r="C559">
        <f t="shared" si="73"/>
        <v>12</v>
      </c>
      <c r="D559">
        <f t="shared" si="74"/>
        <v>193</v>
      </c>
      <c r="E559">
        <f t="shared" si="75"/>
        <v>2014</v>
      </c>
      <c r="F559">
        <f t="shared" si="76"/>
        <v>7</v>
      </c>
      <c r="G559" t="str">
        <f t="shared" si="77"/>
        <v>July</v>
      </c>
      <c r="H559">
        <f t="shared" si="78"/>
        <v>3</v>
      </c>
      <c r="I559" t="str">
        <f t="shared" si="79"/>
        <v>Q3</v>
      </c>
      <c r="J559" s="4">
        <f t="shared" si="80"/>
        <v>41832</v>
      </c>
    </row>
    <row r="560" spans="1:10" x14ac:dyDescent="0.25">
      <c r="A560" s="7">
        <f t="shared" si="72"/>
        <v>20140713</v>
      </c>
      <c r="B560" s="4">
        <v>41833</v>
      </c>
      <c r="C560">
        <f t="shared" si="73"/>
        <v>13</v>
      </c>
      <c r="D560">
        <f t="shared" si="74"/>
        <v>194</v>
      </c>
      <c r="E560">
        <f t="shared" si="75"/>
        <v>2014</v>
      </c>
      <c r="F560">
        <f t="shared" si="76"/>
        <v>7</v>
      </c>
      <c r="G560" t="str">
        <f t="shared" si="77"/>
        <v>July</v>
      </c>
      <c r="H560">
        <f t="shared" si="78"/>
        <v>3</v>
      </c>
      <c r="I560" t="str">
        <f t="shared" si="79"/>
        <v>Q3</v>
      </c>
      <c r="J560" s="4">
        <f t="shared" si="80"/>
        <v>41839</v>
      </c>
    </row>
    <row r="561" spans="1:10" x14ac:dyDescent="0.25">
      <c r="A561" s="7">
        <f t="shared" si="72"/>
        <v>20140714</v>
      </c>
      <c r="B561" s="4">
        <v>41834</v>
      </c>
      <c r="C561">
        <f t="shared" si="73"/>
        <v>14</v>
      </c>
      <c r="D561">
        <f t="shared" si="74"/>
        <v>195</v>
      </c>
      <c r="E561">
        <f t="shared" si="75"/>
        <v>2014</v>
      </c>
      <c r="F561">
        <f t="shared" si="76"/>
        <v>7</v>
      </c>
      <c r="G561" t="str">
        <f t="shared" si="77"/>
        <v>July</v>
      </c>
      <c r="H561">
        <f t="shared" si="78"/>
        <v>3</v>
      </c>
      <c r="I561" t="str">
        <f t="shared" si="79"/>
        <v>Q3</v>
      </c>
      <c r="J561" s="4">
        <f t="shared" si="80"/>
        <v>41839</v>
      </c>
    </row>
    <row r="562" spans="1:10" x14ac:dyDescent="0.25">
      <c r="A562" s="7">
        <f t="shared" si="72"/>
        <v>20140715</v>
      </c>
      <c r="B562" s="4">
        <v>41835</v>
      </c>
      <c r="C562">
        <f t="shared" si="73"/>
        <v>15</v>
      </c>
      <c r="D562">
        <f t="shared" si="74"/>
        <v>196</v>
      </c>
      <c r="E562">
        <f t="shared" si="75"/>
        <v>2014</v>
      </c>
      <c r="F562">
        <f t="shared" si="76"/>
        <v>7</v>
      </c>
      <c r="G562" t="str">
        <f t="shared" si="77"/>
        <v>July</v>
      </c>
      <c r="H562">
        <f t="shared" si="78"/>
        <v>3</v>
      </c>
      <c r="I562" t="str">
        <f t="shared" si="79"/>
        <v>Q3</v>
      </c>
      <c r="J562" s="4">
        <f t="shared" si="80"/>
        <v>41839</v>
      </c>
    </row>
    <row r="563" spans="1:10" x14ac:dyDescent="0.25">
      <c r="A563" s="7">
        <f t="shared" si="72"/>
        <v>20140716</v>
      </c>
      <c r="B563" s="4">
        <v>41836</v>
      </c>
      <c r="C563">
        <f t="shared" si="73"/>
        <v>16</v>
      </c>
      <c r="D563">
        <f t="shared" si="74"/>
        <v>197</v>
      </c>
      <c r="E563">
        <f t="shared" si="75"/>
        <v>2014</v>
      </c>
      <c r="F563">
        <f t="shared" si="76"/>
        <v>7</v>
      </c>
      <c r="G563" t="str">
        <f t="shared" si="77"/>
        <v>July</v>
      </c>
      <c r="H563">
        <f t="shared" si="78"/>
        <v>3</v>
      </c>
      <c r="I563" t="str">
        <f t="shared" si="79"/>
        <v>Q3</v>
      </c>
      <c r="J563" s="4">
        <f t="shared" si="80"/>
        <v>41839</v>
      </c>
    </row>
    <row r="564" spans="1:10" x14ac:dyDescent="0.25">
      <c r="A564" s="7">
        <f t="shared" si="72"/>
        <v>20140717</v>
      </c>
      <c r="B564" s="4">
        <v>41837</v>
      </c>
      <c r="C564">
        <f t="shared" si="73"/>
        <v>17</v>
      </c>
      <c r="D564">
        <f t="shared" si="74"/>
        <v>198</v>
      </c>
      <c r="E564">
        <f t="shared" si="75"/>
        <v>2014</v>
      </c>
      <c r="F564">
        <f t="shared" si="76"/>
        <v>7</v>
      </c>
      <c r="G564" t="str">
        <f t="shared" si="77"/>
        <v>July</v>
      </c>
      <c r="H564">
        <f t="shared" si="78"/>
        <v>3</v>
      </c>
      <c r="I564" t="str">
        <f t="shared" si="79"/>
        <v>Q3</v>
      </c>
      <c r="J564" s="4">
        <f t="shared" si="80"/>
        <v>41839</v>
      </c>
    </row>
    <row r="565" spans="1:10" x14ac:dyDescent="0.25">
      <c r="A565" s="7">
        <f t="shared" si="72"/>
        <v>20140718</v>
      </c>
      <c r="B565" s="4">
        <v>41838</v>
      </c>
      <c r="C565">
        <f t="shared" si="73"/>
        <v>18</v>
      </c>
      <c r="D565">
        <f t="shared" si="74"/>
        <v>199</v>
      </c>
      <c r="E565">
        <f t="shared" si="75"/>
        <v>2014</v>
      </c>
      <c r="F565">
        <f t="shared" si="76"/>
        <v>7</v>
      </c>
      <c r="G565" t="str">
        <f t="shared" si="77"/>
        <v>July</v>
      </c>
      <c r="H565">
        <f t="shared" si="78"/>
        <v>3</v>
      </c>
      <c r="I565" t="str">
        <f t="shared" si="79"/>
        <v>Q3</v>
      </c>
      <c r="J565" s="4">
        <f t="shared" si="80"/>
        <v>41839</v>
      </c>
    </row>
    <row r="566" spans="1:10" x14ac:dyDescent="0.25">
      <c r="A566" s="7">
        <f t="shared" si="72"/>
        <v>20140719</v>
      </c>
      <c r="B566" s="4">
        <v>41839</v>
      </c>
      <c r="C566">
        <f t="shared" si="73"/>
        <v>19</v>
      </c>
      <c r="D566">
        <f t="shared" si="74"/>
        <v>200</v>
      </c>
      <c r="E566">
        <f t="shared" si="75"/>
        <v>2014</v>
      </c>
      <c r="F566">
        <f t="shared" si="76"/>
        <v>7</v>
      </c>
      <c r="G566" t="str">
        <f t="shared" si="77"/>
        <v>July</v>
      </c>
      <c r="H566">
        <f t="shared" si="78"/>
        <v>3</v>
      </c>
      <c r="I566" t="str">
        <f t="shared" si="79"/>
        <v>Q3</v>
      </c>
      <c r="J566" s="4">
        <f t="shared" si="80"/>
        <v>41839</v>
      </c>
    </row>
    <row r="567" spans="1:10" x14ac:dyDescent="0.25">
      <c r="A567" s="7">
        <f t="shared" si="72"/>
        <v>20140720</v>
      </c>
      <c r="B567" s="4">
        <v>41840</v>
      </c>
      <c r="C567">
        <f t="shared" si="73"/>
        <v>20</v>
      </c>
      <c r="D567">
        <f t="shared" si="74"/>
        <v>201</v>
      </c>
      <c r="E567">
        <f t="shared" si="75"/>
        <v>2014</v>
      </c>
      <c r="F567">
        <f t="shared" si="76"/>
        <v>7</v>
      </c>
      <c r="G567" t="str">
        <f t="shared" si="77"/>
        <v>July</v>
      </c>
      <c r="H567">
        <f t="shared" si="78"/>
        <v>3</v>
      </c>
      <c r="I567" t="str">
        <f t="shared" si="79"/>
        <v>Q3</v>
      </c>
      <c r="J567" s="4">
        <f t="shared" si="80"/>
        <v>41846</v>
      </c>
    </row>
    <row r="568" spans="1:10" x14ac:dyDescent="0.25">
      <c r="A568" s="7">
        <f t="shared" si="72"/>
        <v>20140721</v>
      </c>
      <c r="B568" s="4">
        <v>41841</v>
      </c>
      <c r="C568">
        <f t="shared" si="73"/>
        <v>21</v>
      </c>
      <c r="D568">
        <f t="shared" si="74"/>
        <v>202</v>
      </c>
      <c r="E568">
        <f t="shared" si="75"/>
        <v>2014</v>
      </c>
      <c r="F568">
        <f t="shared" si="76"/>
        <v>7</v>
      </c>
      <c r="G568" t="str">
        <f t="shared" si="77"/>
        <v>July</v>
      </c>
      <c r="H568">
        <f t="shared" si="78"/>
        <v>3</v>
      </c>
      <c r="I568" t="str">
        <f t="shared" si="79"/>
        <v>Q3</v>
      </c>
      <c r="J568" s="4">
        <f t="shared" si="80"/>
        <v>41846</v>
      </c>
    </row>
    <row r="569" spans="1:10" x14ac:dyDescent="0.25">
      <c r="A569" s="7">
        <f t="shared" si="72"/>
        <v>20140722</v>
      </c>
      <c r="B569" s="4">
        <v>41842</v>
      </c>
      <c r="C569">
        <f t="shared" si="73"/>
        <v>22</v>
      </c>
      <c r="D569">
        <f t="shared" si="74"/>
        <v>203</v>
      </c>
      <c r="E569">
        <f t="shared" si="75"/>
        <v>2014</v>
      </c>
      <c r="F569">
        <f t="shared" si="76"/>
        <v>7</v>
      </c>
      <c r="G569" t="str">
        <f t="shared" si="77"/>
        <v>July</v>
      </c>
      <c r="H569">
        <f t="shared" si="78"/>
        <v>3</v>
      </c>
      <c r="I569" t="str">
        <f t="shared" si="79"/>
        <v>Q3</v>
      </c>
      <c r="J569" s="4">
        <f t="shared" si="80"/>
        <v>41846</v>
      </c>
    </row>
    <row r="570" spans="1:10" x14ac:dyDescent="0.25">
      <c r="A570" s="7">
        <f t="shared" si="72"/>
        <v>20140723</v>
      </c>
      <c r="B570" s="4">
        <v>41843</v>
      </c>
      <c r="C570">
        <f t="shared" si="73"/>
        <v>23</v>
      </c>
      <c r="D570">
        <f t="shared" si="74"/>
        <v>204</v>
      </c>
      <c r="E570">
        <f t="shared" si="75"/>
        <v>2014</v>
      </c>
      <c r="F570">
        <f t="shared" si="76"/>
        <v>7</v>
      </c>
      <c r="G570" t="str">
        <f t="shared" si="77"/>
        <v>July</v>
      </c>
      <c r="H570">
        <f t="shared" si="78"/>
        <v>3</v>
      </c>
      <c r="I570" t="str">
        <f t="shared" si="79"/>
        <v>Q3</v>
      </c>
      <c r="J570" s="4">
        <f t="shared" si="80"/>
        <v>41846</v>
      </c>
    </row>
    <row r="571" spans="1:10" x14ac:dyDescent="0.25">
      <c r="A571" s="7">
        <f t="shared" si="72"/>
        <v>20140724</v>
      </c>
      <c r="B571" s="4">
        <v>41844</v>
      </c>
      <c r="C571">
        <f t="shared" si="73"/>
        <v>24</v>
      </c>
      <c r="D571">
        <f t="shared" si="74"/>
        <v>205</v>
      </c>
      <c r="E571">
        <f t="shared" si="75"/>
        <v>2014</v>
      </c>
      <c r="F571">
        <f t="shared" si="76"/>
        <v>7</v>
      </c>
      <c r="G571" t="str">
        <f t="shared" si="77"/>
        <v>July</v>
      </c>
      <c r="H571">
        <f t="shared" si="78"/>
        <v>3</v>
      </c>
      <c r="I571" t="str">
        <f t="shared" si="79"/>
        <v>Q3</v>
      </c>
      <c r="J571" s="4">
        <f t="shared" si="80"/>
        <v>41846</v>
      </c>
    </row>
    <row r="572" spans="1:10" x14ac:dyDescent="0.25">
      <c r="A572" s="7">
        <f t="shared" si="72"/>
        <v>20140725</v>
      </c>
      <c r="B572" s="4">
        <v>41845</v>
      </c>
      <c r="C572">
        <f t="shared" si="73"/>
        <v>25</v>
      </c>
      <c r="D572">
        <f t="shared" si="74"/>
        <v>206</v>
      </c>
      <c r="E572">
        <f t="shared" si="75"/>
        <v>2014</v>
      </c>
      <c r="F572">
        <f t="shared" si="76"/>
        <v>7</v>
      </c>
      <c r="G572" t="str">
        <f t="shared" si="77"/>
        <v>July</v>
      </c>
      <c r="H572">
        <f t="shared" si="78"/>
        <v>3</v>
      </c>
      <c r="I572" t="str">
        <f t="shared" si="79"/>
        <v>Q3</v>
      </c>
      <c r="J572" s="4">
        <f t="shared" si="80"/>
        <v>41846</v>
      </c>
    </row>
    <row r="573" spans="1:10" x14ac:dyDescent="0.25">
      <c r="A573" s="7">
        <f t="shared" si="72"/>
        <v>20140726</v>
      </c>
      <c r="B573" s="4">
        <v>41846</v>
      </c>
      <c r="C573">
        <f t="shared" si="73"/>
        <v>26</v>
      </c>
      <c r="D573">
        <f t="shared" si="74"/>
        <v>207</v>
      </c>
      <c r="E573">
        <f t="shared" si="75"/>
        <v>2014</v>
      </c>
      <c r="F573">
        <f t="shared" si="76"/>
        <v>7</v>
      </c>
      <c r="G573" t="str">
        <f t="shared" si="77"/>
        <v>July</v>
      </c>
      <c r="H573">
        <f t="shared" si="78"/>
        <v>3</v>
      </c>
      <c r="I573" t="str">
        <f t="shared" si="79"/>
        <v>Q3</v>
      </c>
      <c r="J573" s="4">
        <f t="shared" si="80"/>
        <v>41846</v>
      </c>
    </row>
    <row r="574" spans="1:10" x14ac:dyDescent="0.25">
      <c r="A574" s="7">
        <f t="shared" si="72"/>
        <v>20140727</v>
      </c>
      <c r="B574" s="4">
        <v>41847</v>
      </c>
      <c r="C574">
        <f t="shared" si="73"/>
        <v>27</v>
      </c>
      <c r="D574">
        <f t="shared" si="74"/>
        <v>208</v>
      </c>
      <c r="E574">
        <f t="shared" si="75"/>
        <v>2014</v>
      </c>
      <c r="F574">
        <f t="shared" si="76"/>
        <v>7</v>
      </c>
      <c r="G574" t="str">
        <f t="shared" si="77"/>
        <v>July</v>
      </c>
      <c r="H574">
        <f t="shared" si="78"/>
        <v>3</v>
      </c>
      <c r="I574" t="str">
        <f t="shared" si="79"/>
        <v>Q3</v>
      </c>
      <c r="J574" s="4">
        <f t="shared" si="80"/>
        <v>41853</v>
      </c>
    </row>
    <row r="575" spans="1:10" x14ac:dyDescent="0.25">
      <c r="A575" s="7">
        <f t="shared" si="72"/>
        <v>20140728</v>
      </c>
      <c r="B575" s="4">
        <v>41848</v>
      </c>
      <c r="C575">
        <f t="shared" si="73"/>
        <v>28</v>
      </c>
      <c r="D575">
        <f t="shared" si="74"/>
        <v>209</v>
      </c>
      <c r="E575">
        <f t="shared" si="75"/>
        <v>2014</v>
      </c>
      <c r="F575">
        <f t="shared" si="76"/>
        <v>7</v>
      </c>
      <c r="G575" t="str">
        <f t="shared" si="77"/>
        <v>July</v>
      </c>
      <c r="H575">
        <f t="shared" si="78"/>
        <v>3</v>
      </c>
      <c r="I575" t="str">
        <f t="shared" si="79"/>
        <v>Q3</v>
      </c>
      <c r="J575" s="4">
        <f t="shared" si="80"/>
        <v>41853</v>
      </c>
    </row>
    <row r="576" spans="1:10" x14ac:dyDescent="0.25">
      <c r="A576" s="7">
        <f t="shared" si="72"/>
        <v>20140729</v>
      </c>
      <c r="B576" s="4">
        <v>41849</v>
      </c>
      <c r="C576">
        <f t="shared" si="73"/>
        <v>29</v>
      </c>
      <c r="D576">
        <f t="shared" si="74"/>
        <v>210</v>
      </c>
      <c r="E576">
        <f t="shared" si="75"/>
        <v>2014</v>
      </c>
      <c r="F576">
        <f t="shared" si="76"/>
        <v>7</v>
      </c>
      <c r="G576" t="str">
        <f t="shared" si="77"/>
        <v>July</v>
      </c>
      <c r="H576">
        <f t="shared" si="78"/>
        <v>3</v>
      </c>
      <c r="I576" t="str">
        <f t="shared" si="79"/>
        <v>Q3</v>
      </c>
      <c r="J576" s="4">
        <f t="shared" si="80"/>
        <v>41853</v>
      </c>
    </row>
    <row r="577" spans="1:10" x14ac:dyDescent="0.25">
      <c r="A577" s="7">
        <f t="shared" si="72"/>
        <v>20140730</v>
      </c>
      <c r="B577" s="4">
        <v>41850</v>
      </c>
      <c r="C577">
        <f t="shared" si="73"/>
        <v>30</v>
      </c>
      <c r="D577">
        <f t="shared" si="74"/>
        <v>211</v>
      </c>
      <c r="E577">
        <f t="shared" si="75"/>
        <v>2014</v>
      </c>
      <c r="F577">
        <f t="shared" si="76"/>
        <v>7</v>
      </c>
      <c r="G577" t="str">
        <f t="shared" si="77"/>
        <v>July</v>
      </c>
      <c r="H577">
        <f t="shared" si="78"/>
        <v>3</v>
      </c>
      <c r="I577" t="str">
        <f t="shared" si="79"/>
        <v>Q3</v>
      </c>
      <c r="J577" s="4">
        <f t="shared" si="80"/>
        <v>41853</v>
      </c>
    </row>
    <row r="578" spans="1:10" x14ac:dyDescent="0.25">
      <c r="A578" s="7">
        <f t="shared" si="72"/>
        <v>20140731</v>
      </c>
      <c r="B578" s="4">
        <v>41851</v>
      </c>
      <c r="C578">
        <f t="shared" si="73"/>
        <v>31</v>
      </c>
      <c r="D578">
        <f t="shared" si="74"/>
        <v>212</v>
      </c>
      <c r="E578">
        <f t="shared" si="75"/>
        <v>2014</v>
      </c>
      <c r="F578">
        <f t="shared" si="76"/>
        <v>7</v>
      </c>
      <c r="G578" t="str">
        <f t="shared" si="77"/>
        <v>July</v>
      </c>
      <c r="H578">
        <f t="shared" si="78"/>
        <v>3</v>
      </c>
      <c r="I578" t="str">
        <f t="shared" si="79"/>
        <v>Q3</v>
      </c>
      <c r="J578" s="4">
        <f t="shared" si="80"/>
        <v>41853</v>
      </c>
    </row>
    <row r="579" spans="1:10" x14ac:dyDescent="0.25">
      <c r="A579" s="7">
        <f t="shared" ref="A579:A642" si="81">YEAR(B579)*10000 + MONTH(B579)*100 + DAY(B579)</f>
        <v>20140801</v>
      </c>
      <c r="B579" s="4">
        <v>41852</v>
      </c>
      <c r="C579">
        <f t="shared" ref="C579:C642" si="82">DAY(B579)</f>
        <v>1</v>
      </c>
      <c r="D579">
        <f t="shared" ref="D579:D642" si="83">B579-DATE(YEAR(B579),1,0)</f>
        <v>213</v>
      </c>
      <c r="E579">
        <f t="shared" ref="E579:E642" si="84">YEAR(B579)</f>
        <v>2014</v>
      </c>
      <c r="F579">
        <f t="shared" ref="F579:F642" si="85">MONTH(B579)</f>
        <v>8</v>
      </c>
      <c r="G579" t="str">
        <f t="shared" ref="G579:G642" si="86">TEXT(B579,"mmmm")</f>
        <v>August</v>
      </c>
      <c r="H579">
        <f t="shared" ref="H579:H642" si="87">INT((MONTH(B579)-1)/3)+1</f>
        <v>3</v>
      </c>
      <c r="I579" t="str">
        <f t="shared" ref="I579:I642" si="88">"Q"&amp;H579</f>
        <v>Q3</v>
      </c>
      <c r="J579" s="4">
        <f t="shared" ref="J579:J642" si="89">B579+7-WEEKDAY(B579)</f>
        <v>41853</v>
      </c>
    </row>
    <row r="580" spans="1:10" x14ac:dyDescent="0.25">
      <c r="A580" s="7">
        <f t="shared" si="81"/>
        <v>20140802</v>
      </c>
      <c r="B580" s="4">
        <v>41853</v>
      </c>
      <c r="C580">
        <f t="shared" si="82"/>
        <v>2</v>
      </c>
      <c r="D580">
        <f t="shared" si="83"/>
        <v>214</v>
      </c>
      <c r="E580">
        <f t="shared" si="84"/>
        <v>2014</v>
      </c>
      <c r="F580">
        <f t="shared" si="85"/>
        <v>8</v>
      </c>
      <c r="G580" t="str">
        <f t="shared" si="86"/>
        <v>August</v>
      </c>
      <c r="H580">
        <f t="shared" si="87"/>
        <v>3</v>
      </c>
      <c r="I580" t="str">
        <f t="shared" si="88"/>
        <v>Q3</v>
      </c>
      <c r="J580" s="4">
        <f t="shared" si="89"/>
        <v>41853</v>
      </c>
    </row>
    <row r="581" spans="1:10" x14ac:dyDescent="0.25">
      <c r="A581" s="7">
        <f t="shared" si="81"/>
        <v>20140803</v>
      </c>
      <c r="B581" s="4">
        <v>41854</v>
      </c>
      <c r="C581">
        <f t="shared" si="82"/>
        <v>3</v>
      </c>
      <c r="D581">
        <f t="shared" si="83"/>
        <v>215</v>
      </c>
      <c r="E581">
        <f t="shared" si="84"/>
        <v>2014</v>
      </c>
      <c r="F581">
        <f t="shared" si="85"/>
        <v>8</v>
      </c>
      <c r="G581" t="str">
        <f t="shared" si="86"/>
        <v>August</v>
      </c>
      <c r="H581">
        <f t="shared" si="87"/>
        <v>3</v>
      </c>
      <c r="I581" t="str">
        <f t="shared" si="88"/>
        <v>Q3</v>
      </c>
      <c r="J581" s="4">
        <f t="shared" si="89"/>
        <v>41860</v>
      </c>
    </row>
    <row r="582" spans="1:10" x14ac:dyDescent="0.25">
      <c r="A582" s="7">
        <f t="shared" si="81"/>
        <v>20140804</v>
      </c>
      <c r="B582" s="4">
        <v>41855</v>
      </c>
      <c r="C582">
        <f t="shared" si="82"/>
        <v>4</v>
      </c>
      <c r="D582">
        <f t="shared" si="83"/>
        <v>216</v>
      </c>
      <c r="E582">
        <f t="shared" si="84"/>
        <v>2014</v>
      </c>
      <c r="F582">
        <f t="shared" si="85"/>
        <v>8</v>
      </c>
      <c r="G582" t="str">
        <f t="shared" si="86"/>
        <v>August</v>
      </c>
      <c r="H582">
        <f t="shared" si="87"/>
        <v>3</v>
      </c>
      <c r="I582" t="str">
        <f t="shared" si="88"/>
        <v>Q3</v>
      </c>
      <c r="J582" s="4">
        <f t="shared" si="89"/>
        <v>41860</v>
      </c>
    </row>
    <row r="583" spans="1:10" x14ac:dyDescent="0.25">
      <c r="A583" s="7">
        <f t="shared" si="81"/>
        <v>20140805</v>
      </c>
      <c r="B583" s="4">
        <v>41856</v>
      </c>
      <c r="C583">
        <f t="shared" si="82"/>
        <v>5</v>
      </c>
      <c r="D583">
        <f t="shared" si="83"/>
        <v>217</v>
      </c>
      <c r="E583">
        <f t="shared" si="84"/>
        <v>2014</v>
      </c>
      <c r="F583">
        <f t="shared" si="85"/>
        <v>8</v>
      </c>
      <c r="G583" t="str">
        <f t="shared" si="86"/>
        <v>August</v>
      </c>
      <c r="H583">
        <f t="shared" si="87"/>
        <v>3</v>
      </c>
      <c r="I583" t="str">
        <f t="shared" si="88"/>
        <v>Q3</v>
      </c>
      <c r="J583" s="4">
        <f t="shared" si="89"/>
        <v>41860</v>
      </c>
    </row>
    <row r="584" spans="1:10" x14ac:dyDescent="0.25">
      <c r="A584" s="7">
        <f t="shared" si="81"/>
        <v>20140806</v>
      </c>
      <c r="B584" s="4">
        <v>41857</v>
      </c>
      <c r="C584">
        <f t="shared" si="82"/>
        <v>6</v>
      </c>
      <c r="D584">
        <f t="shared" si="83"/>
        <v>218</v>
      </c>
      <c r="E584">
        <f t="shared" si="84"/>
        <v>2014</v>
      </c>
      <c r="F584">
        <f t="shared" si="85"/>
        <v>8</v>
      </c>
      <c r="G584" t="str">
        <f t="shared" si="86"/>
        <v>August</v>
      </c>
      <c r="H584">
        <f t="shared" si="87"/>
        <v>3</v>
      </c>
      <c r="I584" t="str">
        <f t="shared" si="88"/>
        <v>Q3</v>
      </c>
      <c r="J584" s="4">
        <f t="shared" si="89"/>
        <v>41860</v>
      </c>
    </row>
    <row r="585" spans="1:10" x14ac:dyDescent="0.25">
      <c r="A585" s="7">
        <f t="shared" si="81"/>
        <v>20140807</v>
      </c>
      <c r="B585" s="4">
        <v>41858</v>
      </c>
      <c r="C585">
        <f t="shared" si="82"/>
        <v>7</v>
      </c>
      <c r="D585">
        <f t="shared" si="83"/>
        <v>219</v>
      </c>
      <c r="E585">
        <f t="shared" si="84"/>
        <v>2014</v>
      </c>
      <c r="F585">
        <f t="shared" si="85"/>
        <v>8</v>
      </c>
      <c r="G585" t="str">
        <f t="shared" si="86"/>
        <v>August</v>
      </c>
      <c r="H585">
        <f t="shared" si="87"/>
        <v>3</v>
      </c>
      <c r="I585" t="str">
        <f t="shared" si="88"/>
        <v>Q3</v>
      </c>
      <c r="J585" s="4">
        <f t="shared" si="89"/>
        <v>41860</v>
      </c>
    </row>
    <row r="586" spans="1:10" x14ac:dyDescent="0.25">
      <c r="A586" s="7">
        <f t="shared" si="81"/>
        <v>20140808</v>
      </c>
      <c r="B586" s="4">
        <v>41859</v>
      </c>
      <c r="C586">
        <f t="shared" si="82"/>
        <v>8</v>
      </c>
      <c r="D586">
        <f t="shared" si="83"/>
        <v>220</v>
      </c>
      <c r="E586">
        <f t="shared" si="84"/>
        <v>2014</v>
      </c>
      <c r="F586">
        <f t="shared" si="85"/>
        <v>8</v>
      </c>
      <c r="G586" t="str">
        <f t="shared" si="86"/>
        <v>August</v>
      </c>
      <c r="H586">
        <f t="shared" si="87"/>
        <v>3</v>
      </c>
      <c r="I586" t="str">
        <f t="shared" si="88"/>
        <v>Q3</v>
      </c>
      <c r="J586" s="4">
        <f t="shared" si="89"/>
        <v>41860</v>
      </c>
    </row>
    <row r="587" spans="1:10" x14ac:dyDescent="0.25">
      <c r="A587" s="7">
        <f t="shared" si="81"/>
        <v>20140809</v>
      </c>
      <c r="B587" s="4">
        <v>41860</v>
      </c>
      <c r="C587">
        <f t="shared" si="82"/>
        <v>9</v>
      </c>
      <c r="D587">
        <f t="shared" si="83"/>
        <v>221</v>
      </c>
      <c r="E587">
        <f t="shared" si="84"/>
        <v>2014</v>
      </c>
      <c r="F587">
        <f t="shared" si="85"/>
        <v>8</v>
      </c>
      <c r="G587" t="str">
        <f t="shared" si="86"/>
        <v>August</v>
      </c>
      <c r="H587">
        <f t="shared" si="87"/>
        <v>3</v>
      </c>
      <c r="I587" t="str">
        <f t="shared" si="88"/>
        <v>Q3</v>
      </c>
      <c r="J587" s="4">
        <f t="shared" si="89"/>
        <v>41860</v>
      </c>
    </row>
    <row r="588" spans="1:10" x14ac:dyDescent="0.25">
      <c r="A588" s="7">
        <f t="shared" si="81"/>
        <v>20140810</v>
      </c>
      <c r="B588" s="4">
        <v>41861</v>
      </c>
      <c r="C588">
        <f t="shared" si="82"/>
        <v>10</v>
      </c>
      <c r="D588">
        <f t="shared" si="83"/>
        <v>222</v>
      </c>
      <c r="E588">
        <f t="shared" si="84"/>
        <v>2014</v>
      </c>
      <c r="F588">
        <f t="shared" si="85"/>
        <v>8</v>
      </c>
      <c r="G588" t="str">
        <f t="shared" si="86"/>
        <v>August</v>
      </c>
      <c r="H588">
        <f t="shared" si="87"/>
        <v>3</v>
      </c>
      <c r="I588" t="str">
        <f t="shared" si="88"/>
        <v>Q3</v>
      </c>
      <c r="J588" s="4">
        <f t="shared" si="89"/>
        <v>41867</v>
      </c>
    </row>
    <row r="589" spans="1:10" x14ac:dyDescent="0.25">
      <c r="A589" s="7">
        <f t="shared" si="81"/>
        <v>20140811</v>
      </c>
      <c r="B589" s="4">
        <v>41862</v>
      </c>
      <c r="C589">
        <f t="shared" si="82"/>
        <v>11</v>
      </c>
      <c r="D589">
        <f t="shared" si="83"/>
        <v>223</v>
      </c>
      <c r="E589">
        <f t="shared" si="84"/>
        <v>2014</v>
      </c>
      <c r="F589">
        <f t="shared" si="85"/>
        <v>8</v>
      </c>
      <c r="G589" t="str">
        <f t="shared" si="86"/>
        <v>August</v>
      </c>
      <c r="H589">
        <f t="shared" si="87"/>
        <v>3</v>
      </c>
      <c r="I589" t="str">
        <f t="shared" si="88"/>
        <v>Q3</v>
      </c>
      <c r="J589" s="4">
        <f t="shared" si="89"/>
        <v>41867</v>
      </c>
    </row>
    <row r="590" spans="1:10" x14ac:dyDescent="0.25">
      <c r="A590" s="7">
        <f t="shared" si="81"/>
        <v>20140812</v>
      </c>
      <c r="B590" s="4">
        <v>41863</v>
      </c>
      <c r="C590">
        <f t="shared" si="82"/>
        <v>12</v>
      </c>
      <c r="D590">
        <f t="shared" si="83"/>
        <v>224</v>
      </c>
      <c r="E590">
        <f t="shared" si="84"/>
        <v>2014</v>
      </c>
      <c r="F590">
        <f t="shared" si="85"/>
        <v>8</v>
      </c>
      <c r="G590" t="str">
        <f t="shared" si="86"/>
        <v>August</v>
      </c>
      <c r="H590">
        <f t="shared" si="87"/>
        <v>3</v>
      </c>
      <c r="I590" t="str">
        <f t="shared" si="88"/>
        <v>Q3</v>
      </c>
      <c r="J590" s="4">
        <f t="shared" si="89"/>
        <v>41867</v>
      </c>
    </row>
    <row r="591" spans="1:10" x14ac:dyDescent="0.25">
      <c r="A591" s="7">
        <f t="shared" si="81"/>
        <v>20140813</v>
      </c>
      <c r="B591" s="4">
        <v>41864</v>
      </c>
      <c r="C591">
        <f t="shared" si="82"/>
        <v>13</v>
      </c>
      <c r="D591">
        <f t="shared" si="83"/>
        <v>225</v>
      </c>
      <c r="E591">
        <f t="shared" si="84"/>
        <v>2014</v>
      </c>
      <c r="F591">
        <f t="shared" si="85"/>
        <v>8</v>
      </c>
      <c r="G591" t="str">
        <f t="shared" si="86"/>
        <v>August</v>
      </c>
      <c r="H591">
        <f t="shared" si="87"/>
        <v>3</v>
      </c>
      <c r="I591" t="str">
        <f t="shared" si="88"/>
        <v>Q3</v>
      </c>
      <c r="J591" s="4">
        <f t="shared" si="89"/>
        <v>41867</v>
      </c>
    </row>
    <row r="592" spans="1:10" x14ac:dyDescent="0.25">
      <c r="A592" s="7">
        <f t="shared" si="81"/>
        <v>20140814</v>
      </c>
      <c r="B592" s="4">
        <v>41865</v>
      </c>
      <c r="C592">
        <f t="shared" si="82"/>
        <v>14</v>
      </c>
      <c r="D592">
        <f t="shared" si="83"/>
        <v>226</v>
      </c>
      <c r="E592">
        <f t="shared" si="84"/>
        <v>2014</v>
      </c>
      <c r="F592">
        <f t="shared" si="85"/>
        <v>8</v>
      </c>
      <c r="G592" t="str">
        <f t="shared" si="86"/>
        <v>August</v>
      </c>
      <c r="H592">
        <f t="shared" si="87"/>
        <v>3</v>
      </c>
      <c r="I592" t="str">
        <f t="shared" si="88"/>
        <v>Q3</v>
      </c>
      <c r="J592" s="4">
        <f t="shared" si="89"/>
        <v>41867</v>
      </c>
    </row>
    <row r="593" spans="1:10" x14ac:dyDescent="0.25">
      <c r="A593" s="7">
        <f t="shared" si="81"/>
        <v>20140815</v>
      </c>
      <c r="B593" s="4">
        <v>41866</v>
      </c>
      <c r="C593">
        <f t="shared" si="82"/>
        <v>15</v>
      </c>
      <c r="D593">
        <f t="shared" si="83"/>
        <v>227</v>
      </c>
      <c r="E593">
        <f t="shared" si="84"/>
        <v>2014</v>
      </c>
      <c r="F593">
        <f t="shared" si="85"/>
        <v>8</v>
      </c>
      <c r="G593" t="str">
        <f t="shared" si="86"/>
        <v>August</v>
      </c>
      <c r="H593">
        <f t="shared" si="87"/>
        <v>3</v>
      </c>
      <c r="I593" t="str">
        <f t="shared" si="88"/>
        <v>Q3</v>
      </c>
      <c r="J593" s="4">
        <f t="shared" si="89"/>
        <v>41867</v>
      </c>
    </row>
    <row r="594" spans="1:10" x14ac:dyDescent="0.25">
      <c r="A594" s="7">
        <f t="shared" si="81"/>
        <v>20140816</v>
      </c>
      <c r="B594" s="4">
        <v>41867</v>
      </c>
      <c r="C594">
        <f t="shared" si="82"/>
        <v>16</v>
      </c>
      <c r="D594">
        <f t="shared" si="83"/>
        <v>228</v>
      </c>
      <c r="E594">
        <f t="shared" si="84"/>
        <v>2014</v>
      </c>
      <c r="F594">
        <f t="shared" si="85"/>
        <v>8</v>
      </c>
      <c r="G594" t="str">
        <f t="shared" si="86"/>
        <v>August</v>
      </c>
      <c r="H594">
        <f t="shared" si="87"/>
        <v>3</v>
      </c>
      <c r="I594" t="str">
        <f t="shared" si="88"/>
        <v>Q3</v>
      </c>
      <c r="J594" s="4">
        <f t="shared" si="89"/>
        <v>41867</v>
      </c>
    </row>
    <row r="595" spans="1:10" x14ac:dyDescent="0.25">
      <c r="A595" s="7">
        <f t="shared" si="81"/>
        <v>20140817</v>
      </c>
      <c r="B595" s="4">
        <v>41868</v>
      </c>
      <c r="C595">
        <f t="shared" si="82"/>
        <v>17</v>
      </c>
      <c r="D595">
        <f t="shared" si="83"/>
        <v>229</v>
      </c>
      <c r="E595">
        <f t="shared" si="84"/>
        <v>2014</v>
      </c>
      <c r="F595">
        <f t="shared" si="85"/>
        <v>8</v>
      </c>
      <c r="G595" t="str">
        <f t="shared" si="86"/>
        <v>August</v>
      </c>
      <c r="H595">
        <f t="shared" si="87"/>
        <v>3</v>
      </c>
      <c r="I595" t="str">
        <f t="shared" si="88"/>
        <v>Q3</v>
      </c>
      <c r="J595" s="4">
        <f t="shared" si="89"/>
        <v>41874</v>
      </c>
    </row>
    <row r="596" spans="1:10" x14ac:dyDescent="0.25">
      <c r="A596" s="7">
        <f t="shared" si="81"/>
        <v>20140818</v>
      </c>
      <c r="B596" s="4">
        <v>41869</v>
      </c>
      <c r="C596">
        <f t="shared" si="82"/>
        <v>18</v>
      </c>
      <c r="D596">
        <f t="shared" si="83"/>
        <v>230</v>
      </c>
      <c r="E596">
        <f t="shared" si="84"/>
        <v>2014</v>
      </c>
      <c r="F596">
        <f t="shared" si="85"/>
        <v>8</v>
      </c>
      <c r="G596" t="str">
        <f t="shared" si="86"/>
        <v>August</v>
      </c>
      <c r="H596">
        <f t="shared" si="87"/>
        <v>3</v>
      </c>
      <c r="I596" t="str">
        <f t="shared" si="88"/>
        <v>Q3</v>
      </c>
      <c r="J596" s="4">
        <f t="shared" si="89"/>
        <v>41874</v>
      </c>
    </row>
    <row r="597" spans="1:10" x14ac:dyDescent="0.25">
      <c r="A597" s="7">
        <f t="shared" si="81"/>
        <v>20140819</v>
      </c>
      <c r="B597" s="4">
        <v>41870</v>
      </c>
      <c r="C597">
        <f t="shared" si="82"/>
        <v>19</v>
      </c>
      <c r="D597">
        <f t="shared" si="83"/>
        <v>231</v>
      </c>
      <c r="E597">
        <f t="shared" si="84"/>
        <v>2014</v>
      </c>
      <c r="F597">
        <f t="shared" si="85"/>
        <v>8</v>
      </c>
      <c r="G597" t="str">
        <f t="shared" si="86"/>
        <v>August</v>
      </c>
      <c r="H597">
        <f t="shared" si="87"/>
        <v>3</v>
      </c>
      <c r="I597" t="str">
        <f t="shared" si="88"/>
        <v>Q3</v>
      </c>
      <c r="J597" s="4">
        <f t="shared" si="89"/>
        <v>41874</v>
      </c>
    </row>
    <row r="598" spans="1:10" x14ac:dyDescent="0.25">
      <c r="A598" s="7">
        <f t="shared" si="81"/>
        <v>20140820</v>
      </c>
      <c r="B598" s="4">
        <v>41871</v>
      </c>
      <c r="C598">
        <f t="shared" si="82"/>
        <v>20</v>
      </c>
      <c r="D598">
        <f t="shared" si="83"/>
        <v>232</v>
      </c>
      <c r="E598">
        <f t="shared" si="84"/>
        <v>2014</v>
      </c>
      <c r="F598">
        <f t="shared" si="85"/>
        <v>8</v>
      </c>
      <c r="G598" t="str">
        <f t="shared" si="86"/>
        <v>August</v>
      </c>
      <c r="H598">
        <f t="shared" si="87"/>
        <v>3</v>
      </c>
      <c r="I598" t="str">
        <f t="shared" si="88"/>
        <v>Q3</v>
      </c>
      <c r="J598" s="4">
        <f t="shared" si="89"/>
        <v>41874</v>
      </c>
    </row>
    <row r="599" spans="1:10" x14ac:dyDescent="0.25">
      <c r="A599" s="7">
        <f t="shared" si="81"/>
        <v>20140821</v>
      </c>
      <c r="B599" s="4">
        <v>41872</v>
      </c>
      <c r="C599">
        <f t="shared" si="82"/>
        <v>21</v>
      </c>
      <c r="D599">
        <f t="shared" si="83"/>
        <v>233</v>
      </c>
      <c r="E599">
        <f t="shared" si="84"/>
        <v>2014</v>
      </c>
      <c r="F599">
        <f t="shared" si="85"/>
        <v>8</v>
      </c>
      <c r="G599" t="str">
        <f t="shared" si="86"/>
        <v>August</v>
      </c>
      <c r="H599">
        <f t="shared" si="87"/>
        <v>3</v>
      </c>
      <c r="I599" t="str">
        <f t="shared" si="88"/>
        <v>Q3</v>
      </c>
      <c r="J599" s="4">
        <f t="shared" si="89"/>
        <v>41874</v>
      </c>
    </row>
    <row r="600" spans="1:10" x14ac:dyDescent="0.25">
      <c r="A600" s="7">
        <f t="shared" si="81"/>
        <v>20140822</v>
      </c>
      <c r="B600" s="4">
        <v>41873</v>
      </c>
      <c r="C600">
        <f t="shared" si="82"/>
        <v>22</v>
      </c>
      <c r="D600">
        <f t="shared" si="83"/>
        <v>234</v>
      </c>
      <c r="E600">
        <f t="shared" si="84"/>
        <v>2014</v>
      </c>
      <c r="F600">
        <f t="shared" si="85"/>
        <v>8</v>
      </c>
      <c r="G600" t="str">
        <f t="shared" si="86"/>
        <v>August</v>
      </c>
      <c r="H600">
        <f t="shared" si="87"/>
        <v>3</v>
      </c>
      <c r="I600" t="str">
        <f t="shared" si="88"/>
        <v>Q3</v>
      </c>
      <c r="J600" s="4">
        <f t="shared" si="89"/>
        <v>41874</v>
      </c>
    </row>
    <row r="601" spans="1:10" x14ac:dyDescent="0.25">
      <c r="A601" s="7">
        <f t="shared" si="81"/>
        <v>20140823</v>
      </c>
      <c r="B601" s="4">
        <v>41874</v>
      </c>
      <c r="C601">
        <f t="shared" si="82"/>
        <v>23</v>
      </c>
      <c r="D601">
        <f t="shared" si="83"/>
        <v>235</v>
      </c>
      <c r="E601">
        <f t="shared" si="84"/>
        <v>2014</v>
      </c>
      <c r="F601">
        <f t="shared" si="85"/>
        <v>8</v>
      </c>
      <c r="G601" t="str">
        <f t="shared" si="86"/>
        <v>August</v>
      </c>
      <c r="H601">
        <f t="shared" si="87"/>
        <v>3</v>
      </c>
      <c r="I601" t="str">
        <f t="shared" si="88"/>
        <v>Q3</v>
      </c>
      <c r="J601" s="4">
        <f t="shared" si="89"/>
        <v>41874</v>
      </c>
    </row>
    <row r="602" spans="1:10" x14ac:dyDescent="0.25">
      <c r="A602" s="7">
        <f t="shared" si="81"/>
        <v>20140824</v>
      </c>
      <c r="B602" s="4">
        <v>41875</v>
      </c>
      <c r="C602">
        <f t="shared" si="82"/>
        <v>24</v>
      </c>
      <c r="D602">
        <f t="shared" si="83"/>
        <v>236</v>
      </c>
      <c r="E602">
        <f t="shared" si="84"/>
        <v>2014</v>
      </c>
      <c r="F602">
        <f t="shared" si="85"/>
        <v>8</v>
      </c>
      <c r="G602" t="str">
        <f t="shared" si="86"/>
        <v>August</v>
      </c>
      <c r="H602">
        <f t="shared" si="87"/>
        <v>3</v>
      </c>
      <c r="I602" t="str">
        <f t="shared" si="88"/>
        <v>Q3</v>
      </c>
      <c r="J602" s="4">
        <f t="shared" si="89"/>
        <v>41881</v>
      </c>
    </row>
    <row r="603" spans="1:10" x14ac:dyDescent="0.25">
      <c r="A603" s="7">
        <f t="shared" si="81"/>
        <v>20140825</v>
      </c>
      <c r="B603" s="4">
        <v>41876</v>
      </c>
      <c r="C603">
        <f t="shared" si="82"/>
        <v>25</v>
      </c>
      <c r="D603">
        <f t="shared" si="83"/>
        <v>237</v>
      </c>
      <c r="E603">
        <f t="shared" si="84"/>
        <v>2014</v>
      </c>
      <c r="F603">
        <f t="shared" si="85"/>
        <v>8</v>
      </c>
      <c r="G603" t="str">
        <f t="shared" si="86"/>
        <v>August</v>
      </c>
      <c r="H603">
        <f t="shared" si="87"/>
        <v>3</v>
      </c>
      <c r="I603" t="str">
        <f t="shared" si="88"/>
        <v>Q3</v>
      </c>
      <c r="J603" s="4">
        <f t="shared" si="89"/>
        <v>41881</v>
      </c>
    </row>
    <row r="604" spans="1:10" x14ac:dyDescent="0.25">
      <c r="A604" s="7">
        <f t="shared" si="81"/>
        <v>20140826</v>
      </c>
      <c r="B604" s="4">
        <v>41877</v>
      </c>
      <c r="C604">
        <f t="shared" si="82"/>
        <v>26</v>
      </c>
      <c r="D604">
        <f t="shared" si="83"/>
        <v>238</v>
      </c>
      <c r="E604">
        <f t="shared" si="84"/>
        <v>2014</v>
      </c>
      <c r="F604">
        <f t="shared" si="85"/>
        <v>8</v>
      </c>
      <c r="G604" t="str">
        <f t="shared" si="86"/>
        <v>August</v>
      </c>
      <c r="H604">
        <f t="shared" si="87"/>
        <v>3</v>
      </c>
      <c r="I604" t="str">
        <f t="shared" si="88"/>
        <v>Q3</v>
      </c>
      <c r="J604" s="4">
        <f t="shared" si="89"/>
        <v>41881</v>
      </c>
    </row>
    <row r="605" spans="1:10" x14ac:dyDescent="0.25">
      <c r="A605" s="7">
        <f t="shared" si="81"/>
        <v>20140827</v>
      </c>
      <c r="B605" s="4">
        <v>41878</v>
      </c>
      <c r="C605">
        <f t="shared" si="82"/>
        <v>27</v>
      </c>
      <c r="D605">
        <f t="shared" si="83"/>
        <v>239</v>
      </c>
      <c r="E605">
        <f t="shared" si="84"/>
        <v>2014</v>
      </c>
      <c r="F605">
        <f t="shared" si="85"/>
        <v>8</v>
      </c>
      <c r="G605" t="str">
        <f t="shared" si="86"/>
        <v>August</v>
      </c>
      <c r="H605">
        <f t="shared" si="87"/>
        <v>3</v>
      </c>
      <c r="I605" t="str">
        <f t="shared" si="88"/>
        <v>Q3</v>
      </c>
      <c r="J605" s="4">
        <f t="shared" si="89"/>
        <v>41881</v>
      </c>
    </row>
    <row r="606" spans="1:10" x14ac:dyDescent="0.25">
      <c r="A606" s="7">
        <f t="shared" si="81"/>
        <v>20140828</v>
      </c>
      <c r="B606" s="4">
        <v>41879</v>
      </c>
      <c r="C606">
        <f t="shared" si="82"/>
        <v>28</v>
      </c>
      <c r="D606">
        <f t="shared" si="83"/>
        <v>240</v>
      </c>
      <c r="E606">
        <f t="shared" si="84"/>
        <v>2014</v>
      </c>
      <c r="F606">
        <f t="shared" si="85"/>
        <v>8</v>
      </c>
      <c r="G606" t="str">
        <f t="shared" si="86"/>
        <v>August</v>
      </c>
      <c r="H606">
        <f t="shared" si="87"/>
        <v>3</v>
      </c>
      <c r="I606" t="str">
        <f t="shared" si="88"/>
        <v>Q3</v>
      </c>
      <c r="J606" s="4">
        <f t="shared" si="89"/>
        <v>41881</v>
      </c>
    </row>
    <row r="607" spans="1:10" x14ac:dyDescent="0.25">
      <c r="A607" s="7">
        <f t="shared" si="81"/>
        <v>20140829</v>
      </c>
      <c r="B607" s="4">
        <v>41880</v>
      </c>
      <c r="C607">
        <f t="shared" si="82"/>
        <v>29</v>
      </c>
      <c r="D607">
        <f t="shared" si="83"/>
        <v>241</v>
      </c>
      <c r="E607">
        <f t="shared" si="84"/>
        <v>2014</v>
      </c>
      <c r="F607">
        <f t="shared" si="85"/>
        <v>8</v>
      </c>
      <c r="G607" t="str">
        <f t="shared" si="86"/>
        <v>August</v>
      </c>
      <c r="H607">
        <f t="shared" si="87"/>
        <v>3</v>
      </c>
      <c r="I607" t="str">
        <f t="shared" si="88"/>
        <v>Q3</v>
      </c>
      <c r="J607" s="4">
        <f t="shared" si="89"/>
        <v>41881</v>
      </c>
    </row>
    <row r="608" spans="1:10" x14ac:dyDescent="0.25">
      <c r="A608" s="7">
        <f t="shared" si="81"/>
        <v>20140830</v>
      </c>
      <c r="B608" s="4">
        <v>41881</v>
      </c>
      <c r="C608">
        <f t="shared" si="82"/>
        <v>30</v>
      </c>
      <c r="D608">
        <f t="shared" si="83"/>
        <v>242</v>
      </c>
      <c r="E608">
        <f t="shared" si="84"/>
        <v>2014</v>
      </c>
      <c r="F608">
        <f t="shared" si="85"/>
        <v>8</v>
      </c>
      <c r="G608" t="str">
        <f t="shared" si="86"/>
        <v>August</v>
      </c>
      <c r="H608">
        <f t="shared" si="87"/>
        <v>3</v>
      </c>
      <c r="I608" t="str">
        <f t="shared" si="88"/>
        <v>Q3</v>
      </c>
      <c r="J608" s="4">
        <f t="shared" si="89"/>
        <v>41881</v>
      </c>
    </row>
    <row r="609" spans="1:10" x14ac:dyDescent="0.25">
      <c r="A609" s="7">
        <f t="shared" si="81"/>
        <v>20140831</v>
      </c>
      <c r="B609" s="4">
        <v>41882</v>
      </c>
      <c r="C609">
        <f t="shared" si="82"/>
        <v>31</v>
      </c>
      <c r="D609">
        <f t="shared" si="83"/>
        <v>243</v>
      </c>
      <c r="E609">
        <f t="shared" si="84"/>
        <v>2014</v>
      </c>
      <c r="F609">
        <f t="shared" si="85"/>
        <v>8</v>
      </c>
      <c r="G609" t="str">
        <f t="shared" si="86"/>
        <v>August</v>
      </c>
      <c r="H609">
        <f t="shared" si="87"/>
        <v>3</v>
      </c>
      <c r="I609" t="str">
        <f t="shared" si="88"/>
        <v>Q3</v>
      </c>
      <c r="J609" s="4">
        <f t="shared" si="89"/>
        <v>41888</v>
      </c>
    </row>
    <row r="610" spans="1:10" x14ac:dyDescent="0.25">
      <c r="A610" s="7">
        <f t="shared" si="81"/>
        <v>20140901</v>
      </c>
      <c r="B610" s="4">
        <v>41883</v>
      </c>
      <c r="C610">
        <f t="shared" si="82"/>
        <v>1</v>
      </c>
      <c r="D610">
        <f t="shared" si="83"/>
        <v>244</v>
      </c>
      <c r="E610">
        <f t="shared" si="84"/>
        <v>2014</v>
      </c>
      <c r="F610">
        <f t="shared" si="85"/>
        <v>9</v>
      </c>
      <c r="G610" t="str">
        <f t="shared" si="86"/>
        <v>September</v>
      </c>
      <c r="H610">
        <f t="shared" si="87"/>
        <v>3</v>
      </c>
      <c r="I610" t="str">
        <f t="shared" si="88"/>
        <v>Q3</v>
      </c>
      <c r="J610" s="4">
        <f t="shared" si="89"/>
        <v>41888</v>
      </c>
    </row>
    <row r="611" spans="1:10" x14ac:dyDescent="0.25">
      <c r="A611" s="7">
        <f t="shared" si="81"/>
        <v>20140902</v>
      </c>
      <c r="B611" s="4">
        <v>41884</v>
      </c>
      <c r="C611">
        <f t="shared" si="82"/>
        <v>2</v>
      </c>
      <c r="D611">
        <f t="shared" si="83"/>
        <v>245</v>
      </c>
      <c r="E611">
        <f t="shared" si="84"/>
        <v>2014</v>
      </c>
      <c r="F611">
        <f t="shared" si="85"/>
        <v>9</v>
      </c>
      <c r="G611" t="str">
        <f t="shared" si="86"/>
        <v>September</v>
      </c>
      <c r="H611">
        <f t="shared" si="87"/>
        <v>3</v>
      </c>
      <c r="I611" t="str">
        <f t="shared" si="88"/>
        <v>Q3</v>
      </c>
      <c r="J611" s="4">
        <f t="shared" si="89"/>
        <v>41888</v>
      </c>
    </row>
    <row r="612" spans="1:10" x14ac:dyDescent="0.25">
      <c r="A612" s="7">
        <f t="shared" si="81"/>
        <v>20140903</v>
      </c>
      <c r="B612" s="4">
        <v>41885</v>
      </c>
      <c r="C612">
        <f t="shared" si="82"/>
        <v>3</v>
      </c>
      <c r="D612">
        <f t="shared" si="83"/>
        <v>246</v>
      </c>
      <c r="E612">
        <f t="shared" si="84"/>
        <v>2014</v>
      </c>
      <c r="F612">
        <f t="shared" si="85"/>
        <v>9</v>
      </c>
      <c r="G612" t="str">
        <f t="shared" si="86"/>
        <v>September</v>
      </c>
      <c r="H612">
        <f t="shared" si="87"/>
        <v>3</v>
      </c>
      <c r="I612" t="str">
        <f t="shared" si="88"/>
        <v>Q3</v>
      </c>
      <c r="J612" s="4">
        <f t="shared" si="89"/>
        <v>41888</v>
      </c>
    </row>
    <row r="613" spans="1:10" x14ac:dyDescent="0.25">
      <c r="A613" s="7">
        <f t="shared" si="81"/>
        <v>20140904</v>
      </c>
      <c r="B613" s="4">
        <v>41886</v>
      </c>
      <c r="C613">
        <f t="shared" si="82"/>
        <v>4</v>
      </c>
      <c r="D613">
        <f t="shared" si="83"/>
        <v>247</v>
      </c>
      <c r="E613">
        <f t="shared" si="84"/>
        <v>2014</v>
      </c>
      <c r="F613">
        <f t="shared" si="85"/>
        <v>9</v>
      </c>
      <c r="G613" t="str">
        <f t="shared" si="86"/>
        <v>September</v>
      </c>
      <c r="H613">
        <f t="shared" si="87"/>
        <v>3</v>
      </c>
      <c r="I613" t="str">
        <f t="shared" si="88"/>
        <v>Q3</v>
      </c>
      <c r="J613" s="4">
        <f t="shared" si="89"/>
        <v>41888</v>
      </c>
    </row>
    <row r="614" spans="1:10" x14ac:dyDescent="0.25">
      <c r="A614" s="7">
        <f t="shared" si="81"/>
        <v>20140905</v>
      </c>
      <c r="B614" s="4">
        <v>41887</v>
      </c>
      <c r="C614">
        <f t="shared" si="82"/>
        <v>5</v>
      </c>
      <c r="D614">
        <f t="shared" si="83"/>
        <v>248</v>
      </c>
      <c r="E614">
        <f t="shared" si="84"/>
        <v>2014</v>
      </c>
      <c r="F614">
        <f t="shared" si="85"/>
        <v>9</v>
      </c>
      <c r="G614" t="str">
        <f t="shared" si="86"/>
        <v>September</v>
      </c>
      <c r="H614">
        <f t="shared" si="87"/>
        <v>3</v>
      </c>
      <c r="I614" t="str">
        <f t="shared" si="88"/>
        <v>Q3</v>
      </c>
      <c r="J614" s="4">
        <f t="shared" si="89"/>
        <v>41888</v>
      </c>
    </row>
    <row r="615" spans="1:10" x14ac:dyDescent="0.25">
      <c r="A615" s="7">
        <f t="shared" si="81"/>
        <v>20140906</v>
      </c>
      <c r="B615" s="4">
        <v>41888</v>
      </c>
      <c r="C615">
        <f t="shared" si="82"/>
        <v>6</v>
      </c>
      <c r="D615">
        <f t="shared" si="83"/>
        <v>249</v>
      </c>
      <c r="E615">
        <f t="shared" si="84"/>
        <v>2014</v>
      </c>
      <c r="F615">
        <f t="shared" si="85"/>
        <v>9</v>
      </c>
      <c r="G615" t="str">
        <f t="shared" si="86"/>
        <v>September</v>
      </c>
      <c r="H615">
        <f t="shared" si="87"/>
        <v>3</v>
      </c>
      <c r="I615" t="str">
        <f t="shared" si="88"/>
        <v>Q3</v>
      </c>
      <c r="J615" s="4">
        <f t="shared" si="89"/>
        <v>41888</v>
      </c>
    </row>
    <row r="616" spans="1:10" x14ac:dyDescent="0.25">
      <c r="A616" s="7">
        <f t="shared" si="81"/>
        <v>20140907</v>
      </c>
      <c r="B616" s="4">
        <v>41889</v>
      </c>
      <c r="C616">
        <f t="shared" si="82"/>
        <v>7</v>
      </c>
      <c r="D616">
        <f t="shared" si="83"/>
        <v>250</v>
      </c>
      <c r="E616">
        <f t="shared" si="84"/>
        <v>2014</v>
      </c>
      <c r="F616">
        <f t="shared" si="85"/>
        <v>9</v>
      </c>
      <c r="G616" t="str">
        <f t="shared" si="86"/>
        <v>September</v>
      </c>
      <c r="H616">
        <f t="shared" si="87"/>
        <v>3</v>
      </c>
      <c r="I616" t="str">
        <f t="shared" si="88"/>
        <v>Q3</v>
      </c>
      <c r="J616" s="4">
        <f t="shared" si="89"/>
        <v>41895</v>
      </c>
    </row>
    <row r="617" spans="1:10" x14ac:dyDescent="0.25">
      <c r="A617" s="7">
        <f t="shared" si="81"/>
        <v>20140908</v>
      </c>
      <c r="B617" s="4">
        <v>41890</v>
      </c>
      <c r="C617">
        <f t="shared" si="82"/>
        <v>8</v>
      </c>
      <c r="D617">
        <f t="shared" si="83"/>
        <v>251</v>
      </c>
      <c r="E617">
        <f t="shared" si="84"/>
        <v>2014</v>
      </c>
      <c r="F617">
        <f t="shared" si="85"/>
        <v>9</v>
      </c>
      <c r="G617" t="str">
        <f t="shared" si="86"/>
        <v>September</v>
      </c>
      <c r="H617">
        <f t="shared" si="87"/>
        <v>3</v>
      </c>
      <c r="I617" t="str">
        <f t="shared" si="88"/>
        <v>Q3</v>
      </c>
      <c r="J617" s="4">
        <f t="shared" si="89"/>
        <v>41895</v>
      </c>
    </row>
    <row r="618" spans="1:10" x14ac:dyDescent="0.25">
      <c r="A618" s="7">
        <f t="shared" si="81"/>
        <v>20140909</v>
      </c>
      <c r="B618" s="4">
        <v>41891</v>
      </c>
      <c r="C618">
        <f t="shared" si="82"/>
        <v>9</v>
      </c>
      <c r="D618">
        <f t="shared" si="83"/>
        <v>252</v>
      </c>
      <c r="E618">
        <f t="shared" si="84"/>
        <v>2014</v>
      </c>
      <c r="F618">
        <f t="shared" si="85"/>
        <v>9</v>
      </c>
      <c r="G618" t="str">
        <f t="shared" si="86"/>
        <v>September</v>
      </c>
      <c r="H618">
        <f t="shared" si="87"/>
        <v>3</v>
      </c>
      <c r="I618" t="str">
        <f t="shared" si="88"/>
        <v>Q3</v>
      </c>
      <c r="J618" s="4">
        <f t="shared" si="89"/>
        <v>41895</v>
      </c>
    </row>
    <row r="619" spans="1:10" x14ac:dyDescent="0.25">
      <c r="A619" s="7">
        <f t="shared" si="81"/>
        <v>20140910</v>
      </c>
      <c r="B619" s="4">
        <v>41892</v>
      </c>
      <c r="C619">
        <f t="shared" si="82"/>
        <v>10</v>
      </c>
      <c r="D619">
        <f t="shared" si="83"/>
        <v>253</v>
      </c>
      <c r="E619">
        <f t="shared" si="84"/>
        <v>2014</v>
      </c>
      <c r="F619">
        <f t="shared" si="85"/>
        <v>9</v>
      </c>
      <c r="G619" t="str">
        <f t="shared" si="86"/>
        <v>September</v>
      </c>
      <c r="H619">
        <f t="shared" si="87"/>
        <v>3</v>
      </c>
      <c r="I619" t="str">
        <f t="shared" si="88"/>
        <v>Q3</v>
      </c>
      <c r="J619" s="4">
        <f t="shared" si="89"/>
        <v>41895</v>
      </c>
    </row>
    <row r="620" spans="1:10" x14ac:dyDescent="0.25">
      <c r="A620" s="7">
        <f t="shared" si="81"/>
        <v>20140911</v>
      </c>
      <c r="B620" s="4">
        <v>41893</v>
      </c>
      <c r="C620">
        <f t="shared" si="82"/>
        <v>11</v>
      </c>
      <c r="D620">
        <f t="shared" si="83"/>
        <v>254</v>
      </c>
      <c r="E620">
        <f t="shared" si="84"/>
        <v>2014</v>
      </c>
      <c r="F620">
        <f t="shared" si="85"/>
        <v>9</v>
      </c>
      <c r="G620" t="str">
        <f t="shared" si="86"/>
        <v>September</v>
      </c>
      <c r="H620">
        <f t="shared" si="87"/>
        <v>3</v>
      </c>
      <c r="I620" t="str">
        <f t="shared" si="88"/>
        <v>Q3</v>
      </c>
      <c r="J620" s="4">
        <f t="shared" si="89"/>
        <v>41895</v>
      </c>
    </row>
    <row r="621" spans="1:10" x14ac:dyDescent="0.25">
      <c r="A621" s="7">
        <f t="shared" si="81"/>
        <v>20140912</v>
      </c>
      <c r="B621" s="4">
        <v>41894</v>
      </c>
      <c r="C621">
        <f t="shared" si="82"/>
        <v>12</v>
      </c>
      <c r="D621">
        <f t="shared" si="83"/>
        <v>255</v>
      </c>
      <c r="E621">
        <f t="shared" si="84"/>
        <v>2014</v>
      </c>
      <c r="F621">
        <f t="shared" si="85"/>
        <v>9</v>
      </c>
      <c r="G621" t="str">
        <f t="shared" si="86"/>
        <v>September</v>
      </c>
      <c r="H621">
        <f t="shared" si="87"/>
        <v>3</v>
      </c>
      <c r="I621" t="str">
        <f t="shared" si="88"/>
        <v>Q3</v>
      </c>
      <c r="J621" s="4">
        <f t="shared" si="89"/>
        <v>41895</v>
      </c>
    </row>
    <row r="622" spans="1:10" x14ac:dyDescent="0.25">
      <c r="A622" s="7">
        <f t="shared" si="81"/>
        <v>20140913</v>
      </c>
      <c r="B622" s="4">
        <v>41895</v>
      </c>
      <c r="C622">
        <f t="shared" si="82"/>
        <v>13</v>
      </c>
      <c r="D622">
        <f t="shared" si="83"/>
        <v>256</v>
      </c>
      <c r="E622">
        <f t="shared" si="84"/>
        <v>2014</v>
      </c>
      <c r="F622">
        <f t="shared" si="85"/>
        <v>9</v>
      </c>
      <c r="G622" t="str">
        <f t="shared" si="86"/>
        <v>September</v>
      </c>
      <c r="H622">
        <f t="shared" si="87"/>
        <v>3</v>
      </c>
      <c r="I622" t="str">
        <f t="shared" si="88"/>
        <v>Q3</v>
      </c>
      <c r="J622" s="4">
        <f t="shared" si="89"/>
        <v>41895</v>
      </c>
    </row>
    <row r="623" spans="1:10" x14ac:dyDescent="0.25">
      <c r="A623" s="7">
        <f t="shared" si="81"/>
        <v>20140914</v>
      </c>
      <c r="B623" s="4">
        <v>41896</v>
      </c>
      <c r="C623">
        <f t="shared" si="82"/>
        <v>14</v>
      </c>
      <c r="D623">
        <f t="shared" si="83"/>
        <v>257</v>
      </c>
      <c r="E623">
        <f t="shared" si="84"/>
        <v>2014</v>
      </c>
      <c r="F623">
        <f t="shared" si="85"/>
        <v>9</v>
      </c>
      <c r="G623" t="str">
        <f t="shared" si="86"/>
        <v>September</v>
      </c>
      <c r="H623">
        <f t="shared" si="87"/>
        <v>3</v>
      </c>
      <c r="I623" t="str">
        <f t="shared" si="88"/>
        <v>Q3</v>
      </c>
      <c r="J623" s="4">
        <f t="shared" si="89"/>
        <v>41902</v>
      </c>
    </row>
    <row r="624" spans="1:10" x14ac:dyDescent="0.25">
      <c r="A624" s="7">
        <f t="shared" si="81"/>
        <v>20140915</v>
      </c>
      <c r="B624" s="4">
        <v>41897</v>
      </c>
      <c r="C624">
        <f t="shared" si="82"/>
        <v>15</v>
      </c>
      <c r="D624">
        <f t="shared" si="83"/>
        <v>258</v>
      </c>
      <c r="E624">
        <f t="shared" si="84"/>
        <v>2014</v>
      </c>
      <c r="F624">
        <f t="shared" si="85"/>
        <v>9</v>
      </c>
      <c r="G624" t="str">
        <f t="shared" si="86"/>
        <v>September</v>
      </c>
      <c r="H624">
        <f t="shared" si="87"/>
        <v>3</v>
      </c>
      <c r="I624" t="str">
        <f t="shared" si="88"/>
        <v>Q3</v>
      </c>
      <c r="J624" s="4">
        <f t="shared" si="89"/>
        <v>41902</v>
      </c>
    </row>
    <row r="625" spans="1:10" x14ac:dyDescent="0.25">
      <c r="A625" s="7">
        <f t="shared" si="81"/>
        <v>20140916</v>
      </c>
      <c r="B625" s="4">
        <v>41898</v>
      </c>
      <c r="C625">
        <f t="shared" si="82"/>
        <v>16</v>
      </c>
      <c r="D625">
        <f t="shared" si="83"/>
        <v>259</v>
      </c>
      <c r="E625">
        <f t="shared" si="84"/>
        <v>2014</v>
      </c>
      <c r="F625">
        <f t="shared" si="85"/>
        <v>9</v>
      </c>
      <c r="G625" t="str">
        <f t="shared" si="86"/>
        <v>September</v>
      </c>
      <c r="H625">
        <f t="shared" si="87"/>
        <v>3</v>
      </c>
      <c r="I625" t="str">
        <f t="shared" si="88"/>
        <v>Q3</v>
      </c>
      <c r="J625" s="4">
        <f t="shared" si="89"/>
        <v>41902</v>
      </c>
    </row>
    <row r="626" spans="1:10" x14ac:dyDescent="0.25">
      <c r="A626" s="7">
        <f t="shared" si="81"/>
        <v>20140917</v>
      </c>
      <c r="B626" s="4">
        <v>41899</v>
      </c>
      <c r="C626">
        <f t="shared" si="82"/>
        <v>17</v>
      </c>
      <c r="D626">
        <f t="shared" si="83"/>
        <v>260</v>
      </c>
      <c r="E626">
        <f t="shared" si="84"/>
        <v>2014</v>
      </c>
      <c r="F626">
        <f t="shared" si="85"/>
        <v>9</v>
      </c>
      <c r="G626" t="str">
        <f t="shared" si="86"/>
        <v>September</v>
      </c>
      <c r="H626">
        <f t="shared" si="87"/>
        <v>3</v>
      </c>
      <c r="I626" t="str">
        <f t="shared" si="88"/>
        <v>Q3</v>
      </c>
      <c r="J626" s="4">
        <f t="shared" si="89"/>
        <v>41902</v>
      </c>
    </row>
    <row r="627" spans="1:10" x14ac:dyDescent="0.25">
      <c r="A627" s="7">
        <f t="shared" si="81"/>
        <v>20140918</v>
      </c>
      <c r="B627" s="4">
        <v>41900</v>
      </c>
      <c r="C627">
        <f t="shared" si="82"/>
        <v>18</v>
      </c>
      <c r="D627">
        <f t="shared" si="83"/>
        <v>261</v>
      </c>
      <c r="E627">
        <f t="shared" si="84"/>
        <v>2014</v>
      </c>
      <c r="F627">
        <f t="shared" si="85"/>
        <v>9</v>
      </c>
      <c r="G627" t="str">
        <f t="shared" si="86"/>
        <v>September</v>
      </c>
      <c r="H627">
        <f t="shared" si="87"/>
        <v>3</v>
      </c>
      <c r="I627" t="str">
        <f t="shared" si="88"/>
        <v>Q3</v>
      </c>
      <c r="J627" s="4">
        <f t="shared" si="89"/>
        <v>41902</v>
      </c>
    </row>
    <row r="628" spans="1:10" x14ac:dyDescent="0.25">
      <c r="A628" s="7">
        <f t="shared" si="81"/>
        <v>20140919</v>
      </c>
      <c r="B628" s="4">
        <v>41901</v>
      </c>
      <c r="C628">
        <f t="shared" si="82"/>
        <v>19</v>
      </c>
      <c r="D628">
        <f t="shared" si="83"/>
        <v>262</v>
      </c>
      <c r="E628">
        <f t="shared" si="84"/>
        <v>2014</v>
      </c>
      <c r="F628">
        <f t="shared" si="85"/>
        <v>9</v>
      </c>
      <c r="G628" t="str">
        <f t="shared" si="86"/>
        <v>September</v>
      </c>
      <c r="H628">
        <f t="shared" si="87"/>
        <v>3</v>
      </c>
      <c r="I628" t="str">
        <f t="shared" si="88"/>
        <v>Q3</v>
      </c>
      <c r="J628" s="4">
        <f t="shared" si="89"/>
        <v>41902</v>
      </c>
    </row>
    <row r="629" spans="1:10" x14ac:dyDescent="0.25">
      <c r="A629" s="7">
        <f t="shared" si="81"/>
        <v>20140920</v>
      </c>
      <c r="B629" s="4">
        <v>41902</v>
      </c>
      <c r="C629">
        <f t="shared" si="82"/>
        <v>20</v>
      </c>
      <c r="D629">
        <f t="shared" si="83"/>
        <v>263</v>
      </c>
      <c r="E629">
        <f t="shared" si="84"/>
        <v>2014</v>
      </c>
      <c r="F629">
        <f t="shared" si="85"/>
        <v>9</v>
      </c>
      <c r="G629" t="str">
        <f t="shared" si="86"/>
        <v>September</v>
      </c>
      <c r="H629">
        <f t="shared" si="87"/>
        <v>3</v>
      </c>
      <c r="I629" t="str">
        <f t="shared" si="88"/>
        <v>Q3</v>
      </c>
      <c r="J629" s="4">
        <f t="shared" si="89"/>
        <v>41902</v>
      </c>
    </row>
    <row r="630" spans="1:10" x14ac:dyDescent="0.25">
      <c r="A630" s="7">
        <f t="shared" si="81"/>
        <v>20140921</v>
      </c>
      <c r="B630" s="4">
        <v>41903</v>
      </c>
      <c r="C630">
        <f t="shared" si="82"/>
        <v>21</v>
      </c>
      <c r="D630">
        <f t="shared" si="83"/>
        <v>264</v>
      </c>
      <c r="E630">
        <f t="shared" si="84"/>
        <v>2014</v>
      </c>
      <c r="F630">
        <f t="shared" si="85"/>
        <v>9</v>
      </c>
      <c r="G630" t="str">
        <f t="shared" si="86"/>
        <v>September</v>
      </c>
      <c r="H630">
        <f t="shared" si="87"/>
        <v>3</v>
      </c>
      <c r="I630" t="str">
        <f t="shared" si="88"/>
        <v>Q3</v>
      </c>
      <c r="J630" s="4">
        <f t="shared" si="89"/>
        <v>41909</v>
      </c>
    </row>
    <row r="631" spans="1:10" x14ac:dyDescent="0.25">
      <c r="A631" s="7">
        <f t="shared" si="81"/>
        <v>20140922</v>
      </c>
      <c r="B631" s="4">
        <v>41904</v>
      </c>
      <c r="C631">
        <f t="shared" si="82"/>
        <v>22</v>
      </c>
      <c r="D631">
        <f t="shared" si="83"/>
        <v>265</v>
      </c>
      <c r="E631">
        <f t="shared" si="84"/>
        <v>2014</v>
      </c>
      <c r="F631">
        <f t="shared" si="85"/>
        <v>9</v>
      </c>
      <c r="G631" t="str">
        <f t="shared" si="86"/>
        <v>September</v>
      </c>
      <c r="H631">
        <f t="shared" si="87"/>
        <v>3</v>
      </c>
      <c r="I631" t="str">
        <f t="shared" si="88"/>
        <v>Q3</v>
      </c>
      <c r="J631" s="4">
        <f t="shared" si="89"/>
        <v>41909</v>
      </c>
    </row>
    <row r="632" spans="1:10" x14ac:dyDescent="0.25">
      <c r="A632" s="7">
        <f t="shared" si="81"/>
        <v>20140923</v>
      </c>
      <c r="B632" s="4">
        <v>41905</v>
      </c>
      <c r="C632">
        <f t="shared" si="82"/>
        <v>23</v>
      </c>
      <c r="D632">
        <f t="shared" si="83"/>
        <v>266</v>
      </c>
      <c r="E632">
        <f t="shared" si="84"/>
        <v>2014</v>
      </c>
      <c r="F632">
        <f t="shared" si="85"/>
        <v>9</v>
      </c>
      <c r="G632" t="str">
        <f t="shared" si="86"/>
        <v>September</v>
      </c>
      <c r="H632">
        <f t="shared" si="87"/>
        <v>3</v>
      </c>
      <c r="I632" t="str">
        <f t="shared" si="88"/>
        <v>Q3</v>
      </c>
      <c r="J632" s="4">
        <f t="shared" si="89"/>
        <v>41909</v>
      </c>
    </row>
    <row r="633" spans="1:10" x14ac:dyDescent="0.25">
      <c r="A633" s="7">
        <f t="shared" si="81"/>
        <v>20140924</v>
      </c>
      <c r="B633" s="4">
        <v>41906</v>
      </c>
      <c r="C633">
        <f t="shared" si="82"/>
        <v>24</v>
      </c>
      <c r="D633">
        <f t="shared" si="83"/>
        <v>267</v>
      </c>
      <c r="E633">
        <f t="shared" si="84"/>
        <v>2014</v>
      </c>
      <c r="F633">
        <f t="shared" si="85"/>
        <v>9</v>
      </c>
      <c r="G633" t="str">
        <f t="shared" si="86"/>
        <v>September</v>
      </c>
      <c r="H633">
        <f t="shared" si="87"/>
        <v>3</v>
      </c>
      <c r="I633" t="str">
        <f t="shared" si="88"/>
        <v>Q3</v>
      </c>
      <c r="J633" s="4">
        <f t="shared" si="89"/>
        <v>41909</v>
      </c>
    </row>
    <row r="634" spans="1:10" x14ac:dyDescent="0.25">
      <c r="A634" s="7">
        <f t="shared" si="81"/>
        <v>20140925</v>
      </c>
      <c r="B634" s="4">
        <v>41907</v>
      </c>
      <c r="C634">
        <f t="shared" si="82"/>
        <v>25</v>
      </c>
      <c r="D634">
        <f t="shared" si="83"/>
        <v>268</v>
      </c>
      <c r="E634">
        <f t="shared" si="84"/>
        <v>2014</v>
      </c>
      <c r="F634">
        <f t="shared" si="85"/>
        <v>9</v>
      </c>
      <c r="G634" t="str">
        <f t="shared" si="86"/>
        <v>September</v>
      </c>
      <c r="H634">
        <f t="shared" si="87"/>
        <v>3</v>
      </c>
      <c r="I634" t="str">
        <f t="shared" si="88"/>
        <v>Q3</v>
      </c>
      <c r="J634" s="4">
        <f t="shared" si="89"/>
        <v>41909</v>
      </c>
    </row>
    <row r="635" spans="1:10" x14ac:dyDescent="0.25">
      <c r="A635" s="7">
        <f t="shared" si="81"/>
        <v>20140926</v>
      </c>
      <c r="B635" s="4">
        <v>41908</v>
      </c>
      <c r="C635">
        <f t="shared" si="82"/>
        <v>26</v>
      </c>
      <c r="D635">
        <f t="shared" si="83"/>
        <v>269</v>
      </c>
      <c r="E635">
        <f t="shared" si="84"/>
        <v>2014</v>
      </c>
      <c r="F635">
        <f t="shared" si="85"/>
        <v>9</v>
      </c>
      <c r="G635" t="str">
        <f t="shared" si="86"/>
        <v>September</v>
      </c>
      <c r="H635">
        <f t="shared" si="87"/>
        <v>3</v>
      </c>
      <c r="I635" t="str">
        <f t="shared" si="88"/>
        <v>Q3</v>
      </c>
      <c r="J635" s="4">
        <f t="shared" si="89"/>
        <v>41909</v>
      </c>
    </row>
    <row r="636" spans="1:10" x14ac:dyDescent="0.25">
      <c r="A636" s="7">
        <f t="shared" si="81"/>
        <v>20140927</v>
      </c>
      <c r="B636" s="4">
        <v>41909</v>
      </c>
      <c r="C636">
        <f t="shared" si="82"/>
        <v>27</v>
      </c>
      <c r="D636">
        <f t="shared" si="83"/>
        <v>270</v>
      </c>
      <c r="E636">
        <f t="shared" si="84"/>
        <v>2014</v>
      </c>
      <c r="F636">
        <f t="shared" si="85"/>
        <v>9</v>
      </c>
      <c r="G636" t="str">
        <f t="shared" si="86"/>
        <v>September</v>
      </c>
      <c r="H636">
        <f t="shared" si="87"/>
        <v>3</v>
      </c>
      <c r="I636" t="str">
        <f t="shared" si="88"/>
        <v>Q3</v>
      </c>
      <c r="J636" s="4">
        <f t="shared" si="89"/>
        <v>41909</v>
      </c>
    </row>
    <row r="637" spans="1:10" x14ac:dyDescent="0.25">
      <c r="A637" s="7">
        <f t="shared" si="81"/>
        <v>20140928</v>
      </c>
      <c r="B637" s="4">
        <v>41910</v>
      </c>
      <c r="C637">
        <f t="shared" si="82"/>
        <v>28</v>
      </c>
      <c r="D637">
        <f t="shared" si="83"/>
        <v>271</v>
      </c>
      <c r="E637">
        <f t="shared" si="84"/>
        <v>2014</v>
      </c>
      <c r="F637">
        <f t="shared" si="85"/>
        <v>9</v>
      </c>
      <c r="G637" t="str">
        <f t="shared" si="86"/>
        <v>September</v>
      </c>
      <c r="H637">
        <f t="shared" si="87"/>
        <v>3</v>
      </c>
      <c r="I637" t="str">
        <f t="shared" si="88"/>
        <v>Q3</v>
      </c>
      <c r="J637" s="4">
        <f t="shared" si="89"/>
        <v>41916</v>
      </c>
    </row>
    <row r="638" spans="1:10" x14ac:dyDescent="0.25">
      <c r="A638" s="7">
        <f t="shared" si="81"/>
        <v>20140929</v>
      </c>
      <c r="B638" s="4">
        <v>41911</v>
      </c>
      <c r="C638">
        <f t="shared" si="82"/>
        <v>29</v>
      </c>
      <c r="D638">
        <f t="shared" si="83"/>
        <v>272</v>
      </c>
      <c r="E638">
        <f t="shared" si="84"/>
        <v>2014</v>
      </c>
      <c r="F638">
        <f t="shared" si="85"/>
        <v>9</v>
      </c>
      <c r="G638" t="str">
        <f t="shared" si="86"/>
        <v>September</v>
      </c>
      <c r="H638">
        <f t="shared" si="87"/>
        <v>3</v>
      </c>
      <c r="I638" t="str">
        <f t="shared" si="88"/>
        <v>Q3</v>
      </c>
      <c r="J638" s="4">
        <f t="shared" si="89"/>
        <v>41916</v>
      </c>
    </row>
    <row r="639" spans="1:10" x14ac:dyDescent="0.25">
      <c r="A639" s="7">
        <f t="shared" si="81"/>
        <v>20140930</v>
      </c>
      <c r="B639" s="4">
        <v>41912</v>
      </c>
      <c r="C639">
        <f t="shared" si="82"/>
        <v>30</v>
      </c>
      <c r="D639">
        <f t="shared" si="83"/>
        <v>273</v>
      </c>
      <c r="E639">
        <f t="shared" si="84"/>
        <v>2014</v>
      </c>
      <c r="F639">
        <f t="shared" si="85"/>
        <v>9</v>
      </c>
      <c r="G639" t="str">
        <f t="shared" si="86"/>
        <v>September</v>
      </c>
      <c r="H639">
        <f t="shared" si="87"/>
        <v>3</v>
      </c>
      <c r="I639" t="str">
        <f t="shared" si="88"/>
        <v>Q3</v>
      </c>
      <c r="J639" s="4">
        <f t="shared" si="89"/>
        <v>41916</v>
      </c>
    </row>
    <row r="640" spans="1:10" x14ac:dyDescent="0.25">
      <c r="A640" s="7">
        <f t="shared" si="81"/>
        <v>20141001</v>
      </c>
      <c r="B640" s="4">
        <v>41913</v>
      </c>
      <c r="C640">
        <f t="shared" si="82"/>
        <v>1</v>
      </c>
      <c r="D640">
        <f t="shared" si="83"/>
        <v>274</v>
      </c>
      <c r="E640">
        <f t="shared" si="84"/>
        <v>2014</v>
      </c>
      <c r="F640">
        <f t="shared" si="85"/>
        <v>10</v>
      </c>
      <c r="G640" t="str">
        <f t="shared" si="86"/>
        <v>October</v>
      </c>
      <c r="H640">
        <f t="shared" si="87"/>
        <v>4</v>
      </c>
      <c r="I640" t="str">
        <f t="shared" si="88"/>
        <v>Q4</v>
      </c>
      <c r="J640" s="4">
        <f t="shared" si="89"/>
        <v>41916</v>
      </c>
    </row>
    <row r="641" spans="1:10" x14ac:dyDescent="0.25">
      <c r="A641" s="7">
        <f t="shared" si="81"/>
        <v>20141002</v>
      </c>
      <c r="B641" s="4">
        <v>41914</v>
      </c>
      <c r="C641">
        <f t="shared" si="82"/>
        <v>2</v>
      </c>
      <c r="D641">
        <f t="shared" si="83"/>
        <v>275</v>
      </c>
      <c r="E641">
        <f t="shared" si="84"/>
        <v>2014</v>
      </c>
      <c r="F641">
        <f t="shared" si="85"/>
        <v>10</v>
      </c>
      <c r="G641" t="str">
        <f t="shared" si="86"/>
        <v>October</v>
      </c>
      <c r="H641">
        <f t="shared" si="87"/>
        <v>4</v>
      </c>
      <c r="I641" t="str">
        <f t="shared" si="88"/>
        <v>Q4</v>
      </c>
      <c r="J641" s="4">
        <f t="shared" si="89"/>
        <v>41916</v>
      </c>
    </row>
    <row r="642" spans="1:10" x14ac:dyDescent="0.25">
      <c r="A642" s="7">
        <f t="shared" si="81"/>
        <v>20141003</v>
      </c>
      <c r="B642" s="4">
        <v>41915</v>
      </c>
      <c r="C642">
        <f t="shared" si="82"/>
        <v>3</v>
      </c>
      <c r="D642">
        <f t="shared" si="83"/>
        <v>276</v>
      </c>
      <c r="E642">
        <f t="shared" si="84"/>
        <v>2014</v>
      </c>
      <c r="F642">
        <f t="shared" si="85"/>
        <v>10</v>
      </c>
      <c r="G642" t="str">
        <f t="shared" si="86"/>
        <v>October</v>
      </c>
      <c r="H642">
        <f t="shared" si="87"/>
        <v>4</v>
      </c>
      <c r="I642" t="str">
        <f t="shared" si="88"/>
        <v>Q4</v>
      </c>
      <c r="J642" s="4">
        <f t="shared" si="89"/>
        <v>41916</v>
      </c>
    </row>
    <row r="643" spans="1:10" x14ac:dyDescent="0.25">
      <c r="A643" s="7">
        <f t="shared" ref="A643:A706" si="90">YEAR(B643)*10000 + MONTH(B643)*100 + DAY(B643)</f>
        <v>20141004</v>
      </c>
      <c r="B643" s="4">
        <v>41916</v>
      </c>
      <c r="C643">
        <f t="shared" ref="C643:C706" si="91">DAY(B643)</f>
        <v>4</v>
      </c>
      <c r="D643">
        <f t="shared" ref="D643:D706" si="92">B643-DATE(YEAR(B643),1,0)</f>
        <v>277</v>
      </c>
      <c r="E643">
        <f t="shared" ref="E643:E706" si="93">YEAR(B643)</f>
        <v>2014</v>
      </c>
      <c r="F643">
        <f t="shared" ref="F643:F706" si="94">MONTH(B643)</f>
        <v>10</v>
      </c>
      <c r="G643" t="str">
        <f t="shared" ref="G643:G706" si="95">TEXT(B643,"mmmm")</f>
        <v>October</v>
      </c>
      <c r="H643">
        <f t="shared" ref="H643:H706" si="96">INT((MONTH(B643)-1)/3)+1</f>
        <v>4</v>
      </c>
      <c r="I643" t="str">
        <f t="shared" ref="I643:I706" si="97">"Q"&amp;H643</f>
        <v>Q4</v>
      </c>
      <c r="J643" s="4">
        <f t="shared" ref="J643:J706" si="98">B643+7-WEEKDAY(B643)</f>
        <v>41916</v>
      </c>
    </row>
    <row r="644" spans="1:10" x14ac:dyDescent="0.25">
      <c r="A644" s="7">
        <f t="shared" si="90"/>
        <v>20141005</v>
      </c>
      <c r="B644" s="4">
        <v>41917</v>
      </c>
      <c r="C644">
        <f t="shared" si="91"/>
        <v>5</v>
      </c>
      <c r="D644">
        <f t="shared" si="92"/>
        <v>278</v>
      </c>
      <c r="E644">
        <f t="shared" si="93"/>
        <v>2014</v>
      </c>
      <c r="F644">
        <f t="shared" si="94"/>
        <v>10</v>
      </c>
      <c r="G644" t="str">
        <f t="shared" si="95"/>
        <v>October</v>
      </c>
      <c r="H644">
        <f t="shared" si="96"/>
        <v>4</v>
      </c>
      <c r="I644" t="str">
        <f t="shared" si="97"/>
        <v>Q4</v>
      </c>
      <c r="J644" s="4">
        <f t="shared" si="98"/>
        <v>41923</v>
      </c>
    </row>
    <row r="645" spans="1:10" x14ac:dyDescent="0.25">
      <c r="A645" s="7">
        <f t="shared" si="90"/>
        <v>20141006</v>
      </c>
      <c r="B645" s="4">
        <v>41918</v>
      </c>
      <c r="C645">
        <f t="shared" si="91"/>
        <v>6</v>
      </c>
      <c r="D645">
        <f t="shared" si="92"/>
        <v>279</v>
      </c>
      <c r="E645">
        <f t="shared" si="93"/>
        <v>2014</v>
      </c>
      <c r="F645">
        <f t="shared" si="94"/>
        <v>10</v>
      </c>
      <c r="G645" t="str">
        <f t="shared" si="95"/>
        <v>October</v>
      </c>
      <c r="H645">
        <f t="shared" si="96"/>
        <v>4</v>
      </c>
      <c r="I645" t="str">
        <f t="shared" si="97"/>
        <v>Q4</v>
      </c>
      <c r="J645" s="4">
        <f t="shared" si="98"/>
        <v>41923</v>
      </c>
    </row>
    <row r="646" spans="1:10" x14ac:dyDescent="0.25">
      <c r="A646" s="7">
        <f t="shared" si="90"/>
        <v>20141007</v>
      </c>
      <c r="B646" s="4">
        <v>41919</v>
      </c>
      <c r="C646">
        <f t="shared" si="91"/>
        <v>7</v>
      </c>
      <c r="D646">
        <f t="shared" si="92"/>
        <v>280</v>
      </c>
      <c r="E646">
        <f t="shared" si="93"/>
        <v>2014</v>
      </c>
      <c r="F646">
        <f t="shared" si="94"/>
        <v>10</v>
      </c>
      <c r="G646" t="str">
        <f t="shared" si="95"/>
        <v>October</v>
      </c>
      <c r="H646">
        <f t="shared" si="96"/>
        <v>4</v>
      </c>
      <c r="I646" t="str">
        <f t="shared" si="97"/>
        <v>Q4</v>
      </c>
      <c r="J646" s="4">
        <f t="shared" si="98"/>
        <v>41923</v>
      </c>
    </row>
    <row r="647" spans="1:10" x14ac:dyDescent="0.25">
      <c r="A647" s="7">
        <f t="shared" si="90"/>
        <v>20141008</v>
      </c>
      <c r="B647" s="4">
        <v>41920</v>
      </c>
      <c r="C647">
        <f t="shared" si="91"/>
        <v>8</v>
      </c>
      <c r="D647">
        <f t="shared" si="92"/>
        <v>281</v>
      </c>
      <c r="E647">
        <f t="shared" si="93"/>
        <v>2014</v>
      </c>
      <c r="F647">
        <f t="shared" si="94"/>
        <v>10</v>
      </c>
      <c r="G647" t="str">
        <f t="shared" si="95"/>
        <v>October</v>
      </c>
      <c r="H647">
        <f t="shared" si="96"/>
        <v>4</v>
      </c>
      <c r="I647" t="str">
        <f t="shared" si="97"/>
        <v>Q4</v>
      </c>
      <c r="J647" s="4">
        <f t="shared" si="98"/>
        <v>41923</v>
      </c>
    </row>
    <row r="648" spans="1:10" x14ac:dyDescent="0.25">
      <c r="A648" s="7">
        <f t="shared" si="90"/>
        <v>20141009</v>
      </c>
      <c r="B648" s="4">
        <v>41921</v>
      </c>
      <c r="C648">
        <f t="shared" si="91"/>
        <v>9</v>
      </c>
      <c r="D648">
        <f t="shared" si="92"/>
        <v>282</v>
      </c>
      <c r="E648">
        <f t="shared" si="93"/>
        <v>2014</v>
      </c>
      <c r="F648">
        <f t="shared" si="94"/>
        <v>10</v>
      </c>
      <c r="G648" t="str">
        <f t="shared" si="95"/>
        <v>October</v>
      </c>
      <c r="H648">
        <f t="shared" si="96"/>
        <v>4</v>
      </c>
      <c r="I648" t="str">
        <f t="shared" si="97"/>
        <v>Q4</v>
      </c>
      <c r="J648" s="4">
        <f t="shared" si="98"/>
        <v>41923</v>
      </c>
    </row>
    <row r="649" spans="1:10" x14ac:dyDescent="0.25">
      <c r="A649" s="7">
        <f t="shared" si="90"/>
        <v>20141010</v>
      </c>
      <c r="B649" s="4">
        <v>41922</v>
      </c>
      <c r="C649">
        <f t="shared" si="91"/>
        <v>10</v>
      </c>
      <c r="D649">
        <f t="shared" si="92"/>
        <v>283</v>
      </c>
      <c r="E649">
        <f t="shared" si="93"/>
        <v>2014</v>
      </c>
      <c r="F649">
        <f t="shared" si="94"/>
        <v>10</v>
      </c>
      <c r="G649" t="str">
        <f t="shared" si="95"/>
        <v>October</v>
      </c>
      <c r="H649">
        <f t="shared" si="96"/>
        <v>4</v>
      </c>
      <c r="I649" t="str">
        <f t="shared" si="97"/>
        <v>Q4</v>
      </c>
      <c r="J649" s="4">
        <f t="shared" si="98"/>
        <v>41923</v>
      </c>
    </row>
    <row r="650" spans="1:10" x14ac:dyDescent="0.25">
      <c r="A650" s="7">
        <f t="shared" si="90"/>
        <v>20141011</v>
      </c>
      <c r="B650" s="4">
        <v>41923</v>
      </c>
      <c r="C650">
        <f t="shared" si="91"/>
        <v>11</v>
      </c>
      <c r="D650">
        <f t="shared" si="92"/>
        <v>284</v>
      </c>
      <c r="E650">
        <f t="shared" si="93"/>
        <v>2014</v>
      </c>
      <c r="F650">
        <f t="shared" si="94"/>
        <v>10</v>
      </c>
      <c r="G650" t="str">
        <f t="shared" si="95"/>
        <v>October</v>
      </c>
      <c r="H650">
        <f t="shared" si="96"/>
        <v>4</v>
      </c>
      <c r="I650" t="str">
        <f t="shared" si="97"/>
        <v>Q4</v>
      </c>
      <c r="J650" s="4">
        <f t="shared" si="98"/>
        <v>41923</v>
      </c>
    </row>
    <row r="651" spans="1:10" x14ac:dyDescent="0.25">
      <c r="A651" s="7">
        <f t="shared" si="90"/>
        <v>20141012</v>
      </c>
      <c r="B651" s="4">
        <v>41924</v>
      </c>
      <c r="C651">
        <f t="shared" si="91"/>
        <v>12</v>
      </c>
      <c r="D651">
        <f t="shared" si="92"/>
        <v>285</v>
      </c>
      <c r="E651">
        <f t="shared" si="93"/>
        <v>2014</v>
      </c>
      <c r="F651">
        <f t="shared" si="94"/>
        <v>10</v>
      </c>
      <c r="G651" t="str">
        <f t="shared" si="95"/>
        <v>October</v>
      </c>
      <c r="H651">
        <f t="shared" si="96"/>
        <v>4</v>
      </c>
      <c r="I651" t="str">
        <f t="shared" si="97"/>
        <v>Q4</v>
      </c>
      <c r="J651" s="4">
        <f t="shared" si="98"/>
        <v>41930</v>
      </c>
    </row>
    <row r="652" spans="1:10" x14ac:dyDescent="0.25">
      <c r="A652" s="7">
        <f t="shared" si="90"/>
        <v>20141013</v>
      </c>
      <c r="B652" s="4">
        <v>41925</v>
      </c>
      <c r="C652">
        <f t="shared" si="91"/>
        <v>13</v>
      </c>
      <c r="D652">
        <f t="shared" si="92"/>
        <v>286</v>
      </c>
      <c r="E652">
        <f t="shared" si="93"/>
        <v>2014</v>
      </c>
      <c r="F652">
        <f t="shared" si="94"/>
        <v>10</v>
      </c>
      <c r="G652" t="str">
        <f t="shared" si="95"/>
        <v>October</v>
      </c>
      <c r="H652">
        <f t="shared" si="96"/>
        <v>4</v>
      </c>
      <c r="I652" t="str">
        <f t="shared" si="97"/>
        <v>Q4</v>
      </c>
      <c r="J652" s="4">
        <f t="shared" si="98"/>
        <v>41930</v>
      </c>
    </row>
    <row r="653" spans="1:10" x14ac:dyDescent="0.25">
      <c r="A653" s="7">
        <f t="shared" si="90"/>
        <v>20141014</v>
      </c>
      <c r="B653" s="4">
        <v>41926</v>
      </c>
      <c r="C653">
        <f t="shared" si="91"/>
        <v>14</v>
      </c>
      <c r="D653">
        <f t="shared" si="92"/>
        <v>287</v>
      </c>
      <c r="E653">
        <f t="shared" si="93"/>
        <v>2014</v>
      </c>
      <c r="F653">
        <f t="shared" si="94"/>
        <v>10</v>
      </c>
      <c r="G653" t="str">
        <f t="shared" si="95"/>
        <v>October</v>
      </c>
      <c r="H653">
        <f t="shared" si="96"/>
        <v>4</v>
      </c>
      <c r="I653" t="str">
        <f t="shared" si="97"/>
        <v>Q4</v>
      </c>
      <c r="J653" s="4">
        <f t="shared" si="98"/>
        <v>41930</v>
      </c>
    </row>
    <row r="654" spans="1:10" x14ac:dyDescent="0.25">
      <c r="A654" s="7">
        <f t="shared" si="90"/>
        <v>20141015</v>
      </c>
      <c r="B654" s="4">
        <v>41927</v>
      </c>
      <c r="C654">
        <f t="shared" si="91"/>
        <v>15</v>
      </c>
      <c r="D654">
        <f t="shared" si="92"/>
        <v>288</v>
      </c>
      <c r="E654">
        <f t="shared" si="93"/>
        <v>2014</v>
      </c>
      <c r="F654">
        <f t="shared" si="94"/>
        <v>10</v>
      </c>
      <c r="G654" t="str">
        <f t="shared" si="95"/>
        <v>October</v>
      </c>
      <c r="H654">
        <f t="shared" si="96"/>
        <v>4</v>
      </c>
      <c r="I654" t="str">
        <f t="shared" si="97"/>
        <v>Q4</v>
      </c>
      <c r="J654" s="4">
        <f t="shared" si="98"/>
        <v>41930</v>
      </c>
    </row>
    <row r="655" spans="1:10" x14ac:dyDescent="0.25">
      <c r="A655" s="7">
        <f t="shared" si="90"/>
        <v>20141016</v>
      </c>
      <c r="B655" s="4">
        <v>41928</v>
      </c>
      <c r="C655">
        <f t="shared" si="91"/>
        <v>16</v>
      </c>
      <c r="D655">
        <f t="shared" si="92"/>
        <v>289</v>
      </c>
      <c r="E655">
        <f t="shared" si="93"/>
        <v>2014</v>
      </c>
      <c r="F655">
        <f t="shared" si="94"/>
        <v>10</v>
      </c>
      <c r="G655" t="str">
        <f t="shared" si="95"/>
        <v>October</v>
      </c>
      <c r="H655">
        <f t="shared" si="96"/>
        <v>4</v>
      </c>
      <c r="I655" t="str">
        <f t="shared" si="97"/>
        <v>Q4</v>
      </c>
      <c r="J655" s="4">
        <f t="shared" si="98"/>
        <v>41930</v>
      </c>
    </row>
    <row r="656" spans="1:10" x14ac:dyDescent="0.25">
      <c r="A656" s="7">
        <f t="shared" si="90"/>
        <v>20141017</v>
      </c>
      <c r="B656" s="4">
        <v>41929</v>
      </c>
      <c r="C656">
        <f t="shared" si="91"/>
        <v>17</v>
      </c>
      <c r="D656">
        <f t="shared" si="92"/>
        <v>290</v>
      </c>
      <c r="E656">
        <f t="shared" si="93"/>
        <v>2014</v>
      </c>
      <c r="F656">
        <f t="shared" si="94"/>
        <v>10</v>
      </c>
      <c r="G656" t="str">
        <f t="shared" si="95"/>
        <v>October</v>
      </c>
      <c r="H656">
        <f t="shared" si="96"/>
        <v>4</v>
      </c>
      <c r="I656" t="str">
        <f t="shared" si="97"/>
        <v>Q4</v>
      </c>
      <c r="J656" s="4">
        <f t="shared" si="98"/>
        <v>41930</v>
      </c>
    </row>
    <row r="657" spans="1:10" x14ac:dyDescent="0.25">
      <c r="A657" s="7">
        <f t="shared" si="90"/>
        <v>20141018</v>
      </c>
      <c r="B657" s="4">
        <v>41930</v>
      </c>
      <c r="C657">
        <f t="shared" si="91"/>
        <v>18</v>
      </c>
      <c r="D657">
        <f t="shared" si="92"/>
        <v>291</v>
      </c>
      <c r="E657">
        <f t="shared" si="93"/>
        <v>2014</v>
      </c>
      <c r="F657">
        <f t="shared" si="94"/>
        <v>10</v>
      </c>
      <c r="G657" t="str">
        <f t="shared" si="95"/>
        <v>October</v>
      </c>
      <c r="H657">
        <f t="shared" si="96"/>
        <v>4</v>
      </c>
      <c r="I657" t="str">
        <f t="shared" si="97"/>
        <v>Q4</v>
      </c>
      <c r="J657" s="4">
        <f t="shared" si="98"/>
        <v>41930</v>
      </c>
    </row>
    <row r="658" spans="1:10" x14ac:dyDescent="0.25">
      <c r="A658" s="7">
        <f t="shared" si="90"/>
        <v>20141019</v>
      </c>
      <c r="B658" s="4">
        <v>41931</v>
      </c>
      <c r="C658">
        <f t="shared" si="91"/>
        <v>19</v>
      </c>
      <c r="D658">
        <f t="shared" si="92"/>
        <v>292</v>
      </c>
      <c r="E658">
        <f t="shared" si="93"/>
        <v>2014</v>
      </c>
      <c r="F658">
        <f t="shared" si="94"/>
        <v>10</v>
      </c>
      <c r="G658" t="str">
        <f t="shared" si="95"/>
        <v>October</v>
      </c>
      <c r="H658">
        <f t="shared" si="96"/>
        <v>4</v>
      </c>
      <c r="I658" t="str">
        <f t="shared" si="97"/>
        <v>Q4</v>
      </c>
      <c r="J658" s="4">
        <f t="shared" si="98"/>
        <v>41937</v>
      </c>
    </row>
    <row r="659" spans="1:10" x14ac:dyDescent="0.25">
      <c r="A659" s="7">
        <f t="shared" si="90"/>
        <v>20141020</v>
      </c>
      <c r="B659" s="4">
        <v>41932</v>
      </c>
      <c r="C659">
        <f t="shared" si="91"/>
        <v>20</v>
      </c>
      <c r="D659">
        <f t="shared" si="92"/>
        <v>293</v>
      </c>
      <c r="E659">
        <f t="shared" si="93"/>
        <v>2014</v>
      </c>
      <c r="F659">
        <f t="shared" si="94"/>
        <v>10</v>
      </c>
      <c r="G659" t="str">
        <f t="shared" si="95"/>
        <v>October</v>
      </c>
      <c r="H659">
        <f t="shared" si="96"/>
        <v>4</v>
      </c>
      <c r="I659" t="str">
        <f t="shared" si="97"/>
        <v>Q4</v>
      </c>
      <c r="J659" s="4">
        <f t="shared" si="98"/>
        <v>41937</v>
      </c>
    </row>
    <row r="660" spans="1:10" x14ac:dyDescent="0.25">
      <c r="A660" s="7">
        <f t="shared" si="90"/>
        <v>20141021</v>
      </c>
      <c r="B660" s="4">
        <v>41933</v>
      </c>
      <c r="C660">
        <f t="shared" si="91"/>
        <v>21</v>
      </c>
      <c r="D660">
        <f t="shared" si="92"/>
        <v>294</v>
      </c>
      <c r="E660">
        <f t="shared" si="93"/>
        <v>2014</v>
      </c>
      <c r="F660">
        <f t="shared" si="94"/>
        <v>10</v>
      </c>
      <c r="G660" t="str">
        <f t="shared" si="95"/>
        <v>October</v>
      </c>
      <c r="H660">
        <f t="shared" si="96"/>
        <v>4</v>
      </c>
      <c r="I660" t="str">
        <f t="shared" si="97"/>
        <v>Q4</v>
      </c>
      <c r="J660" s="4">
        <f t="shared" si="98"/>
        <v>41937</v>
      </c>
    </row>
    <row r="661" spans="1:10" x14ac:dyDescent="0.25">
      <c r="A661" s="7">
        <f t="shared" si="90"/>
        <v>20141022</v>
      </c>
      <c r="B661" s="4">
        <v>41934</v>
      </c>
      <c r="C661">
        <f t="shared" si="91"/>
        <v>22</v>
      </c>
      <c r="D661">
        <f t="shared" si="92"/>
        <v>295</v>
      </c>
      <c r="E661">
        <f t="shared" si="93"/>
        <v>2014</v>
      </c>
      <c r="F661">
        <f t="shared" si="94"/>
        <v>10</v>
      </c>
      <c r="G661" t="str">
        <f t="shared" si="95"/>
        <v>October</v>
      </c>
      <c r="H661">
        <f t="shared" si="96"/>
        <v>4</v>
      </c>
      <c r="I661" t="str">
        <f t="shared" si="97"/>
        <v>Q4</v>
      </c>
      <c r="J661" s="4">
        <f t="shared" si="98"/>
        <v>41937</v>
      </c>
    </row>
    <row r="662" spans="1:10" x14ac:dyDescent="0.25">
      <c r="A662" s="7">
        <f t="shared" si="90"/>
        <v>20141023</v>
      </c>
      <c r="B662" s="4">
        <v>41935</v>
      </c>
      <c r="C662">
        <f t="shared" si="91"/>
        <v>23</v>
      </c>
      <c r="D662">
        <f t="shared" si="92"/>
        <v>296</v>
      </c>
      <c r="E662">
        <f t="shared" si="93"/>
        <v>2014</v>
      </c>
      <c r="F662">
        <f t="shared" si="94"/>
        <v>10</v>
      </c>
      <c r="G662" t="str">
        <f t="shared" si="95"/>
        <v>October</v>
      </c>
      <c r="H662">
        <f t="shared" si="96"/>
        <v>4</v>
      </c>
      <c r="I662" t="str">
        <f t="shared" si="97"/>
        <v>Q4</v>
      </c>
      <c r="J662" s="4">
        <f t="shared" si="98"/>
        <v>41937</v>
      </c>
    </row>
    <row r="663" spans="1:10" x14ac:dyDescent="0.25">
      <c r="A663" s="7">
        <f t="shared" si="90"/>
        <v>20141024</v>
      </c>
      <c r="B663" s="4">
        <v>41936</v>
      </c>
      <c r="C663">
        <f t="shared" si="91"/>
        <v>24</v>
      </c>
      <c r="D663">
        <f t="shared" si="92"/>
        <v>297</v>
      </c>
      <c r="E663">
        <f t="shared" si="93"/>
        <v>2014</v>
      </c>
      <c r="F663">
        <f t="shared" si="94"/>
        <v>10</v>
      </c>
      <c r="G663" t="str">
        <f t="shared" si="95"/>
        <v>October</v>
      </c>
      <c r="H663">
        <f t="shared" si="96"/>
        <v>4</v>
      </c>
      <c r="I663" t="str">
        <f t="shared" si="97"/>
        <v>Q4</v>
      </c>
      <c r="J663" s="4">
        <f t="shared" si="98"/>
        <v>41937</v>
      </c>
    </row>
    <row r="664" spans="1:10" x14ac:dyDescent="0.25">
      <c r="A664" s="7">
        <f t="shared" si="90"/>
        <v>20141025</v>
      </c>
      <c r="B664" s="4">
        <v>41937</v>
      </c>
      <c r="C664">
        <f t="shared" si="91"/>
        <v>25</v>
      </c>
      <c r="D664">
        <f t="shared" si="92"/>
        <v>298</v>
      </c>
      <c r="E664">
        <f t="shared" si="93"/>
        <v>2014</v>
      </c>
      <c r="F664">
        <f t="shared" si="94"/>
        <v>10</v>
      </c>
      <c r="G664" t="str">
        <f t="shared" si="95"/>
        <v>October</v>
      </c>
      <c r="H664">
        <f t="shared" si="96"/>
        <v>4</v>
      </c>
      <c r="I664" t="str">
        <f t="shared" si="97"/>
        <v>Q4</v>
      </c>
      <c r="J664" s="4">
        <f t="shared" si="98"/>
        <v>41937</v>
      </c>
    </row>
    <row r="665" spans="1:10" x14ac:dyDescent="0.25">
      <c r="A665" s="7">
        <f t="shared" si="90"/>
        <v>20141026</v>
      </c>
      <c r="B665" s="4">
        <v>41938</v>
      </c>
      <c r="C665">
        <f t="shared" si="91"/>
        <v>26</v>
      </c>
      <c r="D665">
        <f t="shared" si="92"/>
        <v>299</v>
      </c>
      <c r="E665">
        <f t="shared" si="93"/>
        <v>2014</v>
      </c>
      <c r="F665">
        <f t="shared" si="94"/>
        <v>10</v>
      </c>
      <c r="G665" t="str">
        <f t="shared" si="95"/>
        <v>October</v>
      </c>
      <c r="H665">
        <f t="shared" si="96"/>
        <v>4</v>
      </c>
      <c r="I665" t="str">
        <f t="shared" si="97"/>
        <v>Q4</v>
      </c>
      <c r="J665" s="4">
        <f t="shared" si="98"/>
        <v>41944</v>
      </c>
    </row>
    <row r="666" spans="1:10" x14ac:dyDescent="0.25">
      <c r="A666" s="7">
        <f t="shared" si="90"/>
        <v>20141027</v>
      </c>
      <c r="B666" s="4">
        <v>41939</v>
      </c>
      <c r="C666">
        <f t="shared" si="91"/>
        <v>27</v>
      </c>
      <c r="D666">
        <f t="shared" si="92"/>
        <v>300</v>
      </c>
      <c r="E666">
        <f t="shared" si="93"/>
        <v>2014</v>
      </c>
      <c r="F666">
        <f t="shared" si="94"/>
        <v>10</v>
      </c>
      <c r="G666" t="str">
        <f t="shared" si="95"/>
        <v>October</v>
      </c>
      <c r="H666">
        <f t="shared" si="96"/>
        <v>4</v>
      </c>
      <c r="I666" t="str">
        <f t="shared" si="97"/>
        <v>Q4</v>
      </c>
      <c r="J666" s="4">
        <f t="shared" si="98"/>
        <v>41944</v>
      </c>
    </row>
    <row r="667" spans="1:10" x14ac:dyDescent="0.25">
      <c r="A667" s="7">
        <f t="shared" si="90"/>
        <v>20141028</v>
      </c>
      <c r="B667" s="4">
        <v>41940</v>
      </c>
      <c r="C667">
        <f t="shared" si="91"/>
        <v>28</v>
      </c>
      <c r="D667">
        <f t="shared" si="92"/>
        <v>301</v>
      </c>
      <c r="E667">
        <f t="shared" si="93"/>
        <v>2014</v>
      </c>
      <c r="F667">
        <f t="shared" si="94"/>
        <v>10</v>
      </c>
      <c r="G667" t="str">
        <f t="shared" si="95"/>
        <v>October</v>
      </c>
      <c r="H667">
        <f t="shared" si="96"/>
        <v>4</v>
      </c>
      <c r="I667" t="str">
        <f t="shared" si="97"/>
        <v>Q4</v>
      </c>
      <c r="J667" s="4">
        <f t="shared" si="98"/>
        <v>41944</v>
      </c>
    </row>
    <row r="668" spans="1:10" x14ac:dyDescent="0.25">
      <c r="A668" s="7">
        <f t="shared" si="90"/>
        <v>20141029</v>
      </c>
      <c r="B668" s="4">
        <v>41941</v>
      </c>
      <c r="C668">
        <f t="shared" si="91"/>
        <v>29</v>
      </c>
      <c r="D668">
        <f t="shared" si="92"/>
        <v>302</v>
      </c>
      <c r="E668">
        <f t="shared" si="93"/>
        <v>2014</v>
      </c>
      <c r="F668">
        <f t="shared" si="94"/>
        <v>10</v>
      </c>
      <c r="G668" t="str">
        <f t="shared" si="95"/>
        <v>October</v>
      </c>
      <c r="H668">
        <f t="shared" si="96"/>
        <v>4</v>
      </c>
      <c r="I668" t="str">
        <f t="shared" si="97"/>
        <v>Q4</v>
      </c>
      <c r="J668" s="4">
        <f t="shared" si="98"/>
        <v>41944</v>
      </c>
    </row>
    <row r="669" spans="1:10" x14ac:dyDescent="0.25">
      <c r="A669" s="7">
        <f t="shared" si="90"/>
        <v>20141030</v>
      </c>
      <c r="B669" s="4">
        <v>41942</v>
      </c>
      <c r="C669">
        <f t="shared" si="91"/>
        <v>30</v>
      </c>
      <c r="D669">
        <f t="shared" si="92"/>
        <v>303</v>
      </c>
      <c r="E669">
        <f t="shared" si="93"/>
        <v>2014</v>
      </c>
      <c r="F669">
        <f t="shared" si="94"/>
        <v>10</v>
      </c>
      <c r="G669" t="str">
        <f t="shared" si="95"/>
        <v>October</v>
      </c>
      <c r="H669">
        <f t="shared" si="96"/>
        <v>4</v>
      </c>
      <c r="I669" t="str">
        <f t="shared" si="97"/>
        <v>Q4</v>
      </c>
      <c r="J669" s="4">
        <f t="shared" si="98"/>
        <v>41944</v>
      </c>
    </row>
    <row r="670" spans="1:10" x14ac:dyDescent="0.25">
      <c r="A670" s="7">
        <f t="shared" si="90"/>
        <v>20141031</v>
      </c>
      <c r="B670" s="4">
        <v>41943</v>
      </c>
      <c r="C670">
        <f t="shared" si="91"/>
        <v>31</v>
      </c>
      <c r="D670">
        <f t="shared" si="92"/>
        <v>304</v>
      </c>
      <c r="E670">
        <f t="shared" si="93"/>
        <v>2014</v>
      </c>
      <c r="F670">
        <f t="shared" si="94"/>
        <v>10</v>
      </c>
      <c r="G670" t="str">
        <f t="shared" si="95"/>
        <v>October</v>
      </c>
      <c r="H670">
        <f t="shared" si="96"/>
        <v>4</v>
      </c>
      <c r="I670" t="str">
        <f t="shared" si="97"/>
        <v>Q4</v>
      </c>
      <c r="J670" s="4">
        <f t="shared" si="98"/>
        <v>41944</v>
      </c>
    </row>
    <row r="671" spans="1:10" x14ac:dyDescent="0.25">
      <c r="A671" s="7">
        <f t="shared" si="90"/>
        <v>20141101</v>
      </c>
      <c r="B671" s="4">
        <v>41944</v>
      </c>
      <c r="C671">
        <f t="shared" si="91"/>
        <v>1</v>
      </c>
      <c r="D671">
        <f t="shared" si="92"/>
        <v>305</v>
      </c>
      <c r="E671">
        <f t="shared" si="93"/>
        <v>2014</v>
      </c>
      <c r="F671">
        <f t="shared" si="94"/>
        <v>11</v>
      </c>
      <c r="G671" t="str">
        <f t="shared" si="95"/>
        <v>November</v>
      </c>
      <c r="H671">
        <f t="shared" si="96"/>
        <v>4</v>
      </c>
      <c r="I671" t="str">
        <f t="shared" si="97"/>
        <v>Q4</v>
      </c>
      <c r="J671" s="4">
        <f t="shared" si="98"/>
        <v>41944</v>
      </c>
    </row>
    <row r="672" spans="1:10" x14ac:dyDescent="0.25">
      <c r="A672" s="7">
        <f t="shared" si="90"/>
        <v>20141102</v>
      </c>
      <c r="B672" s="4">
        <v>41945</v>
      </c>
      <c r="C672">
        <f t="shared" si="91"/>
        <v>2</v>
      </c>
      <c r="D672">
        <f t="shared" si="92"/>
        <v>306</v>
      </c>
      <c r="E672">
        <f t="shared" si="93"/>
        <v>2014</v>
      </c>
      <c r="F672">
        <f t="shared" si="94"/>
        <v>11</v>
      </c>
      <c r="G672" t="str">
        <f t="shared" si="95"/>
        <v>November</v>
      </c>
      <c r="H672">
        <f t="shared" si="96"/>
        <v>4</v>
      </c>
      <c r="I672" t="str">
        <f t="shared" si="97"/>
        <v>Q4</v>
      </c>
      <c r="J672" s="4">
        <f t="shared" si="98"/>
        <v>41951</v>
      </c>
    </row>
    <row r="673" spans="1:10" x14ac:dyDescent="0.25">
      <c r="A673" s="7">
        <f t="shared" si="90"/>
        <v>20141103</v>
      </c>
      <c r="B673" s="4">
        <v>41946</v>
      </c>
      <c r="C673">
        <f t="shared" si="91"/>
        <v>3</v>
      </c>
      <c r="D673">
        <f t="shared" si="92"/>
        <v>307</v>
      </c>
      <c r="E673">
        <f t="shared" si="93"/>
        <v>2014</v>
      </c>
      <c r="F673">
        <f t="shared" si="94"/>
        <v>11</v>
      </c>
      <c r="G673" t="str">
        <f t="shared" si="95"/>
        <v>November</v>
      </c>
      <c r="H673">
        <f t="shared" si="96"/>
        <v>4</v>
      </c>
      <c r="I673" t="str">
        <f t="shared" si="97"/>
        <v>Q4</v>
      </c>
      <c r="J673" s="4">
        <f t="shared" si="98"/>
        <v>41951</v>
      </c>
    </row>
    <row r="674" spans="1:10" x14ac:dyDescent="0.25">
      <c r="A674" s="7">
        <f t="shared" si="90"/>
        <v>20141104</v>
      </c>
      <c r="B674" s="4">
        <v>41947</v>
      </c>
      <c r="C674">
        <f t="shared" si="91"/>
        <v>4</v>
      </c>
      <c r="D674">
        <f t="shared" si="92"/>
        <v>308</v>
      </c>
      <c r="E674">
        <f t="shared" si="93"/>
        <v>2014</v>
      </c>
      <c r="F674">
        <f t="shared" si="94"/>
        <v>11</v>
      </c>
      <c r="G674" t="str">
        <f t="shared" si="95"/>
        <v>November</v>
      </c>
      <c r="H674">
        <f t="shared" si="96"/>
        <v>4</v>
      </c>
      <c r="I674" t="str">
        <f t="shared" si="97"/>
        <v>Q4</v>
      </c>
      <c r="J674" s="4">
        <f t="shared" si="98"/>
        <v>41951</v>
      </c>
    </row>
    <row r="675" spans="1:10" x14ac:dyDescent="0.25">
      <c r="A675" s="7">
        <f t="shared" si="90"/>
        <v>20141105</v>
      </c>
      <c r="B675" s="4">
        <v>41948</v>
      </c>
      <c r="C675">
        <f t="shared" si="91"/>
        <v>5</v>
      </c>
      <c r="D675">
        <f t="shared" si="92"/>
        <v>309</v>
      </c>
      <c r="E675">
        <f t="shared" si="93"/>
        <v>2014</v>
      </c>
      <c r="F675">
        <f t="shared" si="94"/>
        <v>11</v>
      </c>
      <c r="G675" t="str">
        <f t="shared" si="95"/>
        <v>November</v>
      </c>
      <c r="H675">
        <f t="shared" si="96"/>
        <v>4</v>
      </c>
      <c r="I675" t="str">
        <f t="shared" si="97"/>
        <v>Q4</v>
      </c>
      <c r="J675" s="4">
        <f t="shared" si="98"/>
        <v>41951</v>
      </c>
    </row>
    <row r="676" spans="1:10" x14ac:dyDescent="0.25">
      <c r="A676" s="7">
        <f t="shared" si="90"/>
        <v>20141106</v>
      </c>
      <c r="B676" s="4">
        <v>41949</v>
      </c>
      <c r="C676">
        <f t="shared" si="91"/>
        <v>6</v>
      </c>
      <c r="D676">
        <f t="shared" si="92"/>
        <v>310</v>
      </c>
      <c r="E676">
        <f t="shared" si="93"/>
        <v>2014</v>
      </c>
      <c r="F676">
        <f t="shared" si="94"/>
        <v>11</v>
      </c>
      <c r="G676" t="str">
        <f t="shared" si="95"/>
        <v>November</v>
      </c>
      <c r="H676">
        <f t="shared" si="96"/>
        <v>4</v>
      </c>
      <c r="I676" t="str">
        <f t="shared" si="97"/>
        <v>Q4</v>
      </c>
      <c r="J676" s="4">
        <f t="shared" si="98"/>
        <v>41951</v>
      </c>
    </row>
    <row r="677" spans="1:10" x14ac:dyDescent="0.25">
      <c r="A677" s="7">
        <f t="shared" si="90"/>
        <v>20141107</v>
      </c>
      <c r="B677" s="4">
        <v>41950</v>
      </c>
      <c r="C677">
        <f t="shared" si="91"/>
        <v>7</v>
      </c>
      <c r="D677">
        <f t="shared" si="92"/>
        <v>311</v>
      </c>
      <c r="E677">
        <f t="shared" si="93"/>
        <v>2014</v>
      </c>
      <c r="F677">
        <f t="shared" si="94"/>
        <v>11</v>
      </c>
      <c r="G677" t="str">
        <f t="shared" si="95"/>
        <v>November</v>
      </c>
      <c r="H677">
        <f t="shared" si="96"/>
        <v>4</v>
      </c>
      <c r="I677" t="str">
        <f t="shared" si="97"/>
        <v>Q4</v>
      </c>
      <c r="J677" s="4">
        <f t="shared" si="98"/>
        <v>41951</v>
      </c>
    </row>
    <row r="678" spans="1:10" x14ac:dyDescent="0.25">
      <c r="A678" s="7">
        <f t="shared" si="90"/>
        <v>20141108</v>
      </c>
      <c r="B678" s="4">
        <v>41951</v>
      </c>
      <c r="C678">
        <f t="shared" si="91"/>
        <v>8</v>
      </c>
      <c r="D678">
        <f t="shared" si="92"/>
        <v>312</v>
      </c>
      <c r="E678">
        <f t="shared" si="93"/>
        <v>2014</v>
      </c>
      <c r="F678">
        <f t="shared" si="94"/>
        <v>11</v>
      </c>
      <c r="G678" t="str">
        <f t="shared" si="95"/>
        <v>November</v>
      </c>
      <c r="H678">
        <f t="shared" si="96"/>
        <v>4</v>
      </c>
      <c r="I678" t="str">
        <f t="shared" si="97"/>
        <v>Q4</v>
      </c>
      <c r="J678" s="4">
        <f t="shared" si="98"/>
        <v>41951</v>
      </c>
    </row>
    <row r="679" spans="1:10" x14ac:dyDescent="0.25">
      <c r="A679" s="7">
        <f t="shared" si="90"/>
        <v>20141109</v>
      </c>
      <c r="B679" s="4">
        <v>41952</v>
      </c>
      <c r="C679">
        <f t="shared" si="91"/>
        <v>9</v>
      </c>
      <c r="D679">
        <f t="shared" si="92"/>
        <v>313</v>
      </c>
      <c r="E679">
        <f t="shared" si="93"/>
        <v>2014</v>
      </c>
      <c r="F679">
        <f t="shared" si="94"/>
        <v>11</v>
      </c>
      <c r="G679" t="str">
        <f t="shared" si="95"/>
        <v>November</v>
      </c>
      <c r="H679">
        <f t="shared" si="96"/>
        <v>4</v>
      </c>
      <c r="I679" t="str">
        <f t="shared" si="97"/>
        <v>Q4</v>
      </c>
      <c r="J679" s="4">
        <f t="shared" si="98"/>
        <v>41958</v>
      </c>
    </row>
    <row r="680" spans="1:10" x14ac:dyDescent="0.25">
      <c r="A680" s="7">
        <f t="shared" si="90"/>
        <v>20141110</v>
      </c>
      <c r="B680" s="4">
        <v>41953</v>
      </c>
      <c r="C680">
        <f t="shared" si="91"/>
        <v>10</v>
      </c>
      <c r="D680">
        <f t="shared" si="92"/>
        <v>314</v>
      </c>
      <c r="E680">
        <f t="shared" si="93"/>
        <v>2014</v>
      </c>
      <c r="F680">
        <f t="shared" si="94"/>
        <v>11</v>
      </c>
      <c r="G680" t="str">
        <f t="shared" si="95"/>
        <v>November</v>
      </c>
      <c r="H680">
        <f t="shared" si="96"/>
        <v>4</v>
      </c>
      <c r="I680" t="str">
        <f t="shared" si="97"/>
        <v>Q4</v>
      </c>
      <c r="J680" s="4">
        <f t="shared" si="98"/>
        <v>41958</v>
      </c>
    </row>
    <row r="681" spans="1:10" x14ac:dyDescent="0.25">
      <c r="A681" s="7">
        <f t="shared" si="90"/>
        <v>20141111</v>
      </c>
      <c r="B681" s="4">
        <v>41954</v>
      </c>
      <c r="C681">
        <f t="shared" si="91"/>
        <v>11</v>
      </c>
      <c r="D681">
        <f t="shared" si="92"/>
        <v>315</v>
      </c>
      <c r="E681">
        <f t="shared" si="93"/>
        <v>2014</v>
      </c>
      <c r="F681">
        <f t="shared" si="94"/>
        <v>11</v>
      </c>
      <c r="G681" t="str">
        <f t="shared" si="95"/>
        <v>November</v>
      </c>
      <c r="H681">
        <f t="shared" si="96"/>
        <v>4</v>
      </c>
      <c r="I681" t="str">
        <f t="shared" si="97"/>
        <v>Q4</v>
      </c>
      <c r="J681" s="4">
        <f t="shared" si="98"/>
        <v>41958</v>
      </c>
    </row>
    <row r="682" spans="1:10" x14ac:dyDescent="0.25">
      <c r="A682" s="7">
        <f t="shared" si="90"/>
        <v>20141112</v>
      </c>
      <c r="B682" s="4">
        <v>41955</v>
      </c>
      <c r="C682">
        <f t="shared" si="91"/>
        <v>12</v>
      </c>
      <c r="D682">
        <f t="shared" si="92"/>
        <v>316</v>
      </c>
      <c r="E682">
        <f t="shared" si="93"/>
        <v>2014</v>
      </c>
      <c r="F682">
        <f t="shared" si="94"/>
        <v>11</v>
      </c>
      <c r="G682" t="str">
        <f t="shared" si="95"/>
        <v>November</v>
      </c>
      <c r="H682">
        <f t="shared" si="96"/>
        <v>4</v>
      </c>
      <c r="I682" t="str">
        <f t="shared" si="97"/>
        <v>Q4</v>
      </c>
      <c r="J682" s="4">
        <f t="shared" si="98"/>
        <v>41958</v>
      </c>
    </row>
    <row r="683" spans="1:10" x14ac:dyDescent="0.25">
      <c r="A683" s="7">
        <f t="shared" si="90"/>
        <v>20141113</v>
      </c>
      <c r="B683" s="4">
        <v>41956</v>
      </c>
      <c r="C683">
        <f t="shared" si="91"/>
        <v>13</v>
      </c>
      <c r="D683">
        <f t="shared" si="92"/>
        <v>317</v>
      </c>
      <c r="E683">
        <f t="shared" si="93"/>
        <v>2014</v>
      </c>
      <c r="F683">
        <f t="shared" si="94"/>
        <v>11</v>
      </c>
      <c r="G683" t="str">
        <f t="shared" si="95"/>
        <v>November</v>
      </c>
      <c r="H683">
        <f t="shared" si="96"/>
        <v>4</v>
      </c>
      <c r="I683" t="str">
        <f t="shared" si="97"/>
        <v>Q4</v>
      </c>
      <c r="J683" s="4">
        <f t="shared" si="98"/>
        <v>41958</v>
      </c>
    </row>
    <row r="684" spans="1:10" x14ac:dyDescent="0.25">
      <c r="A684" s="7">
        <f t="shared" si="90"/>
        <v>20141114</v>
      </c>
      <c r="B684" s="4">
        <v>41957</v>
      </c>
      <c r="C684">
        <f t="shared" si="91"/>
        <v>14</v>
      </c>
      <c r="D684">
        <f t="shared" si="92"/>
        <v>318</v>
      </c>
      <c r="E684">
        <f t="shared" si="93"/>
        <v>2014</v>
      </c>
      <c r="F684">
        <f t="shared" si="94"/>
        <v>11</v>
      </c>
      <c r="G684" t="str">
        <f t="shared" si="95"/>
        <v>November</v>
      </c>
      <c r="H684">
        <f t="shared" si="96"/>
        <v>4</v>
      </c>
      <c r="I684" t="str">
        <f t="shared" si="97"/>
        <v>Q4</v>
      </c>
      <c r="J684" s="4">
        <f t="shared" si="98"/>
        <v>41958</v>
      </c>
    </row>
    <row r="685" spans="1:10" x14ac:dyDescent="0.25">
      <c r="A685" s="7">
        <f t="shared" si="90"/>
        <v>20141115</v>
      </c>
      <c r="B685" s="4">
        <v>41958</v>
      </c>
      <c r="C685">
        <f t="shared" si="91"/>
        <v>15</v>
      </c>
      <c r="D685">
        <f t="shared" si="92"/>
        <v>319</v>
      </c>
      <c r="E685">
        <f t="shared" si="93"/>
        <v>2014</v>
      </c>
      <c r="F685">
        <f t="shared" si="94"/>
        <v>11</v>
      </c>
      <c r="G685" t="str">
        <f t="shared" si="95"/>
        <v>November</v>
      </c>
      <c r="H685">
        <f t="shared" si="96"/>
        <v>4</v>
      </c>
      <c r="I685" t="str">
        <f t="shared" si="97"/>
        <v>Q4</v>
      </c>
      <c r="J685" s="4">
        <f t="shared" si="98"/>
        <v>41958</v>
      </c>
    </row>
    <row r="686" spans="1:10" x14ac:dyDescent="0.25">
      <c r="A686" s="7">
        <f t="shared" si="90"/>
        <v>20141116</v>
      </c>
      <c r="B686" s="4">
        <v>41959</v>
      </c>
      <c r="C686">
        <f t="shared" si="91"/>
        <v>16</v>
      </c>
      <c r="D686">
        <f t="shared" si="92"/>
        <v>320</v>
      </c>
      <c r="E686">
        <f t="shared" si="93"/>
        <v>2014</v>
      </c>
      <c r="F686">
        <f t="shared" si="94"/>
        <v>11</v>
      </c>
      <c r="G686" t="str">
        <f t="shared" si="95"/>
        <v>November</v>
      </c>
      <c r="H686">
        <f t="shared" si="96"/>
        <v>4</v>
      </c>
      <c r="I686" t="str">
        <f t="shared" si="97"/>
        <v>Q4</v>
      </c>
      <c r="J686" s="4">
        <f t="shared" si="98"/>
        <v>41965</v>
      </c>
    </row>
    <row r="687" spans="1:10" x14ac:dyDescent="0.25">
      <c r="A687" s="7">
        <f t="shared" si="90"/>
        <v>20141117</v>
      </c>
      <c r="B687" s="4">
        <v>41960</v>
      </c>
      <c r="C687">
        <f t="shared" si="91"/>
        <v>17</v>
      </c>
      <c r="D687">
        <f t="shared" si="92"/>
        <v>321</v>
      </c>
      <c r="E687">
        <f t="shared" si="93"/>
        <v>2014</v>
      </c>
      <c r="F687">
        <f t="shared" si="94"/>
        <v>11</v>
      </c>
      <c r="G687" t="str">
        <f t="shared" si="95"/>
        <v>November</v>
      </c>
      <c r="H687">
        <f t="shared" si="96"/>
        <v>4</v>
      </c>
      <c r="I687" t="str">
        <f t="shared" si="97"/>
        <v>Q4</v>
      </c>
      <c r="J687" s="4">
        <f t="shared" si="98"/>
        <v>41965</v>
      </c>
    </row>
    <row r="688" spans="1:10" x14ac:dyDescent="0.25">
      <c r="A688" s="7">
        <f t="shared" si="90"/>
        <v>20141118</v>
      </c>
      <c r="B688" s="4">
        <v>41961</v>
      </c>
      <c r="C688">
        <f t="shared" si="91"/>
        <v>18</v>
      </c>
      <c r="D688">
        <f t="shared" si="92"/>
        <v>322</v>
      </c>
      <c r="E688">
        <f t="shared" si="93"/>
        <v>2014</v>
      </c>
      <c r="F688">
        <f t="shared" si="94"/>
        <v>11</v>
      </c>
      <c r="G688" t="str">
        <f t="shared" si="95"/>
        <v>November</v>
      </c>
      <c r="H688">
        <f t="shared" si="96"/>
        <v>4</v>
      </c>
      <c r="I688" t="str">
        <f t="shared" si="97"/>
        <v>Q4</v>
      </c>
      <c r="J688" s="4">
        <f t="shared" si="98"/>
        <v>41965</v>
      </c>
    </row>
    <row r="689" spans="1:10" x14ac:dyDescent="0.25">
      <c r="A689" s="7">
        <f t="shared" si="90"/>
        <v>20141119</v>
      </c>
      <c r="B689" s="4">
        <v>41962</v>
      </c>
      <c r="C689">
        <f t="shared" si="91"/>
        <v>19</v>
      </c>
      <c r="D689">
        <f t="shared" si="92"/>
        <v>323</v>
      </c>
      <c r="E689">
        <f t="shared" si="93"/>
        <v>2014</v>
      </c>
      <c r="F689">
        <f t="shared" si="94"/>
        <v>11</v>
      </c>
      <c r="G689" t="str">
        <f t="shared" si="95"/>
        <v>November</v>
      </c>
      <c r="H689">
        <f t="shared" si="96"/>
        <v>4</v>
      </c>
      <c r="I689" t="str">
        <f t="shared" si="97"/>
        <v>Q4</v>
      </c>
      <c r="J689" s="4">
        <f t="shared" si="98"/>
        <v>41965</v>
      </c>
    </row>
    <row r="690" spans="1:10" x14ac:dyDescent="0.25">
      <c r="A690" s="7">
        <f t="shared" si="90"/>
        <v>20141120</v>
      </c>
      <c r="B690" s="4">
        <v>41963</v>
      </c>
      <c r="C690">
        <f t="shared" si="91"/>
        <v>20</v>
      </c>
      <c r="D690">
        <f t="shared" si="92"/>
        <v>324</v>
      </c>
      <c r="E690">
        <f t="shared" si="93"/>
        <v>2014</v>
      </c>
      <c r="F690">
        <f t="shared" si="94"/>
        <v>11</v>
      </c>
      <c r="G690" t="str">
        <f t="shared" si="95"/>
        <v>November</v>
      </c>
      <c r="H690">
        <f t="shared" si="96"/>
        <v>4</v>
      </c>
      <c r="I690" t="str">
        <f t="shared" si="97"/>
        <v>Q4</v>
      </c>
      <c r="J690" s="4">
        <f t="shared" si="98"/>
        <v>41965</v>
      </c>
    </row>
    <row r="691" spans="1:10" x14ac:dyDescent="0.25">
      <c r="A691" s="7">
        <f t="shared" si="90"/>
        <v>20141121</v>
      </c>
      <c r="B691" s="4">
        <v>41964</v>
      </c>
      <c r="C691">
        <f t="shared" si="91"/>
        <v>21</v>
      </c>
      <c r="D691">
        <f t="shared" si="92"/>
        <v>325</v>
      </c>
      <c r="E691">
        <f t="shared" si="93"/>
        <v>2014</v>
      </c>
      <c r="F691">
        <f t="shared" si="94"/>
        <v>11</v>
      </c>
      <c r="G691" t="str">
        <f t="shared" si="95"/>
        <v>November</v>
      </c>
      <c r="H691">
        <f t="shared" si="96"/>
        <v>4</v>
      </c>
      <c r="I691" t="str">
        <f t="shared" si="97"/>
        <v>Q4</v>
      </c>
      <c r="J691" s="4">
        <f t="shared" si="98"/>
        <v>41965</v>
      </c>
    </row>
    <row r="692" spans="1:10" x14ac:dyDescent="0.25">
      <c r="A692" s="7">
        <f t="shared" si="90"/>
        <v>20141122</v>
      </c>
      <c r="B692" s="4">
        <v>41965</v>
      </c>
      <c r="C692">
        <f t="shared" si="91"/>
        <v>22</v>
      </c>
      <c r="D692">
        <f t="shared" si="92"/>
        <v>326</v>
      </c>
      <c r="E692">
        <f t="shared" si="93"/>
        <v>2014</v>
      </c>
      <c r="F692">
        <f t="shared" si="94"/>
        <v>11</v>
      </c>
      <c r="G692" t="str">
        <f t="shared" si="95"/>
        <v>November</v>
      </c>
      <c r="H692">
        <f t="shared" si="96"/>
        <v>4</v>
      </c>
      <c r="I692" t="str">
        <f t="shared" si="97"/>
        <v>Q4</v>
      </c>
      <c r="J692" s="4">
        <f t="shared" si="98"/>
        <v>41965</v>
      </c>
    </row>
    <row r="693" spans="1:10" x14ac:dyDescent="0.25">
      <c r="A693" s="7">
        <f t="shared" si="90"/>
        <v>20141123</v>
      </c>
      <c r="B693" s="4">
        <v>41966</v>
      </c>
      <c r="C693">
        <f t="shared" si="91"/>
        <v>23</v>
      </c>
      <c r="D693">
        <f t="shared" si="92"/>
        <v>327</v>
      </c>
      <c r="E693">
        <f t="shared" si="93"/>
        <v>2014</v>
      </c>
      <c r="F693">
        <f t="shared" si="94"/>
        <v>11</v>
      </c>
      <c r="G693" t="str">
        <f t="shared" si="95"/>
        <v>November</v>
      </c>
      <c r="H693">
        <f t="shared" si="96"/>
        <v>4</v>
      </c>
      <c r="I693" t="str">
        <f t="shared" si="97"/>
        <v>Q4</v>
      </c>
      <c r="J693" s="4">
        <f t="shared" si="98"/>
        <v>41972</v>
      </c>
    </row>
    <row r="694" spans="1:10" x14ac:dyDescent="0.25">
      <c r="A694" s="7">
        <f t="shared" si="90"/>
        <v>20141124</v>
      </c>
      <c r="B694" s="4">
        <v>41967</v>
      </c>
      <c r="C694">
        <f t="shared" si="91"/>
        <v>24</v>
      </c>
      <c r="D694">
        <f t="shared" si="92"/>
        <v>328</v>
      </c>
      <c r="E694">
        <f t="shared" si="93"/>
        <v>2014</v>
      </c>
      <c r="F694">
        <f t="shared" si="94"/>
        <v>11</v>
      </c>
      <c r="G694" t="str">
        <f t="shared" si="95"/>
        <v>November</v>
      </c>
      <c r="H694">
        <f t="shared" si="96"/>
        <v>4</v>
      </c>
      <c r="I694" t="str">
        <f t="shared" si="97"/>
        <v>Q4</v>
      </c>
      <c r="J694" s="4">
        <f t="shared" si="98"/>
        <v>41972</v>
      </c>
    </row>
    <row r="695" spans="1:10" x14ac:dyDescent="0.25">
      <c r="A695" s="7">
        <f t="shared" si="90"/>
        <v>20141125</v>
      </c>
      <c r="B695" s="4">
        <v>41968</v>
      </c>
      <c r="C695">
        <f t="shared" si="91"/>
        <v>25</v>
      </c>
      <c r="D695">
        <f t="shared" si="92"/>
        <v>329</v>
      </c>
      <c r="E695">
        <f t="shared" si="93"/>
        <v>2014</v>
      </c>
      <c r="F695">
        <f t="shared" si="94"/>
        <v>11</v>
      </c>
      <c r="G695" t="str">
        <f t="shared" si="95"/>
        <v>November</v>
      </c>
      <c r="H695">
        <f t="shared" si="96"/>
        <v>4</v>
      </c>
      <c r="I695" t="str">
        <f t="shared" si="97"/>
        <v>Q4</v>
      </c>
      <c r="J695" s="4">
        <f t="shared" si="98"/>
        <v>41972</v>
      </c>
    </row>
    <row r="696" spans="1:10" x14ac:dyDescent="0.25">
      <c r="A696" s="7">
        <f t="shared" si="90"/>
        <v>20141126</v>
      </c>
      <c r="B696" s="4">
        <v>41969</v>
      </c>
      <c r="C696">
        <f t="shared" si="91"/>
        <v>26</v>
      </c>
      <c r="D696">
        <f t="shared" si="92"/>
        <v>330</v>
      </c>
      <c r="E696">
        <f t="shared" si="93"/>
        <v>2014</v>
      </c>
      <c r="F696">
        <f t="shared" si="94"/>
        <v>11</v>
      </c>
      <c r="G696" t="str">
        <f t="shared" si="95"/>
        <v>November</v>
      </c>
      <c r="H696">
        <f t="shared" si="96"/>
        <v>4</v>
      </c>
      <c r="I696" t="str">
        <f t="shared" si="97"/>
        <v>Q4</v>
      </c>
      <c r="J696" s="4">
        <f t="shared" si="98"/>
        <v>41972</v>
      </c>
    </row>
    <row r="697" spans="1:10" x14ac:dyDescent="0.25">
      <c r="A697" s="7">
        <f t="shared" si="90"/>
        <v>20141127</v>
      </c>
      <c r="B697" s="4">
        <v>41970</v>
      </c>
      <c r="C697">
        <f t="shared" si="91"/>
        <v>27</v>
      </c>
      <c r="D697">
        <f t="shared" si="92"/>
        <v>331</v>
      </c>
      <c r="E697">
        <f t="shared" si="93"/>
        <v>2014</v>
      </c>
      <c r="F697">
        <f t="shared" si="94"/>
        <v>11</v>
      </c>
      <c r="G697" t="str">
        <f t="shared" si="95"/>
        <v>November</v>
      </c>
      <c r="H697">
        <f t="shared" si="96"/>
        <v>4</v>
      </c>
      <c r="I697" t="str">
        <f t="shared" si="97"/>
        <v>Q4</v>
      </c>
      <c r="J697" s="4">
        <f t="shared" si="98"/>
        <v>41972</v>
      </c>
    </row>
    <row r="698" spans="1:10" x14ac:dyDescent="0.25">
      <c r="A698" s="7">
        <f t="shared" si="90"/>
        <v>20141128</v>
      </c>
      <c r="B698" s="4">
        <v>41971</v>
      </c>
      <c r="C698">
        <f t="shared" si="91"/>
        <v>28</v>
      </c>
      <c r="D698">
        <f t="shared" si="92"/>
        <v>332</v>
      </c>
      <c r="E698">
        <f t="shared" si="93"/>
        <v>2014</v>
      </c>
      <c r="F698">
        <f t="shared" si="94"/>
        <v>11</v>
      </c>
      <c r="G698" t="str">
        <f t="shared" si="95"/>
        <v>November</v>
      </c>
      <c r="H698">
        <f t="shared" si="96"/>
        <v>4</v>
      </c>
      <c r="I698" t="str">
        <f t="shared" si="97"/>
        <v>Q4</v>
      </c>
      <c r="J698" s="4">
        <f t="shared" si="98"/>
        <v>41972</v>
      </c>
    </row>
    <row r="699" spans="1:10" x14ac:dyDescent="0.25">
      <c r="A699" s="7">
        <f t="shared" si="90"/>
        <v>20141129</v>
      </c>
      <c r="B699" s="4">
        <v>41972</v>
      </c>
      <c r="C699">
        <f t="shared" si="91"/>
        <v>29</v>
      </c>
      <c r="D699">
        <f t="shared" si="92"/>
        <v>333</v>
      </c>
      <c r="E699">
        <f t="shared" si="93"/>
        <v>2014</v>
      </c>
      <c r="F699">
        <f t="shared" si="94"/>
        <v>11</v>
      </c>
      <c r="G699" t="str">
        <f t="shared" si="95"/>
        <v>November</v>
      </c>
      <c r="H699">
        <f t="shared" si="96"/>
        <v>4</v>
      </c>
      <c r="I699" t="str">
        <f t="shared" si="97"/>
        <v>Q4</v>
      </c>
      <c r="J699" s="4">
        <f t="shared" si="98"/>
        <v>41972</v>
      </c>
    </row>
    <row r="700" spans="1:10" x14ac:dyDescent="0.25">
      <c r="A700" s="7">
        <f t="shared" si="90"/>
        <v>20141130</v>
      </c>
      <c r="B700" s="4">
        <v>41973</v>
      </c>
      <c r="C700">
        <f t="shared" si="91"/>
        <v>30</v>
      </c>
      <c r="D700">
        <f t="shared" si="92"/>
        <v>334</v>
      </c>
      <c r="E700">
        <f t="shared" si="93"/>
        <v>2014</v>
      </c>
      <c r="F700">
        <f t="shared" si="94"/>
        <v>11</v>
      </c>
      <c r="G700" t="str">
        <f t="shared" si="95"/>
        <v>November</v>
      </c>
      <c r="H700">
        <f t="shared" si="96"/>
        <v>4</v>
      </c>
      <c r="I700" t="str">
        <f t="shared" si="97"/>
        <v>Q4</v>
      </c>
      <c r="J700" s="4">
        <f t="shared" si="98"/>
        <v>41979</v>
      </c>
    </row>
    <row r="701" spans="1:10" x14ac:dyDescent="0.25">
      <c r="A701" s="7">
        <f t="shared" si="90"/>
        <v>20141201</v>
      </c>
      <c r="B701" s="4">
        <v>41974</v>
      </c>
      <c r="C701">
        <f t="shared" si="91"/>
        <v>1</v>
      </c>
      <c r="D701">
        <f t="shared" si="92"/>
        <v>335</v>
      </c>
      <c r="E701">
        <f t="shared" si="93"/>
        <v>2014</v>
      </c>
      <c r="F701">
        <f t="shared" si="94"/>
        <v>12</v>
      </c>
      <c r="G701" t="str">
        <f t="shared" si="95"/>
        <v>December</v>
      </c>
      <c r="H701">
        <f t="shared" si="96"/>
        <v>4</v>
      </c>
      <c r="I701" t="str">
        <f t="shared" si="97"/>
        <v>Q4</v>
      </c>
      <c r="J701" s="4">
        <f t="shared" si="98"/>
        <v>41979</v>
      </c>
    </row>
    <row r="702" spans="1:10" x14ac:dyDescent="0.25">
      <c r="A702" s="7">
        <f t="shared" si="90"/>
        <v>20141202</v>
      </c>
      <c r="B702" s="4">
        <v>41975</v>
      </c>
      <c r="C702">
        <f t="shared" si="91"/>
        <v>2</v>
      </c>
      <c r="D702">
        <f t="shared" si="92"/>
        <v>336</v>
      </c>
      <c r="E702">
        <f t="shared" si="93"/>
        <v>2014</v>
      </c>
      <c r="F702">
        <f t="shared" si="94"/>
        <v>12</v>
      </c>
      <c r="G702" t="str">
        <f t="shared" si="95"/>
        <v>December</v>
      </c>
      <c r="H702">
        <f t="shared" si="96"/>
        <v>4</v>
      </c>
      <c r="I702" t="str">
        <f t="shared" si="97"/>
        <v>Q4</v>
      </c>
      <c r="J702" s="4">
        <f t="shared" si="98"/>
        <v>41979</v>
      </c>
    </row>
    <row r="703" spans="1:10" x14ac:dyDescent="0.25">
      <c r="A703" s="7">
        <f t="shared" si="90"/>
        <v>20141203</v>
      </c>
      <c r="B703" s="4">
        <v>41976</v>
      </c>
      <c r="C703">
        <f t="shared" si="91"/>
        <v>3</v>
      </c>
      <c r="D703">
        <f t="shared" si="92"/>
        <v>337</v>
      </c>
      <c r="E703">
        <f t="shared" si="93"/>
        <v>2014</v>
      </c>
      <c r="F703">
        <f t="shared" si="94"/>
        <v>12</v>
      </c>
      <c r="G703" t="str">
        <f t="shared" si="95"/>
        <v>December</v>
      </c>
      <c r="H703">
        <f t="shared" si="96"/>
        <v>4</v>
      </c>
      <c r="I703" t="str">
        <f t="shared" si="97"/>
        <v>Q4</v>
      </c>
      <c r="J703" s="4">
        <f t="shared" si="98"/>
        <v>41979</v>
      </c>
    </row>
    <row r="704" spans="1:10" x14ac:dyDescent="0.25">
      <c r="A704" s="7">
        <f t="shared" si="90"/>
        <v>20141204</v>
      </c>
      <c r="B704" s="4">
        <v>41977</v>
      </c>
      <c r="C704">
        <f t="shared" si="91"/>
        <v>4</v>
      </c>
      <c r="D704">
        <f t="shared" si="92"/>
        <v>338</v>
      </c>
      <c r="E704">
        <f t="shared" si="93"/>
        <v>2014</v>
      </c>
      <c r="F704">
        <f t="shared" si="94"/>
        <v>12</v>
      </c>
      <c r="G704" t="str">
        <f t="shared" si="95"/>
        <v>December</v>
      </c>
      <c r="H704">
        <f t="shared" si="96"/>
        <v>4</v>
      </c>
      <c r="I704" t="str">
        <f t="shared" si="97"/>
        <v>Q4</v>
      </c>
      <c r="J704" s="4">
        <f t="shared" si="98"/>
        <v>41979</v>
      </c>
    </row>
    <row r="705" spans="1:10" x14ac:dyDescent="0.25">
      <c r="A705" s="7">
        <f t="shared" si="90"/>
        <v>20141205</v>
      </c>
      <c r="B705" s="4">
        <v>41978</v>
      </c>
      <c r="C705">
        <f t="shared" si="91"/>
        <v>5</v>
      </c>
      <c r="D705">
        <f t="shared" si="92"/>
        <v>339</v>
      </c>
      <c r="E705">
        <f t="shared" si="93"/>
        <v>2014</v>
      </c>
      <c r="F705">
        <f t="shared" si="94"/>
        <v>12</v>
      </c>
      <c r="G705" t="str">
        <f t="shared" si="95"/>
        <v>December</v>
      </c>
      <c r="H705">
        <f t="shared" si="96"/>
        <v>4</v>
      </c>
      <c r="I705" t="str">
        <f t="shared" si="97"/>
        <v>Q4</v>
      </c>
      <c r="J705" s="4">
        <f t="shared" si="98"/>
        <v>41979</v>
      </c>
    </row>
    <row r="706" spans="1:10" x14ac:dyDescent="0.25">
      <c r="A706" s="7">
        <f t="shared" si="90"/>
        <v>20141206</v>
      </c>
      <c r="B706" s="4">
        <v>41979</v>
      </c>
      <c r="C706">
        <f t="shared" si="91"/>
        <v>6</v>
      </c>
      <c r="D706">
        <f t="shared" si="92"/>
        <v>340</v>
      </c>
      <c r="E706">
        <f t="shared" si="93"/>
        <v>2014</v>
      </c>
      <c r="F706">
        <f t="shared" si="94"/>
        <v>12</v>
      </c>
      <c r="G706" t="str">
        <f t="shared" si="95"/>
        <v>December</v>
      </c>
      <c r="H706">
        <f t="shared" si="96"/>
        <v>4</v>
      </c>
      <c r="I706" t="str">
        <f t="shared" si="97"/>
        <v>Q4</v>
      </c>
      <c r="J706" s="4">
        <f t="shared" si="98"/>
        <v>41979</v>
      </c>
    </row>
    <row r="707" spans="1:10" x14ac:dyDescent="0.25">
      <c r="A707" s="7">
        <f t="shared" ref="A707:A770" si="99">YEAR(B707)*10000 + MONTH(B707)*100 + DAY(B707)</f>
        <v>20141207</v>
      </c>
      <c r="B707" s="4">
        <v>41980</v>
      </c>
      <c r="C707">
        <f t="shared" ref="C707:C770" si="100">DAY(B707)</f>
        <v>7</v>
      </c>
      <c r="D707">
        <f t="shared" ref="D707:D770" si="101">B707-DATE(YEAR(B707),1,0)</f>
        <v>341</v>
      </c>
      <c r="E707">
        <f t="shared" ref="E707:E770" si="102">YEAR(B707)</f>
        <v>2014</v>
      </c>
      <c r="F707">
        <f t="shared" ref="F707:F770" si="103">MONTH(B707)</f>
        <v>12</v>
      </c>
      <c r="G707" t="str">
        <f t="shared" ref="G707:G770" si="104">TEXT(B707,"mmmm")</f>
        <v>December</v>
      </c>
      <c r="H707">
        <f t="shared" ref="H707:H770" si="105">INT((MONTH(B707)-1)/3)+1</f>
        <v>4</v>
      </c>
      <c r="I707" t="str">
        <f t="shared" ref="I707:I770" si="106">"Q"&amp;H707</f>
        <v>Q4</v>
      </c>
      <c r="J707" s="4">
        <f t="shared" ref="J707:J770" si="107">B707+7-WEEKDAY(B707)</f>
        <v>41986</v>
      </c>
    </row>
    <row r="708" spans="1:10" x14ac:dyDescent="0.25">
      <c r="A708" s="7">
        <f t="shared" si="99"/>
        <v>20141208</v>
      </c>
      <c r="B708" s="4">
        <v>41981</v>
      </c>
      <c r="C708">
        <f t="shared" si="100"/>
        <v>8</v>
      </c>
      <c r="D708">
        <f t="shared" si="101"/>
        <v>342</v>
      </c>
      <c r="E708">
        <f t="shared" si="102"/>
        <v>2014</v>
      </c>
      <c r="F708">
        <f t="shared" si="103"/>
        <v>12</v>
      </c>
      <c r="G708" t="str">
        <f t="shared" si="104"/>
        <v>December</v>
      </c>
      <c r="H708">
        <f t="shared" si="105"/>
        <v>4</v>
      </c>
      <c r="I708" t="str">
        <f t="shared" si="106"/>
        <v>Q4</v>
      </c>
      <c r="J708" s="4">
        <f t="shared" si="107"/>
        <v>41986</v>
      </c>
    </row>
    <row r="709" spans="1:10" x14ac:dyDescent="0.25">
      <c r="A709" s="7">
        <f t="shared" si="99"/>
        <v>20141209</v>
      </c>
      <c r="B709" s="4">
        <v>41982</v>
      </c>
      <c r="C709">
        <f t="shared" si="100"/>
        <v>9</v>
      </c>
      <c r="D709">
        <f t="shared" si="101"/>
        <v>343</v>
      </c>
      <c r="E709">
        <f t="shared" si="102"/>
        <v>2014</v>
      </c>
      <c r="F709">
        <f t="shared" si="103"/>
        <v>12</v>
      </c>
      <c r="G709" t="str">
        <f t="shared" si="104"/>
        <v>December</v>
      </c>
      <c r="H709">
        <f t="shared" si="105"/>
        <v>4</v>
      </c>
      <c r="I709" t="str">
        <f t="shared" si="106"/>
        <v>Q4</v>
      </c>
      <c r="J709" s="4">
        <f t="shared" si="107"/>
        <v>41986</v>
      </c>
    </row>
    <row r="710" spans="1:10" x14ac:dyDescent="0.25">
      <c r="A710" s="7">
        <f t="shared" si="99"/>
        <v>20141210</v>
      </c>
      <c r="B710" s="4">
        <v>41983</v>
      </c>
      <c r="C710">
        <f t="shared" si="100"/>
        <v>10</v>
      </c>
      <c r="D710">
        <f t="shared" si="101"/>
        <v>344</v>
      </c>
      <c r="E710">
        <f t="shared" si="102"/>
        <v>2014</v>
      </c>
      <c r="F710">
        <f t="shared" si="103"/>
        <v>12</v>
      </c>
      <c r="G710" t="str">
        <f t="shared" si="104"/>
        <v>December</v>
      </c>
      <c r="H710">
        <f t="shared" si="105"/>
        <v>4</v>
      </c>
      <c r="I710" t="str">
        <f t="shared" si="106"/>
        <v>Q4</v>
      </c>
      <c r="J710" s="4">
        <f t="shared" si="107"/>
        <v>41986</v>
      </c>
    </row>
    <row r="711" spans="1:10" x14ac:dyDescent="0.25">
      <c r="A711" s="7">
        <f t="shared" si="99"/>
        <v>20141211</v>
      </c>
      <c r="B711" s="4">
        <v>41984</v>
      </c>
      <c r="C711">
        <f t="shared" si="100"/>
        <v>11</v>
      </c>
      <c r="D711">
        <f t="shared" si="101"/>
        <v>345</v>
      </c>
      <c r="E711">
        <f t="shared" si="102"/>
        <v>2014</v>
      </c>
      <c r="F711">
        <f t="shared" si="103"/>
        <v>12</v>
      </c>
      <c r="G711" t="str">
        <f t="shared" si="104"/>
        <v>December</v>
      </c>
      <c r="H711">
        <f t="shared" si="105"/>
        <v>4</v>
      </c>
      <c r="I711" t="str">
        <f t="shared" si="106"/>
        <v>Q4</v>
      </c>
      <c r="J711" s="4">
        <f t="shared" si="107"/>
        <v>41986</v>
      </c>
    </row>
    <row r="712" spans="1:10" x14ac:dyDescent="0.25">
      <c r="A712" s="7">
        <f t="shared" si="99"/>
        <v>20141212</v>
      </c>
      <c r="B712" s="4">
        <v>41985</v>
      </c>
      <c r="C712">
        <f t="shared" si="100"/>
        <v>12</v>
      </c>
      <c r="D712">
        <f t="shared" si="101"/>
        <v>346</v>
      </c>
      <c r="E712">
        <f t="shared" si="102"/>
        <v>2014</v>
      </c>
      <c r="F712">
        <f t="shared" si="103"/>
        <v>12</v>
      </c>
      <c r="G712" t="str">
        <f t="shared" si="104"/>
        <v>December</v>
      </c>
      <c r="H712">
        <f t="shared" si="105"/>
        <v>4</v>
      </c>
      <c r="I712" t="str">
        <f t="shared" si="106"/>
        <v>Q4</v>
      </c>
      <c r="J712" s="4">
        <f t="shared" si="107"/>
        <v>41986</v>
      </c>
    </row>
    <row r="713" spans="1:10" x14ac:dyDescent="0.25">
      <c r="A713" s="7">
        <f t="shared" si="99"/>
        <v>20141213</v>
      </c>
      <c r="B713" s="4">
        <v>41986</v>
      </c>
      <c r="C713">
        <f t="shared" si="100"/>
        <v>13</v>
      </c>
      <c r="D713">
        <f t="shared" si="101"/>
        <v>347</v>
      </c>
      <c r="E713">
        <f t="shared" si="102"/>
        <v>2014</v>
      </c>
      <c r="F713">
        <f t="shared" si="103"/>
        <v>12</v>
      </c>
      <c r="G713" t="str">
        <f t="shared" si="104"/>
        <v>December</v>
      </c>
      <c r="H713">
        <f t="shared" si="105"/>
        <v>4</v>
      </c>
      <c r="I713" t="str">
        <f t="shared" si="106"/>
        <v>Q4</v>
      </c>
      <c r="J713" s="4">
        <f t="shared" si="107"/>
        <v>41986</v>
      </c>
    </row>
    <row r="714" spans="1:10" x14ac:dyDescent="0.25">
      <c r="A714" s="7">
        <f t="shared" si="99"/>
        <v>20141214</v>
      </c>
      <c r="B714" s="4">
        <v>41987</v>
      </c>
      <c r="C714">
        <f t="shared" si="100"/>
        <v>14</v>
      </c>
      <c r="D714">
        <f t="shared" si="101"/>
        <v>348</v>
      </c>
      <c r="E714">
        <f t="shared" si="102"/>
        <v>2014</v>
      </c>
      <c r="F714">
        <f t="shared" si="103"/>
        <v>12</v>
      </c>
      <c r="G714" t="str">
        <f t="shared" si="104"/>
        <v>December</v>
      </c>
      <c r="H714">
        <f t="shared" si="105"/>
        <v>4</v>
      </c>
      <c r="I714" t="str">
        <f t="shared" si="106"/>
        <v>Q4</v>
      </c>
      <c r="J714" s="4">
        <f t="shared" si="107"/>
        <v>41993</v>
      </c>
    </row>
    <row r="715" spans="1:10" x14ac:dyDescent="0.25">
      <c r="A715" s="7">
        <f t="shared" si="99"/>
        <v>20141215</v>
      </c>
      <c r="B715" s="4">
        <v>41988</v>
      </c>
      <c r="C715">
        <f t="shared" si="100"/>
        <v>15</v>
      </c>
      <c r="D715">
        <f t="shared" si="101"/>
        <v>349</v>
      </c>
      <c r="E715">
        <f t="shared" si="102"/>
        <v>2014</v>
      </c>
      <c r="F715">
        <f t="shared" si="103"/>
        <v>12</v>
      </c>
      <c r="G715" t="str">
        <f t="shared" si="104"/>
        <v>December</v>
      </c>
      <c r="H715">
        <f t="shared" si="105"/>
        <v>4</v>
      </c>
      <c r="I715" t="str">
        <f t="shared" si="106"/>
        <v>Q4</v>
      </c>
      <c r="J715" s="4">
        <f t="shared" si="107"/>
        <v>41993</v>
      </c>
    </row>
    <row r="716" spans="1:10" x14ac:dyDescent="0.25">
      <c r="A716" s="7">
        <f t="shared" si="99"/>
        <v>20141216</v>
      </c>
      <c r="B716" s="4">
        <v>41989</v>
      </c>
      <c r="C716">
        <f t="shared" si="100"/>
        <v>16</v>
      </c>
      <c r="D716">
        <f t="shared" si="101"/>
        <v>350</v>
      </c>
      <c r="E716">
        <f t="shared" si="102"/>
        <v>2014</v>
      </c>
      <c r="F716">
        <f t="shared" si="103"/>
        <v>12</v>
      </c>
      <c r="G716" t="str">
        <f t="shared" si="104"/>
        <v>December</v>
      </c>
      <c r="H716">
        <f t="shared" si="105"/>
        <v>4</v>
      </c>
      <c r="I716" t="str">
        <f t="shared" si="106"/>
        <v>Q4</v>
      </c>
      <c r="J716" s="4">
        <f t="shared" si="107"/>
        <v>41993</v>
      </c>
    </row>
    <row r="717" spans="1:10" x14ac:dyDescent="0.25">
      <c r="A717" s="7">
        <f t="shared" si="99"/>
        <v>20141217</v>
      </c>
      <c r="B717" s="4">
        <v>41990</v>
      </c>
      <c r="C717">
        <f t="shared" si="100"/>
        <v>17</v>
      </c>
      <c r="D717">
        <f t="shared" si="101"/>
        <v>351</v>
      </c>
      <c r="E717">
        <f t="shared" si="102"/>
        <v>2014</v>
      </c>
      <c r="F717">
        <f t="shared" si="103"/>
        <v>12</v>
      </c>
      <c r="G717" t="str">
        <f t="shared" si="104"/>
        <v>December</v>
      </c>
      <c r="H717">
        <f t="shared" si="105"/>
        <v>4</v>
      </c>
      <c r="I717" t="str">
        <f t="shared" si="106"/>
        <v>Q4</v>
      </c>
      <c r="J717" s="4">
        <f t="shared" si="107"/>
        <v>41993</v>
      </c>
    </row>
    <row r="718" spans="1:10" x14ac:dyDescent="0.25">
      <c r="A718" s="7">
        <f t="shared" si="99"/>
        <v>20141218</v>
      </c>
      <c r="B718" s="4">
        <v>41991</v>
      </c>
      <c r="C718">
        <f t="shared" si="100"/>
        <v>18</v>
      </c>
      <c r="D718">
        <f t="shared" si="101"/>
        <v>352</v>
      </c>
      <c r="E718">
        <f t="shared" si="102"/>
        <v>2014</v>
      </c>
      <c r="F718">
        <f t="shared" si="103"/>
        <v>12</v>
      </c>
      <c r="G718" t="str">
        <f t="shared" si="104"/>
        <v>December</v>
      </c>
      <c r="H718">
        <f t="shared" si="105"/>
        <v>4</v>
      </c>
      <c r="I718" t="str">
        <f t="shared" si="106"/>
        <v>Q4</v>
      </c>
      <c r="J718" s="4">
        <f t="shared" si="107"/>
        <v>41993</v>
      </c>
    </row>
    <row r="719" spans="1:10" x14ac:dyDescent="0.25">
      <c r="A719" s="7">
        <f t="shared" si="99"/>
        <v>20141219</v>
      </c>
      <c r="B719" s="4">
        <v>41992</v>
      </c>
      <c r="C719">
        <f t="shared" si="100"/>
        <v>19</v>
      </c>
      <c r="D719">
        <f t="shared" si="101"/>
        <v>353</v>
      </c>
      <c r="E719">
        <f t="shared" si="102"/>
        <v>2014</v>
      </c>
      <c r="F719">
        <f t="shared" si="103"/>
        <v>12</v>
      </c>
      <c r="G719" t="str">
        <f t="shared" si="104"/>
        <v>December</v>
      </c>
      <c r="H719">
        <f t="shared" si="105"/>
        <v>4</v>
      </c>
      <c r="I719" t="str">
        <f t="shared" si="106"/>
        <v>Q4</v>
      </c>
      <c r="J719" s="4">
        <f t="shared" si="107"/>
        <v>41993</v>
      </c>
    </row>
    <row r="720" spans="1:10" x14ac:dyDescent="0.25">
      <c r="A720" s="7">
        <f t="shared" si="99"/>
        <v>20141220</v>
      </c>
      <c r="B720" s="4">
        <v>41993</v>
      </c>
      <c r="C720">
        <f t="shared" si="100"/>
        <v>20</v>
      </c>
      <c r="D720">
        <f t="shared" si="101"/>
        <v>354</v>
      </c>
      <c r="E720">
        <f t="shared" si="102"/>
        <v>2014</v>
      </c>
      <c r="F720">
        <f t="shared" si="103"/>
        <v>12</v>
      </c>
      <c r="G720" t="str">
        <f t="shared" si="104"/>
        <v>December</v>
      </c>
      <c r="H720">
        <f t="shared" si="105"/>
        <v>4</v>
      </c>
      <c r="I720" t="str">
        <f t="shared" si="106"/>
        <v>Q4</v>
      </c>
      <c r="J720" s="4">
        <f t="shared" si="107"/>
        <v>41993</v>
      </c>
    </row>
    <row r="721" spans="1:10" x14ac:dyDescent="0.25">
      <c r="A721" s="7">
        <f t="shared" si="99"/>
        <v>20141221</v>
      </c>
      <c r="B721" s="4">
        <v>41994</v>
      </c>
      <c r="C721">
        <f t="shared" si="100"/>
        <v>21</v>
      </c>
      <c r="D721">
        <f t="shared" si="101"/>
        <v>355</v>
      </c>
      <c r="E721">
        <f t="shared" si="102"/>
        <v>2014</v>
      </c>
      <c r="F721">
        <f t="shared" si="103"/>
        <v>12</v>
      </c>
      <c r="G721" t="str">
        <f t="shared" si="104"/>
        <v>December</v>
      </c>
      <c r="H721">
        <f t="shared" si="105"/>
        <v>4</v>
      </c>
      <c r="I721" t="str">
        <f t="shared" si="106"/>
        <v>Q4</v>
      </c>
      <c r="J721" s="4">
        <f t="shared" si="107"/>
        <v>42000</v>
      </c>
    </row>
    <row r="722" spans="1:10" x14ac:dyDescent="0.25">
      <c r="A722" s="7">
        <f t="shared" si="99"/>
        <v>20141222</v>
      </c>
      <c r="B722" s="4">
        <v>41995</v>
      </c>
      <c r="C722">
        <f t="shared" si="100"/>
        <v>22</v>
      </c>
      <c r="D722">
        <f t="shared" si="101"/>
        <v>356</v>
      </c>
      <c r="E722">
        <f t="shared" si="102"/>
        <v>2014</v>
      </c>
      <c r="F722">
        <f t="shared" si="103"/>
        <v>12</v>
      </c>
      <c r="G722" t="str">
        <f t="shared" si="104"/>
        <v>December</v>
      </c>
      <c r="H722">
        <f t="shared" si="105"/>
        <v>4</v>
      </c>
      <c r="I722" t="str">
        <f t="shared" si="106"/>
        <v>Q4</v>
      </c>
      <c r="J722" s="4">
        <f t="shared" si="107"/>
        <v>42000</v>
      </c>
    </row>
    <row r="723" spans="1:10" x14ac:dyDescent="0.25">
      <c r="A723" s="7">
        <f t="shared" si="99"/>
        <v>20141223</v>
      </c>
      <c r="B723" s="4">
        <v>41996</v>
      </c>
      <c r="C723">
        <f t="shared" si="100"/>
        <v>23</v>
      </c>
      <c r="D723">
        <f t="shared" si="101"/>
        <v>357</v>
      </c>
      <c r="E723">
        <f t="shared" si="102"/>
        <v>2014</v>
      </c>
      <c r="F723">
        <f t="shared" si="103"/>
        <v>12</v>
      </c>
      <c r="G723" t="str">
        <f t="shared" si="104"/>
        <v>December</v>
      </c>
      <c r="H723">
        <f t="shared" si="105"/>
        <v>4</v>
      </c>
      <c r="I723" t="str">
        <f t="shared" si="106"/>
        <v>Q4</v>
      </c>
      <c r="J723" s="4">
        <f t="shared" si="107"/>
        <v>42000</v>
      </c>
    </row>
    <row r="724" spans="1:10" x14ac:dyDescent="0.25">
      <c r="A724" s="7">
        <f t="shared" si="99"/>
        <v>20141224</v>
      </c>
      <c r="B724" s="4">
        <v>41997</v>
      </c>
      <c r="C724">
        <f t="shared" si="100"/>
        <v>24</v>
      </c>
      <c r="D724">
        <f t="shared" si="101"/>
        <v>358</v>
      </c>
      <c r="E724">
        <f t="shared" si="102"/>
        <v>2014</v>
      </c>
      <c r="F724">
        <f t="shared" si="103"/>
        <v>12</v>
      </c>
      <c r="G724" t="str">
        <f t="shared" si="104"/>
        <v>December</v>
      </c>
      <c r="H724">
        <f t="shared" si="105"/>
        <v>4</v>
      </c>
      <c r="I724" t="str">
        <f t="shared" si="106"/>
        <v>Q4</v>
      </c>
      <c r="J724" s="4">
        <f t="shared" si="107"/>
        <v>42000</v>
      </c>
    </row>
    <row r="725" spans="1:10" x14ac:dyDescent="0.25">
      <c r="A725" s="7">
        <f t="shared" si="99"/>
        <v>20141225</v>
      </c>
      <c r="B725" s="4">
        <v>41998</v>
      </c>
      <c r="C725">
        <f t="shared" si="100"/>
        <v>25</v>
      </c>
      <c r="D725">
        <f t="shared" si="101"/>
        <v>359</v>
      </c>
      <c r="E725">
        <f t="shared" si="102"/>
        <v>2014</v>
      </c>
      <c r="F725">
        <f t="shared" si="103"/>
        <v>12</v>
      </c>
      <c r="G725" t="str">
        <f t="shared" si="104"/>
        <v>December</v>
      </c>
      <c r="H725">
        <f t="shared" si="105"/>
        <v>4</v>
      </c>
      <c r="I725" t="str">
        <f t="shared" si="106"/>
        <v>Q4</v>
      </c>
      <c r="J725" s="4">
        <f t="shared" si="107"/>
        <v>42000</v>
      </c>
    </row>
    <row r="726" spans="1:10" x14ac:dyDescent="0.25">
      <c r="A726" s="7">
        <f t="shared" si="99"/>
        <v>20141226</v>
      </c>
      <c r="B726" s="4">
        <v>41999</v>
      </c>
      <c r="C726">
        <f t="shared" si="100"/>
        <v>26</v>
      </c>
      <c r="D726">
        <f t="shared" si="101"/>
        <v>360</v>
      </c>
      <c r="E726">
        <f t="shared" si="102"/>
        <v>2014</v>
      </c>
      <c r="F726">
        <f t="shared" si="103"/>
        <v>12</v>
      </c>
      <c r="G726" t="str">
        <f t="shared" si="104"/>
        <v>December</v>
      </c>
      <c r="H726">
        <f t="shared" si="105"/>
        <v>4</v>
      </c>
      <c r="I726" t="str">
        <f t="shared" si="106"/>
        <v>Q4</v>
      </c>
      <c r="J726" s="4">
        <f t="shared" si="107"/>
        <v>42000</v>
      </c>
    </row>
    <row r="727" spans="1:10" x14ac:dyDescent="0.25">
      <c r="A727" s="7">
        <f t="shared" si="99"/>
        <v>20141227</v>
      </c>
      <c r="B727" s="4">
        <v>42000</v>
      </c>
      <c r="C727">
        <f t="shared" si="100"/>
        <v>27</v>
      </c>
      <c r="D727">
        <f t="shared" si="101"/>
        <v>361</v>
      </c>
      <c r="E727">
        <f t="shared" si="102"/>
        <v>2014</v>
      </c>
      <c r="F727">
        <f t="shared" si="103"/>
        <v>12</v>
      </c>
      <c r="G727" t="str">
        <f t="shared" si="104"/>
        <v>December</v>
      </c>
      <c r="H727">
        <f t="shared" si="105"/>
        <v>4</v>
      </c>
      <c r="I727" t="str">
        <f t="shared" si="106"/>
        <v>Q4</v>
      </c>
      <c r="J727" s="4">
        <f t="shared" si="107"/>
        <v>42000</v>
      </c>
    </row>
    <row r="728" spans="1:10" x14ac:dyDescent="0.25">
      <c r="A728" s="7">
        <f t="shared" si="99"/>
        <v>20141228</v>
      </c>
      <c r="B728" s="4">
        <v>42001</v>
      </c>
      <c r="C728">
        <f t="shared" si="100"/>
        <v>28</v>
      </c>
      <c r="D728">
        <f t="shared" si="101"/>
        <v>362</v>
      </c>
      <c r="E728">
        <f t="shared" si="102"/>
        <v>2014</v>
      </c>
      <c r="F728">
        <f t="shared" si="103"/>
        <v>12</v>
      </c>
      <c r="G728" t="str">
        <f t="shared" si="104"/>
        <v>December</v>
      </c>
      <c r="H728">
        <f t="shared" si="105"/>
        <v>4</v>
      </c>
      <c r="I728" t="str">
        <f t="shared" si="106"/>
        <v>Q4</v>
      </c>
      <c r="J728" s="4">
        <f t="shared" si="107"/>
        <v>42007</v>
      </c>
    </row>
    <row r="729" spans="1:10" x14ac:dyDescent="0.25">
      <c r="A729" s="7">
        <f t="shared" si="99"/>
        <v>20141229</v>
      </c>
      <c r="B729" s="4">
        <v>42002</v>
      </c>
      <c r="C729">
        <f t="shared" si="100"/>
        <v>29</v>
      </c>
      <c r="D729">
        <f t="shared" si="101"/>
        <v>363</v>
      </c>
      <c r="E729">
        <f t="shared" si="102"/>
        <v>2014</v>
      </c>
      <c r="F729">
        <f t="shared" si="103"/>
        <v>12</v>
      </c>
      <c r="G729" t="str">
        <f t="shared" si="104"/>
        <v>December</v>
      </c>
      <c r="H729">
        <f t="shared" si="105"/>
        <v>4</v>
      </c>
      <c r="I729" t="str">
        <f t="shared" si="106"/>
        <v>Q4</v>
      </c>
      <c r="J729" s="4">
        <f t="shared" si="107"/>
        <v>42007</v>
      </c>
    </row>
    <row r="730" spans="1:10" x14ac:dyDescent="0.25">
      <c r="A730" s="7">
        <f t="shared" si="99"/>
        <v>20141230</v>
      </c>
      <c r="B730" s="4">
        <v>42003</v>
      </c>
      <c r="C730">
        <f t="shared" si="100"/>
        <v>30</v>
      </c>
      <c r="D730">
        <f t="shared" si="101"/>
        <v>364</v>
      </c>
      <c r="E730">
        <f t="shared" si="102"/>
        <v>2014</v>
      </c>
      <c r="F730">
        <f t="shared" si="103"/>
        <v>12</v>
      </c>
      <c r="G730" t="str">
        <f t="shared" si="104"/>
        <v>December</v>
      </c>
      <c r="H730">
        <f t="shared" si="105"/>
        <v>4</v>
      </c>
      <c r="I730" t="str">
        <f t="shared" si="106"/>
        <v>Q4</v>
      </c>
      <c r="J730" s="4">
        <f t="shared" si="107"/>
        <v>42007</v>
      </c>
    </row>
    <row r="731" spans="1:10" x14ac:dyDescent="0.25">
      <c r="A731" s="7">
        <f t="shared" si="99"/>
        <v>20141231</v>
      </c>
      <c r="B731" s="4">
        <v>42004</v>
      </c>
      <c r="C731">
        <f t="shared" si="100"/>
        <v>31</v>
      </c>
      <c r="D731">
        <f t="shared" si="101"/>
        <v>365</v>
      </c>
      <c r="E731">
        <f t="shared" si="102"/>
        <v>2014</v>
      </c>
      <c r="F731">
        <f t="shared" si="103"/>
        <v>12</v>
      </c>
      <c r="G731" t="str">
        <f t="shared" si="104"/>
        <v>December</v>
      </c>
      <c r="H731">
        <f t="shared" si="105"/>
        <v>4</v>
      </c>
      <c r="I731" t="str">
        <f t="shared" si="106"/>
        <v>Q4</v>
      </c>
      <c r="J731" s="4">
        <f t="shared" si="107"/>
        <v>42007</v>
      </c>
    </row>
    <row r="732" spans="1:10" x14ac:dyDescent="0.25">
      <c r="A732" s="7">
        <f t="shared" si="99"/>
        <v>20150101</v>
      </c>
      <c r="B732" s="4">
        <v>42005</v>
      </c>
      <c r="C732">
        <f t="shared" si="100"/>
        <v>1</v>
      </c>
      <c r="D732">
        <f t="shared" si="101"/>
        <v>1</v>
      </c>
      <c r="E732">
        <f t="shared" si="102"/>
        <v>2015</v>
      </c>
      <c r="F732">
        <f t="shared" si="103"/>
        <v>1</v>
      </c>
      <c r="G732" t="str">
        <f t="shared" si="104"/>
        <v>January</v>
      </c>
      <c r="H732">
        <f t="shared" si="105"/>
        <v>1</v>
      </c>
      <c r="I732" t="str">
        <f t="shared" si="106"/>
        <v>Q1</v>
      </c>
      <c r="J732" s="4">
        <f t="shared" si="107"/>
        <v>42007</v>
      </c>
    </row>
    <row r="733" spans="1:10" x14ac:dyDescent="0.25">
      <c r="A733" s="7">
        <f t="shared" si="99"/>
        <v>20150102</v>
      </c>
      <c r="B733" s="4">
        <v>42006</v>
      </c>
      <c r="C733">
        <f t="shared" si="100"/>
        <v>2</v>
      </c>
      <c r="D733">
        <f t="shared" si="101"/>
        <v>2</v>
      </c>
      <c r="E733">
        <f t="shared" si="102"/>
        <v>2015</v>
      </c>
      <c r="F733">
        <f t="shared" si="103"/>
        <v>1</v>
      </c>
      <c r="G733" t="str">
        <f t="shared" si="104"/>
        <v>January</v>
      </c>
      <c r="H733">
        <f t="shared" si="105"/>
        <v>1</v>
      </c>
      <c r="I733" t="str">
        <f t="shared" si="106"/>
        <v>Q1</v>
      </c>
      <c r="J733" s="4">
        <f t="shared" si="107"/>
        <v>42007</v>
      </c>
    </row>
    <row r="734" spans="1:10" x14ac:dyDescent="0.25">
      <c r="A734" s="7">
        <f t="shared" si="99"/>
        <v>20150103</v>
      </c>
      <c r="B734" s="4">
        <v>42007</v>
      </c>
      <c r="C734">
        <f t="shared" si="100"/>
        <v>3</v>
      </c>
      <c r="D734">
        <f t="shared" si="101"/>
        <v>3</v>
      </c>
      <c r="E734">
        <f t="shared" si="102"/>
        <v>2015</v>
      </c>
      <c r="F734">
        <f t="shared" si="103"/>
        <v>1</v>
      </c>
      <c r="G734" t="str">
        <f t="shared" si="104"/>
        <v>January</v>
      </c>
      <c r="H734">
        <f t="shared" si="105"/>
        <v>1</v>
      </c>
      <c r="I734" t="str">
        <f t="shared" si="106"/>
        <v>Q1</v>
      </c>
      <c r="J734" s="4">
        <f t="shared" si="107"/>
        <v>42007</v>
      </c>
    </row>
    <row r="735" spans="1:10" x14ac:dyDescent="0.25">
      <c r="A735" s="7">
        <f t="shared" si="99"/>
        <v>20150104</v>
      </c>
      <c r="B735" s="4">
        <v>42008</v>
      </c>
      <c r="C735">
        <f t="shared" si="100"/>
        <v>4</v>
      </c>
      <c r="D735">
        <f t="shared" si="101"/>
        <v>4</v>
      </c>
      <c r="E735">
        <f t="shared" si="102"/>
        <v>2015</v>
      </c>
      <c r="F735">
        <f t="shared" si="103"/>
        <v>1</v>
      </c>
      <c r="G735" t="str">
        <f t="shared" si="104"/>
        <v>January</v>
      </c>
      <c r="H735">
        <f t="shared" si="105"/>
        <v>1</v>
      </c>
      <c r="I735" t="str">
        <f t="shared" si="106"/>
        <v>Q1</v>
      </c>
      <c r="J735" s="4">
        <f t="shared" si="107"/>
        <v>42014</v>
      </c>
    </row>
    <row r="736" spans="1:10" x14ac:dyDescent="0.25">
      <c r="A736" s="7">
        <f t="shared" si="99"/>
        <v>20150105</v>
      </c>
      <c r="B736" s="4">
        <v>42009</v>
      </c>
      <c r="C736">
        <f t="shared" si="100"/>
        <v>5</v>
      </c>
      <c r="D736">
        <f t="shared" si="101"/>
        <v>5</v>
      </c>
      <c r="E736">
        <f t="shared" si="102"/>
        <v>2015</v>
      </c>
      <c r="F736">
        <f t="shared" si="103"/>
        <v>1</v>
      </c>
      <c r="G736" t="str">
        <f t="shared" si="104"/>
        <v>January</v>
      </c>
      <c r="H736">
        <f t="shared" si="105"/>
        <v>1</v>
      </c>
      <c r="I736" t="str">
        <f t="shared" si="106"/>
        <v>Q1</v>
      </c>
      <c r="J736" s="4">
        <f t="shared" si="107"/>
        <v>42014</v>
      </c>
    </row>
    <row r="737" spans="1:10" x14ac:dyDescent="0.25">
      <c r="A737" s="7">
        <f t="shared" si="99"/>
        <v>20150106</v>
      </c>
      <c r="B737" s="4">
        <v>42010</v>
      </c>
      <c r="C737">
        <f t="shared" si="100"/>
        <v>6</v>
      </c>
      <c r="D737">
        <f t="shared" si="101"/>
        <v>6</v>
      </c>
      <c r="E737">
        <f t="shared" si="102"/>
        <v>2015</v>
      </c>
      <c r="F737">
        <f t="shared" si="103"/>
        <v>1</v>
      </c>
      <c r="G737" t="str">
        <f t="shared" si="104"/>
        <v>January</v>
      </c>
      <c r="H737">
        <f t="shared" si="105"/>
        <v>1</v>
      </c>
      <c r="I737" t="str">
        <f t="shared" si="106"/>
        <v>Q1</v>
      </c>
      <c r="J737" s="4">
        <f t="shared" si="107"/>
        <v>42014</v>
      </c>
    </row>
    <row r="738" spans="1:10" x14ac:dyDescent="0.25">
      <c r="A738" s="7">
        <f t="shared" si="99"/>
        <v>20150107</v>
      </c>
      <c r="B738" s="4">
        <v>42011</v>
      </c>
      <c r="C738">
        <f t="shared" si="100"/>
        <v>7</v>
      </c>
      <c r="D738">
        <f t="shared" si="101"/>
        <v>7</v>
      </c>
      <c r="E738">
        <f t="shared" si="102"/>
        <v>2015</v>
      </c>
      <c r="F738">
        <f t="shared" si="103"/>
        <v>1</v>
      </c>
      <c r="G738" t="str">
        <f t="shared" si="104"/>
        <v>January</v>
      </c>
      <c r="H738">
        <f t="shared" si="105"/>
        <v>1</v>
      </c>
      <c r="I738" t="str">
        <f t="shared" si="106"/>
        <v>Q1</v>
      </c>
      <c r="J738" s="4">
        <f t="shared" si="107"/>
        <v>42014</v>
      </c>
    </row>
    <row r="739" spans="1:10" x14ac:dyDescent="0.25">
      <c r="A739" s="7">
        <f t="shared" si="99"/>
        <v>20150108</v>
      </c>
      <c r="B739" s="4">
        <v>42012</v>
      </c>
      <c r="C739">
        <f t="shared" si="100"/>
        <v>8</v>
      </c>
      <c r="D739">
        <f t="shared" si="101"/>
        <v>8</v>
      </c>
      <c r="E739">
        <f t="shared" si="102"/>
        <v>2015</v>
      </c>
      <c r="F739">
        <f t="shared" si="103"/>
        <v>1</v>
      </c>
      <c r="G739" t="str">
        <f t="shared" si="104"/>
        <v>January</v>
      </c>
      <c r="H739">
        <f t="shared" si="105"/>
        <v>1</v>
      </c>
      <c r="I739" t="str">
        <f t="shared" si="106"/>
        <v>Q1</v>
      </c>
      <c r="J739" s="4">
        <f t="shared" si="107"/>
        <v>42014</v>
      </c>
    </row>
    <row r="740" spans="1:10" x14ac:dyDescent="0.25">
      <c r="A740" s="7">
        <f t="shared" si="99"/>
        <v>20150109</v>
      </c>
      <c r="B740" s="4">
        <v>42013</v>
      </c>
      <c r="C740">
        <f t="shared" si="100"/>
        <v>9</v>
      </c>
      <c r="D740">
        <f t="shared" si="101"/>
        <v>9</v>
      </c>
      <c r="E740">
        <f t="shared" si="102"/>
        <v>2015</v>
      </c>
      <c r="F740">
        <f t="shared" si="103"/>
        <v>1</v>
      </c>
      <c r="G740" t="str">
        <f t="shared" si="104"/>
        <v>January</v>
      </c>
      <c r="H740">
        <f t="shared" si="105"/>
        <v>1</v>
      </c>
      <c r="I740" t="str">
        <f t="shared" si="106"/>
        <v>Q1</v>
      </c>
      <c r="J740" s="4">
        <f t="shared" si="107"/>
        <v>42014</v>
      </c>
    </row>
    <row r="741" spans="1:10" x14ac:dyDescent="0.25">
      <c r="A741" s="7">
        <f t="shared" si="99"/>
        <v>20150110</v>
      </c>
      <c r="B741" s="4">
        <v>42014</v>
      </c>
      <c r="C741">
        <f t="shared" si="100"/>
        <v>10</v>
      </c>
      <c r="D741">
        <f t="shared" si="101"/>
        <v>10</v>
      </c>
      <c r="E741">
        <f t="shared" si="102"/>
        <v>2015</v>
      </c>
      <c r="F741">
        <f t="shared" si="103"/>
        <v>1</v>
      </c>
      <c r="G741" t="str">
        <f t="shared" si="104"/>
        <v>January</v>
      </c>
      <c r="H741">
        <f t="shared" si="105"/>
        <v>1</v>
      </c>
      <c r="I741" t="str">
        <f t="shared" si="106"/>
        <v>Q1</v>
      </c>
      <c r="J741" s="4">
        <f t="shared" si="107"/>
        <v>42014</v>
      </c>
    </row>
    <row r="742" spans="1:10" x14ac:dyDescent="0.25">
      <c r="A742" s="7">
        <f t="shared" si="99"/>
        <v>20150111</v>
      </c>
      <c r="B742" s="4">
        <v>42015</v>
      </c>
      <c r="C742">
        <f t="shared" si="100"/>
        <v>11</v>
      </c>
      <c r="D742">
        <f t="shared" si="101"/>
        <v>11</v>
      </c>
      <c r="E742">
        <f t="shared" si="102"/>
        <v>2015</v>
      </c>
      <c r="F742">
        <f t="shared" si="103"/>
        <v>1</v>
      </c>
      <c r="G742" t="str">
        <f t="shared" si="104"/>
        <v>January</v>
      </c>
      <c r="H742">
        <f t="shared" si="105"/>
        <v>1</v>
      </c>
      <c r="I742" t="str">
        <f t="shared" si="106"/>
        <v>Q1</v>
      </c>
      <c r="J742" s="4">
        <f t="shared" si="107"/>
        <v>42021</v>
      </c>
    </row>
    <row r="743" spans="1:10" x14ac:dyDescent="0.25">
      <c r="A743" s="7">
        <f t="shared" si="99"/>
        <v>20150112</v>
      </c>
      <c r="B743" s="4">
        <v>42016</v>
      </c>
      <c r="C743">
        <f t="shared" si="100"/>
        <v>12</v>
      </c>
      <c r="D743">
        <f t="shared" si="101"/>
        <v>12</v>
      </c>
      <c r="E743">
        <f t="shared" si="102"/>
        <v>2015</v>
      </c>
      <c r="F743">
        <f t="shared" si="103"/>
        <v>1</v>
      </c>
      <c r="G743" t="str">
        <f t="shared" si="104"/>
        <v>January</v>
      </c>
      <c r="H743">
        <f t="shared" si="105"/>
        <v>1</v>
      </c>
      <c r="I743" t="str">
        <f t="shared" si="106"/>
        <v>Q1</v>
      </c>
      <c r="J743" s="4">
        <f t="shared" si="107"/>
        <v>42021</v>
      </c>
    </row>
    <row r="744" spans="1:10" x14ac:dyDescent="0.25">
      <c r="A744" s="7">
        <f t="shared" si="99"/>
        <v>20150113</v>
      </c>
      <c r="B744" s="4">
        <v>42017</v>
      </c>
      <c r="C744">
        <f t="shared" si="100"/>
        <v>13</v>
      </c>
      <c r="D744">
        <f t="shared" si="101"/>
        <v>13</v>
      </c>
      <c r="E744">
        <f t="shared" si="102"/>
        <v>2015</v>
      </c>
      <c r="F744">
        <f t="shared" si="103"/>
        <v>1</v>
      </c>
      <c r="G744" t="str">
        <f t="shared" si="104"/>
        <v>January</v>
      </c>
      <c r="H744">
        <f t="shared" si="105"/>
        <v>1</v>
      </c>
      <c r="I744" t="str">
        <f t="shared" si="106"/>
        <v>Q1</v>
      </c>
      <c r="J744" s="4">
        <f t="shared" si="107"/>
        <v>42021</v>
      </c>
    </row>
    <row r="745" spans="1:10" x14ac:dyDescent="0.25">
      <c r="A745" s="7">
        <f t="shared" si="99"/>
        <v>20150114</v>
      </c>
      <c r="B745" s="4">
        <v>42018</v>
      </c>
      <c r="C745">
        <f t="shared" si="100"/>
        <v>14</v>
      </c>
      <c r="D745">
        <f t="shared" si="101"/>
        <v>14</v>
      </c>
      <c r="E745">
        <f t="shared" si="102"/>
        <v>2015</v>
      </c>
      <c r="F745">
        <f t="shared" si="103"/>
        <v>1</v>
      </c>
      <c r="G745" t="str">
        <f t="shared" si="104"/>
        <v>January</v>
      </c>
      <c r="H745">
        <f t="shared" si="105"/>
        <v>1</v>
      </c>
      <c r="I745" t="str">
        <f t="shared" si="106"/>
        <v>Q1</v>
      </c>
      <c r="J745" s="4">
        <f t="shared" si="107"/>
        <v>42021</v>
      </c>
    </row>
    <row r="746" spans="1:10" x14ac:dyDescent="0.25">
      <c r="A746" s="7">
        <f t="shared" si="99"/>
        <v>20150115</v>
      </c>
      <c r="B746" s="4">
        <v>42019</v>
      </c>
      <c r="C746">
        <f t="shared" si="100"/>
        <v>15</v>
      </c>
      <c r="D746">
        <f t="shared" si="101"/>
        <v>15</v>
      </c>
      <c r="E746">
        <f t="shared" si="102"/>
        <v>2015</v>
      </c>
      <c r="F746">
        <f t="shared" si="103"/>
        <v>1</v>
      </c>
      <c r="G746" t="str">
        <f t="shared" si="104"/>
        <v>January</v>
      </c>
      <c r="H746">
        <f t="shared" si="105"/>
        <v>1</v>
      </c>
      <c r="I746" t="str">
        <f t="shared" si="106"/>
        <v>Q1</v>
      </c>
      <c r="J746" s="4">
        <f t="shared" si="107"/>
        <v>42021</v>
      </c>
    </row>
    <row r="747" spans="1:10" x14ac:dyDescent="0.25">
      <c r="A747" s="7">
        <f t="shared" si="99"/>
        <v>20150116</v>
      </c>
      <c r="B747" s="4">
        <v>42020</v>
      </c>
      <c r="C747">
        <f t="shared" si="100"/>
        <v>16</v>
      </c>
      <c r="D747">
        <f t="shared" si="101"/>
        <v>16</v>
      </c>
      <c r="E747">
        <f t="shared" si="102"/>
        <v>2015</v>
      </c>
      <c r="F747">
        <f t="shared" si="103"/>
        <v>1</v>
      </c>
      <c r="G747" t="str">
        <f t="shared" si="104"/>
        <v>January</v>
      </c>
      <c r="H747">
        <f t="shared" si="105"/>
        <v>1</v>
      </c>
      <c r="I747" t="str">
        <f t="shared" si="106"/>
        <v>Q1</v>
      </c>
      <c r="J747" s="4">
        <f t="shared" si="107"/>
        <v>42021</v>
      </c>
    </row>
    <row r="748" spans="1:10" x14ac:dyDescent="0.25">
      <c r="A748" s="7">
        <f t="shared" si="99"/>
        <v>20150117</v>
      </c>
      <c r="B748" s="4">
        <v>42021</v>
      </c>
      <c r="C748">
        <f t="shared" si="100"/>
        <v>17</v>
      </c>
      <c r="D748">
        <f t="shared" si="101"/>
        <v>17</v>
      </c>
      <c r="E748">
        <f t="shared" si="102"/>
        <v>2015</v>
      </c>
      <c r="F748">
        <f t="shared" si="103"/>
        <v>1</v>
      </c>
      <c r="G748" t="str">
        <f t="shared" si="104"/>
        <v>January</v>
      </c>
      <c r="H748">
        <f t="shared" si="105"/>
        <v>1</v>
      </c>
      <c r="I748" t="str">
        <f t="shared" si="106"/>
        <v>Q1</v>
      </c>
      <c r="J748" s="4">
        <f t="shared" si="107"/>
        <v>42021</v>
      </c>
    </row>
    <row r="749" spans="1:10" x14ac:dyDescent="0.25">
      <c r="A749" s="7">
        <f t="shared" si="99"/>
        <v>20150118</v>
      </c>
      <c r="B749" s="4">
        <v>42022</v>
      </c>
      <c r="C749">
        <f t="shared" si="100"/>
        <v>18</v>
      </c>
      <c r="D749">
        <f t="shared" si="101"/>
        <v>18</v>
      </c>
      <c r="E749">
        <f t="shared" si="102"/>
        <v>2015</v>
      </c>
      <c r="F749">
        <f t="shared" si="103"/>
        <v>1</v>
      </c>
      <c r="G749" t="str">
        <f t="shared" si="104"/>
        <v>January</v>
      </c>
      <c r="H749">
        <f t="shared" si="105"/>
        <v>1</v>
      </c>
      <c r="I749" t="str">
        <f t="shared" si="106"/>
        <v>Q1</v>
      </c>
      <c r="J749" s="4">
        <f t="shared" si="107"/>
        <v>42028</v>
      </c>
    </row>
    <row r="750" spans="1:10" x14ac:dyDescent="0.25">
      <c r="A750" s="7">
        <f t="shared" si="99"/>
        <v>20150119</v>
      </c>
      <c r="B750" s="4">
        <v>42023</v>
      </c>
      <c r="C750">
        <f t="shared" si="100"/>
        <v>19</v>
      </c>
      <c r="D750">
        <f t="shared" si="101"/>
        <v>19</v>
      </c>
      <c r="E750">
        <f t="shared" si="102"/>
        <v>2015</v>
      </c>
      <c r="F750">
        <f t="shared" si="103"/>
        <v>1</v>
      </c>
      <c r="G750" t="str">
        <f t="shared" si="104"/>
        <v>January</v>
      </c>
      <c r="H750">
        <f t="shared" si="105"/>
        <v>1</v>
      </c>
      <c r="I750" t="str">
        <f t="shared" si="106"/>
        <v>Q1</v>
      </c>
      <c r="J750" s="4">
        <f t="shared" si="107"/>
        <v>42028</v>
      </c>
    </row>
    <row r="751" spans="1:10" x14ac:dyDescent="0.25">
      <c r="A751" s="7">
        <f t="shared" si="99"/>
        <v>20150120</v>
      </c>
      <c r="B751" s="4">
        <v>42024</v>
      </c>
      <c r="C751">
        <f t="shared" si="100"/>
        <v>20</v>
      </c>
      <c r="D751">
        <f t="shared" si="101"/>
        <v>20</v>
      </c>
      <c r="E751">
        <f t="shared" si="102"/>
        <v>2015</v>
      </c>
      <c r="F751">
        <f t="shared" si="103"/>
        <v>1</v>
      </c>
      <c r="G751" t="str">
        <f t="shared" si="104"/>
        <v>January</v>
      </c>
      <c r="H751">
        <f t="shared" si="105"/>
        <v>1</v>
      </c>
      <c r="I751" t="str">
        <f t="shared" si="106"/>
        <v>Q1</v>
      </c>
      <c r="J751" s="4">
        <f t="shared" si="107"/>
        <v>42028</v>
      </c>
    </row>
    <row r="752" spans="1:10" x14ac:dyDescent="0.25">
      <c r="A752" s="7">
        <f t="shared" si="99"/>
        <v>20150121</v>
      </c>
      <c r="B752" s="4">
        <v>42025</v>
      </c>
      <c r="C752">
        <f t="shared" si="100"/>
        <v>21</v>
      </c>
      <c r="D752">
        <f t="shared" si="101"/>
        <v>21</v>
      </c>
      <c r="E752">
        <f t="shared" si="102"/>
        <v>2015</v>
      </c>
      <c r="F752">
        <f t="shared" si="103"/>
        <v>1</v>
      </c>
      <c r="G752" t="str">
        <f t="shared" si="104"/>
        <v>January</v>
      </c>
      <c r="H752">
        <f t="shared" si="105"/>
        <v>1</v>
      </c>
      <c r="I752" t="str">
        <f t="shared" si="106"/>
        <v>Q1</v>
      </c>
      <c r="J752" s="4">
        <f t="shared" si="107"/>
        <v>42028</v>
      </c>
    </row>
    <row r="753" spans="1:10" x14ac:dyDescent="0.25">
      <c r="A753" s="7">
        <f t="shared" si="99"/>
        <v>20150122</v>
      </c>
      <c r="B753" s="4">
        <v>42026</v>
      </c>
      <c r="C753">
        <f t="shared" si="100"/>
        <v>22</v>
      </c>
      <c r="D753">
        <f t="shared" si="101"/>
        <v>22</v>
      </c>
      <c r="E753">
        <f t="shared" si="102"/>
        <v>2015</v>
      </c>
      <c r="F753">
        <f t="shared" si="103"/>
        <v>1</v>
      </c>
      <c r="G753" t="str">
        <f t="shared" si="104"/>
        <v>January</v>
      </c>
      <c r="H753">
        <f t="shared" si="105"/>
        <v>1</v>
      </c>
      <c r="I753" t="str">
        <f t="shared" si="106"/>
        <v>Q1</v>
      </c>
      <c r="J753" s="4">
        <f t="shared" si="107"/>
        <v>42028</v>
      </c>
    </row>
    <row r="754" spans="1:10" x14ac:dyDescent="0.25">
      <c r="A754" s="7">
        <f t="shared" si="99"/>
        <v>20150123</v>
      </c>
      <c r="B754" s="4">
        <v>42027</v>
      </c>
      <c r="C754">
        <f t="shared" si="100"/>
        <v>23</v>
      </c>
      <c r="D754">
        <f t="shared" si="101"/>
        <v>23</v>
      </c>
      <c r="E754">
        <f t="shared" si="102"/>
        <v>2015</v>
      </c>
      <c r="F754">
        <f t="shared" si="103"/>
        <v>1</v>
      </c>
      <c r="G754" t="str">
        <f t="shared" si="104"/>
        <v>January</v>
      </c>
      <c r="H754">
        <f t="shared" si="105"/>
        <v>1</v>
      </c>
      <c r="I754" t="str">
        <f t="shared" si="106"/>
        <v>Q1</v>
      </c>
      <c r="J754" s="4">
        <f t="shared" si="107"/>
        <v>42028</v>
      </c>
    </row>
    <row r="755" spans="1:10" x14ac:dyDescent="0.25">
      <c r="A755" s="7">
        <f t="shared" si="99"/>
        <v>20150124</v>
      </c>
      <c r="B755" s="4">
        <v>42028</v>
      </c>
      <c r="C755">
        <f t="shared" si="100"/>
        <v>24</v>
      </c>
      <c r="D755">
        <f t="shared" si="101"/>
        <v>24</v>
      </c>
      <c r="E755">
        <f t="shared" si="102"/>
        <v>2015</v>
      </c>
      <c r="F755">
        <f t="shared" si="103"/>
        <v>1</v>
      </c>
      <c r="G755" t="str">
        <f t="shared" si="104"/>
        <v>January</v>
      </c>
      <c r="H755">
        <f t="shared" si="105"/>
        <v>1</v>
      </c>
      <c r="I755" t="str">
        <f t="shared" si="106"/>
        <v>Q1</v>
      </c>
      <c r="J755" s="4">
        <f t="shared" si="107"/>
        <v>42028</v>
      </c>
    </row>
    <row r="756" spans="1:10" x14ac:dyDescent="0.25">
      <c r="A756" s="7">
        <f t="shared" si="99"/>
        <v>20150125</v>
      </c>
      <c r="B756" s="4">
        <v>42029</v>
      </c>
      <c r="C756">
        <f t="shared" si="100"/>
        <v>25</v>
      </c>
      <c r="D756">
        <f t="shared" si="101"/>
        <v>25</v>
      </c>
      <c r="E756">
        <f t="shared" si="102"/>
        <v>2015</v>
      </c>
      <c r="F756">
        <f t="shared" si="103"/>
        <v>1</v>
      </c>
      <c r="G756" t="str">
        <f t="shared" si="104"/>
        <v>January</v>
      </c>
      <c r="H756">
        <f t="shared" si="105"/>
        <v>1</v>
      </c>
      <c r="I756" t="str">
        <f t="shared" si="106"/>
        <v>Q1</v>
      </c>
      <c r="J756" s="4">
        <f t="shared" si="107"/>
        <v>42035</v>
      </c>
    </row>
    <row r="757" spans="1:10" x14ac:dyDescent="0.25">
      <c r="A757" s="7">
        <f t="shared" si="99"/>
        <v>20150126</v>
      </c>
      <c r="B757" s="4">
        <v>42030</v>
      </c>
      <c r="C757">
        <f t="shared" si="100"/>
        <v>26</v>
      </c>
      <c r="D757">
        <f t="shared" si="101"/>
        <v>26</v>
      </c>
      <c r="E757">
        <f t="shared" si="102"/>
        <v>2015</v>
      </c>
      <c r="F757">
        <f t="shared" si="103"/>
        <v>1</v>
      </c>
      <c r="G757" t="str">
        <f t="shared" si="104"/>
        <v>January</v>
      </c>
      <c r="H757">
        <f t="shared" si="105"/>
        <v>1</v>
      </c>
      <c r="I757" t="str">
        <f t="shared" si="106"/>
        <v>Q1</v>
      </c>
      <c r="J757" s="4">
        <f t="shared" si="107"/>
        <v>42035</v>
      </c>
    </row>
    <row r="758" spans="1:10" x14ac:dyDescent="0.25">
      <c r="A758" s="7">
        <f t="shared" si="99"/>
        <v>20150127</v>
      </c>
      <c r="B758" s="4">
        <v>42031</v>
      </c>
      <c r="C758">
        <f t="shared" si="100"/>
        <v>27</v>
      </c>
      <c r="D758">
        <f t="shared" si="101"/>
        <v>27</v>
      </c>
      <c r="E758">
        <f t="shared" si="102"/>
        <v>2015</v>
      </c>
      <c r="F758">
        <f t="shared" si="103"/>
        <v>1</v>
      </c>
      <c r="G758" t="str">
        <f t="shared" si="104"/>
        <v>January</v>
      </c>
      <c r="H758">
        <f t="shared" si="105"/>
        <v>1</v>
      </c>
      <c r="I758" t="str">
        <f t="shared" si="106"/>
        <v>Q1</v>
      </c>
      <c r="J758" s="4">
        <f t="shared" si="107"/>
        <v>42035</v>
      </c>
    </row>
    <row r="759" spans="1:10" x14ac:dyDescent="0.25">
      <c r="A759" s="7">
        <f t="shared" si="99"/>
        <v>20150128</v>
      </c>
      <c r="B759" s="4">
        <v>42032</v>
      </c>
      <c r="C759">
        <f t="shared" si="100"/>
        <v>28</v>
      </c>
      <c r="D759">
        <f t="shared" si="101"/>
        <v>28</v>
      </c>
      <c r="E759">
        <f t="shared" si="102"/>
        <v>2015</v>
      </c>
      <c r="F759">
        <f t="shared" si="103"/>
        <v>1</v>
      </c>
      <c r="G759" t="str">
        <f t="shared" si="104"/>
        <v>January</v>
      </c>
      <c r="H759">
        <f t="shared" si="105"/>
        <v>1</v>
      </c>
      <c r="I759" t="str">
        <f t="shared" si="106"/>
        <v>Q1</v>
      </c>
      <c r="J759" s="4">
        <f t="shared" si="107"/>
        <v>42035</v>
      </c>
    </row>
    <row r="760" spans="1:10" x14ac:dyDescent="0.25">
      <c r="A760" s="7">
        <f t="shared" si="99"/>
        <v>20150129</v>
      </c>
      <c r="B760" s="4">
        <v>42033</v>
      </c>
      <c r="C760">
        <f t="shared" si="100"/>
        <v>29</v>
      </c>
      <c r="D760">
        <f t="shared" si="101"/>
        <v>29</v>
      </c>
      <c r="E760">
        <f t="shared" si="102"/>
        <v>2015</v>
      </c>
      <c r="F760">
        <f t="shared" si="103"/>
        <v>1</v>
      </c>
      <c r="G760" t="str">
        <f t="shared" si="104"/>
        <v>January</v>
      </c>
      <c r="H760">
        <f t="shared" si="105"/>
        <v>1</v>
      </c>
      <c r="I760" t="str">
        <f t="shared" si="106"/>
        <v>Q1</v>
      </c>
      <c r="J760" s="4">
        <f t="shared" si="107"/>
        <v>42035</v>
      </c>
    </row>
    <row r="761" spans="1:10" x14ac:dyDescent="0.25">
      <c r="A761" s="7">
        <f t="shared" si="99"/>
        <v>20150130</v>
      </c>
      <c r="B761" s="4">
        <v>42034</v>
      </c>
      <c r="C761">
        <f t="shared" si="100"/>
        <v>30</v>
      </c>
      <c r="D761">
        <f t="shared" si="101"/>
        <v>30</v>
      </c>
      <c r="E761">
        <f t="shared" si="102"/>
        <v>2015</v>
      </c>
      <c r="F761">
        <f t="shared" si="103"/>
        <v>1</v>
      </c>
      <c r="G761" t="str">
        <f t="shared" si="104"/>
        <v>January</v>
      </c>
      <c r="H761">
        <f t="shared" si="105"/>
        <v>1</v>
      </c>
      <c r="I761" t="str">
        <f t="shared" si="106"/>
        <v>Q1</v>
      </c>
      <c r="J761" s="4">
        <f t="shared" si="107"/>
        <v>42035</v>
      </c>
    </row>
    <row r="762" spans="1:10" x14ac:dyDescent="0.25">
      <c r="A762" s="7">
        <f t="shared" si="99"/>
        <v>20150131</v>
      </c>
      <c r="B762" s="4">
        <v>42035</v>
      </c>
      <c r="C762">
        <f t="shared" si="100"/>
        <v>31</v>
      </c>
      <c r="D762">
        <f t="shared" si="101"/>
        <v>31</v>
      </c>
      <c r="E762">
        <f t="shared" si="102"/>
        <v>2015</v>
      </c>
      <c r="F762">
        <f t="shared" si="103"/>
        <v>1</v>
      </c>
      <c r="G762" t="str">
        <f t="shared" si="104"/>
        <v>January</v>
      </c>
      <c r="H762">
        <f t="shared" si="105"/>
        <v>1</v>
      </c>
      <c r="I762" t="str">
        <f t="shared" si="106"/>
        <v>Q1</v>
      </c>
      <c r="J762" s="4">
        <f t="shared" si="107"/>
        <v>42035</v>
      </c>
    </row>
    <row r="763" spans="1:10" x14ac:dyDescent="0.25">
      <c r="A763" s="7">
        <f t="shared" si="99"/>
        <v>20150201</v>
      </c>
      <c r="B763" s="4">
        <v>42036</v>
      </c>
      <c r="C763">
        <f t="shared" si="100"/>
        <v>1</v>
      </c>
      <c r="D763">
        <f t="shared" si="101"/>
        <v>32</v>
      </c>
      <c r="E763">
        <f t="shared" si="102"/>
        <v>2015</v>
      </c>
      <c r="F763">
        <f t="shared" si="103"/>
        <v>2</v>
      </c>
      <c r="G763" t="str">
        <f t="shared" si="104"/>
        <v>February</v>
      </c>
      <c r="H763">
        <f t="shared" si="105"/>
        <v>1</v>
      </c>
      <c r="I763" t="str">
        <f t="shared" si="106"/>
        <v>Q1</v>
      </c>
      <c r="J763" s="4">
        <f t="shared" si="107"/>
        <v>42042</v>
      </c>
    </row>
    <row r="764" spans="1:10" x14ac:dyDescent="0.25">
      <c r="A764" s="7">
        <f t="shared" si="99"/>
        <v>20150202</v>
      </c>
      <c r="B764" s="4">
        <v>42037</v>
      </c>
      <c r="C764">
        <f t="shared" si="100"/>
        <v>2</v>
      </c>
      <c r="D764">
        <f t="shared" si="101"/>
        <v>33</v>
      </c>
      <c r="E764">
        <f t="shared" si="102"/>
        <v>2015</v>
      </c>
      <c r="F764">
        <f t="shared" si="103"/>
        <v>2</v>
      </c>
      <c r="G764" t="str">
        <f t="shared" si="104"/>
        <v>February</v>
      </c>
      <c r="H764">
        <f t="shared" si="105"/>
        <v>1</v>
      </c>
      <c r="I764" t="str">
        <f t="shared" si="106"/>
        <v>Q1</v>
      </c>
      <c r="J764" s="4">
        <f t="shared" si="107"/>
        <v>42042</v>
      </c>
    </row>
    <row r="765" spans="1:10" x14ac:dyDescent="0.25">
      <c r="A765" s="7">
        <f t="shared" si="99"/>
        <v>20150203</v>
      </c>
      <c r="B765" s="4">
        <v>42038</v>
      </c>
      <c r="C765">
        <f t="shared" si="100"/>
        <v>3</v>
      </c>
      <c r="D765">
        <f t="shared" si="101"/>
        <v>34</v>
      </c>
      <c r="E765">
        <f t="shared" si="102"/>
        <v>2015</v>
      </c>
      <c r="F765">
        <f t="shared" si="103"/>
        <v>2</v>
      </c>
      <c r="G765" t="str">
        <f t="shared" si="104"/>
        <v>February</v>
      </c>
      <c r="H765">
        <f t="shared" si="105"/>
        <v>1</v>
      </c>
      <c r="I765" t="str">
        <f t="shared" si="106"/>
        <v>Q1</v>
      </c>
      <c r="J765" s="4">
        <f t="shared" si="107"/>
        <v>42042</v>
      </c>
    </row>
    <row r="766" spans="1:10" x14ac:dyDescent="0.25">
      <c r="A766" s="7">
        <f t="shared" si="99"/>
        <v>20150204</v>
      </c>
      <c r="B766" s="4">
        <v>42039</v>
      </c>
      <c r="C766">
        <f t="shared" si="100"/>
        <v>4</v>
      </c>
      <c r="D766">
        <f t="shared" si="101"/>
        <v>35</v>
      </c>
      <c r="E766">
        <f t="shared" si="102"/>
        <v>2015</v>
      </c>
      <c r="F766">
        <f t="shared" si="103"/>
        <v>2</v>
      </c>
      <c r="G766" t="str">
        <f t="shared" si="104"/>
        <v>February</v>
      </c>
      <c r="H766">
        <f t="shared" si="105"/>
        <v>1</v>
      </c>
      <c r="I766" t="str">
        <f t="shared" si="106"/>
        <v>Q1</v>
      </c>
      <c r="J766" s="4">
        <f t="shared" si="107"/>
        <v>42042</v>
      </c>
    </row>
    <row r="767" spans="1:10" x14ac:dyDescent="0.25">
      <c r="A767" s="7">
        <f t="shared" si="99"/>
        <v>20150205</v>
      </c>
      <c r="B767" s="4">
        <v>42040</v>
      </c>
      <c r="C767">
        <f t="shared" si="100"/>
        <v>5</v>
      </c>
      <c r="D767">
        <f t="shared" si="101"/>
        <v>36</v>
      </c>
      <c r="E767">
        <f t="shared" si="102"/>
        <v>2015</v>
      </c>
      <c r="F767">
        <f t="shared" si="103"/>
        <v>2</v>
      </c>
      <c r="G767" t="str">
        <f t="shared" si="104"/>
        <v>February</v>
      </c>
      <c r="H767">
        <f t="shared" si="105"/>
        <v>1</v>
      </c>
      <c r="I767" t="str">
        <f t="shared" si="106"/>
        <v>Q1</v>
      </c>
      <c r="J767" s="4">
        <f t="shared" si="107"/>
        <v>42042</v>
      </c>
    </row>
    <row r="768" spans="1:10" x14ac:dyDescent="0.25">
      <c r="A768" s="7">
        <f t="shared" si="99"/>
        <v>20150206</v>
      </c>
      <c r="B768" s="4">
        <v>42041</v>
      </c>
      <c r="C768">
        <f t="shared" si="100"/>
        <v>6</v>
      </c>
      <c r="D768">
        <f t="shared" si="101"/>
        <v>37</v>
      </c>
      <c r="E768">
        <f t="shared" si="102"/>
        <v>2015</v>
      </c>
      <c r="F768">
        <f t="shared" si="103"/>
        <v>2</v>
      </c>
      <c r="G768" t="str">
        <f t="shared" si="104"/>
        <v>February</v>
      </c>
      <c r="H768">
        <f t="shared" si="105"/>
        <v>1</v>
      </c>
      <c r="I768" t="str">
        <f t="shared" si="106"/>
        <v>Q1</v>
      </c>
      <c r="J768" s="4">
        <f t="shared" si="107"/>
        <v>42042</v>
      </c>
    </row>
    <row r="769" spans="1:10" x14ac:dyDescent="0.25">
      <c r="A769" s="7">
        <f t="shared" si="99"/>
        <v>20150207</v>
      </c>
      <c r="B769" s="4">
        <v>42042</v>
      </c>
      <c r="C769">
        <f t="shared" si="100"/>
        <v>7</v>
      </c>
      <c r="D769">
        <f t="shared" si="101"/>
        <v>38</v>
      </c>
      <c r="E769">
        <f t="shared" si="102"/>
        <v>2015</v>
      </c>
      <c r="F769">
        <f t="shared" si="103"/>
        <v>2</v>
      </c>
      <c r="G769" t="str">
        <f t="shared" si="104"/>
        <v>February</v>
      </c>
      <c r="H769">
        <f t="shared" si="105"/>
        <v>1</v>
      </c>
      <c r="I769" t="str">
        <f t="shared" si="106"/>
        <v>Q1</v>
      </c>
      <c r="J769" s="4">
        <f t="shared" si="107"/>
        <v>42042</v>
      </c>
    </row>
    <row r="770" spans="1:10" x14ac:dyDescent="0.25">
      <c r="A770" s="7">
        <f t="shared" si="99"/>
        <v>20150208</v>
      </c>
      <c r="B770" s="4">
        <v>42043</v>
      </c>
      <c r="C770">
        <f t="shared" si="100"/>
        <v>8</v>
      </c>
      <c r="D770">
        <f t="shared" si="101"/>
        <v>39</v>
      </c>
      <c r="E770">
        <f t="shared" si="102"/>
        <v>2015</v>
      </c>
      <c r="F770">
        <f t="shared" si="103"/>
        <v>2</v>
      </c>
      <c r="G770" t="str">
        <f t="shared" si="104"/>
        <v>February</v>
      </c>
      <c r="H770">
        <f t="shared" si="105"/>
        <v>1</v>
      </c>
      <c r="I770" t="str">
        <f t="shared" si="106"/>
        <v>Q1</v>
      </c>
      <c r="J770" s="4">
        <f t="shared" si="107"/>
        <v>42049</v>
      </c>
    </row>
    <row r="771" spans="1:10" x14ac:dyDescent="0.25">
      <c r="A771" s="7">
        <f t="shared" ref="A771:A834" si="108">YEAR(B771)*10000 + MONTH(B771)*100 + DAY(B771)</f>
        <v>20150209</v>
      </c>
      <c r="B771" s="4">
        <v>42044</v>
      </c>
      <c r="C771">
        <f t="shared" ref="C771:C834" si="109">DAY(B771)</f>
        <v>9</v>
      </c>
      <c r="D771">
        <f t="shared" ref="D771:D834" si="110">B771-DATE(YEAR(B771),1,0)</f>
        <v>40</v>
      </c>
      <c r="E771">
        <f t="shared" ref="E771:E834" si="111">YEAR(B771)</f>
        <v>2015</v>
      </c>
      <c r="F771">
        <f t="shared" ref="F771:F834" si="112">MONTH(B771)</f>
        <v>2</v>
      </c>
      <c r="G771" t="str">
        <f t="shared" ref="G771:G834" si="113">TEXT(B771,"mmmm")</f>
        <v>February</v>
      </c>
      <c r="H771">
        <f t="shared" ref="H771:H834" si="114">INT((MONTH(B771)-1)/3)+1</f>
        <v>1</v>
      </c>
      <c r="I771" t="str">
        <f t="shared" ref="I771:I834" si="115">"Q"&amp;H771</f>
        <v>Q1</v>
      </c>
      <c r="J771" s="4">
        <f t="shared" ref="J771:J834" si="116">B771+7-WEEKDAY(B771)</f>
        <v>42049</v>
      </c>
    </row>
    <row r="772" spans="1:10" x14ac:dyDescent="0.25">
      <c r="A772" s="7">
        <f t="shared" si="108"/>
        <v>20150210</v>
      </c>
      <c r="B772" s="4">
        <v>42045</v>
      </c>
      <c r="C772">
        <f t="shared" si="109"/>
        <v>10</v>
      </c>
      <c r="D772">
        <f t="shared" si="110"/>
        <v>41</v>
      </c>
      <c r="E772">
        <f t="shared" si="111"/>
        <v>2015</v>
      </c>
      <c r="F772">
        <f t="shared" si="112"/>
        <v>2</v>
      </c>
      <c r="G772" t="str">
        <f t="shared" si="113"/>
        <v>February</v>
      </c>
      <c r="H772">
        <f t="shared" si="114"/>
        <v>1</v>
      </c>
      <c r="I772" t="str">
        <f t="shared" si="115"/>
        <v>Q1</v>
      </c>
      <c r="J772" s="4">
        <f t="shared" si="116"/>
        <v>42049</v>
      </c>
    </row>
    <row r="773" spans="1:10" x14ac:dyDescent="0.25">
      <c r="A773" s="7">
        <f t="shared" si="108"/>
        <v>20150211</v>
      </c>
      <c r="B773" s="4">
        <v>42046</v>
      </c>
      <c r="C773">
        <f t="shared" si="109"/>
        <v>11</v>
      </c>
      <c r="D773">
        <f t="shared" si="110"/>
        <v>42</v>
      </c>
      <c r="E773">
        <f t="shared" si="111"/>
        <v>2015</v>
      </c>
      <c r="F773">
        <f t="shared" si="112"/>
        <v>2</v>
      </c>
      <c r="G773" t="str">
        <f t="shared" si="113"/>
        <v>February</v>
      </c>
      <c r="H773">
        <f t="shared" si="114"/>
        <v>1</v>
      </c>
      <c r="I773" t="str">
        <f t="shared" si="115"/>
        <v>Q1</v>
      </c>
      <c r="J773" s="4">
        <f t="shared" si="116"/>
        <v>42049</v>
      </c>
    </row>
    <row r="774" spans="1:10" x14ac:dyDescent="0.25">
      <c r="A774" s="7">
        <f t="shared" si="108"/>
        <v>20150212</v>
      </c>
      <c r="B774" s="4">
        <v>42047</v>
      </c>
      <c r="C774">
        <f t="shared" si="109"/>
        <v>12</v>
      </c>
      <c r="D774">
        <f t="shared" si="110"/>
        <v>43</v>
      </c>
      <c r="E774">
        <f t="shared" si="111"/>
        <v>2015</v>
      </c>
      <c r="F774">
        <f t="shared" si="112"/>
        <v>2</v>
      </c>
      <c r="G774" t="str">
        <f t="shared" si="113"/>
        <v>February</v>
      </c>
      <c r="H774">
        <f t="shared" si="114"/>
        <v>1</v>
      </c>
      <c r="I774" t="str">
        <f t="shared" si="115"/>
        <v>Q1</v>
      </c>
      <c r="J774" s="4">
        <f t="shared" si="116"/>
        <v>42049</v>
      </c>
    </row>
    <row r="775" spans="1:10" x14ac:dyDescent="0.25">
      <c r="A775" s="7">
        <f t="shared" si="108"/>
        <v>20150213</v>
      </c>
      <c r="B775" s="4">
        <v>42048</v>
      </c>
      <c r="C775">
        <f t="shared" si="109"/>
        <v>13</v>
      </c>
      <c r="D775">
        <f t="shared" si="110"/>
        <v>44</v>
      </c>
      <c r="E775">
        <f t="shared" si="111"/>
        <v>2015</v>
      </c>
      <c r="F775">
        <f t="shared" si="112"/>
        <v>2</v>
      </c>
      <c r="G775" t="str">
        <f t="shared" si="113"/>
        <v>February</v>
      </c>
      <c r="H775">
        <f t="shared" si="114"/>
        <v>1</v>
      </c>
      <c r="I775" t="str">
        <f t="shared" si="115"/>
        <v>Q1</v>
      </c>
      <c r="J775" s="4">
        <f t="shared" si="116"/>
        <v>42049</v>
      </c>
    </row>
    <row r="776" spans="1:10" x14ac:dyDescent="0.25">
      <c r="A776" s="7">
        <f t="shared" si="108"/>
        <v>20150214</v>
      </c>
      <c r="B776" s="4">
        <v>42049</v>
      </c>
      <c r="C776">
        <f t="shared" si="109"/>
        <v>14</v>
      </c>
      <c r="D776">
        <f t="shared" si="110"/>
        <v>45</v>
      </c>
      <c r="E776">
        <f t="shared" si="111"/>
        <v>2015</v>
      </c>
      <c r="F776">
        <f t="shared" si="112"/>
        <v>2</v>
      </c>
      <c r="G776" t="str">
        <f t="shared" si="113"/>
        <v>February</v>
      </c>
      <c r="H776">
        <f t="shared" si="114"/>
        <v>1</v>
      </c>
      <c r="I776" t="str">
        <f t="shared" si="115"/>
        <v>Q1</v>
      </c>
      <c r="J776" s="4">
        <f t="shared" si="116"/>
        <v>42049</v>
      </c>
    </row>
    <row r="777" spans="1:10" x14ac:dyDescent="0.25">
      <c r="A777" s="7">
        <f t="shared" si="108"/>
        <v>20150215</v>
      </c>
      <c r="B777" s="4">
        <v>42050</v>
      </c>
      <c r="C777">
        <f t="shared" si="109"/>
        <v>15</v>
      </c>
      <c r="D777">
        <f t="shared" si="110"/>
        <v>46</v>
      </c>
      <c r="E777">
        <f t="shared" si="111"/>
        <v>2015</v>
      </c>
      <c r="F777">
        <f t="shared" si="112"/>
        <v>2</v>
      </c>
      <c r="G777" t="str">
        <f t="shared" si="113"/>
        <v>February</v>
      </c>
      <c r="H777">
        <f t="shared" si="114"/>
        <v>1</v>
      </c>
      <c r="I777" t="str">
        <f t="shared" si="115"/>
        <v>Q1</v>
      </c>
      <c r="J777" s="4">
        <f t="shared" si="116"/>
        <v>42056</v>
      </c>
    </row>
    <row r="778" spans="1:10" x14ac:dyDescent="0.25">
      <c r="A778" s="7">
        <f t="shared" si="108"/>
        <v>20150216</v>
      </c>
      <c r="B778" s="4">
        <v>42051</v>
      </c>
      <c r="C778">
        <f t="shared" si="109"/>
        <v>16</v>
      </c>
      <c r="D778">
        <f t="shared" si="110"/>
        <v>47</v>
      </c>
      <c r="E778">
        <f t="shared" si="111"/>
        <v>2015</v>
      </c>
      <c r="F778">
        <f t="shared" si="112"/>
        <v>2</v>
      </c>
      <c r="G778" t="str">
        <f t="shared" si="113"/>
        <v>February</v>
      </c>
      <c r="H778">
        <f t="shared" si="114"/>
        <v>1</v>
      </c>
      <c r="I778" t="str">
        <f t="shared" si="115"/>
        <v>Q1</v>
      </c>
      <c r="J778" s="4">
        <f t="shared" si="116"/>
        <v>42056</v>
      </c>
    </row>
    <row r="779" spans="1:10" x14ac:dyDescent="0.25">
      <c r="A779" s="7">
        <f t="shared" si="108"/>
        <v>20150217</v>
      </c>
      <c r="B779" s="4">
        <v>42052</v>
      </c>
      <c r="C779">
        <f t="shared" si="109"/>
        <v>17</v>
      </c>
      <c r="D779">
        <f t="shared" si="110"/>
        <v>48</v>
      </c>
      <c r="E779">
        <f t="shared" si="111"/>
        <v>2015</v>
      </c>
      <c r="F779">
        <f t="shared" si="112"/>
        <v>2</v>
      </c>
      <c r="G779" t="str">
        <f t="shared" si="113"/>
        <v>February</v>
      </c>
      <c r="H779">
        <f t="shared" si="114"/>
        <v>1</v>
      </c>
      <c r="I779" t="str">
        <f t="shared" si="115"/>
        <v>Q1</v>
      </c>
      <c r="J779" s="4">
        <f t="shared" si="116"/>
        <v>42056</v>
      </c>
    </row>
    <row r="780" spans="1:10" x14ac:dyDescent="0.25">
      <c r="A780" s="7">
        <f t="shared" si="108"/>
        <v>20150218</v>
      </c>
      <c r="B780" s="4">
        <v>42053</v>
      </c>
      <c r="C780">
        <f t="shared" si="109"/>
        <v>18</v>
      </c>
      <c r="D780">
        <f t="shared" si="110"/>
        <v>49</v>
      </c>
      <c r="E780">
        <f t="shared" si="111"/>
        <v>2015</v>
      </c>
      <c r="F780">
        <f t="shared" si="112"/>
        <v>2</v>
      </c>
      <c r="G780" t="str">
        <f t="shared" si="113"/>
        <v>February</v>
      </c>
      <c r="H780">
        <f t="shared" si="114"/>
        <v>1</v>
      </c>
      <c r="I780" t="str">
        <f t="shared" si="115"/>
        <v>Q1</v>
      </c>
      <c r="J780" s="4">
        <f t="shared" si="116"/>
        <v>42056</v>
      </c>
    </row>
    <row r="781" spans="1:10" x14ac:dyDescent="0.25">
      <c r="A781" s="7">
        <f t="shared" si="108"/>
        <v>20150219</v>
      </c>
      <c r="B781" s="4">
        <v>42054</v>
      </c>
      <c r="C781">
        <f t="shared" si="109"/>
        <v>19</v>
      </c>
      <c r="D781">
        <f t="shared" si="110"/>
        <v>50</v>
      </c>
      <c r="E781">
        <f t="shared" si="111"/>
        <v>2015</v>
      </c>
      <c r="F781">
        <f t="shared" si="112"/>
        <v>2</v>
      </c>
      <c r="G781" t="str">
        <f t="shared" si="113"/>
        <v>February</v>
      </c>
      <c r="H781">
        <f t="shared" si="114"/>
        <v>1</v>
      </c>
      <c r="I781" t="str">
        <f t="shared" si="115"/>
        <v>Q1</v>
      </c>
      <c r="J781" s="4">
        <f t="shared" si="116"/>
        <v>42056</v>
      </c>
    </row>
    <row r="782" spans="1:10" x14ac:dyDescent="0.25">
      <c r="A782" s="7">
        <f t="shared" si="108"/>
        <v>20150220</v>
      </c>
      <c r="B782" s="4">
        <v>42055</v>
      </c>
      <c r="C782">
        <f t="shared" si="109"/>
        <v>20</v>
      </c>
      <c r="D782">
        <f t="shared" si="110"/>
        <v>51</v>
      </c>
      <c r="E782">
        <f t="shared" si="111"/>
        <v>2015</v>
      </c>
      <c r="F782">
        <f t="shared" si="112"/>
        <v>2</v>
      </c>
      <c r="G782" t="str">
        <f t="shared" si="113"/>
        <v>February</v>
      </c>
      <c r="H782">
        <f t="shared" si="114"/>
        <v>1</v>
      </c>
      <c r="I782" t="str">
        <f t="shared" si="115"/>
        <v>Q1</v>
      </c>
      <c r="J782" s="4">
        <f t="shared" si="116"/>
        <v>42056</v>
      </c>
    </row>
    <row r="783" spans="1:10" x14ac:dyDescent="0.25">
      <c r="A783" s="7">
        <f t="shared" si="108"/>
        <v>20150221</v>
      </c>
      <c r="B783" s="4">
        <v>42056</v>
      </c>
      <c r="C783">
        <f t="shared" si="109"/>
        <v>21</v>
      </c>
      <c r="D783">
        <f t="shared" si="110"/>
        <v>52</v>
      </c>
      <c r="E783">
        <f t="shared" si="111"/>
        <v>2015</v>
      </c>
      <c r="F783">
        <f t="shared" si="112"/>
        <v>2</v>
      </c>
      <c r="G783" t="str">
        <f t="shared" si="113"/>
        <v>February</v>
      </c>
      <c r="H783">
        <f t="shared" si="114"/>
        <v>1</v>
      </c>
      <c r="I783" t="str">
        <f t="shared" si="115"/>
        <v>Q1</v>
      </c>
      <c r="J783" s="4">
        <f t="shared" si="116"/>
        <v>42056</v>
      </c>
    </row>
    <row r="784" spans="1:10" x14ac:dyDescent="0.25">
      <c r="A784" s="7">
        <f t="shared" si="108"/>
        <v>20150222</v>
      </c>
      <c r="B784" s="4">
        <v>42057</v>
      </c>
      <c r="C784">
        <f t="shared" si="109"/>
        <v>22</v>
      </c>
      <c r="D784">
        <f t="shared" si="110"/>
        <v>53</v>
      </c>
      <c r="E784">
        <f t="shared" si="111"/>
        <v>2015</v>
      </c>
      <c r="F784">
        <f t="shared" si="112"/>
        <v>2</v>
      </c>
      <c r="G784" t="str">
        <f t="shared" si="113"/>
        <v>February</v>
      </c>
      <c r="H784">
        <f t="shared" si="114"/>
        <v>1</v>
      </c>
      <c r="I784" t="str">
        <f t="shared" si="115"/>
        <v>Q1</v>
      </c>
      <c r="J784" s="4">
        <f t="shared" si="116"/>
        <v>42063</v>
      </c>
    </row>
    <row r="785" spans="1:10" x14ac:dyDescent="0.25">
      <c r="A785" s="7">
        <f t="shared" si="108"/>
        <v>20150223</v>
      </c>
      <c r="B785" s="4">
        <v>42058</v>
      </c>
      <c r="C785">
        <f t="shared" si="109"/>
        <v>23</v>
      </c>
      <c r="D785">
        <f t="shared" si="110"/>
        <v>54</v>
      </c>
      <c r="E785">
        <f t="shared" si="111"/>
        <v>2015</v>
      </c>
      <c r="F785">
        <f t="shared" si="112"/>
        <v>2</v>
      </c>
      <c r="G785" t="str">
        <f t="shared" si="113"/>
        <v>February</v>
      </c>
      <c r="H785">
        <f t="shared" si="114"/>
        <v>1</v>
      </c>
      <c r="I785" t="str">
        <f t="shared" si="115"/>
        <v>Q1</v>
      </c>
      <c r="J785" s="4">
        <f t="shared" si="116"/>
        <v>42063</v>
      </c>
    </row>
    <row r="786" spans="1:10" x14ac:dyDescent="0.25">
      <c r="A786" s="7">
        <f t="shared" si="108"/>
        <v>20150224</v>
      </c>
      <c r="B786" s="4">
        <v>42059</v>
      </c>
      <c r="C786">
        <f t="shared" si="109"/>
        <v>24</v>
      </c>
      <c r="D786">
        <f t="shared" si="110"/>
        <v>55</v>
      </c>
      <c r="E786">
        <f t="shared" si="111"/>
        <v>2015</v>
      </c>
      <c r="F786">
        <f t="shared" si="112"/>
        <v>2</v>
      </c>
      <c r="G786" t="str">
        <f t="shared" si="113"/>
        <v>February</v>
      </c>
      <c r="H786">
        <f t="shared" si="114"/>
        <v>1</v>
      </c>
      <c r="I786" t="str">
        <f t="shared" si="115"/>
        <v>Q1</v>
      </c>
      <c r="J786" s="4">
        <f t="shared" si="116"/>
        <v>42063</v>
      </c>
    </row>
    <row r="787" spans="1:10" x14ac:dyDescent="0.25">
      <c r="A787" s="7">
        <f t="shared" si="108"/>
        <v>20150225</v>
      </c>
      <c r="B787" s="4">
        <v>42060</v>
      </c>
      <c r="C787">
        <f t="shared" si="109"/>
        <v>25</v>
      </c>
      <c r="D787">
        <f t="shared" si="110"/>
        <v>56</v>
      </c>
      <c r="E787">
        <f t="shared" si="111"/>
        <v>2015</v>
      </c>
      <c r="F787">
        <f t="shared" si="112"/>
        <v>2</v>
      </c>
      <c r="G787" t="str">
        <f t="shared" si="113"/>
        <v>February</v>
      </c>
      <c r="H787">
        <f t="shared" si="114"/>
        <v>1</v>
      </c>
      <c r="I787" t="str">
        <f t="shared" si="115"/>
        <v>Q1</v>
      </c>
      <c r="J787" s="4">
        <f t="shared" si="116"/>
        <v>42063</v>
      </c>
    </row>
    <row r="788" spans="1:10" x14ac:dyDescent="0.25">
      <c r="A788" s="7">
        <f t="shared" si="108"/>
        <v>20150226</v>
      </c>
      <c r="B788" s="4">
        <v>42061</v>
      </c>
      <c r="C788">
        <f t="shared" si="109"/>
        <v>26</v>
      </c>
      <c r="D788">
        <f t="shared" si="110"/>
        <v>57</v>
      </c>
      <c r="E788">
        <f t="shared" si="111"/>
        <v>2015</v>
      </c>
      <c r="F788">
        <f t="shared" si="112"/>
        <v>2</v>
      </c>
      <c r="G788" t="str">
        <f t="shared" si="113"/>
        <v>February</v>
      </c>
      <c r="H788">
        <f t="shared" si="114"/>
        <v>1</v>
      </c>
      <c r="I788" t="str">
        <f t="shared" si="115"/>
        <v>Q1</v>
      </c>
      <c r="J788" s="4">
        <f t="shared" si="116"/>
        <v>42063</v>
      </c>
    </row>
    <row r="789" spans="1:10" x14ac:dyDescent="0.25">
      <c r="A789" s="7">
        <f t="shared" si="108"/>
        <v>20150227</v>
      </c>
      <c r="B789" s="4">
        <v>42062</v>
      </c>
      <c r="C789">
        <f t="shared" si="109"/>
        <v>27</v>
      </c>
      <c r="D789">
        <f t="shared" si="110"/>
        <v>58</v>
      </c>
      <c r="E789">
        <f t="shared" si="111"/>
        <v>2015</v>
      </c>
      <c r="F789">
        <f t="shared" si="112"/>
        <v>2</v>
      </c>
      <c r="G789" t="str">
        <f t="shared" si="113"/>
        <v>February</v>
      </c>
      <c r="H789">
        <f t="shared" si="114"/>
        <v>1</v>
      </c>
      <c r="I789" t="str">
        <f t="shared" si="115"/>
        <v>Q1</v>
      </c>
      <c r="J789" s="4">
        <f t="shared" si="116"/>
        <v>42063</v>
      </c>
    </row>
    <row r="790" spans="1:10" x14ac:dyDescent="0.25">
      <c r="A790" s="7">
        <f t="shared" si="108"/>
        <v>20150228</v>
      </c>
      <c r="B790" s="4">
        <v>42063</v>
      </c>
      <c r="C790">
        <f t="shared" si="109"/>
        <v>28</v>
      </c>
      <c r="D790">
        <f t="shared" si="110"/>
        <v>59</v>
      </c>
      <c r="E790">
        <f t="shared" si="111"/>
        <v>2015</v>
      </c>
      <c r="F790">
        <f t="shared" si="112"/>
        <v>2</v>
      </c>
      <c r="G790" t="str">
        <f t="shared" si="113"/>
        <v>February</v>
      </c>
      <c r="H790">
        <f t="shared" si="114"/>
        <v>1</v>
      </c>
      <c r="I790" t="str">
        <f t="shared" si="115"/>
        <v>Q1</v>
      </c>
      <c r="J790" s="4">
        <f t="shared" si="116"/>
        <v>42063</v>
      </c>
    </row>
    <row r="791" spans="1:10" x14ac:dyDescent="0.25">
      <c r="A791" s="7">
        <f t="shared" si="108"/>
        <v>20150301</v>
      </c>
      <c r="B791" s="4">
        <v>42064</v>
      </c>
      <c r="C791">
        <f t="shared" si="109"/>
        <v>1</v>
      </c>
      <c r="D791">
        <f t="shared" si="110"/>
        <v>60</v>
      </c>
      <c r="E791">
        <f t="shared" si="111"/>
        <v>2015</v>
      </c>
      <c r="F791">
        <f t="shared" si="112"/>
        <v>3</v>
      </c>
      <c r="G791" t="str">
        <f t="shared" si="113"/>
        <v>March</v>
      </c>
      <c r="H791">
        <f t="shared" si="114"/>
        <v>1</v>
      </c>
      <c r="I791" t="str">
        <f t="shared" si="115"/>
        <v>Q1</v>
      </c>
      <c r="J791" s="4">
        <f t="shared" si="116"/>
        <v>42070</v>
      </c>
    </row>
    <row r="792" spans="1:10" x14ac:dyDescent="0.25">
      <c r="A792" s="7">
        <f t="shared" si="108"/>
        <v>20150302</v>
      </c>
      <c r="B792" s="4">
        <v>42065</v>
      </c>
      <c r="C792">
        <f t="shared" si="109"/>
        <v>2</v>
      </c>
      <c r="D792">
        <f t="shared" si="110"/>
        <v>61</v>
      </c>
      <c r="E792">
        <f t="shared" si="111"/>
        <v>2015</v>
      </c>
      <c r="F792">
        <f t="shared" si="112"/>
        <v>3</v>
      </c>
      <c r="G792" t="str">
        <f t="shared" si="113"/>
        <v>March</v>
      </c>
      <c r="H792">
        <f t="shared" si="114"/>
        <v>1</v>
      </c>
      <c r="I792" t="str">
        <f t="shared" si="115"/>
        <v>Q1</v>
      </c>
      <c r="J792" s="4">
        <f t="shared" si="116"/>
        <v>42070</v>
      </c>
    </row>
    <row r="793" spans="1:10" x14ac:dyDescent="0.25">
      <c r="A793" s="7">
        <f t="shared" si="108"/>
        <v>20150303</v>
      </c>
      <c r="B793" s="4">
        <v>42066</v>
      </c>
      <c r="C793">
        <f t="shared" si="109"/>
        <v>3</v>
      </c>
      <c r="D793">
        <f t="shared" si="110"/>
        <v>62</v>
      </c>
      <c r="E793">
        <f t="shared" si="111"/>
        <v>2015</v>
      </c>
      <c r="F793">
        <f t="shared" si="112"/>
        <v>3</v>
      </c>
      <c r="G793" t="str">
        <f t="shared" si="113"/>
        <v>March</v>
      </c>
      <c r="H793">
        <f t="shared" si="114"/>
        <v>1</v>
      </c>
      <c r="I793" t="str">
        <f t="shared" si="115"/>
        <v>Q1</v>
      </c>
      <c r="J793" s="4">
        <f t="shared" si="116"/>
        <v>42070</v>
      </c>
    </row>
    <row r="794" spans="1:10" x14ac:dyDescent="0.25">
      <c r="A794" s="7">
        <f t="shared" si="108"/>
        <v>20150304</v>
      </c>
      <c r="B794" s="4">
        <v>42067</v>
      </c>
      <c r="C794">
        <f t="shared" si="109"/>
        <v>4</v>
      </c>
      <c r="D794">
        <f t="shared" si="110"/>
        <v>63</v>
      </c>
      <c r="E794">
        <f t="shared" si="111"/>
        <v>2015</v>
      </c>
      <c r="F794">
        <f t="shared" si="112"/>
        <v>3</v>
      </c>
      <c r="G794" t="str">
        <f t="shared" si="113"/>
        <v>March</v>
      </c>
      <c r="H794">
        <f t="shared" si="114"/>
        <v>1</v>
      </c>
      <c r="I794" t="str">
        <f t="shared" si="115"/>
        <v>Q1</v>
      </c>
      <c r="J794" s="4">
        <f t="shared" si="116"/>
        <v>42070</v>
      </c>
    </row>
    <row r="795" spans="1:10" x14ac:dyDescent="0.25">
      <c r="A795" s="7">
        <f t="shared" si="108"/>
        <v>20150305</v>
      </c>
      <c r="B795" s="4">
        <v>42068</v>
      </c>
      <c r="C795">
        <f t="shared" si="109"/>
        <v>5</v>
      </c>
      <c r="D795">
        <f t="shared" si="110"/>
        <v>64</v>
      </c>
      <c r="E795">
        <f t="shared" si="111"/>
        <v>2015</v>
      </c>
      <c r="F795">
        <f t="shared" si="112"/>
        <v>3</v>
      </c>
      <c r="G795" t="str">
        <f t="shared" si="113"/>
        <v>March</v>
      </c>
      <c r="H795">
        <f t="shared" si="114"/>
        <v>1</v>
      </c>
      <c r="I795" t="str">
        <f t="shared" si="115"/>
        <v>Q1</v>
      </c>
      <c r="J795" s="4">
        <f t="shared" si="116"/>
        <v>42070</v>
      </c>
    </row>
    <row r="796" spans="1:10" x14ac:dyDescent="0.25">
      <c r="A796" s="7">
        <f t="shared" si="108"/>
        <v>20150306</v>
      </c>
      <c r="B796" s="4">
        <v>42069</v>
      </c>
      <c r="C796">
        <f t="shared" si="109"/>
        <v>6</v>
      </c>
      <c r="D796">
        <f t="shared" si="110"/>
        <v>65</v>
      </c>
      <c r="E796">
        <f t="shared" si="111"/>
        <v>2015</v>
      </c>
      <c r="F796">
        <f t="shared" si="112"/>
        <v>3</v>
      </c>
      <c r="G796" t="str">
        <f t="shared" si="113"/>
        <v>March</v>
      </c>
      <c r="H796">
        <f t="shared" si="114"/>
        <v>1</v>
      </c>
      <c r="I796" t="str">
        <f t="shared" si="115"/>
        <v>Q1</v>
      </c>
      <c r="J796" s="4">
        <f t="shared" si="116"/>
        <v>42070</v>
      </c>
    </row>
    <row r="797" spans="1:10" x14ac:dyDescent="0.25">
      <c r="A797" s="7">
        <f t="shared" si="108"/>
        <v>20150307</v>
      </c>
      <c r="B797" s="4">
        <v>42070</v>
      </c>
      <c r="C797">
        <f t="shared" si="109"/>
        <v>7</v>
      </c>
      <c r="D797">
        <f t="shared" si="110"/>
        <v>66</v>
      </c>
      <c r="E797">
        <f t="shared" si="111"/>
        <v>2015</v>
      </c>
      <c r="F797">
        <f t="shared" si="112"/>
        <v>3</v>
      </c>
      <c r="G797" t="str">
        <f t="shared" si="113"/>
        <v>March</v>
      </c>
      <c r="H797">
        <f t="shared" si="114"/>
        <v>1</v>
      </c>
      <c r="I797" t="str">
        <f t="shared" si="115"/>
        <v>Q1</v>
      </c>
      <c r="J797" s="4">
        <f t="shared" si="116"/>
        <v>42070</v>
      </c>
    </row>
    <row r="798" spans="1:10" x14ac:dyDescent="0.25">
      <c r="A798" s="7">
        <f t="shared" si="108"/>
        <v>20150308</v>
      </c>
      <c r="B798" s="4">
        <v>42071</v>
      </c>
      <c r="C798">
        <f t="shared" si="109"/>
        <v>8</v>
      </c>
      <c r="D798">
        <f t="shared" si="110"/>
        <v>67</v>
      </c>
      <c r="E798">
        <f t="shared" si="111"/>
        <v>2015</v>
      </c>
      <c r="F798">
        <f t="shared" si="112"/>
        <v>3</v>
      </c>
      <c r="G798" t="str">
        <f t="shared" si="113"/>
        <v>March</v>
      </c>
      <c r="H798">
        <f t="shared" si="114"/>
        <v>1</v>
      </c>
      <c r="I798" t="str">
        <f t="shared" si="115"/>
        <v>Q1</v>
      </c>
      <c r="J798" s="4">
        <f t="shared" si="116"/>
        <v>42077</v>
      </c>
    </row>
    <row r="799" spans="1:10" x14ac:dyDescent="0.25">
      <c r="A799" s="7">
        <f t="shared" si="108"/>
        <v>20150309</v>
      </c>
      <c r="B799" s="4">
        <v>42072</v>
      </c>
      <c r="C799">
        <f t="shared" si="109"/>
        <v>9</v>
      </c>
      <c r="D799">
        <f t="shared" si="110"/>
        <v>68</v>
      </c>
      <c r="E799">
        <f t="shared" si="111"/>
        <v>2015</v>
      </c>
      <c r="F799">
        <f t="shared" si="112"/>
        <v>3</v>
      </c>
      <c r="G799" t="str">
        <f t="shared" si="113"/>
        <v>March</v>
      </c>
      <c r="H799">
        <f t="shared" si="114"/>
        <v>1</v>
      </c>
      <c r="I799" t="str">
        <f t="shared" si="115"/>
        <v>Q1</v>
      </c>
      <c r="J799" s="4">
        <f t="shared" si="116"/>
        <v>42077</v>
      </c>
    </row>
    <row r="800" spans="1:10" x14ac:dyDescent="0.25">
      <c r="A800" s="7">
        <f t="shared" si="108"/>
        <v>20150310</v>
      </c>
      <c r="B800" s="4">
        <v>42073</v>
      </c>
      <c r="C800">
        <f t="shared" si="109"/>
        <v>10</v>
      </c>
      <c r="D800">
        <f t="shared" si="110"/>
        <v>69</v>
      </c>
      <c r="E800">
        <f t="shared" si="111"/>
        <v>2015</v>
      </c>
      <c r="F800">
        <f t="shared" si="112"/>
        <v>3</v>
      </c>
      <c r="G800" t="str">
        <f t="shared" si="113"/>
        <v>March</v>
      </c>
      <c r="H800">
        <f t="shared" si="114"/>
        <v>1</v>
      </c>
      <c r="I800" t="str">
        <f t="shared" si="115"/>
        <v>Q1</v>
      </c>
      <c r="J800" s="4">
        <f t="shared" si="116"/>
        <v>42077</v>
      </c>
    </row>
    <row r="801" spans="1:10" x14ac:dyDescent="0.25">
      <c r="A801" s="7">
        <f t="shared" si="108"/>
        <v>20150311</v>
      </c>
      <c r="B801" s="4">
        <v>42074</v>
      </c>
      <c r="C801">
        <f t="shared" si="109"/>
        <v>11</v>
      </c>
      <c r="D801">
        <f t="shared" si="110"/>
        <v>70</v>
      </c>
      <c r="E801">
        <f t="shared" si="111"/>
        <v>2015</v>
      </c>
      <c r="F801">
        <f t="shared" si="112"/>
        <v>3</v>
      </c>
      <c r="G801" t="str">
        <f t="shared" si="113"/>
        <v>March</v>
      </c>
      <c r="H801">
        <f t="shared" si="114"/>
        <v>1</v>
      </c>
      <c r="I801" t="str">
        <f t="shared" si="115"/>
        <v>Q1</v>
      </c>
      <c r="J801" s="4">
        <f t="shared" si="116"/>
        <v>42077</v>
      </c>
    </row>
    <row r="802" spans="1:10" x14ac:dyDescent="0.25">
      <c r="A802" s="7">
        <f t="shared" si="108"/>
        <v>20150312</v>
      </c>
      <c r="B802" s="4">
        <v>42075</v>
      </c>
      <c r="C802">
        <f t="shared" si="109"/>
        <v>12</v>
      </c>
      <c r="D802">
        <f t="shared" si="110"/>
        <v>71</v>
      </c>
      <c r="E802">
        <f t="shared" si="111"/>
        <v>2015</v>
      </c>
      <c r="F802">
        <f t="shared" si="112"/>
        <v>3</v>
      </c>
      <c r="G802" t="str">
        <f t="shared" si="113"/>
        <v>March</v>
      </c>
      <c r="H802">
        <f t="shared" si="114"/>
        <v>1</v>
      </c>
      <c r="I802" t="str">
        <f t="shared" si="115"/>
        <v>Q1</v>
      </c>
      <c r="J802" s="4">
        <f t="shared" si="116"/>
        <v>42077</v>
      </c>
    </row>
    <row r="803" spans="1:10" x14ac:dyDescent="0.25">
      <c r="A803" s="7">
        <f t="shared" si="108"/>
        <v>20150313</v>
      </c>
      <c r="B803" s="4">
        <v>42076</v>
      </c>
      <c r="C803">
        <f t="shared" si="109"/>
        <v>13</v>
      </c>
      <c r="D803">
        <f t="shared" si="110"/>
        <v>72</v>
      </c>
      <c r="E803">
        <f t="shared" si="111"/>
        <v>2015</v>
      </c>
      <c r="F803">
        <f t="shared" si="112"/>
        <v>3</v>
      </c>
      <c r="G803" t="str">
        <f t="shared" si="113"/>
        <v>March</v>
      </c>
      <c r="H803">
        <f t="shared" si="114"/>
        <v>1</v>
      </c>
      <c r="I803" t="str">
        <f t="shared" si="115"/>
        <v>Q1</v>
      </c>
      <c r="J803" s="4">
        <f t="shared" si="116"/>
        <v>42077</v>
      </c>
    </row>
    <row r="804" spans="1:10" x14ac:dyDescent="0.25">
      <c r="A804" s="7">
        <f t="shared" si="108"/>
        <v>20150314</v>
      </c>
      <c r="B804" s="4">
        <v>42077</v>
      </c>
      <c r="C804">
        <f t="shared" si="109"/>
        <v>14</v>
      </c>
      <c r="D804">
        <f t="shared" si="110"/>
        <v>73</v>
      </c>
      <c r="E804">
        <f t="shared" si="111"/>
        <v>2015</v>
      </c>
      <c r="F804">
        <f t="shared" si="112"/>
        <v>3</v>
      </c>
      <c r="G804" t="str">
        <f t="shared" si="113"/>
        <v>March</v>
      </c>
      <c r="H804">
        <f t="shared" si="114"/>
        <v>1</v>
      </c>
      <c r="I804" t="str">
        <f t="shared" si="115"/>
        <v>Q1</v>
      </c>
      <c r="J804" s="4">
        <f t="shared" si="116"/>
        <v>42077</v>
      </c>
    </row>
    <row r="805" spans="1:10" x14ac:dyDescent="0.25">
      <c r="A805" s="7">
        <f t="shared" si="108"/>
        <v>20150315</v>
      </c>
      <c r="B805" s="4">
        <v>42078</v>
      </c>
      <c r="C805">
        <f t="shared" si="109"/>
        <v>15</v>
      </c>
      <c r="D805">
        <f t="shared" si="110"/>
        <v>74</v>
      </c>
      <c r="E805">
        <f t="shared" si="111"/>
        <v>2015</v>
      </c>
      <c r="F805">
        <f t="shared" si="112"/>
        <v>3</v>
      </c>
      <c r="G805" t="str">
        <f t="shared" si="113"/>
        <v>March</v>
      </c>
      <c r="H805">
        <f t="shared" si="114"/>
        <v>1</v>
      </c>
      <c r="I805" t="str">
        <f t="shared" si="115"/>
        <v>Q1</v>
      </c>
      <c r="J805" s="4">
        <f t="shared" si="116"/>
        <v>42084</v>
      </c>
    </row>
    <row r="806" spans="1:10" x14ac:dyDescent="0.25">
      <c r="A806" s="7">
        <f t="shared" si="108"/>
        <v>20150316</v>
      </c>
      <c r="B806" s="4">
        <v>42079</v>
      </c>
      <c r="C806">
        <f t="shared" si="109"/>
        <v>16</v>
      </c>
      <c r="D806">
        <f t="shared" si="110"/>
        <v>75</v>
      </c>
      <c r="E806">
        <f t="shared" si="111"/>
        <v>2015</v>
      </c>
      <c r="F806">
        <f t="shared" si="112"/>
        <v>3</v>
      </c>
      <c r="G806" t="str">
        <f t="shared" si="113"/>
        <v>March</v>
      </c>
      <c r="H806">
        <f t="shared" si="114"/>
        <v>1</v>
      </c>
      <c r="I806" t="str">
        <f t="shared" si="115"/>
        <v>Q1</v>
      </c>
      <c r="J806" s="4">
        <f t="shared" si="116"/>
        <v>42084</v>
      </c>
    </row>
    <row r="807" spans="1:10" x14ac:dyDescent="0.25">
      <c r="A807" s="7">
        <f t="shared" si="108"/>
        <v>20150317</v>
      </c>
      <c r="B807" s="4">
        <v>42080</v>
      </c>
      <c r="C807">
        <f t="shared" si="109"/>
        <v>17</v>
      </c>
      <c r="D807">
        <f t="shared" si="110"/>
        <v>76</v>
      </c>
      <c r="E807">
        <f t="shared" si="111"/>
        <v>2015</v>
      </c>
      <c r="F807">
        <f t="shared" si="112"/>
        <v>3</v>
      </c>
      <c r="G807" t="str">
        <f t="shared" si="113"/>
        <v>March</v>
      </c>
      <c r="H807">
        <f t="shared" si="114"/>
        <v>1</v>
      </c>
      <c r="I807" t="str">
        <f t="shared" si="115"/>
        <v>Q1</v>
      </c>
      <c r="J807" s="4">
        <f t="shared" si="116"/>
        <v>42084</v>
      </c>
    </row>
    <row r="808" spans="1:10" x14ac:dyDescent="0.25">
      <c r="A808" s="7">
        <f t="shared" si="108"/>
        <v>20150318</v>
      </c>
      <c r="B808" s="4">
        <v>42081</v>
      </c>
      <c r="C808">
        <f t="shared" si="109"/>
        <v>18</v>
      </c>
      <c r="D808">
        <f t="shared" si="110"/>
        <v>77</v>
      </c>
      <c r="E808">
        <f t="shared" si="111"/>
        <v>2015</v>
      </c>
      <c r="F808">
        <f t="shared" si="112"/>
        <v>3</v>
      </c>
      <c r="G808" t="str">
        <f t="shared" si="113"/>
        <v>March</v>
      </c>
      <c r="H808">
        <f t="shared" si="114"/>
        <v>1</v>
      </c>
      <c r="I808" t="str">
        <f t="shared" si="115"/>
        <v>Q1</v>
      </c>
      <c r="J808" s="4">
        <f t="shared" si="116"/>
        <v>42084</v>
      </c>
    </row>
    <row r="809" spans="1:10" x14ac:dyDescent="0.25">
      <c r="A809" s="7">
        <f t="shared" si="108"/>
        <v>20150319</v>
      </c>
      <c r="B809" s="4">
        <v>42082</v>
      </c>
      <c r="C809">
        <f t="shared" si="109"/>
        <v>19</v>
      </c>
      <c r="D809">
        <f t="shared" si="110"/>
        <v>78</v>
      </c>
      <c r="E809">
        <f t="shared" si="111"/>
        <v>2015</v>
      </c>
      <c r="F809">
        <f t="shared" si="112"/>
        <v>3</v>
      </c>
      <c r="G809" t="str">
        <f t="shared" si="113"/>
        <v>March</v>
      </c>
      <c r="H809">
        <f t="shared" si="114"/>
        <v>1</v>
      </c>
      <c r="I809" t="str">
        <f t="shared" si="115"/>
        <v>Q1</v>
      </c>
      <c r="J809" s="4">
        <f t="shared" si="116"/>
        <v>42084</v>
      </c>
    </row>
    <row r="810" spans="1:10" x14ac:dyDescent="0.25">
      <c r="A810" s="7">
        <f t="shared" si="108"/>
        <v>20150320</v>
      </c>
      <c r="B810" s="4">
        <v>42083</v>
      </c>
      <c r="C810">
        <f t="shared" si="109"/>
        <v>20</v>
      </c>
      <c r="D810">
        <f t="shared" si="110"/>
        <v>79</v>
      </c>
      <c r="E810">
        <f t="shared" si="111"/>
        <v>2015</v>
      </c>
      <c r="F810">
        <f t="shared" si="112"/>
        <v>3</v>
      </c>
      <c r="G810" t="str">
        <f t="shared" si="113"/>
        <v>March</v>
      </c>
      <c r="H810">
        <f t="shared" si="114"/>
        <v>1</v>
      </c>
      <c r="I810" t="str">
        <f t="shared" si="115"/>
        <v>Q1</v>
      </c>
      <c r="J810" s="4">
        <f t="shared" si="116"/>
        <v>42084</v>
      </c>
    </row>
    <row r="811" spans="1:10" x14ac:dyDescent="0.25">
      <c r="A811" s="7">
        <f t="shared" si="108"/>
        <v>20150321</v>
      </c>
      <c r="B811" s="4">
        <v>42084</v>
      </c>
      <c r="C811">
        <f t="shared" si="109"/>
        <v>21</v>
      </c>
      <c r="D811">
        <f t="shared" si="110"/>
        <v>80</v>
      </c>
      <c r="E811">
        <f t="shared" si="111"/>
        <v>2015</v>
      </c>
      <c r="F811">
        <f t="shared" si="112"/>
        <v>3</v>
      </c>
      <c r="G811" t="str">
        <f t="shared" si="113"/>
        <v>March</v>
      </c>
      <c r="H811">
        <f t="shared" si="114"/>
        <v>1</v>
      </c>
      <c r="I811" t="str">
        <f t="shared" si="115"/>
        <v>Q1</v>
      </c>
      <c r="J811" s="4">
        <f t="shared" si="116"/>
        <v>42084</v>
      </c>
    </row>
    <row r="812" spans="1:10" x14ac:dyDescent="0.25">
      <c r="A812" s="7">
        <f t="shared" si="108"/>
        <v>20150322</v>
      </c>
      <c r="B812" s="4">
        <v>42085</v>
      </c>
      <c r="C812">
        <f t="shared" si="109"/>
        <v>22</v>
      </c>
      <c r="D812">
        <f t="shared" si="110"/>
        <v>81</v>
      </c>
      <c r="E812">
        <f t="shared" si="111"/>
        <v>2015</v>
      </c>
      <c r="F812">
        <f t="shared" si="112"/>
        <v>3</v>
      </c>
      <c r="G812" t="str">
        <f t="shared" si="113"/>
        <v>March</v>
      </c>
      <c r="H812">
        <f t="shared" si="114"/>
        <v>1</v>
      </c>
      <c r="I812" t="str">
        <f t="shared" si="115"/>
        <v>Q1</v>
      </c>
      <c r="J812" s="4">
        <f t="shared" si="116"/>
        <v>42091</v>
      </c>
    </row>
    <row r="813" spans="1:10" x14ac:dyDescent="0.25">
      <c r="A813" s="7">
        <f t="shared" si="108"/>
        <v>20150323</v>
      </c>
      <c r="B813" s="4">
        <v>42086</v>
      </c>
      <c r="C813">
        <f t="shared" si="109"/>
        <v>23</v>
      </c>
      <c r="D813">
        <f t="shared" si="110"/>
        <v>82</v>
      </c>
      <c r="E813">
        <f t="shared" si="111"/>
        <v>2015</v>
      </c>
      <c r="F813">
        <f t="shared" si="112"/>
        <v>3</v>
      </c>
      <c r="G813" t="str">
        <f t="shared" si="113"/>
        <v>March</v>
      </c>
      <c r="H813">
        <f t="shared" si="114"/>
        <v>1</v>
      </c>
      <c r="I813" t="str">
        <f t="shared" si="115"/>
        <v>Q1</v>
      </c>
      <c r="J813" s="4">
        <f t="shared" si="116"/>
        <v>42091</v>
      </c>
    </row>
    <row r="814" spans="1:10" x14ac:dyDescent="0.25">
      <c r="A814" s="7">
        <f t="shared" si="108"/>
        <v>20150324</v>
      </c>
      <c r="B814" s="4">
        <v>42087</v>
      </c>
      <c r="C814">
        <f t="shared" si="109"/>
        <v>24</v>
      </c>
      <c r="D814">
        <f t="shared" si="110"/>
        <v>83</v>
      </c>
      <c r="E814">
        <f t="shared" si="111"/>
        <v>2015</v>
      </c>
      <c r="F814">
        <f t="shared" si="112"/>
        <v>3</v>
      </c>
      <c r="G814" t="str">
        <f t="shared" si="113"/>
        <v>March</v>
      </c>
      <c r="H814">
        <f t="shared" si="114"/>
        <v>1</v>
      </c>
      <c r="I814" t="str">
        <f t="shared" si="115"/>
        <v>Q1</v>
      </c>
      <c r="J814" s="4">
        <f t="shared" si="116"/>
        <v>42091</v>
      </c>
    </row>
    <row r="815" spans="1:10" x14ac:dyDescent="0.25">
      <c r="A815" s="7">
        <f t="shared" si="108"/>
        <v>20150325</v>
      </c>
      <c r="B815" s="4">
        <v>42088</v>
      </c>
      <c r="C815">
        <f t="shared" si="109"/>
        <v>25</v>
      </c>
      <c r="D815">
        <f t="shared" si="110"/>
        <v>84</v>
      </c>
      <c r="E815">
        <f t="shared" si="111"/>
        <v>2015</v>
      </c>
      <c r="F815">
        <f t="shared" si="112"/>
        <v>3</v>
      </c>
      <c r="G815" t="str">
        <f t="shared" si="113"/>
        <v>March</v>
      </c>
      <c r="H815">
        <f t="shared" si="114"/>
        <v>1</v>
      </c>
      <c r="I815" t="str">
        <f t="shared" si="115"/>
        <v>Q1</v>
      </c>
      <c r="J815" s="4">
        <f t="shared" si="116"/>
        <v>42091</v>
      </c>
    </row>
    <row r="816" spans="1:10" x14ac:dyDescent="0.25">
      <c r="A816" s="7">
        <f t="shared" si="108"/>
        <v>20150326</v>
      </c>
      <c r="B816" s="4">
        <v>42089</v>
      </c>
      <c r="C816">
        <f t="shared" si="109"/>
        <v>26</v>
      </c>
      <c r="D816">
        <f t="shared" si="110"/>
        <v>85</v>
      </c>
      <c r="E816">
        <f t="shared" si="111"/>
        <v>2015</v>
      </c>
      <c r="F816">
        <f t="shared" si="112"/>
        <v>3</v>
      </c>
      <c r="G816" t="str">
        <f t="shared" si="113"/>
        <v>March</v>
      </c>
      <c r="H816">
        <f t="shared" si="114"/>
        <v>1</v>
      </c>
      <c r="I816" t="str">
        <f t="shared" si="115"/>
        <v>Q1</v>
      </c>
      <c r="J816" s="4">
        <f t="shared" si="116"/>
        <v>42091</v>
      </c>
    </row>
    <row r="817" spans="1:10" x14ac:dyDescent="0.25">
      <c r="A817" s="7">
        <f t="shared" si="108"/>
        <v>20150327</v>
      </c>
      <c r="B817" s="4">
        <v>42090</v>
      </c>
      <c r="C817">
        <f t="shared" si="109"/>
        <v>27</v>
      </c>
      <c r="D817">
        <f t="shared" si="110"/>
        <v>86</v>
      </c>
      <c r="E817">
        <f t="shared" si="111"/>
        <v>2015</v>
      </c>
      <c r="F817">
        <f t="shared" si="112"/>
        <v>3</v>
      </c>
      <c r="G817" t="str">
        <f t="shared" si="113"/>
        <v>March</v>
      </c>
      <c r="H817">
        <f t="shared" si="114"/>
        <v>1</v>
      </c>
      <c r="I817" t="str">
        <f t="shared" si="115"/>
        <v>Q1</v>
      </c>
      <c r="J817" s="4">
        <f t="shared" si="116"/>
        <v>42091</v>
      </c>
    </row>
    <row r="818" spans="1:10" x14ac:dyDescent="0.25">
      <c r="A818" s="7">
        <f t="shared" si="108"/>
        <v>20150328</v>
      </c>
      <c r="B818" s="4">
        <v>42091</v>
      </c>
      <c r="C818">
        <f t="shared" si="109"/>
        <v>28</v>
      </c>
      <c r="D818">
        <f t="shared" si="110"/>
        <v>87</v>
      </c>
      <c r="E818">
        <f t="shared" si="111"/>
        <v>2015</v>
      </c>
      <c r="F818">
        <f t="shared" si="112"/>
        <v>3</v>
      </c>
      <c r="G818" t="str">
        <f t="shared" si="113"/>
        <v>March</v>
      </c>
      <c r="H818">
        <f t="shared" si="114"/>
        <v>1</v>
      </c>
      <c r="I818" t="str">
        <f t="shared" si="115"/>
        <v>Q1</v>
      </c>
      <c r="J818" s="4">
        <f t="shared" si="116"/>
        <v>42091</v>
      </c>
    </row>
    <row r="819" spans="1:10" x14ac:dyDescent="0.25">
      <c r="A819" s="7">
        <f t="shared" si="108"/>
        <v>20150329</v>
      </c>
      <c r="B819" s="4">
        <v>42092</v>
      </c>
      <c r="C819">
        <f t="shared" si="109"/>
        <v>29</v>
      </c>
      <c r="D819">
        <f t="shared" si="110"/>
        <v>88</v>
      </c>
      <c r="E819">
        <f t="shared" si="111"/>
        <v>2015</v>
      </c>
      <c r="F819">
        <f t="shared" si="112"/>
        <v>3</v>
      </c>
      <c r="G819" t="str">
        <f t="shared" si="113"/>
        <v>March</v>
      </c>
      <c r="H819">
        <f t="shared" si="114"/>
        <v>1</v>
      </c>
      <c r="I819" t="str">
        <f t="shared" si="115"/>
        <v>Q1</v>
      </c>
      <c r="J819" s="4">
        <f t="shared" si="116"/>
        <v>42098</v>
      </c>
    </row>
    <row r="820" spans="1:10" x14ac:dyDescent="0.25">
      <c r="A820" s="7">
        <f t="shared" si="108"/>
        <v>20150330</v>
      </c>
      <c r="B820" s="4">
        <v>42093</v>
      </c>
      <c r="C820">
        <f t="shared" si="109"/>
        <v>30</v>
      </c>
      <c r="D820">
        <f t="shared" si="110"/>
        <v>89</v>
      </c>
      <c r="E820">
        <f t="shared" si="111"/>
        <v>2015</v>
      </c>
      <c r="F820">
        <f t="shared" si="112"/>
        <v>3</v>
      </c>
      <c r="G820" t="str">
        <f t="shared" si="113"/>
        <v>March</v>
      </c>
      <c r="H820">
        <f t="shared" si="114"/>
        <v>1</v>
      </c>
      <c r="I820" t="str">
        <f t="shared" si="115"/>
        <v>Q1</v>
      </c>
      <c r="J820" s="4">
        <f t="shared" si="116"/>
        <v>42098</v>
      </c>
    </row>
    <row r="821" spans="1:10" x14ac:dyDescent="0.25">
      <c r="A821" s="7">
        <f t="shared" si="108"/>
        <v>20150331</v>
      </c>
      <c r="B821" s="4">
        <v>42094</v>
      </c>
      <c r="C821">
        <f t="shared" si="109"/>
        <v>31</v>
      </c>
      <c r="D821">
        <f t="shared" si="110"/>
        <v>90</v>
      </c>
      <c r="E821">
        <f t="shared" si="111"/>
        <v>2015</v>
      </c>
      <c r="F821">
        <f t="shared" si="112"/>
        <v>3</v>
      </c>
      <c r="G821" t="str">
        <f t="shared" si="113"/>
        <v>March</v>
      </c>
      <c r="H821">
        <f t="shared" si="114"/>
        <v>1</v>
      </c>
      <c r="I821" t="str">
        <f t="shared" si="115"/>
        <v>Q1</v>
      </c>
      <c r="J821" s="4">
        <f t="shared" si="116"/>
        <v>42098</v>
      </c>
    </row>
    <row r="822" spans="1:10" x14ac:dyDescent="0.25">
      <c r="A822" s="7">
        <f t="shared" si="108"/>
        <v>20150401</v>
      </c>
      <c r="B822" s="4">
        <v>42095</v>
      </c>
      <c r="C822">
        <f t="shared" si="109"/>
        <v>1</v>
      </c>
      <c r="D822">
        <f t="shared" si="110"/>
        <v>91</v>
      </c>
      <c r="E822">
        <f t="shared" si="111"/>
        <v>2015</v>
      </c>
      <c r="F822">
        <f t="shared" si="112"/>
        <v>4</v>
      </c>
      <c r="G822" t="str">
        <f t="shared" si="113"/>
        <v>April</v>
      </c>
      <c r="H822">
        <f t="shared" si="114"/>
        <v>2</v>
      </c>
      <c r="I822" t="str">
        <f t="shared" si="115"/>
        <v>Q2</v>
      </c>
      <c r="J822" s="4">
        <f t="shared" si="116"/>
        <v>42098</v>
      </c>
    </row>
    <row r="823" spans="1:10" x14ac:dyDescent="0.25">
      <c r="A823" s="7">
        <f t="shared" si="108"/>
        <v>20150402</v>
      </c>
      <c r="B823" s="4">
        <v>42096</v>
      </c>
      <c r="C823">
        <f t="shared" si="109"/>
        <v>2</v>
      </c>
      <c r="D823">
        <f t="shared" si="110"/>
        <v>92</v>
      </c>
      <c r="E823">
        <f t="shared" si="111"/>
        <v>2015</v>
      </c>
      <c r="F823">
        <f t="shared" si="112"/>
        <v>4</v>
      </c>
      <c r="G823" t="str">
        <f t="shared" si="113"/>
        <v>April</v>
      </c>
      <c r="H823">
        <f t="shared" si="114"/>
        <v>2</v>
      </c>
      <c r="I823" t="str">
        <f t="shared" si="115"/>
        <v>Q2</v>
      </c>
      <c r="J823" s="4">
        <f t="shared" si="116"/>
        <v>42098</v>
      </c>
    </row>
    <row r="824" spans="1:10" x14ac:dyDescent="0.25">
      <c r="A824" s="7">
        <f t="shared" si="108"/>
        <v>20150403</v>
      </c>
      <c r="B824" s="4">
        <v>42097</v>
      </c>
      <c r="C824">
        <f t="shared" si="109"/>
        <v>3</v>
      </c>
      <c r="D824">
        <f t="shared" si="110"/>
        <v>93</v>
      </c>
      <c r="E824">
        <f t="shared" si="111"/>
        <v>2015</v>
      </c>
      <c r="F824">
        <f t="shared" si="112"/>
        <v>4</v>
      </c>
      <c r="G824" t="str">
        <f t="shared" si="113"/>
        <v>April</v>
      </c>
      <c r="H824">
        <f t="shared" si="114"/>
        <v>2</v>
      </c>
      <c r="I824" t="str">
        <f t="shared" si="115"/>
        <v>Q2</v>
      </c>
      <c r="J824" s="4">
        <f t="shared" si="116"/>
        <v>42098</v>
      </c>
    </row>
    <row r="825" spans="1:10" x14ac:dyDescent="0.25">
      <c r="A825" s="7">
        <f t="shared" si="108"/>
        <v>20150404</v>
      </c>
      <c r="B825" s="4">
        <v>42098</v>
      </c>
      <c r="C825">
        <f t="shared" si="109"/>
        <v>4</v>
      </c>
      <c r="D825">
        <f t="shared" si="110"/>
        <v>94</v>
      </c>
      <c r="E825">
        <f t="shared" si="111"/>
        <v>2015</v>
      </c>
      <c r="F825">
        <f t="shared" si="112"/>
        <v>4</v>
      </c>
      <c r="G825" t="str">
        <f t="shared" si="113"/>
        <v>April</v>
      </c>
      <c r="H825">
        <f t="shared" si="114"/>
        <v>2</v>
      </c>
      <c r="I825" t="str">
        <f t="shared" si="115"/>
        <v>Q2</v>
      </c>
      <c r="J825" s="4">
        <f t="shared" si="116"/>
        <v>42098</v>
      </c>
    </row>
    <row r="826" spans="1:10" x14ac:dyDescent="0.25">
      <c r="A826" s="7">
        <f t="shared" si="108"/>
        <v>20150405</v>
      </c>
      <c r="B826" s="4">
        <v>42099</v>
      </c>
      <c r="C826">
        <f t="shared" si="109"/>
        <v>5</v>
      </c>
      <c r="D826">
        <f t="shared" si="110"/>
        <v>95</v>
      </c>
      <c r="E826">
        <f t="shared" si="111"/>
        <v>2015</v>
      </c>
      <c r="F826">
        <f t="shared" si="112"/>
        <v>4</v>
      </c>
      <c r="G826" t="str">
        <f t="shared" si="113"/>
        <v>April</v>
      </c>
      <c r="H826">
        <f t="shared" si="114"/>
        <v>2</v>
      </c>
      <c r="I826" t="str">
        <f t="shared" si="115"/>
        <v>Q2</v>
      </c>
      <c r="J826" s="4">
        <f t="shared" si="116"/>
        <v>42105</v>
      </c>
    </row>
    <row r="827" spans="1:10" x14ac:dyDescent="0.25">
      <c r="A827" s="7">
        <f t="shared" si="108"/>
        <v>20150406</v>
      </c>
      <c r="B827" s="4">
        <v>42100</v>
      </c>
      <c r="C827">
        <f t="shared" si="109"/>
        <v>6</v>
      </c>
      <c r="D827">
        <f t="shared" si="110"/>
        <v>96</v>
      </c>
      <c r="E827">
        <f t="shared" si="111"/>
        <v>2015</v>
      </c>
      <c r="F827">
        <f t="shared" si="112"/>
        <v>4</v>
      </c>
      <c r="G827" t="str">
        <f t="shared" si="113"/>
        <v>April</v>
      </c>
      <c r="H827">
        <f t="shared" si="114"/>
        <v>2</v>
      </c>
      <c r="I827" t="str">
        <f t="shared" si="115"/>
        <v>Q2</v>
      </c>
      <c r="J827" s="4">
        <f t="shared" si="116"/>
        <v>42105</v>
      </c>
    </row>
    <row r="828" spans="1:10" x14ac:dyDescent="0.25">
      <c r="A828" s="7">
        <f t="shared" si="108"/>
        <v>20150407</v>
      </c>
      <c r="B828" s="4">
        <v>42101</v>
      </c>
      <c r="C828">
        <f t="shared" si="109"/>
        <v>7</v>
      </c>
      <c r="D828">
        <f t="shared" si="110"/>
        <v>97</v>
      </c>
      <c r="E828">
        <f t="shared" si="111"/>
        <v>2015</v>
      </c>
      <c r="F828">
        <f t="shared" si="112"/>
        <v>4</v>
      </c>
      <c r="G828" t="str">
        <f t="shared" si="113"/>
        <v>April</v>
      </c>
      <c r="H828">
        <f t="shared" si="114"/>
        <v>2</v>
      </c>
      <c r="I828" t="str">
        <f t="shared" si="115"/>
        <v>Q2</v>
      </c>
      <c r="J828" s="4">
        <f t="shared" si="116"/>
        <v>42105</v>
      </c>
    </row>
    <row r="829" spans="1:10" x14ac:dyDescent="0.25">
      <c r="A829" s="7">
        <f t="shared" si="108"/>
        <v>20150408</v>
      </c>
      <c r="B829" s="4">
        <v>42102</v>
      </c>
      <c r="C829">
        <f t="shared" si="109"/>
        <v>8</v>
      </c>
      <c r="D829">
        <f t="shared" si="110"/>
        <v>98</v>
      </c>
      <c r="E829">
        <f t="shared" si="111"/>
        <v>2015</v>
      </c>
      <c r="F829">
        <f t="shared" si="112"/>
        <v>4</v>
      </c>
      <c r="G829" t="str">
        <f t="shared" si="113"/>
        <v>April</v>
      </c>
      <c r="H829">
        <f t="shared" si="114"/>
        <v>2</v>
      </c>
      <c r="I829" t="str">
        <f t="shared" si="115"/>
        <v>Q2</v>
      </c>
      <c r="J829" s="4">
        <f t="shared" si="116"/>
        <v>42105</v>
      </c>
    </row>
    <row r="830" spans="1:10" x14ac:dyDescent="0.25">
      <c r="A830" s="7">
        <f t="shared" si="108"/>
        <v>20150409</v>
      </c>
      <c r="B830" s="4">
        <v>42103</v>
      </c>
      <c r="C830">
        <f t="shared" si="109"/>
        <v>9</v>
      </c>
      <c r="D830">
        <f t="shared" si="110"/>
        <v>99</v>
      </c>
      <c r="E830">
        <f t="shared" si="111"/>
        <v>2015</v>
      </c>
      <c r="F830">
        <f t="shared" si="112"/>
        <v>4</v>
      </c>
      <c r="G830" t="str">
        <f t="shared" si="113"/>
        <v>April</v>
      </c>
      <c r="H830">
        <f t="shared" si="114"/>
        <v>2</v>
      </c>
      <c r="I830" t="str">
        <f t="shared" si="115"/>
        <v>Q2</v>
      </c>
      <c r="J830" s="4">
        <f t="shared" si="116"/>
        <v>42105</v>
      </c>
    </row>
    <row r="831" spans="1:10" x14ac:dyDescent="0.25">
      <c r="A831" s="7">
        <f t="shared" si="108"/>
        <v>20150410</v>
      </c>
      <c r="B831" s="4">
        <v>42104</v>
      </c>
      <c r="C831">
        <f t="shared" si="109"/>
        <v>10</v>
      </c>
      <c r="D831">
        <f t="shared" si="110"/>
        <v>100</v>
      </c>
      <c r="E831">
        <f t="shared" si="111"/>
        <v>2015</v>
      </c>
      <c r="F831">
        <f t="shared" si="112"/>
        <v>4</v>
      </c>
      <c r="G831" t="str">
        <f t="shared" si="113"/>
        <v>April</v>
      </c>
      <c r="H831">
        <f t="shared" si="114"/>
        <v>2</v>
      </c>
      <c r="I831" t="str">
        <f t="shared" si="115"/>
        <v>Q2</v>
      </c>
      <c r="J831" s="4">
        <f t="shared" si="116"/>
        <v>42105</v>
      </c>
    </row>
    <row r="832" spans="1:10" x14ac:dyDescent="0.25">
      <c r="A832" s="7">
        <f t="shared" si="108"/>
        <v>20150411</v>
      </c>
      <c r="B832" s="4">
        <v>42105</v>
      </c>
      <c r="C832">
        <f t="shared" si="109"/>
        <v>11</v>
      </c>
      <c r="D832">
        <f t="shared" si="110"/>
        <v>101</v>
      </c>
      <c r="E832">
        <f t="shared" si="111"/>
        <v>2015</v>
      </c>
      <c r="F832">
        <f t="shared" si="112"/>
        <v>4</v>
      </c>
      <c r="G832" t="str">
        <f t="shared" si="113"/>
        <v>April</v>
      </c>
      <c r="H832">
        <f t="shared" si="114"/>
        <v>2</v>
      </c>
      <c r="I832" t="str">
        <f t="shared" si="115"/>
        <v>Q2</v>
      </c>
      <c r="J832" s="4">
        <f t="shared" si="116"/>
        <v>42105</v>
      </c>
    </row>
    <row r="833" spans="1:10" x14ac:dyDescent="0.25">
      <c r="A833" s="7">
        <f t="shared" si="108"/>
        <v>20150412</v>
      </c>
      <c r="B833" s="4">
        <v>42106</v>
      </c>
      <c r="C833">
        <f t="shared" si="109"/>
        <v>12</v>
      </c>
      <c r="D833">
        <f t="shared" si="110"/>
        <v>102</v>
      </c>
      <c r="E833">
        <f t="shared" si="111"/>
        <v>2015</v>
      </c>
      <c r="F833">
        <f t="shared" si="112"/>
        <v>4</v>
      </c>
      <c r="G833" t="str">
        <f t="shared" si="113"/>
        <v>April</v>
      </c>
      <c r="H833">
        <f t="shared" si="114"/>
        <v>2</v>
      </c>
      <c r="I833" t="str">
        <f t="shared" si="115"/>
        <v>Q2</v>
      </c>
      <c r="J833" s="4">
        <f t="shared" si="116"/>
        <v>42112</v>
      </c>
    </row>
    <row r="834" spans="1:10" x14ac:dyDescent="0.25">
      <c r="A834" s="7">
        <f t="shared" si="108"/>
        <v>20150413</v>
      </c>
      <c r="B834" s="4">
        <v>42107</v>
      </c>
      <c r="C834">
        <f t="shared" si="109"/>
        <v>13</v>
      </c>
      <c r="D834">
        <f t="shared" si="110"/>
        <v>103</v>
      </c>
      <c r="E834">
        <f t="shared" si="111"/>
        <v>2015</v>
      </c>
      <c r="F834">
        <f t="shared" si="112"/>
        <v>4</v>
      </c>
      <c r="G834" t="str">
        <f t="shared" si="113"/>
        <v>April</v>
      </c>
      <c r="H834">
        <f t="shared" si="114"/>
        <v>2</v>
      </c>
      <c r="I834" t="str">
        <f t="shared" si="115"/>
        <v>Q2</v>
      </c>
      <c r="J834" s="4">
        <f t="shared" si="116"/>
        <v>42112</v>
      </c>
    </row>
    <row r="835" spans="1:10" x14ac:dyDescent="0.25">
      <c r="A835" s="7">
        <f t="shared" ref="A835:A898" si="117">YEAR(B835)*10000 + MONTH(B835)*100 + DAY(B835)</f>
        <v>20150414</v>
      </c>
      <c r="B835" s="4">
        <v>42108</v>
      </c>
      <c r="C835">
        <f t="shared" ref="C835:C898" si="118">DAY(B835)</f>
        <v>14</v>
      </c>
      <c r="D835">
        <f t="shared" ref="D835:D898" si="119">B835-DATE(YEAR(B835),1,0)</f>
        <v>104</v>
      </c>
      <c r="E835">
        <f t="shared" ref="E835:E898" si="120">YEAR(B835)</f>
        <v>2015</v>
      </c>
      <c r="F835">
        <f t="shared" ref="F835:F898" si="121">MONTH(B835)</f>
        <v>4</v>
      </c>
      <c r="G835" t="str">
        <f t="shared" ref="G835:G898" si="122">TEXT(B835,"mmmm")</f>
        <v>April</v>
      </c>
      <c r="H835">
        <f t="shared" ref="H835:H898" si="123">INT((MONTH(B835)-1)/3)+1</f>
        <v>2</v>
      </c>
      <c r="I835" t="str">
        <f t="shared" ref="I835:I898" si="124">"Q"&amp;H835</f>
        <v>Q2</v>
      </c>
      <c r="J835" s="4">
        <f t="shared" ref="J835:J898" si="125">B835+7-WEEKDAY(B835)</f>
        <v>42112</v>
      </c>
    </row>
    <row r="836" spans="1:10" x14ac:dyDescent="0.25">
      <c r="A836" s="7">
        <f t="shared" si="117"/>
        <v>20150415</v>
      </c>
      <c r="B836" s="4">
        <v>42109</v>
      </c>
      <c r="C836">
        <f t="shared" si="118"/>
        <v>15</v>
      </c>
      <c r="D836">
        <f t="shared" si="119"/>
        <v>105</v>
      </c>
      <c r="E836">
        <f t="shared" si="120"/>
        <v>2015</v>
      </c>
      <c r="F836">
        <f t="shared" si="121"/>
        <v>4</v>
      </c>
      <c r="G836" t="str">
        <f t="shared" si="122"/>
        <v>April</v>
      </c>
      <c r="H836">
        <f t="shared" si="123"/>
        <v>2</v>
      </c>
      <c r="I836" t="str">
        <f t="shared" si="124"/>
        <v>Q2</v>
      </c>
      <c r="J836" s="4">
        <f t="shared" si="125"/>
        <v>42112</v>
      </c>
    </row>
    <row r="837" spans="1:10" x14ac:dyDescent="0.25">
      <c r="A837" s="7">
        <f t="shared" si="117"/>
        <v>20150416</v>
      </c>
      <c r="B837" s="4">
        <v>42110</v>
      </c>
      <c r="C837">
        <f t="shared" si="118"/>
        <v>16</v>
      </c>
      <c r="D837">
        <f t="shared" si="119"/>
        <v>106</v>
      </c>
      <c r="E837">
        <f t="shared" si="120"/>
        <v>2015</v>
      </c>
      <c r="F837">
        <f t="shared" si="121"/>
        <v>4</v>
      </c>
      <c r="G837" t="str">
        <f t="shared" si="122"/>
        <v>April</v>
      </c>
      <c r="H837">
        <f t="shared" si="123"/>
        <v>2</v>
      </c>
      <c r="I837" t="str">
        <f t="shared" si="124"/>
        <v>Q2</v>
      </c>
      <c r="J837" s="4">
        <f t="shared" si="125"/>
        <v>42112</v>
      </c>
    </row>
    <row r="838" spans="1:10" x14ac:dyDescent="0.25">
      <c r="A838" s="7">
        <f t="shared" si="117"/>
        <v>20150417</v>
      </c>
      <c r="B838" s="4">
        <v>42111</v>
      </c>
      <c r="C838">
        <f t="shared" si="118"/>
        <v>17</v>
      </c>
      <c r="D838">
        <f t="shared" si="119"/>
        <v>107</v>
      </c>
      <c r="E838">
        <f t="shared" si="120"/>
        <v>2015</v>
      </c>
      <c r="F838">
        <f t="shared" si="121"/>
        <v>4</v>
      </c>
      <c r="G838" t="str">
        <f t="shared" si="122"/>
        <v>April</v>
      </c>
      <c r="H838">
        <f t="shared" si="123"/>
        <v>2</v>
      </c>
      <c r="I838" t="str">
        <f t="shared" si="124"/>
        <v>Q2</v>
      </c>
      <c r="J838" s="4">
        <f t="shared" si="125"/>
        <v>42112</v>
      </c>
    </row>
    <row r="839" spans="1:10" x14ac:dyDescent="0.25">
      <c r="A839" s="7">
        <f t="shared" si="117"/>
        <v>20150418</v>
      </c>
      <c r="B839" s="4">
        <v>42112</v>
      </c>
      <c r="C839">
        <f t="shared" si="118"/>
        <v>18</v>
      </c>
      <c r="D839">
        <f t="shared" si="119"/>
        <v>108</v>
      </c>
      <c r="E839">
        <f t="shared" si="120"/>
        <v>2015</v>
      </c>
      <c r="F839">
        <f t="shared" si="121"/>
        <v>4</v>
      </c>
      <c r="G839" t="str">
        <f t="shared" si="122"/>
        <v>April</v>
      </c>
      <c r="H839">
        <f t="shared" si="123"/>
        <v>2</v>
      </c>
      <c r="I839" t="str">
        <f t="shared" si="124"/>
        <v>Q2</v>
      </c>
      <c r="J839" s="4">
        <f t="shared" si="125"/>
        <v>42112</v>
      </c>
    </row>
    <row r="840" spans="1:10" x14ac:dyDescent="0.25">
      <c r="A840" s="7">
        <f t="shared" si="117"/>
        <v>20150419</v>
      </c>
      <c r="B840" s="4">
        <v>42113</v>
      </c>
      <c r="C840">
        <f t="shared" si="118"/>
        <v>19</v>
      </c>
      <c r="D840">
        <f t="shared" si="119"/>
        <v>109</v>
      </c>
      <c r="E840">
        <f t="shared" si="120"/>
        <v>2015</v>
      </c>
      <c r="F840">
        <f t="shared" si="121"/>
        <v>4</v>
      </c>
      <c r="G840" t="str">
        <f t="shared" si="122"/>
        <v>April</v>
      </c>
      <c r="H840">
        <f t="shared" si="123"/>
        <v>2</v>
      </c>
      <c r="I840" t="str">
        <f t="shared" si="124"/>
        <v>Q2</v>
      </c>
      <c r="J840" s="4">
        <f t="shared" si="125"/>
        <v>42119</v>
      </c>
    </row>
    <row r="841" spans="1:10" x14ac:dyDescent="0.25">
      <c r="A841" s="7">
        <f t="shared" si="117"/>
        <v>20150420</v>
      </c>
      <c r="B841" s="4">
        <v>42114</v>
      </c>
      <c r="C841">
        <f t="shared" si="118"/>
        <v>20</v>
      </c>
      <c r="D841">
        <f t="shared" si="119"/>
        <v>110</v>
      </c>
      <c r="E841">
        <f t="shared" si="120"/>
        <v>2015</v>
      </c>
      <c r="F841">
        <f t="shared" si="121"/>
        <v>4</v>
      </c>
      <c r="G841" t="str">
        <f t="shared" si="122"/>
        <v>April</v>
      </c>
      <c r="H841">
        <f t="shared" si="123"/>
        <v>2</v>
      </c>
      <c r="I841" t="str">
        <f t="shared" si="124"/>
        <v>Q2</v>
      </c>
      <c r="J841" s="4">
        <f t="shared" si="125"/>
        <v>42119</v>
      </c>
    </row>
    <row r="842" spans="1:10" x14ac:dyDescent="0.25">
      <c r="A842" s="7">
        <f t="shared" si="117"/>
        <v>20150421</v>
      </c>
      <c r="B842" s="4">
        <v>42115</v>
      </c>
      <c r="C842">
        <f t="shared" si="118"/>
        <v>21</v>
      </c>
      <c r="D842">
        <f t="shared" si="119"/>
        <v>111</v>
      </c>
      <c r="E842">
        <f t="shared" si="120"/>
        <v>2015</v>
      </c>
      <c r="F842">
        <f t="shared" si="121"/>
        <v>4</v>
      </c>
      <c r="G842" t="str">
        <f t="shared" si="122"/>
        <v>April</v>
      </c>
      <c r="H842">
        <f t="shared" si="123"/>
        <v>2</v>
      </c>
      <c r="I842" t="str">
        <f t="shared" si="124"/>
        <v>Q2</v>
      </c>
      <c r="J842" s="4">
        <f t="shared" si="125"/>
        <v>42119</v>
      </c>
    </row>
    <row r="843" spans="1:10" x14ac:dyDescent="0.25">
      <c r="A843" s="7">
        <f t="shared" si="117"/>
        <v>20150422</v>
      </c>
      <c r="B843" s="4">
        <v>42116</v>
      </c>
      <c r="C843">
        <f t="shared" si="118"/>
        <v>22</v>
      </c>
      <c r="D843">
        <f t="shared" si="119"/>
        <v>112</v>
      </c>
      <c r="E843">
        <f t="shared" si="120"/>
        <v>2015</v>
      </c>
      <c r="F843">
        <f t="shared" si="121"/>
        <v>4</v>
      </c>
      <c r="G843" t="str">
        <f t="shared" si="122"/>
        <v>April</v>
      </c>
      <c r="H843">
        <f t="shared" si="123"/>
        <v>2</v>
      </c>
      <c r="I843" t="str">
        <f t="shared" si="124"/>
        <v>Q2</v>
      </c>
      <c r="J843" s="4">
        <f t="shared" si="125"/>
        <v>42119</v>
      </c>
    </row>
    <row r="844" spans="1:10" x14ac:dyDescent="0.25">
      <c r="A844" s="7">
        <f t="shared" si="117"/>
        <v>20150423</v>
      </c>
      <c r="B844" s="4">
        <v>42117</v>
      </c>
      <c r="C844">
        <f t="shared" si="118"/>
        <v>23</v>
      </c>
      <c r="D844">
        <f t="shared" si="119"/>
        <v>113</v>
      </c>
      <c r="E844">
        <f t="shared" si="120"/>
        <v>2015</v>
      </c>
      <c r="F844">
        <f t="shared" si="121"/>
        <v>4</v>
      </c>
      <c r="G844" t="str">
        <f t="shared" si="122"/>
        <v>April</v>
      </c>
      <c r="H844">
        <f t="shared" si="123"/>
        <v>2</v>
      </c>
      <c r="I844" t="str">
        <f t="shared" si="124"/>
        <v>Q2</v>
      </c>
      <c r="J844" s="4">
        <f t="shared" si="125"/>
        <v>42119</v>
      </c>
    </row>
    <row r="845" spans="1:10" x14ac:dyDescent="0.25">
      <c r="A845" s="7">
        <f t="shared" si="117"/>
        <v>20150424</v>
      </c>
      <c r="B845" s="4">
        <v>42118</v>
      </c>
      <c r="C845">
        <f t="shared" si="118"/>
        <v>24</v>
      </c>
      <c r="D845">
        <f t="shared" si="119"/>
        <v>114</v>
      </c>
      <c r="E845">
        <f t="shared" si="120"/>
        <v>2015</v>
      </c>
      <c r="F845">
        <f t="shared" si="121"/>
        <v>4</v>
      </c>
      <c r="G845" t="str">
        <f t="shared" si="122"/>
        <v>April</v>
      </c>
      <c r="H845">
        <f t="shared" si="123"/>
        <v>2</v>
      </c>
      <c r="I845" t="str">
        <f t="shared" si="124"/>
        <v>Q2</v>
      </c>
      <c r="J845" s="4">
        <f t="shared" si="125"/>
        <v>42119</v>
      </c>
    </row>
    <row r="846" spans="1:10" x14ac:dyDescent="0.25">
      <c r="A846" s="7">
        <f t="shared" si="117"/>
        <v>20150425</v>
      </c>
      <c r="B846" s="4">
        <v>42119</v>
      </c>
      <c r="C846">
        <f t="shared" si="118"/>
        <v>25</v>
      </c>
      <c r="D846">
        <f t="shared" si="119"/>
        <v>115</v>
      </c>
      <c r="E846">
        <f t="shared" si="120"/>
        <v>2015</v>
      </c>
      <c r="F846">
        <f t="shared" si="121"/>
        <v>4</v>
      </c>
      <c r="G846" t="str">
        <f t="shared" si="122"/>
        <v>April</v>
      </c>
      <c r="H846">
        <f t="shared" si="123"/>
        <v>2</v>
      </c>
      <c r="I846" t="str">
        <f t="shared" si="124"/>
        <v>Q2</v>
      </c>
      <c r="J846" s="4">
        <f t="shared" si="125"/>
        <v>42119</v>
      </c>
    </row>
    <row r="847" spans="1:10" x14ac:dyDescent="0.25">
      <c r="A847" s="7">
        <f t="shared" si="117"/>
        <v>20150426</v>
      </c>
      <c r="B847" s="4">
        <v>42120</v>
      </c>
      <c r="C847">
        <f t="shared" si="118"/>
        <v>26</v>
      </c>
      <c r="D847">
        <f t="shared" si="119"/>
        <v>116</v>
      </c>
      <c r="E847">
        <f t="shared" si="120"/>
        <v>2015</v>
      </c>
      <c r="F847">
        <f t="shared" si="121"/>
        <v>4</v>
      </c>
      <c r="G847" t="str">
        <f t="shared" si="122"/>
        <v>April</v>
      </c>
      <c r="H847">
        <f t="shared" si="123"/>
        <v>2</v>
      </c>
      <c r="I847" t="str">
        <f t="shared" si="124"/>
        <v>Q2</v>
      </c>
      <c r="J847" s="4">
        <f t="shared" si="125"/>
        <v>42126</v>
      </c>
    </row>
    <row r="848" spans="1:10" x14ac:dyDescent="0.25">
      <c r="A848" s="7">
        <f t="shared" si="117"/>
        <v>20150427</v>
      </c>
      <c r="B848" s="4">
        <v>42121</v>
      </c>
      <c r="C848">
        <f t="shared" si="118"/>
        <v>27</v>
      </c>
      <c r="D848">
        <f t="shared" si="119"/>
        <v>117</v>
      </c>
      <c r="E848">
        <f t="shared" si="120"/>
        <v>2015</v>
      </c>
      <c r="F848">
        <f t="shared" si="121"/>
        <v>4</v>
      </c>
      <c r="G848" t="str">
        <f t="shared" si="122"/>
        <v>April</v>
      </c>
      <c r="H848">
        <f t="shared" si="123"/>
        <v>2</v>
      </c>
      <c r="I848" t="str">
        <f t="shared" si="124"/>
        <v>Q2</v>
      </c>
      <c r="J848" s="4">
        <f t="shared" si="125"/>
        <v>42126</v>
      </c>
    </row>
    <row r="849" spans="1:10" x14ac:dyDescent="0.25">
      <c r="A849" s="7">
        <f t="shared" si="117"/>
        <v>20150428</v>
      </c>
      <c r="B849" s="4">
        <v>42122</v>
      </c>
      <c r="C849">
        <f t="shared" si="118"/>
        <v>28</v>
      </c>
      <c r="D849">
        <f t="shared" si="119"/>
        <v>118</v>
      </c>
      <c r="E849">
        <f t="shared" si="120"/>
        <v>2015</v>
      </c>
      <c r="F849">
        <f t="shared" si="121"/>
        <v>4</v>
      </c>
      <c r="G849" t="str">
        <f t="shared" si="122"/>
        <v>April</v>
      </c>
      <c r="H849">
        <f t="shared" si="123"/>
        <v>2</v>
      </c>
      <c r="I849" t="str">
        <f t="shared" si="124"/>
        <v>Q2</v>
      </c>
      <c r="J849" s="4">
        <f t="shared" si="125"/>
        <v>42126</v>
      </c>
    </row>
    <row r="850" spans="1:10" x14ac:dyDescent="0.25">
      <c r="A850" s="7">
        <f t="shared" si="117"/>
        <v>20150429</v>
      </c>
      <c r="B850" s="4">
        <v>42123</v>
      </c>
      <c r="C850">
        <f t="shared" si="118"/>
        <v>29</v>
      </c>
      <c r="D850">
        <f t="shared" si="119"/>
        <v>119</v>
      </c>
      <c r="E850">
        <f t="shared" si="120"/>
        <v>2015</v>
      </c>
      <c r="F850">
        <f t="shared" si="121"/>
        <v>4</v>
      </c>
      <c r="G850" t="str">
        <f t="shared" si="122"/>
        <v>April</v>
      </c>
      <c r="H850">
        <f t="shared" si="123"/>
        <v>2</v>
      </c>
      <c r="I850" t="str">
        <f t="shared" si="124"/>
        <v>Q2</v>
      </c>
      <c r="J850" s="4">
        <f t="shared" si="125"/>
        <v>42126</v>
      </c>
    </row>
    <row r="851" spans="1:10" x14ac:dyDescent="0.25">
      <c r="A851" s="7">
        <f t="shared" si="117"/>
        <v>20150430</v>
      </c>
      <c r="B851" s="4">
        <v>42124</v>
      </c>
      <c r="C851">
        <f t="shared" si="118"/>
        <v>30</v>
      </c>
      <c r="D851">
        <f t="shared" si="119"/>
        <v>120</v>
      </c>
      <c r="E851">
        <f t="shared" si="120"/>
        <v>2015</v>
      </c>
      <c r="F851">
        <f t="shared" si="121"/>
        <v>4</v>
      </c>
      <c r="G851" t="str">
        <f t="shared" si="122"/>
        <v>April</v>
      </c>
      <c r="H851">
        <f t="shared" si="123"/>
        <v>2</v>
      </c>
      <c r="I851" t="str">
        <f t="shared" si="124"/>
        <v>Q2</v>
      </c>
      <c r="J851" s="4">
        <f t="shared" si="125"/>
        <v>42126</v>
      </c>
    </row>
    <row r="852" spans="1:10" x14ac:dyDescent="0.25">
      <c r="A852" s="7">
        <f t="shared" si="117"/>
        <v>20150501</v>
      </c>
      <c r="B852" s="4">
        <v>42125</v>
      </c>
      <c r="C852">
        <f t="shared" si="118"/>
        <v>1</v>
      </c>
      <c r="D852">
        <f t="shared" si="119"/>
        <v>121</v>
      </c>
      <c r="E852">
        <f t="shared" si="120"/>
        <v>2015</v>
      </c>
      <c r="F852">
        <f t="shared" si="121"/>
        <v>5</v>
      </c>
      <c r="G852" t="str">
        <f t="shared" si="122"/>
        <v>May</v>
      </c>
      <c r="H852">
        <f t="shared" si="123"/>
        <v>2</v>
      </c>
      <c r="I852" t="str">
        <f t="shared" si="124"/>
        <v>Q2</v>
      </c>
      <c r="J852" s="4">
        <f t="shared" si="125"/>
        <v>42126</v>
      </c>
    </row>
    <row r="853" spans="1:10" x14ac:dyDescent="0.25">
      <c r="A853" s="7">
        <f t="shared" si="117"/>
        <v>20150502</v>
      </c>
      <c r="B853" s="4">
        <v>42126</v>
      </c>
      <c r="C853">
        <f t="shared" si="118"/>
        <v>2</v>
      </c>
      <c r="D853">
        <f t="shared" si="119"/>
        <v>122</v>
      </c>
      <c r="E853">
        <f t="shared" si="120"/>
        <v>2015</v>
      </c>
      <c r="F853">
        <f t="shared" si="121"/>
        <v>5</v>
      </c>
      <c r="G853" t="str">
        <f t="shared" si="122"/>
        <v>May</v>
      </c>
      <c r="H853">
        <f t="shared" si="123"/>
        <v>2</v>
      </c>
      <c r="I853" t="str">
        <f t="shared" si="124"/>
        <v>Q2</v>
      </c>
      <c r="J853" s="4">
        <f t="shared" si="125"/>
        <v>42126</v>
      </c>
    </row>
    <row r="854" spans="1:10" x14ac:dyDescent="0.25">
      <c r="A854" s="7">
        <f t="shared" si="117"/>
        <v>20150503</v>
      </c>
      <c r="B854" s="4">
        <v>42127</v>
      </c>
      <c r="C854">
        <f t="shared" si="118"/>
        <v>3</v>
      </c>
      <c r="D854">
        <f t="shared" si="119"/>
        <v>123</v>
      </c>
      <c r="E854">
        <f t="shared" si="120"/>
        <v>2015</v>
      </c>
      <c r="F854">
        <f t="shared" si="121"/>
        <v>5</v>
      </c>
      <c r="G854" t="str">
        <f t="shared" si="122"/>
        <v>May</v>
      </c>
      <c r="H854">
        <f t="shared" si="123"/>
        <v>2</v>
      </c>
      <c r="I854" t="str">
        <f t="shared" si="124"/>
        <v>Q2</v>
      </c>
      <c r="J854" s="4">
        <f t="shared" si="125"/>
        <v>42133</v>
      </c>
    </row>
    <row r="855" spans="1:10" x14ac:dyDescent="0.25">
      <c r="A855" s="7">
        <f t="shared" si="117"/>
        <v>20150504</v>
      </c>
      <c r="B855" s="4">
        <v>42128</v>
      </c>
      <c r="C855">
        <f t="shared" si="118"/>
        <v>4</v>
      </c>
      <c r="D855">
        <f t="shared" si="119"/>
        <v>124</v>
      </c>
      <c r="E855">
        <f t="shared" si="120"/>
        <v>2015</v>
      </c>
      <c r="F855">
        <f t="shared" si="121"/>
        <v>5</v>
      </c>
      <c r="G855" t="str">
        <f t="shared" si="122"/>
        <v>May</v>
      </c>
      <c r="H855">
        <f t="shared" si="123"/>
        <v>2</v>
      </c>
      <c r="I855" t="str">
        <f t="shared" si="124"/>
        <v>Q2</v>
      </c>
      <c r="J855" s="4">
        <f t="shared" si="125"/>
        <v>42133</v>
      </c>
    </row>
    <row r="856" spans="1:10" x14ac:dyDescent="0.25">
      <c r="A856" s="7">
        <f t="shared" si="117"/>
        <v>20150505</v>
      </c>
      <c r="B856" s="4">
        <v>42129</v>
      </c>
      <c r="C856">
        <f t="shared" si="118"/>
        <v>5</v>
      </c>
      <c r="D856">
        <f t="shared" si="119"/>
        <v>125</v>
      </c>
      <c r="E856">
        <f t="shared" si="120"/>
        <v>2015</v>
      </c>
      <c r="F856">
        <f t="shared" si="121"/>
        <v>5</v>
      </c>
      <c r="G856" t="str">
        <f t="shared" si="122"/>
        <v>May</v>
      </c>
      <c r="H856">
        <f t="shared" si="123"/>
        <v>2</v>
      </c>
      <c r="I856" t="str">
        <f t="shared" si="124"/>
        <v>Q2</v>
      </c>
      <c r="J856" s="4">
        <f t="shared" si="125"/>
        <v>42133</v>
      </c>
    </row>
    <row r="857" spans="1:10" x14ac:dyDescent="0.25">
      <c r="A857" s="7">
        <f t="shared" si="117"/>
        <v>20150506</v>
      </c>
      <c r="B857" s="4">
        <v>42130</v>
      </c>
      <c r="C857">
        <f t="shared" si="118"/>
        <v>6</v>
      </c>
      <c r="D857">
        <f t="shared" si="119"/>
        <v>126</v>
      </c>
      <c r="E857">
        <f t="shared" si="120"/>
        <v>2015</v>
      </c>
      <c r="F857">
        <f t="shared" si="121"/>
        <v>5</v>
      </c>
      <c r="G857" t="str">
        <f t="shared" si="122"/>
        <v>May</v>
      </c>
      <c r="H857">
        <f t="shared" si="123"/>
        <v>2</v>
      </c>
      <c r="I857" t="str">
        <f t="shared" si="124"/>
        <v>Q2</v>
      </c>
      <c r="J857" s="4">
        <f t="shared" si="125"/>
        <v>42133</v>
      </c>
    </row>
    <row r="858" spans="1:10" x14ac:dyDescent="0.25">
      <c r="A858" s="7">
        <f t="shared" si="117"/>
        <v>20150507</v>
      </c>
      <c r="B858" s="4">
        <v>42131</v>
      </c>
      <c r="C858">
        <f t="shared" si="118"/>
        <v>7</v>
      </c>
      <c r="D858">
        <f t="shared" si="119"/>
        <v>127</v>
      </c>
      <c r="E858">
        <f t="shared" si="120"/>
        <v>2015</v>
      </c>
      <c r="F858">
        <f t="shared" si="121"/>
        <v>5</v>
      </c>
      <c r="G858" t="str">
        <f t="shared" si="122"/>
        <v>May</v>
      </c>
      <c r="H858">
        <f t="shared" si="123"/>
        <v>2</v>
      </c>
      <c r="I858" t="str">
        <f t="shared" si="124"/>
        <v>Q2</v>
      </c>
      <c r="J858" s="4">
        <f t="shared" si="125"/>
        <v>42133</v>
      </c>
    </row>
    <row r="859" spans="1:10" x14ac:dyDescent="0.25">
      <c r="A859" s="7">
        <f t="shared" si="117"/>
        <v>20150508</v>
      </c>
      <c r="B859" s="4">
        <v>42132</v>
      </c>
      <c r="C859">
        <f t="shared" si="118"/>
        <v>8</v>
      </c>
      <c r="D859">
        <f t="shared" si="119"/>
        <v>128</v>
      </c>
      <c r="E859">
        <f t="shared" si="120"/>
        <v>2015</v>
      </c>
      <c r="F859">
        <f t="shared" si="121"/>
        <v>5</v>
      </c>
      <c r="G859" t="str">
        <f t="shared" si="122"/>
        <v>May</v>
      </c>
      <c r="H859">
        <f t="shared" si="123"/>
        <v>2</v>
      </c>
      <c r="I859" t="str">
        <f t="shared" si="124"/>
        <v>Q2</v>
      </c>
      <c r="J859" s="4">
        <f t="shared" si="125"/>
        <v>42133</v>
      </c>
    </row>
    <row r="860" spans="1:10" x14ac:dyDescent="0.25">
      <c r="A860" s="7">
        <f t="shared" si="117"/>
        <v>20150509</v>
      </c>
      <c r="B860" s="4">
        <v>42133</v>
      </c>
      <c r="C860">
        <f t="shared" si="118"/>
        <v>9</v>
      </c>
      <c r="D860">
        <f t="shared" si="119"/>
        <v>129</v>
      </c>
      <c r="E860">
        <f t="shared" si="120"/>
        <v>2015</v>
      </c>
      <c r="F860">
        <f t="shared" si="121"/>
        <v>5</v>
      </c>
      <c r="G860" t="str">
        <f t="shared" si="122"/>
        <v>May</v>
      </c>
      <c r="H860">
        <f t="shared" si="123"/>
        <v>2</v>
      </c>
      <c r="I860" t="str">
        <f t="shared" si="124"/>
        <v>Q2</v>
      </c>
      <c r="J860" s="4">
        <f t="shared" si="125"/>
        <v>42133</v>
      </c>
    </row>
    <row r="861" spans="1:10" x14ac:dyDescent="0.25">
      <c r="A861" s="7">
        <f t="shared" si="117"/>
        <v>20150510</v>
      </c>
      <c r="B861" s="4">
        <v>42134</v>
      </c>
      <c r="C861">
        <f t="shared" si="118"/>
        <v>10</v>
      </c>
      <c r="D861">
        <f t="shared" si="119"/>
        <v>130</v>
      </c>
      <c r="E861">
        <f t="shared" si="120"/>
        <v>2015</v>
      </c>
      <c r="F861">
        <f t="shared" si="121"/>
        <v>5</v>
      </c>
      <c r="G861" t="str">
        <f t="shared" si="122"/>
        <v>May</v>
      </c>
      <c r="H861">
        <f t="shared" si="123"/>
        <v>2</v>
      </c>
      <c r="I861" t="str">
        <f t="shared" si="124"/>
        <v>Q2</v>
      </c>
      <c r="J861" s="4">
        <f t="shared" si="125"/>
        <v>42140</v>
      </c>
    </row>
    <row r="862" spans="1:10" x14ac:dyDescent="0.25">
      <c r="A862" s="7">
        <f t="shared" si="117"/>
        <v>20150511</v>
      </c>
      <c r="B862" s="4">
        <v>42135</v>
      </c>
      <c r="C862">
        <f t="shared" si="118"/>
        <v>11</v>
      </c>
      <c r="D862">
        <f t="shared" si="119"/>
        <v>131</v>
      </c>
      <c r="E862">
        <f t="shared" si="120"/>
        <v>2015</v>
      </c>
      <c r="F862">
        <f t="shared" si="121"/>
        <v>5</v>
      </c>
      <c r="G862" t="str">
        <f t="shared" si="122"/>
        <v>May</v>
      </c>
      <c r="H862">
        <f t="shared" si="123"/>
        <v>2</v>
      </c>
      <c r="I862" t="str">
        <f t="shared" si="124"/>
        <v>Q2</v>
      </c>
      <c r="J862" s="4">
        <f t="shared" si="125"/>
        <v>42140</v>
      </c>
    </row>
    <row r="863" spans="1:10" x14ac:dyDescent="0.25">
      <c r="A863" s="7">
        <f t="shared" si="117"/>
        <v>20150512</v>
      </c>
      <c r="B863" s="4">
        <v>42136</v>
      </c>
      <c r="C863">
        <f t="shared" si="118"/>
        <v>12</v>
      </c>
      <c r="D863">
        <f t="shared" si="119"/>
        <v>132</v>
      </c>
      <c r="E863">
        <f t="shared" si="120"/>
        <v>2015</v>
      </c>
      <c r="F863">
        <f t="shared" si="121"/>
        <v>5</v>
      </c>
      <c r="G863" t="str">
        <f t="shared" si="122"/>
        <v>May</v>
      </c>
      <c r="H863">
        <f t="shared" si="123"/>
        <v>2</v>
      </c>
      <c r="I863" t="str">
        <f t="shared" si="124"/>
        <v>Q2</v>
      </c>
      <c r="J863" s="4">
        <f t="shared" si="125"/>
        <v>42140</v>
      </c>
    </row>
    <row r="864" spans="1:10" x14ac:dyDescent="0.25">
      <c r="A864" s="7">
        <f t="shared" si="117"/>
        <v>20150513</v>
      </c>
      <c r="B864" s="4">
        <v>42137</v>
      </c>
      <c r="C864">
        <f t="shared" si="118"/>
        <v>13</v>
      </c>
      <c r="D864">
        <f t="shared" si="119"/>
        <v>133</v>
      </c>
      <c r="E864">
        <f t="shared" si="120"/>
        <v>2015</v>
      </c>
      <c r="F864">
        <f t="shared" si="121"/>
        <v>5</v>
      </c>
      <c r="G864" t="str">
        <f t="shared" si="122"/>
        <v>May</v>
      </c>
      <c r="H864">
        <f t="shared" si="123"/>
        <v>2</v>
      </c>
      <c r="I864" t="str">
        <f t="shared" si="124"/>
        <v>Q2</v>
      </c>
      <c r="J864" s="4">
        <f t="shared" si="125"/>
        <v>42140</v>
      </c>
    </row>
    <row r="865" spans="1:10" x14ac:dyDescent="0.25">
      <c r="A865" s="7">
        <f t="shared" si="117"/>
        <v>20150514</v>
      </c>
      <c r="B865" s="4">
        <v>42138</v>
      </c>
      <c r="C865">
        <f t="shared" si="118"/>
        <v>14</v>
      </c>
      <c r="D865">
        <f t="shared" si="119"/>
        <v>134</v>
      </c>
      <c r="E865">
        <f t="shared" si="120"/>
        <v>2015</v>
      </c>
      <c r="F865">
        <f t="shared" si="121"/>
        <v>5</v>
      </c>
      <c r="G865" t="str">
        <f t="shared" si="122"/>
        <v>May</v>
      </c>
      <c r="H865">
        <f t="shared" si="123"/>
        <v>2</v>
      </c>
      <c r="I865" t="str">
        <f t="shared" si="124"/>
        <v>Q2</v>
      </c>
      <c r="J865" s="4">
        <f t="shared" si="125"/>
        <v>42140</v>
      </c>
    </row>
    <row r="866" spans="1:10" x14ac:dyDescent="0.25">
      <c r="A866" s="7">
        <f t="shared" si="117"/>
        <v>20150515</v>
      </c>
      <c r="B866" s="4">
        <v>42139</v>
      </c>
      <c r="C866">
        <f t="shared" si="118"/>
        <v>15</v>
      </c>
      <c r="D866">
        <f t="shared" si="119"/>
        <v>135</v>
      </c>
      <c r="E866">
        <f t="shared" si="120"/>
        <v>2015</v>
      </c>
      <c r="F866">
        <f t="shared" si="121"/>
        <v>5</v>
      </c>
      <c r="G866" t="str">
        <f t="shared" si="122"/>
        <v>May</v>
      </c>
      <c r="H866">
        <f t="shared" si="123"/>
        <v>2</v>
      </c>
      <c r="I866" t="str">
        <f t="shared" si="124"/>
        <v>Q2</v>
      </c>
      <c r="J866" s="4">
        <f t="shared" si="125"/>
        <v>42140</v>
      </c>
    </row>
    <row r="867" spans="1:10" x14ac:dyDescent="0.25">
      <c r="A867" s="7">
        <f t="shared" si="117"/>
        <v>20150516</v>
      </c>
      <c r="B867" s="4">
        <v>42140</v>
      </c>
      <c r="C867">
        <f t="shared" si="118"/>
        <v>16</v>
      </c>
      <c r="D867">
        <f t="shared" si="119"/>
        <v>136</v>
      </c>
      <c r="E867">
        <f t="shared" si="120"/>
        <v>2015</v>
      </c>
      <c r="F867">
        <f t="shared" si="121"/>
        <v>5</v>
      </c>
      <c r="G867" t="str">
        <f t="shared" si="122"/>
        <v>May</v>
      </c>
      <c r="H867">
        <f t="shared" si="123"/>
        <v>2</v>
      </c>
      <c r="I867" t="str">
        <f t="shared" si="124"/>
        <v>Q2</v>
      </c>
      <c r="J867" s="4">
        <f t="shared" si="125"/>
        <v>42140</v>
      </c>
    </row>
    <row r="868" spans="1:10" x14ac:dyDescent="0.25">
      <c r="A868" s="7">
        <f t="shared" si="117"/>
        <v>20150517</v>
      </c>
      <c r="B868" s="4">
        <v>42141</v>
      </c>
      <c r="C868">
        <f t="shared" si="118"/>
        <v>17</v>
      </c>
      <c r="D868">
        <f t="shared" si="119"/>
        <v>137</v>
      </c>
      <c r="E868">
        <f t="shared" si="120"/>
        <v>2015</v>
      </c>
      <c r="F868">
        <f t="shared" si="121"/>
        <v>5</v>
      </c>
      <c r="G868" t="str">
        <f t="shared" si="122"/>
        <v>May</v>
      </c>
      <c r="H868">
        <f t="shared" si="123"/>
        <v>2</v>
      </c>
      <c r="I868" t="str">
        <f t="shared" si="124"/>
        <v>Q2</v>
      </c>
      <c r="J868" s="4">
        <f t="shared" si="125"/>
        <v>42147</v>
      </c>
    </row>
    <row r="869" spans="1:10" x14ac:dyDescent="0.25">
      <c r="A869" s="7">
        <f t="shared" si="117"/>
        <v>20150518</v>
      </c>
      <c r="B869" s="4">
        <v>42142</v>
      </c>
      <c r="C869">
        <f t="shared" si="118"/>
        <v>18</v>
      </c>
      <c r="D869">
        <f t="shared" si="119"/>
        <v>138</v>
      </c>
      <c r="E869">
        <f t="shared" si="120"/>
        <v>2015</v>
      </c>
      <c r="F869">
        <f t="shared" si="121"/>
        <v>5</v>
      </c>
      <c r="G869" t="str">
        <f t="shared" si="122"/>
        <v>May</v>
      </c>
      <c r="H869">
        <f t="shared" si="123"/>
        <v>2</v>
      </c>
      <c r="I869" t="str">
        <f t="shared" si="124"/>
        <v>Q2</v>
      </c>
      <c r="J869" s="4">
        <f t="shared" si="125"/>
        <v>42147</v>
      </c>
    </row>
    <row r="870" spans="1:10" x14ac:dyDescent="0.25">
      <c r="A870" s="7">
        <f t="shared" si="117"/>
        <v>20150519</v>
      </c>
      <c r="B870" s="4">
        <v>42143</v>
      </c>
      <c r="C870">
        <f t="shared" si="118"/>
        <v>19</v>
      </c>
      <c r="D870">
        <f t="shared" si="119"/>
        <v>139</v>
      </c>
      <c r="E870">
        <f t="shared" si="120"/>
        <v>2015</v>
      </c>
      <c r="F870">
        <f t="shared" si="121"/>
        <v>5</v>
      </c>
      <c r="G870" t="str">
        <f t="shared" si="122"/>
        <v>May</v>
      </c>
      <c r="H870">
        <f t="shared" si="123"/>
        <v>2</v>
      </c>
      <c r="I870" t="str">
        <f t="shared" si="124"/>
        <v>Q2</v>
      </c>
      <c r="J870" s="4">
        <f t="shared" si="125"/>
        <v>42147</v>
      </c>
    </row>
    <row r="871" spans="1:10" x14ac:dyDescent="0.25">
      <c r="A871" s="7">
        <f t="shared" si="117"/>
        <v>20150520</v>
      </c>
      <c r="B871" s="4">
        <v>42144</v>
      </c>
      <c r="C871">
        <f t="shared" si="118"/>
        <v>20</v>
      </c>
      <c r="D871">
        <f t="shared" si="119"/>
        <v>140</v>
      </c>
      <c r="E871">
        <f t="shared" si="120"/>
        <v>2015</v>
      </c>
      <c r="F871">
        <f t="shared" si="121"/>
        <v>5</v>
      </c>
      <c r="G871" t="str">
        <f t="shared" si="122"/>
        <v>May</v>
      </c>
      <c r="H871">
        <f t="shared" si="123"/>
        <v>2</v>
      </c>
      <c r="I871" t="str">
        <f t="shared" si="124"/>
        <v>Q2</v>
      </c>
      <c r="J871" s="4">
        <f t="shared" si="125"/>
        <v>42147</v>
      </c>
    </row>
    <row r="872" spans="1:10" x14ac:dyDescent="0.25">
      <c r="A872" s="7">
        <f t="shared" si="117"/>
        <v>20150521</v>
      </c>
      <c r="B872" s="4">
        <v>42145</v>
      </c>
      <c r="C872">
        <f t="shared" si="118"/>
        <v>21</v>
      </c>
      <c r="D872">
        <f t="shared" si="119"/>
        <v>141</v>
      </c>
      <c r="E872">
        <f t="shared" si="120"/>
        <v>2015</v>
      </c>
      <c r="F872">
        <f t="shared" si="121"/>
        <v>5</v>
      </c>
      <c r="G872" t="str">
        <f t="shared" si="122"/>
        <v>May</v>
      </c>
      <c r="H872">
        <f t="shared" si="123"/>
        <v>2</v>
      </c>
      <c r="I872" t="str">
        <f t="shared" si="124"/>
        <v>Q2</v>
      </c>
      <c r="J872" s="4">
        <f t="shared" si="125"/>
        <v>42147</v>
      </c>
    </row>
    <row r="873" spans="1:10" x14ac:dyDescent="0.25">
      <c r="A873" s="7">
        <f t="shared" si="117"/>
        <v>20150522</v>
      </c>
      <c r="B873" s="4">
        <v>42146</v>
      </c>
      <c r="C873">
        <f t="shared" si="118"/>
        <v>22</v>
      </c>
      <c r="D873">
        <f t="shared" si="119"/>
        <v>142</v>
      </c>
      <c r="E873">
        <f t="shared" si="120"/>
        <v>2015</v>
      </c>
      <c r="F873">
        <f t="shared" si="121"/>
        <v>5</v>
      </c>
      <c r="G873" t="str">
        <f t="shared" si="122"/>
        <v>May</v>
      </c>
      <c r="H873">
        <f t="shared" si="123"/>
        <v>2</v>
      </c>
      <c r="I873" t="str">
        <f t="shared" si="124"/>
        <v>Q2</v>
      </c>
      <c r="J873" s="4">
        <f t="shared" si="125"/>
        <v>42147</v>
      </c>
    </row>
    <row r="874" spans="1:10" x14ac:dyDescent="0.25">
      <c r="A874" s="7">
        <f t="shared" si="117"/>
        <v>20150523</v>
      </c>
      <c r="B874" s="4">
        <v>42147</v>
      </c>
      <c r="C874">
        <f t="shared" si="118"/>
        <v>23</v>
      </c>
      <c r="D874">
        <f t="shared" si="119"/>
        <v>143</v>
      </c>
      <c r="E874">
        <f t="shared" si="120"/>
        <v>2015</v>
      </c>
      <c r="F874">
        <f t="shared" si="121"/>
        <v>5</v>
      </c>
      <c r="G874" t="str">
        <f t="shared" si="122"/>
        <v>May</v>
      </c>
      <c r="H874">
        <f t="shared" si="123"/>
        <v>2</v>
      </c>
      <c r="I874" t="str">
        <f t="shared" si="124"/>
        <v>Q2</v>
      </c>
      <c r="J874" s="4">
        <f t="shared" si="125"/>
        <v>42147</v>
      </c>
    </row>
    <row r="875" spans="1:10" x14ac:dyDescent="0.25">
      <c r="A875" s="7">
        <f t="shared" si="117"/>
        <v>20150524</v>
      </c>
      <c r="B875" s="4">
        <v>42148</v>
      </c>
      <c r="C875">
        <f t="shared" si="118"/>
        <v>24</v>
      </c>
      <c r="D875">
        <f t="shared" si="119"/>
        <v>144</v>
      </c>
      <c r="E875">
        <f t="shared" si="120"/>
        <v>2015</v>
      </c>
      <c r="F875">
        <f t="shared" si="121"/>
        <v>5</v>
      </c>
      <c r="G875" t="str">
        <f t="shared" si="122"/>
        <v>May</v>
      </c>
      <c r="H875">
        <f t="shared" si="123"/>
        <v>2</v>
      </c>
      <c r="I875" t="str">
        <f t="shared" si="124"/>
        <v>Q2</v>
      </c>
      <c r="J875" s="4">
        <f t="shared" si="125"/>
        <v>42154</v>
      </c>
    </row>
    <row r="876" spans="1:10" x14ac:dyDescent="0.25">
      <c r="A876" s="7">
        <f t="shared" si="117"/>
        <v>20150525</v>
      </c>
      <c r="B876" s="4">
        <v>42149</v>
      </c>
      <c r="C876">
        <f t="shared" si="118"/>
        <v>25</v>
      </c>
      <c r="D876">
        <f t="shared" si="119"/>
        <v>145</v>
      </c>
      <c r="E876">
        <f t="shared" si="120"/>
        <v>2015</v>
      </c>
      <c r="F876">
        <f t="shared" si="121"/>
        <v>5</v>
      </c>
      <c r="G876" t="str">
        <f t="shared" si="122"/>
        <v>May</v>
      </c>
      <c r="H876">
        <f t="shared" si="123"/>
        <v>2</v>
      </c>
      <c r="I876" t="str">
        <f t="shared" si="124"/>
        <v>Q2</v>
      </c>
      <c r="J876" s="4">
        <f t="shared" si="125"/>
        <v>42154</v>
      </c>
    </row>
    <row r="877" spans="1:10" x14ac:dyDescent="0.25">
      <c r="A877" s="7">
        <f t="shared" si="117"/>
        <v>20150526</v>
      </c>
      <c r="B877" s="4">
        <v>42150</v>
      </c>
      <c r="C877">
        <f t="shared" si="118"/>
        <v>26</v>
      </c>
      <c r="D877">
        <f t="shared" si="119"/>
        <v>146</v>
      </c>
      <c r="E877">
        <f t="shared" si="120"/>
        <v>2015</v>
      </c>
      <c r="F877">
        <f t="shared" si="121"/>
        <v>5</v>
      </c>
      <c r="G877" t="str">
        <f t="shared" si="122"/>
        <v>May</v>
      </c>
      <c r="H877">
        <f t="shared" si="123"/>
        <v>2</v>
      </c>
      <c r="I877" t="str">
        <f t="shared" si="124"/>
        <v>Q2</v>
      </c>
      <c r="J877" s="4">
        <f t="shared" si="125"/>
        <v>42154</v>
      </c>
    </row>
    <row r="878" spans="1:10" x14ac:dyDescent="0.25">
      <c r="A878" s="7">
        <f t="shared" si="117"/>
        <v>20150527</v>
      </c>
      <c r="B878" s="4">
        <v>42151</v>
      </c>
      <c r="C878">
        <f t="shared" si="118"/>
        <v>27</v>
      </c>
      <c r="D878">
        <f t="shared" si="119"/>
        <v>147</v>
      </c>
      <c r="E878">
        <f t="shared" si="120"/>
        <v>2015</v>
      </c>
      <c r="F878">
        <f t="shared" si="121"/>
        <v>5</v>
      </c>
      <c r="G878" t="str">
        <f t="shared" si="122"/>
        <v>May</v>
      </c>
      <c r="H878">
        <f t="shared" si="123"/>
        <v>2</v>
      </c>
      <c r="I878" t="str">
        <f t="shared" si="124"/>
        <v>Q2</v>
      </c>
      <c r="J878" s="4">
        <f t="shared" si="125"/>
        <v>42154</v>
      </c>
    </row>
    <row r="879" spans="1:10" x14ac:dyDescent="0.25">
      <c r="A879" s="7">
        <f t="shared" si="117"/>
        <v>20150528</v>
      </c>
      <c r="B879" s="4">
        <v>42152</v>
      </c>
      <c r="C879">
        <f t="shared" si="118"/>
        <v>28</v>
      </c>
      <c r="D879">
        <f t="shared" si="119"/>
        <v>148</v>
      </c>
      <c r="E879">
        <f t="shared" si="120"/>
        <v>2015</v>
      </c>
      <c r="F879">
        <f t="shared" si="121"/>
        <v>5</v>
      </c>
      <c r="G879" t="str">
        <f t="shared" si="122"/>
        <v>May</v>
      </c>
      <c r="H879">
        <f t="shared" si="123"/>
        <v>2</v>
      </c>
      <c r="I879" t="str">
        <f t="shared" si="124"/>
        <v>Q2</v>
      </c>
      <c r="J879" s="4">
        <f t="shared" si="125"/>
        <v>42154</v>
      </c>
    </row>
    <row r="880" spans="1:10" x14ac:dyDescent="0.25">
      <c r="A880" s="7">
        <f t="shared" si="117"/>
        <v>20150529</v>
      </c>
      <c r="B880" s="4">
        <v>42153</v>
      </c>
      <c r="C880">
        <f t="shared" si="118"/>
        <v>29</v>
      </c>
      <c r="D880">
        <f t="shared" si="119"/>
        <v>149</v>
      </c>
      <c r="E880">
        <f t="shared" si="120"/>
        <v>2015</v>
      </c>
      <c r="F880">
        <f t="shared" si="121"/>
        <v>5</v>
      </c>
      <c r="G880" t="str">
        <f t="shared" si="122"/>
        <v>May</v>
      </c>
      <c r="H880">
        <f t="shared" si="123"/>
        <v>2</v>
      </c>
      <c r="I880" t="str">
        <f t="shared" si="124"/>
        <v>Q2</v>
      </c>
      <c r="J880" s="4">
        <f t="shared" si="125"/>
        <v>42154</v>
      </c>
    </row>
    <row r="881" spans="1:10" x14ac:dyDescent="0.25">
      <c r="A881" s="7">
        <f t="shared" si="117"/>
        <v>20150530</v>
      </c>
      <c r="B881" s="4">
        <v>42154</v>
      </c>
      <c r="C881">
        <f t="shared" si="118"/>
        <v>30</v>
      </c>
      <c r="D881">
        <f t="shared" si="119"/>
        <v>150</v>
      </c>
      <c r="E881">
        <f t="shared" si="120"/>
        <v>2015</v>
      </c>
      <c r="F881">
        <f t="shared" si="121"/>
        <v>5</v>
      </c>
      <c r="G881" t="str">
        <f t="shared" si="122"/>
        <v>May</v>
      </c>
      <c r="H881">
        <f t="shared" si="123"/>
        <v>2</v>
      </c>
      <c r="I881" t="str">
        <f t="shared" si="124"/>
        <v>Q2</v>
      </c>
      <c r="J881" s="4">
        <f t="shared" si="125"/>
        <v>42154</v>
      </c>
    </row>
    <row r="882" spans="1:10" x14ac:dyDescent="0.25">
      <c r="A882" s="7">
        <f t="shared" si="117"/>
        <v>20150531</v>
      </c>
      <c r="B882" s="4">
        <v>42155</v>
      </c>
      <c r="C882">
        <f t="shared" si="118"/>
        <v>31</v>
      </c>
      <c r="D882">
        <f t="shared" si="119"/>
        <v>151</v>
      </c>
      <c r="E882">
        <f t="shared" si="120"/>
        <v>2015</v>
      </c>
      <c r="F882">
        <f t="shared" si="121"/>
        <v>5</v>
      </c>
      <c r="G882" t="str">
        <f t="shared" si="122"/>
        <v>May</v>
      </c>
      <c r="H882">
        <f t="shared" si="123"/>
        <v>2</v>
      </c>
      <c r="I882" t="str">
        <f t="shared" si="124"/>
        <v>Q2</v>
      </c>
      <c r="J882" s="4">
        <f t="shared" si="125"/>
        <v>42161</v>
      </c>
    </row>
    <row r="883" spans="1:10" x14ac:dyDescent="0.25">
      <c r="A883" s="7">
        <f t="shared" si="117"/>
        <v>20150601</v>
      </c>
      <c r="B883" s="4">
        <v>42156</v>
      </c>
      <c r="C883">
        <f t="shared" si="118"/>
        <v>1</v>
      </c>
      <c r="D883">
        <f t="shared" si="119"/>
        <v>152</v>
      </c>
      <c r="E883">
        <f t="shared" si="120"/>
        <v>2015</v>
      </c>
      <c r="F883">
        <f t="shared" si="121"/>
        <v>6</v>
      </c>
      <c r="G883" t="str">
        <f t="shared" si="122"/>
        <v>June</v>
      </c>
      <c r="H883">
        <f t="shared" si="123"/>
        <v>2</v>
      </c>
      <c r="I883" t="str">
        <f t="shared" si="124"/>
        <v>Q2</v>
      </c>
      <c r="J883" s="4">
        <f t="shared" si="125"/>
        <v>42161</v>
      </c>
    </row>
    <row r="884" spans="1:10" x14ac:dyDescent="0.25">
      <c r="A884" s="7">
        <f t="shared" si="117"/>
        <v>20150602</v>
      </c>
      <c r="B884" s="4">
        <v>42157</v>
      </c>
      <c r="C884">
        <f t="shared" si="118"/>
        <v>2</v>
      </c>
      <c r="D884">
        <f t="shared" si="119"/>
        <v>153</v>
      </c>
      <c r="E884">
        <f t="shared" si="120"/>
        <v>2015</v>
      </c>
      <c r="F884">
        <f t="shared" si="121"/>
        <v>6</v>
      </c>
      <c r="G884" t="str">
        <f t="shared" si="122"/>
        <v>June</v>
      </c>
      <c r="H884">
        <f t="shared" si="123"/>
        <v>2</v>
      </c>
      <c r="I884" t="str">
        <f t="shared" si="124"/>
        <v>Q2</v>
      </c>
      <c r="J884" s="4">
        <f t="shared" si="125"/>
        <v>42161</v>
      </c>
    </row>
    <row r="885" spans="1:10" x14ac:dyDescent="0.25">
      <c r="A885" s="7">
        <f t="shared" si="117"/>
        <v>20150603</v>
      </c>
      <c r="B885" s="4">
        <v>42158</v>
      </c>
      <c r="C885">
        <f t="shared" si="118"/>
        <v>3</v>
      </c>
      <c r="D885">
        <f t="shared" si="119"/>
        <v>154</v>
      </c>
      <c r="E885">
        <f t="shared" si="120"/>
        <v>2015</v>
      </c>
      <c r="F885">
        <f t="shared" si="121"/>
        <v>6</v>
      </c>
      <c r="G885" t="str">
        <f t="shared" si="122"/>
        <v>June</v>
      </c>
      <c r="H885">
        <f t="shared" si="123"/>
        <v>2</v>
      </c>
      <c r="I885" t="str">
        <f t="shared" si="124"/>
        <v>Q2</v>
      </c>
      <c r="J885" s="4">
        <f t="shared" si="125"/>
        <v>42161</v>
      </c>
    </row>
    <row r="886" spans="1:10" x14ac:dyDescent="0.25">
      <c r="A886" s="7">
        <f t="shared" si="117"/>
        <v>20150604</v>
      </c>
      <c r="B886" s="4">
        <v>42159</v>
      </c>
      <c r="C886">
        <f t="shared" si="118"/>
        <v>4</v>
      </c>
      <c r="D886">
        <f t="shared" si="119"/>
        <v>155</v>
      </c>
      <c r="E886">
        <f t="shared" si="120"/>
        <v>2015</v>
      </c>
      <c r="F886">
        <f t="shared" si="121"/>
        <v>6</v>
      </c>
      <c r="G886" t="str">
        <f t="shared" si="122"/>
        <v>June</v>
      </c>
      <c r="H886">
        <f t="shared" si="123"/>
        <v>2</v>
      </c>
      <c r="I886" t="str">
        <f t="shared" si="124"/>
        <v>Q2</v>
      </c>
      <c r="J886" s="4">
        <f t="shared" si="125"/>
        <v>42161</v>
      </c>
    </row>
    <row r="887" spans="1:10" x14ac:dyDescent="0.25">
      <c r="A887" s="7">
        <f t="shared" si="117"/>
        <v>20150605</v>
      </c>
      <c r="B887" s="4">
        <v>42160</v>
      </c>
      <c r="C887">
        <f t="shared" si="118"/>
        <v>5</v>
      </c>
      <c r="D887">
        <f t="shared" si="119"/>
        <v>156</v>
      </c>
      <c r="E887">
        <f t="shared" si="120"/>
        <v>2015</v>
      </c>
      <c r="F887">
        <f t="shared" si="121"/>
        <v>6</v>
      </c>
      <c r="G887" t="str">
        <f t="shared" si="122"/>
        <v>June</v>
      </c>
      <c r="H887">
        <f t="shared" si="123"/>
        <v>2</v>
      </c>
      <c r="I887" t="str">
        <f t="shared" si="124"/>
        <v>Q2</v>
      </c>
      <c r="J887" s="4">
        <f t="shared" si="125"/>
        <v>42161</v>
      </c>
    </row>
    <row r="888" spans="1:10" x14ac:dyDescent="0.25">
      <c r="A888" s="7">
        <f t="shared" si="117"/>
        <v>20150606</v>
      </c>
      <c r="B888" s="4">
        <v>42161</v>
      </c>
      <c r="C888">
        <f t="shared" si="118"/>
        <v>6</v>
      </c>
      <c r="D888">
        <f t="shared" si="119"/>
        <v>157</v>
      </c>
      <c r="E888">
        <f t="shared" si="120"/>
        <v>2015</v>
      </c>
      <c r="F888">
        <f t="shared" si="121"/>
        <v>6</v>
      </c>
      <c r="G888" t="str">
        <f t="shared" si="122"/>
        <v>June</v>
      </c>
      <c r="H888">
        <f t="shared" si="123"/>
        <v>2</v>
      </c>
      <c r="I888" t="str">
        <f t="shared" si="124"/>
        <v>Q2</v>
      </c>
      <c r="J888" s="4">
        <f t="shared" si="125"/>
        <v>42161</v>
      </c>
    </row>
    <row r="889" spans="1:10" x14ac:dyDescent="0.25">
      <c r="A889" s="7">
        <f t="shared" si="117"/>
        <v>20150607</v>
      </c>
      <c r="B889" s="4">
        <v>42162</v>
      </c>
      <c r="C889">
        <f t="shared" si="118"/>
        <v>7</v>
      </c>
      <c r="D889">
        <f t="shared" si="119"/>
        <v>158</v>
      </c>
      <c r="E889">
        <f t="shared" si="120"/>
        <v>2015</v>
      </c>
      <c r="F889">
        <f t="shared" si="121"/>
        <v>6</v>
      </c>
      <c r="G889" t="str">
        <f t="shared" si="122"/>
        <v>June</v>
      </c>
      <c r="H889">
        <f t="shared" si="123"/>
        <v>2</v>
      </c>
      <c r="I889" t="str">
        <f t="shared" si="124"/>
        <v>Q2</v>
      </c>
      <c r="J889" s="4">
        <f t="shared" si="125"/>
        <v>42168</v>
      </c>
    </row>
    <row r="890" spans="1:10" x14ac:dyDescent="0.25">
      <c r="A890" s="7">
        <f t="shared" si="117"/>
        <v>20150608</v>
      </c>
      <c r="B890" s="4">
        <v>42163</v>
      </c>
      <c r="C890">
        <f t="shared" si="118"/>
        <v>8</v>
      </c>
      <c r="D890">
        <f t="shared" si="119"/>
        <v>159</v>
      </c>
      <c r="E890">
        <f t="shared" si="120"/>
        <v>2015</v>
      </c>
      <c r="F890">
        <f t="shared" si="121"/>
        <v>6</v>
      </c>
      <c r="G890" t="str">
        <f t="shared" si="122"/>
        <v>June</v>
      </c>
      <c r="H890">
        <f t="shared" si="123"/>
        <v>2</v>
      </c>
      <c r="I890" t="str">
        <f t="shared" si="124"/>
        <v>Q2</v>
      </c>
      <c r="J890" s="4">
        <f t="shared" si="125"/>
        <v>42168</v>
      </c>
    </row>
    <row r="891" spans="1:10" x14ac:dyDescent="0.25">
      <c r="A891" s="7">
        <f t="shared" si="117"/>
        <v>20150609</v>
      </c>
      <c r="B891" s="4">
        <v>42164</v>
      </c>
      <c r="C891">
        <f t="shared" si="118"/>
        <v>9</v>
      </c>
      <c r="D891">
        <f t="shared" si="119"/>
        <v>160</v>
      </c>
      <c r="E891">
        <f t="shared" si="120"/>
        <v>2015</v>
      </c>
      <c r="F891">
        <f t="shared" si="121"/>
        <v>6</v>
      </c>
      <c r="G891" t="str">
        <f t="shared" si="122"/>
        <v>June</v>
      </c>
      <c r="H891">
        <f t="shared" si="123"/>
        <v>2</v>
      </c>
      <c r="I891" t="str">
        <f t="shared" si="124"/>
        <v>Q2</v>
      </c>
      <c r="J891" s="4">
        <f t="shared" si="125"/>
        <v>42168</v>
      </c>
    </row>
    <row r="892" spans="1:10" x14ac:dyDescent="0.25">
      <c r="A892" s="7">
        <f t="shared" si="117"/>
        <v>20150610</v>
      </c>
      <c r="B892" s="4">
        <v>42165</v>
      </c>
      <c r="C892">
        <f t="shared" si="118"/>
        <v>10</v>
      </c>
      <c r="D892">
        <f t="shared" si="119"/>
        <v>161</v>
      </c>
      <c r="E892">
        <f t="shared" si="120"/>
        <v>2015</v>
      </c>
      <c r="F892">
        <f t="shared" si="121"/>
        <v>6</v>
      </c>
      <c r="G892" t="str">
        <f t="shared" si="122"/>
        <v>June</v>
      </c>
      <c r="H892">
        <f t="shared" si="123"/>
        <v>2</v>
      </c>
      <c r="I892" t="str">
        <f t="shared" si="124"/>
        <v>Q2</v>
      </c>
      <c r="J892" s="4">
        <f t="shared" si="125"/>
        <v>42168</v>
      </c>
    </row>
    <row r="893" spans="1:10" x14ac:dyDescent="0.25">
      <c r="A893" s="7">
        <f t="shared" si="117"/>
        <v>20150611</v>
      </c>
      <c r="B893" s="4">
        <v>42166</v>
      </c>
      <c r="C893">
        <f t="shared" si="118"/>
        <v>11</v>
      </c>
      <c r="D893">
        <f t="shared" si="119"/>
        <v>162</v>
      </c>
      <c r="E893">
        <f t="shared" si="120"/>
        <v>2015</v>
      </c>
      <c r="F893">
        <f t="shared" si="121"/>
        <v>6</v>
      </c>
      <c r="G893" t="str">
        <f t="shared" si="122"/>
        <v>June</v>
      </c>
      <c r="H893">
        <f t="shared" si="123"/>
        <v>2</v>
      </c>
      <c r="I893" t="str">
        <f t="shared" si="124"/>
        <v>Q2</v>
      </c>
      <c r="J893" s="4">
        <f t="shared" si="125"/>
        <v>42168</v>
      </c>
    </row>
    <row r="894" spans="1:10" x14ac:dyDescent="0.25">
      <c r="A894" s="7">
        <f t="shared" si="117"/>
        <v>20150612</v>
      </c>
      <c r="B894" s="4">
        <v>42167</v>
      </c>
      <c r="C894">
        <f t="shared" si="118"/>
        <v>12</v>
      </c>
      <c r="D894">
        <f t="shared" si="119"/>
        <v>163</v>
      </c>
      <c r="E894">
        <f t="shared" si="120"/>
        <v>2015</v>
      </c>
      <c r="F894">
        <f t="shared" si="121"/>
        <v>6</v>
      </c>
      <c r="G894" t="str">
        <f t="shared" si="122"/>
        <v>June</v>
      </c>
      <c r="H894">
        <f t="shared" si="123"/>
        <v>2</v>
      </c>
      <c r="I894" t="str">
        <f t="shared" si="124"/>
        <v>Q2</v>
      </c>
      <c r="J894" s="4">
        <f t="shared" si="125"/>
        <v>42168</v>
      </c>
    </row>
    <row r="895" spans="1:10" x14ac:dyDescent="0.25">
      <c r="A895" s="7">
        <f t="shared" si="117"/>
        <v>20150613</v>
      </c>
      <c r="B895" s="4">
        <v>42168</v>
      </c>
      <c r="C895">
        <f t="shared" si="118"/>
        <v>13</v>
      </c>
      <c r="D895">
        <f t="shared" si="119"/>
        <v>164</v>
      </c>
      <c r="E895">
        <f t="shared" si="120"/>
        <v>2015</v>
      </c>
      <c r="F895">
        <f t="shared" si="121"/>
        <v>6</v>
      </c>
      <c r="G895" t="str">
        <f t="shared" si="122"/>
        <v>June</v>
      </c>
      <c r="H895">
        <f t="shared" si="123"/>
        <v>2</v>
      </c>
      <c r="I895" t="str">
        <f t="shared" si="124"/>
        <v>Q2</v>
      </c>
      <c r="J895" s="4">
        <f t="shared" si="125"/>
        <v>42168</v>
      </c>
    </row>
    <row r="896" spans="1:10" x14ac:dyDescent="0.25">
      <c r="A896" s="7">
        <f t="shared" si="117"/>
        <v>20150614</v>
      </c>
      <c r="B896" s="4">
        <v>42169</v>
      </c>
      <c r="C896">
        <f t="shared" si="118"/>
        <v>14</v>
      </c>
      <c r="D896">
        <f t="shared" si="119"/>
        <v>165</v>
      </c>
      <c r="E896">
        <f t="shared" si="120"/>
        <v>2015</v>
      </c>
      <c r="F896">
        <f t="shared" si="121"/>
        <v>6</v>
      </c>
      <c r="G896" t="str">
        <f t="shared" si="122"/>
        <v>June</v>
      </c>
      <c r="H896">
        <f t="shared" si="123"/>
        <v>2</v>
      </c>
      <c r="I896" t="str">
        <f t="shared" si="124"/>
        <v>Q2</v>
      </c>
      <c r="J896" s="4">
        <f t="shared" si="125"/>
        <v>42175</v>
      </c>
    </row>
    <row r="897" spans="1:10" x14ac:dyDescent="0.25">
      <c r="A897" s="7">
        <f t="shared" si="117"/>
        <v>20150615</v>
      </c>
      <c r="B897" s="4">
        <v>42170</v>
      </c>
      <c r="C897">
        <f t="shared" si="118"/>
        <v>15</v>
      </c>
      <c r="D897">
        <f t="shared" si="119"/>
        <v>166</v>
      </c>
      <c r="E897">
        <f t="shared" si="120"/>
        <v>2015</v>
      </c>
      <c r="F897">
        <f t="shared" si="121"/>
        <v>6</v>
      </c>
      <c r="G897" t="str">
        <f t="shared" si="122"/>
        <v>June</v>
      </c>
      <c r="H897">
        <f t="shared" si="123"/>
        <v>2</v>
      </c>
      <c r="I897" t="str">
        <f t="shared" si="124"/>
        <v>Q2</v>
      </c>
      <c r="J897" s="4">
        <f t="shared" si="125"/>
        <v>42175</v>
      </c>
    </row>
    <row r="898" spans="1:10" x14ac:dyDescent="0.25">
      <c r="A898" s="7">
        <f t="shared" si="117"/>
        <v>20150616</v>
      </c>
      <c r="B898" s="4">
        <v>42171</v>
      </c>
      <c r="C898">
        <f t="shared" si="118"/>
        <v>16</v>
      </c>
      <c r="D898">
        <f t="shared" si="119"/>
        <v>167</v>
      </c>
      <c r="E898">
        <f t="shared" si="120"/>
        <v>2015</v>
      </c>
      <c r="F898">
        <f t="shared" si="121"/>
        <v>6</v>
      </c>
      <c r="G898" t="str">
        <f t="shared" si="122"/>
        <v>June</v>
      </c>
      <c r="H898">
        <f t="shared" si="123"/>
        <v>2</v>
      </c>
      <c r="I898" t="str">
        <f t="shared" si="124"/>
        <v>Q2</v>
      </c>
      <c r="J898" s="4">
        <f t="shared" si="125"/>
        <v>42175</v>
      </c>
    </row>
    <row r="899" spans="1:10" x14ac:dyDescent="0.25">
      <c r="A899" s="7">
        <f t="shared" ref="A899:A962" si="126">YEAR(B899)*10000 + MONTH(B899)*100 + DAY(B899)</f>
        <v>20150617</v>
      </c>
      <c r="B899" s="4">
        <v>42172</v>
      </c>
      <c r="C899">
        <f t="shared" ref="C899:C962" si="127">DAY(B899)</f>
        <v>17</v>
      </c>
      <c r="D899">
        <f t="shared" ref="D899:D962" si="128">B899-DATE(YEAR(B899),1,0)</f>
        <v>168</v>
      </c>
      <c r="E899">
        <f t="shared" ref="E899:E962" si="129">YEAR(B899)</f>
        <v>2015</v>
      </c>
      <c r="F899">
        <f t="shared" ref="F899:F962" si="130">MONTH(B899)</f>
        <v>6</v>
      </c>
      <c r="G899" t="str">
        <f t="shared" ref="G899:G962" si="131">TEXT(B899,"mmmm")</f>
        <v>June</v>
      </c>
      <c r="H899">
        <f t="shared" ref="H899:H962" si="132">INT((MONTH(B899)-1)/3)+1</f>
        <v>2</v>
      </c>
      <c r="I899" t="str">
        <f t="shared" ref="I899:I962" si="133">"Q"&amp;H899</f>
        <v>Q2</v>
      </c>
      <c r="J899" s="4">
        <f t="shared" ref="J899:J962" si="134">B899+7-WEEKDAY(B899)</f>
        <v>42175</v>
      </c>
    </row>
    <row r="900" spans="1:10" x14ac:dyDescent="0.25">
      <c r="A900" s="7">
        <f t="shared" si="126"/>
        <v>20150618</v>
      </c>
      <c r="B900" s="4">
        <v>42173</v>
      </c>
      <c r="C900">
        <f t="shared" si="127"/>
        <v>18</v>
      </c>
      <c r="D900">
        <f t="shared" si="128"/>
        <v>169</v>
      </c>
      <c r="E900">
        <f t="shared" si="129"/>
        <v>2015</v>
      </c>
      <c r="F900">
        <f t="shared" si="130"/>
        <v>6</v>
      </c>
      <c r="G900" t="str">
        <f t="shared" si="131"/>
        <v>June</v>
      </c>
      <c r="H900">
        <f t="shared" si="132"/>
        <v>2</v>
      </c>
      <c r="I900" t="str">
        <f t="shared" si="133"/>
        <v>Q2</v>
      </c>
      <c r="J900" s="4">
        <f t="shared" si="134"/>
        <v>42175</v>
      </c>
    </row>
    <row r="901" spans="1:10" x14ac:dyDescent="0.25">
      <c r="A901" s="7">
        <f t="shared" si="126"/>
        <v>20150619</v>
      </c>
      <c r="B901" s="4">
        <v>42174</v>
      </c>
      <c r="C901">
        <f t="shared" si="127"/>
        <v>19</v>
      </c>
      <c r="D901">
        <f t="shared" si="128"/>
        <v>170</v>
      </c>
      <c r="E901">
        <f t="shared" si="129"/>
        <v>2015</v>
      </c>
      <c r="F901">
        <f t="shared" si="130"/>
        <v>6</v>
      </c>
      <c r="G901" t="str">
        <f t="shared" si="131"/>
        <v>June</v>
      </c>
      <c r="H901">
        <f t="shared" si="132"/>
        <v>2</v>
      </c>
      <c r="I901" t="str">
        <f t="shared" si="133"/>
        <v>Q2</v>
      </c>
      <c r="J901" s="4">
        <f t="shared" si="134"/>
        <v>42175</v>
      </c>
    </row>
    <row r="902" spans="1:10" x14ac:dyDescent="0.25">
      <c r="A902" s="7">
        <f t="shared" si="126"/>
        <v>20150620</v>
      </c>
      <c r="B902" s="4">
        <v>42175</v>
      </c>
      <c r="C902">
        <f t="shared" si="127"/>
        <v>20</v>
      </c>
      <c r="D902">
        <f t="shared" si="128"/>
        <v>171</v>
      </c>
      <c r="E902">
        <f t="shared" si="129"/>
        <v>2015</v>
      </c>
      <c r="F902">
        <f t="shared" si="130"/>
        <v>6</v>
      </c>
      <c r="G902" t="str">
        <f t="shared" si="131"/>
        <v>June</v>
      </c>
      <c r="H902">
        <f t="shared" si="132"/>
        <v>2</v>
      </c>
      <c r="I902" t="str">
        <f t="shared" si="133"/>
        <v>Q2</v>
      </c>
      <c r="J902" s="4">
        <f t="shared" si="134"/>
        <v>42175</v>
      </c>
    </row>
    <row r="903" spans="1:10" x14ac:dyDescent="0.25">
      <c r="A903" s="7">
        <f t="shared" si="126"/>
        <v>20150621</v>
      </c>
      <c r="B903" s="4">
        <v>42176</v>
      </c>
      <c r="C903">
        <f t="shared" si="127"/>
        <v>21</v>
      </c>
      <c r="D903">
        <f t="shared" si="128"/>
        <v>172</v>
      </c>
      <c r="E903">
        <f t="shared" si="129"/>
        <v>2015</v>
      </c>
      <c r="F903">
        <f t="shared" si="130"/>
        <v>6</v>
      </c>
      <c r="G903" t="str">
        <f t="shared" si="131"/>
        <v>June</v>
      </c>
      <c r="H903">
        <f t="shared" si="132"/>
        <v>2</v>
      </c>
      <c r="I903" t="str">
        <f t="shared" si="133"/>
        <v>Q2</v>
      </c>
      <c r="J903" s="4">
        <f t="shared" si="134"/>
        <v>42182</v>
      </c>
    </row>
    <row r="904" spans="1:10" x14ac:dyDescent="0.25">
      <c r="A904" s="7">
        <f t="shared" si="126"/>
        <v>20150622</v>
      </c>
      <c r="B904" s="4">
        <v>42177</v>
      </c>
      <c r="C904">
        <f t="shared" si="127"/>
        <v>22</v>
      </c>
      <c r="D904">
        <f t="shared" si="128"/>
        <v>173</v>
      </c>
      <c r="E904">
        <f t="shared" si="129"/>
        <v>2015</v>
      </c>
      <c r="F904">
        <f t="shared" si="130"/>
        <v>6</v>
      </c>
      <c r="G904" t="str">
        <f t="shared" si="131"/>
        <v>June</v>
      </c>
      <c r="H904">
        <f t="shared" si="132"/>
        <v>2</v>
      </c>
      <c r="I904" t="str">
        <f t="shared" si="133"/>
        <v>Q2</v>
      </c>
      <c r="J904" s="4">
        <f t="shared" si="134"/>
        <v>42182</v>
      </c>
    </row>
    <row r="905" spans="1:10" x14ac:dyDescent="0.25">
      <c r="A905" s="7">
        <f t="shared" si="126"/>
        <v>20150623</v>
      </c>
      <c r="B905" s="4">
        <v>42178</v>
      </c>
      <c r="C905">
        <f t="shared" si="127"/>
        <v>23</v>
      </c>
      <c r="D905">
        <f t="shared" si="128"/>
        <v>174</v>
      </c>
      <c r="E905">
        <f t="shared" si="129"/>
        <v>2015</v>
      </c>
      <c r="F905">
        <f t="shared" si="130"/>
        <v>6</v>
      </c>
      <c r="G905" t="str">
        <f t="shared" si="131"/>
        <v>June</v>
      </c>
      <c r="H905">
        <f t="shared" si="132"/>
        <v>2</v>
      </c>
      <c r="I905" t="str">
        <f t="shared" si="133"/>
        <v>Q2</v>
      </c>
      <c r="J905" s="4">
        <f t="shared" si="134"/>
        <v>42182</v>
      </c>
    </row>
    <row r="906" spans="1:10" x14ac:dyDescent="0.25">
      <c r="A906" s="7">
        <f t="shared" si="126"/>
        <v>20150624</v>
      </c>
      <c r="B906" s="4">
        <v>42179</v>
      </c>
      <c r="C906">
        <f t="shared" si="127"/>
        <v>24</v>
      </c>
      <c r="D906">
        <f t="shared" si="128"/>
        <v>175</v>
      </c>
      <c r="E906">
        <f t="shared" si="129"/>
        <v>2015</v>
      </c>
      <c r="F906">
        <f t="shared" si="130"/>
        <v>6</v>
      </c>
      <c r="G906" t="str">
        <f t="shared" si="131"/>
        <v>June</v>
      </c>
      <c r="H906">
        <f t="shared" si="132"/>
        <v>2</v>
      </c>
      <c r="I906" t="str">
        <f t="shared" si="133"/>
        <v>Q2</v>
      </c>
      <c r="J906" s="4">
        <f t="shared" si="134"/>
        <v>42182</v>
      </c>
    </row>
    <row r="907" spans="1:10" x14ac:dyDescent="0.25">
      <c r="A907" s="7">
        <f t="shared" si="126"/>
        <v>20150625</v>
      </c>
      <c r="B907" s="4">
        <v>42180</v>
      </c>
      <c r="C907">
        <f t="shared" si="127"/>
        <v>25</v>
      </c>
      <c r="D907">
        <f t="shared" si="128"/>
        <v>176</v>
      </c>
      <c r="E907">
        <f t="shared" si="129"/>
        <v>2015</v>
      </c>
      <c r="F907">
        <f t="shared" si="130"/>
        <v>6</v>
      </c>
      <c r="G907" t="str">
        <f t="shared" si="131"/>
        <v>June</v>
      </c>
      <c r="H907">
        <f t="shared" si="132"/>
        <v>2</v>
      </c>
      <c r="I907" t="str">
        <f t="shared" si="133"/>
        <v>Q2</v>
      </c>
      <c r="J907" s="4">
        <f t="shared" si="134"/>
        <v>42182</v>
      </c>
    </row>
    <row r="908" spans="1:10" x14ac:dyDescent="0.25">
      <c r="A908" s="7">
        <f t="shared" si="126"/>
        <v>20150626</v>
      </c>
      <c r="B908" s="4">
        <v>42181</v>
      </c>
      <c r="C908">
        <f t="shared" si="127"/>
        <v>26</v>
      </c>
      <c r="D908">
        <f t="shared" si="128"/>
        <v>177</v>
      </c>
      <c r="E908">
        <f t="shared" si="129"/>
        <v>2015</v>
      </c>
      <c r="F908">
        <f t="shared" si="130"/>
        <v>6</v>
      </c>
      <c r="G908" t="str">
        <f t="shared" si="131"/>
        <v>June</v>
      </c>
      <c r="H908">
        <f t="shared" si="132"/>
        <v>2</v>
      </c>
      <c r="I908" t="str">
        <f t="shared" si="133"/>
        <v>Q2</v>
      </c>
      <c r="J908" s="4">
        <f t="shared" si="134"/>
        <v>42182</v>
      </c>
    </row>
    <row r="909" spans="1:10" x14ac:dyDescent="0.25">
      <c r="A909" s="7">
        <f t="shared" si="126"/>
        <v>20150627</v>
      </c>
      <c r="B909" s="4">
        <v>42182</v>
      </c>
      <c r="C909">
        <f t="shared" si="127"/>
        <v>27</v>
      </c>
      <c r="D909">
        <f t="shared" si="128"/>
        <v>178</v>
      </c>
      <c r="E909">
        <f t="shared" si="129"/>
        <v>2015</v>
      </c>
      <c r="F909">
        <f t="shared" si="130"/>
        <v>6</v>
      </c>
      <c r="G909" t="str">
        <f t="shared" si="131"/>
        <v>June</v>
      </c>
      <c r="H909">
        <f t="shared" si="132"/>
        <v>2</v>
      </c>
      <c r="I909" t="str">
        <f t="shared" si="133"/>
        <v>Q2</v>
      </c>
      <c r="J909" s="4">
        <f t="shared" si="134"/>
        <v>42182</v>
      </c>
    </row>
    <row r="910" spans="1:10" x14ac:dyDescent="0.25">
      <c r="A910" s="7">
        <f t="shared" si="126"/>
        <v>20150628</v>
      </c>
      <c r="B910" s="4">
        <v>42183</v>
      </c>
      <c r="C910">
        <f t="shared" si="127"/>
        <v>28</v>
      </c>
      <c r="D910">
        <f t="shared" si="128"/>
        <v>179</v>
      </c>
      <c r="E910">
        <f t="shared" si="129"/>
        <v>2015</v>
      </c>
      <c r="F910">
        <f t="shared" si="130"/>
        <v>6</v>
      </c>
      <c r="G910" t="str">
        <f t="shared" si="131"/>
        <v>June</v>
      </c>
      <c r="H910">
        <f t="shared" si="132"/>
        <v>2</v>
      </c>
      <c r="I910" t="str">
        <f t="shared" si="133"/>
        <v>Q2</v>
      </c>
      <c r="J910" s="4">
        <f t="shared" si="134"/>
        <v>42189</v>
      </c>
    </row>
    <row r="911" spans="1:10" x14ac:dyDescent="0.25">
      <c r="A911" s="7">
        <f t="shared" si="126"/>
        <v>20150629</v>
      </c>
      <c r="B911" s="4">
        <v>42184</v>
      </c>
      <c r="C911">
        <f t="shared" si="127"/>
        <v>29</v>
      </c>
      <c r="D911">
        <f t="shared" si="128"/>
        <v>180</v>
      </c>
      <c r="E911">
        <f t="shared" si="129"/>
        <v>2015</v>
      </c>
      <c r="F911">
        <f t="shared" si="130"/>
        <v>6</v>
      </c>
      <c r="G911" t="str">
        <f t="shared" si="131"/>
        <v>June</v>
      </c>
      <c r="H911">
        <f t="shared" si="132"/>
        <v>2</v>
      </c>
      <c r="I911" t="str">
        <f t="shared" si="133"/>
        <v>Q2</v>
      </c>
      <c r="J911" s="4">
        <f t="shared" si="134"/>
        <v>42189</v>
      </c>
    </row>
    <row r="912" spans="1:10" x14ac:dyDescent="0.25">
      <c r="A912" s="7">
        <f t="shared" si="126"/>
        <v>20150630</v>
      </c>
      <c r="B912" s="4">
        <v>42185</v>
      </c>
      <c r="C912">
        <f t="shared" si="127"/>
        <v>30</v>
      </c>
      <c r="D912">
        <f t="shared" si="128"/>
        <v>181</v>
      </c>
      <c r="E912">
        <f t="shared" si="129"/>
        <v>2015</v>
      </c>
      <c r="F912">
        <f t="shared" si="130"/>
        <v>6</v>
      </c>
      <c r="G912" t="str">
        <f t="shared" si="131"/>
        <v>June</v>
      </c>
      <c r="H912">
        <f t="shared" si="132"/>
        <v>2</v>
      </c>
      <c r="I912" t="str">
        <f t="shared" si="133"/>
        <v>Q2</v>
      </c>
      <c r="J912" s="4">
        <f t="shared" si="134"/>
        <v>42189</v>
      </c>
    </row>
    <row r="913" spans="1:10" x14ac:dyDescent="0.25">
      <c r="A913" s="7">
        <f t="shared" si="126"/>
        <v>20150701</v>
      </c>
      <c r="B913" s="4">
        <v>42186</v>
      </c>
      <c r="C913">
        <f t="shared" si="127"/>
        <v>1</v>
      </c>
      <c r="D913">
        <f t="shared" si="128"/>
        <v>182</v>
      </c>
      <c r="E913">
        <f t="shared" si="129"/>
        <v>2015</v>
      </c>
      <c r="F913">
        <f t="shared" si="130"/>
        <v>7</v>
      </c>
      <c r="G913" t="str">
        <f t="shared" si="131"/>
        <v>July</v>
      </c>
      <c r="H913">
        <f t="shared" si="132"/>
        <v>3</v>
      </c>
      <c r="I913" t="str">
        <f t="shared" si="133"/>
        <v>Q3</v>
      </c>
      <c r="J913" s="4">
        <f t="shared" si="134"/>
        <v>42189</v>
      </c>
    </row>
    <row r="914" spans="1:10" x14ac:dyDescent="0.25">
      <c r="A914" s="7">
        <f t="shared" si="126"/>
        <v>20150702</v>
      </c>
      <c r="B914" s="4">
        <v>42187</v>
      </c>
      <c r="C914">
        <f t="shared" si="127"/>
        <v>2</v>
      </c>
      <c r="D914">
        <f t="shared" si="128"/>
        <v>183</v>
      </c>
      <c r="E914">
        <f t="shared" si="129"/>
        <v>2015</v>
      </c>
      <c r="F914">
        <f t="shared" si="130"/>
        <v>7</v>
      </c>
      <c r="G914" t="str">
        <f t="shared" si="131"/>
        <v>July</v>
      </c>
      <c r="H914">
        <f t="shared" si="132"/>
        <v>3</v>
      </c>
      <c r="I914" t="str">
        <f t="shared" si="133"/>
        <v>Q3</v>
      </c>
      <c r="J914" s="4">
        <f t="shared" si="134"/>
        <v>42189</v>
      </c>
    </row>
    <row r="915" spans="1:10" x14ac:dyDescent="0.25">
      <c r="A915" s="7">
        <f t="shared" si="126"/>
        <v>20150703</v>
      </c>
      <c r="B915" s="4">
        <v>42188</v>
      </c>
      <c r="C915">
        <f t="shared" si="127"/>
        <v>3</v>
      </c>
      <c r="D915">
        <f t="shared" si="128"/>
        <v>184</v>
      </c>
      <c r="E915">
        <f t="shared" si="129"/>
        <v>2015</v>
      </c>
      <c r="F915">
        <f t="shared" si="130"/>
        <v>7</v>
      </c>
      <c r="G915" t="str">
        <f t="shared" si="131"/>
        <v>July</v>
      </c>
      <c r="H915">
        <f t="shared" si="132"/>
        <v>3</v>
      </c>
      <c r="I915" t="str">
        <f t="shared" si="133"/>
        <v>Q3</v>
      </c>
      <c r="J915" s="4">
        <f t="shared" si="134"/>
        <v>42189</v>
      </c>
    </row>
    <row r="916" spans="1:10" x14ac:dyDescent="0.25">
      <c r="A916" s="7">
        <f t="shared" si="126"/>
        <v>20150704</v>
      </c>
      <c r="B916" s="4">
        <v>42189</v>
      </c>
      <c r="C916">
        <f t="shared" si="127"/>
        <v>4</v>
      </c>
      <c r="D916">
        <f t="shared" si="128"/>
        <v>185</v>
      </c>
      <c r="E916">
        <f t="shared" si="129"/>
        <v>2015</v>
      </c>
      <c r="F916">
        <f t="shared" si="130"/>
        <v>7</v>
      </c>
      <c r="G916" t="str">
        <f t="shared" si="131"/>
        <v>July</v>
      </c>
      <c r="H916">
        <f t="shared" si="132"/>
        <v>3</v>
      </c>
      <c r="I916" t="str">
        <f t="shared" si="133"/>
        <v>Q3</v>
      </c>
      <c r="J916" s="4">
        <f t="shared" si="134"/>
        <v>42189</v>
      </c>
    </row>
    <row r="917" spans="1:10" x14ac:dyDescent="0.25">
      <c r="A917" s="7">
        <f t="shared" si="126"/>
        <v>20150705</v>
      </c>
      <c r="B917" s="4">
        <v>42190</v>
      </c>
      <c r="C917">
        <f t="shared" si="127"/>
        <v>5</v>
      </c>
      <c r="D917">
        <f t="shared" si="128"/>
        <v>186</v>
      </c>
      <c r="E917">
        <f t="shared" si="129"/>
        <v>2015</v>
      </c>
      <c r="F917">
        <f t="shared" si="130"/>
        <v>7</v>
      </c>
      <c r="G917" t="str">
        <f t="shared" si="131"/>
        <v>July</v>
      </c>
      <c r="H917">
        <f t="shared" si="132"/>
        <v>3</v>
      </c>
      <c r="I917" t="str">
        <f t="shared" si="133"/>
        <v>Q3</v>
      </c>
      <c r="J917" s="4">
        <f t="shared" si="134"/>
        <v>42196</v>
      </c>
    </row>
    <row r="918" spans="1:10" x14ac:dyDescent="0.25">
      <c r="A918" s="7">
        <f t="shared" si="126"/>
        <v>20150706</v>
      </c>
      <c r="B918" s="4">
        <v>42191</v>
      </c>
      <c r="C918">
        <f t="shared" si="127"/>
        <v>6</v>
      </c>
      <c r="D918">
        <f t="shared" si="128"/>
        <v>187</v>
      </c>
      <c r="E918">
        <f t="shared" si="129"/>
        <v>2015</v>
      </c>
      <c r="F918">
        <f t="shared" si="130"/>
        <v>7</v>
      </c>
      <c r="G918" t="str">
        <f t="shared" si="131"/>
        <v>July</v>
      </c>
      <c r="H918">
        <f t="shared" si="132"/>
        <v>3</v>
      </c>
      <c r="I918" t="str">
        <f t="shared" si="133"/>
        <v>Q3</v>
      </c>
      <c r="J918" s="4">
        <f t="shared" si="134"/>
        <v>42196</v>
      </c>
    </row>
    <row r="919" spans="1:10" x14ac:dyDescent="0.25">
      <c r="A919" s="7">
        <f t="shared" si="126"/>
        <v>20150707</v>
      </c>
      <c r="B919" s="4">
        <v>42192</v>
      </c>
      <c r="C919">
        <f t="shared" si="127"/>
        <v>7</v>
      </c>
      <c r="D919">
        <f t="shared" si="128"/>
        <v>188</v>
      </c>
      <c r="E919">
        <f t="shared" si="129"/>
        <v>2015</v>
      </c>
      <c r="F919">
        <f t="shared" si="130"/>
        <v>7</v>
      </c>
      <c r="G919" t="str">
        <f t="shared" si="131"/>
        <v>July</v>
      </c>
      <c r="H919">
        <f t="shared" si="132"/>
        <v>3</v>
      </c>
      <c r="I919" t="str">
        <f t="shared" si="133"/>
        <v>Q3</v>
      </c>
      <c r="J919" s="4">
        <f t="shared" si="134"/>
        <v>42196</v>
      </c>
    </row>
    <row r="920" spans="1:10" x14ac:dyDescent="0.25">
      <c r="A920" s="7">
        <f t="shared" si="126"/>
        <v>20150708</v>
      </c>
      <c r="B920" s="4">
        <v>42193</v>
      </c>
      <c r="C920">
        <f t="shared" si="127"/>
        <v>8</v>
      </c>
      <c r="D920">
        <f t="shared" si="128"/>
        <v>189</v>
      </c>
      <c r="E920">
        <f t="shared" si="129"/>
        <v>2015</v>
      </c>
      <c r="F920">
        <f t="shared" si="130"/>
        <v>7</v>
      </c>
      <c r="G920" t="str">
        <f t="shared" si="131"/>
        <v>July</v>
      </c>
      <c r="H920">
        <f t="shared" si="132"/>
        <v>3</v>
      </c>
      <c r="I920" t="str">
        <f t="shared" si="133"/>
        <v>Q3</v>
      </c>
      <c r="J920" s="4">
        <f t="shared" si="134"/>
        <v>42196</v>
      </c>
    </row>
    <row r="921" spans="1:10" x14ac:dyDescent="0.25">
      <c r="A921" s="7">
        <f t="shared" si="126"/>
        <v>20150709</v>
      </c>
      <c r="B921" s="4">
        <v>42194</v>
      </c>
      <c r="C921">
        <f t="shared" si="127"/>
        <v>9</v>
      </c>
      <c r="D921">
        <f t="shared" si="128"/>
        <v>190</v>
      </c>
      <c r="E921">
        <f t="shared" si="129"/>
        <v>2015</v>
      </c>
      <c r="F921">
        <f t="shared" si="130"/>
        <v>7</v>
      </c>
      <c r="G921" t="str">
        <f t="shared" si="131"/>
        <v>July</v>
      </c>
      <c r="H921">
        <f t="shared" si="132"/>
        <v>3</v>
      </c>
      <c r="I921" t="str">
        <f t="shared" si="133"/>
        <v>Q3</v>
      </c>
      <c r="J921" s="4">
        <f t="shared" si="134"/>
        <v>42196</v>
      </c>
    </row>
    <row r="922" spans="1:10" x14ac:dyDescent="0.25">
      <c r="A922" s="7">
        <f t="shared" si="126"/>
        <v>20150710</v>
      </c>
      <c r="B922" s="4">
        <v>42195</v>
      </c>
      <c r="C922">
        <f t="shared" si="127"/>
        <v>10</v>
      </c>
      <c r="D922">
        <f t="shared" si="128"/>
        <v>191</v>
      </c>
      <c r="E922">
        <f t="shared" si="129"/>
        <v>2015</v>
      </c>
      <c r="F922">
        <f t="shared" si="130"/>
        <v>7</v>
      </c>
      <c r="G922" t="str">
        <f t="shared" si="131"/>
        <v>July</v>
      </c>
      <c r="H922">
        <f t="shared" si="132"/>
        <v>3</v>
      </c>
      <c r="I922" t="str">
        <f t="shared" si="133"/>
        <v>Q3</v>
      </c>
      <c r="J922" s="4">
        <f t="shared" si="134"/>
        <v>42196</v>
      </c>
    </row>
    <row r="923" spans="1:10" x14ac:dyDescent="0.25">
      <c r="A923" s="7">
        <f t="shared" si="126"/>
        <v>20150711</v>
      </c>
      <c r="B923" s="4">
        <v>42196</v>
      </c>
      <c r="C923">
        <f t="shared" si="127"/>
        <v>11</v>
      </c>
      <c r="D923">
        <f t="shared" si="128"/>
        <v>192</v>
      </c>
      <c r="E923">
        <f t="shared" si="129"/>
        <v>2015</v>
      </c>
      <c r="F923">
        <f t="shared" si="130"/>
        <v>7</v>
      </c>
      <c r="G923" t="str">
        <f t="shared" si="131"/>
        <v>July</v>
      </c>
      <c r="H923">
        <f t="shared" si="132"/>
        <v>3</v>
      </c>
      <c r="I923" t="str">
        <f t="shared" si="133"/>
        <v>Q3</v>
      </c>
      <c r="J923" s="4">
        <f t="shared" si="134"/>
        <v>42196</v>
      </c>
    </row>
    <row r="924" spans="1:10" x14ac:dyDescent="0.25">
      <c r="A924" s="7">
        <f t="shared" si="126"/>
        <v>20150712</v>
      </c>
      <c r="B924" s="4">
        <v>42197</v>
      </c>
      <c r="C924">
        <f t="shared" si="127"/>
        <v>12</v>
      </c>
      <c r="D924">
        <f t="shared" si="128"/>
        <v>193</v>
      </c>
      <c r="E924">
        <f t="shared" si="129"/>
        <v>2015</v>
      </c>
      <c r="F924">
        <f t="shared" si="130"/>
        <v>7</v>
      </c>
      <c r="G924" t="str">
        <f t="shared" si="131"/>
        <v>July</v>
      </c>
      <c r="H924">
        <f t="shared" si="132"/>
        <v>3</v>
      </c>
      <c r="I924" t="str">
        <f t="shared" si="133"/>
        <v>Q3</v>
      </c>
      <c r="J924" s="4">
        <f t="shared" si="134"/>
        <v>42203</v>
      </c>
    </row>
    <row r="925" spans="1:10" x14ac:dyDescent="0.25">
      <c r="A925" s="7">
        <f t="shared" si="126"/>
        <v>20150713</v>
      </c>
      <c r="B925" s="4">
        <v>42198</v>
      </c>
      <c r="C925">
        <f t="shared" si="127"/>
        <v>13</v>
      </c>
      <c r="D925">
        <f t="shared" si="128"/>
        <v>194</v>
      </c>
      <c r="E925">
        <f t="shared" si="129"/>
        <v>2015</v>
      </c>
      <c r="F925">
        <f t="shared" si="130"/>
        <v>7</v>
      </c>
      <c r="G925" t="str">
        <f t="shared" si="131"/>
        <v>July</v>
      </c>
      <c r="H925">
        <f t="shared" si="132"/>
        <v>3</v>
      </c>
      <c r="I925" t="str">
        <f t="shared" si="133"/>
        <v>Q3</v>
      </c>
      <c r="J925" s="4">
        <f t="shared" si="134"/>
        <v>42203</v>
      </c>
    </row>
    <row r="926" spans="1:10" x14ac:dyDescent="0.25">
      <c r="A926" s="7">
        <f t="shared" si="126"/>
        <v>20150714</v>
      </c>
      <c r="B926" s="4">
        <v>42199</v>
      </c>
      <c r="C926">
        <f t="shared" si="127"/>
        <v>14</v>
      </c>
      <c r="D926">
        <f t="shared" si="128"/>
        <v>195</v>
      </c>
      <c r="E926">
        <f t="shared" si="129"/>
        <v>2015</v>
      </c>
      <c r="F926">
        <f t="shared" si="130"/>
        <v>7</v>
      </c>
      <c r="G926" t="str">
        <f t="shared" si="131"/>
        <v>July</v>
      </c>
      <c r="H926">
        <f t="shared" si="132"/>
        <v>3</v>
      </c>
      <c r="I926" t="str">
        <f t="shared" si="133"/>
        <v>Q3</v>
      </c>
      <c r="J926" s="4">
        <f t="shared" si="134"/>
        <v>42203</v>
      </c>
    </row>
    <row r="927" spans="1:10" x14ac:dyDescent="0.25">
      <c r="A927" s="7">
        <f t="shared" si="126"/>
        <v>20150715</v>
      </c>
      <c r="B927" s="4">
        <v>42200</v>
      </c>
      <c r="C927">
        <f t="shared" si="127"/>
        <v>15</v>
      </c>
      <c r="D927">
        <f t="shared" si="128"/>
        <v>196</v>
      </c>
      <c r="E927">
        <f t="shared" si="129"/>
        <v>2015</v>
      </c>
      <c r="F927">
        <f t="shared" si="130"/>
        <v>7</v>
      </c>
      <c r="G927" t="str">
        <f t="shared" si="131"/>
        <v>July</v>
      </c>
      <c r="H927">
        <f t="shared" si="132"/>
        <v>3</v>
      </c>
      <c r="I927" t="str">
        <f t="shared" si="133"/>
        <v>Q3</v>
      </c>
      <c r="J927" s="4">
        <f t="shared" si="134"/>
        <v>42203</v>
      </c>
    </row>
    <row r="928" spans="1:10" x14ac:dyDescent="0.25">
      <c r="A928" s="7">
        <f t="shared" si="126"/>
        <v>20150716</v>
      </c>
      <c r="B928" s="4">
        <v>42201</v>
      </c>
      <c r="C928">
        <f t="shared" si="127"/>
        <v>16</v>
      </c>
      <c r="D928">
        <f t="shared" si="128"/>
        <v>197</v>
      </c>
      <c r="E928">
        <f t="shared" si="129"/>
        <v>2015</v>
      </c>
      <c r="F928">
        <f t="shared" si="130"/>
        <v>7</v>
      </c>
      <c r="G928" t="str">
        <f t="shared" si="131"/>
        <v>July</v>
      </c>
      <c r="H928">
        <f t="shared" si="132"/>
        <v>3</v>
      </c>
      <c r="I928" t="str">
        <f t="shared" si="133"/>
        <v>Q3</v>
      </c>
      <c r="J928" s="4">
        <f t="shared" si="134"/>
        <v>42203</v>
      </c>
    </row>
    <row r="929" spans="1:10" x14ac:dyDescent="0.25">
      <c r="A929" s="7">
        <f t="shared" si="126"/>
        <v>20150717</v>
      </c>
      <c r="B929" s="4">
        <v>42202</v>
      </c>
      <c r="C929">
        <f t="shared" si="127"/>
        <v>17</v>
      </c>
      <c r="D929">
        <f t="shared" si="128"/>
        <v>198</v>
      </c>
      <c r="E929">
        <f t="shared" si="129"/>
        <v>2015</v>
      </c>
      <c r="F929">
        <f t="shared" si="130"/>
        <v>7</v>
      </c>
      <c r="G929" t="str">
        <f t="shared" si="131"/>
        <v>July</v>
      </c>
      <c r="H929">
        <f t="shared" si="132"/>
        <v>3</v>
      </c>
      <c r="I929" t="str">
        <f t="shared" si="133"/>
        <v>Q3</v>
      </c>
      <c r="J929" s="4">
        <f t="shared" si="134"/>
        <v>42203</v>
      </c>
    </row>
    <row r="930" spans="1:10" x14ac:dyDescent="0.25">
      <c r="A930" s="7">
        <f t="shared" si="126"/>
        <v>20150718</v>
      </c>
      <c r="B930" s="4">
        <v>42203</v>
      </c>
      <c r="C930">
        <f t="shared" si="127"/>
        <v>18</v>
      </c>
      <c r="D930">
        <f t="shared" si="128"/>
        <v>199</v>
      </c>
      <c r="E930">
        <f t="shared" si="129"/>
        <v>2015</v>
      </c>
      <c r="F930">
        <f t="shared" si="130"/>
        <v>7</v>
      </c>
      <c r="G930" t="str">
        <f t="shared" si="131"/>
        <v>July</v>
      </c>
      <c r="H930">
        <f t="shared" si="132"/>
        <v>3</v>
      </c>
      <c r="I930" t="str">
        <f t="shared" si="133"/>
        <v>Q3</v>
      </c>
      <c r="J930" s="4">
        <f t="shared" si="134"/>
        <v>42203</v>
      </c>
    </row>
    <row r="931" spans="1:10" x14ac:dyDescent="0.25">
      <c r="A931" s="7">
        <f t="shared" si="126"/>
        <v>20150719</v>
      </c>
      <c r="B931" s="4">
        <v>42204</v>
      </c>
      <c r="C931">
        <f t="shared" si="127"/>
        <v>19</v>
      </c>
      <c r="D931">
        <f t="shared" si="128"/>
        <v>200</v>
      </c>
      <c r="E931">
        <f t="shared" si="129"/>
        <v>2015</v>
      </c>
      <c r="F931">
        <f t="shared" si="130"/>
        <v>7</v>
      </c>
      <c r="G931" t="str">
        <f t="shared" si="131"/>
        <v>July</v>
      </c>
      <c r="H931">
        <f t="shared" si="132"/>
        <v>3</v>
      </c>
      <c r="I931" t="str">
        <f t="shared" si="133"/>
        <v>Q3</v>
      </c>
      <c r="J931" s="4">
        <f t="shared" si="134"/>
        <v>42210</v>
      </c>
    </row>
    <row r="932" spans="1:10" x14ac:dyDescent="0.25">
      <c r="A932" s="7">
        <f t="shared" si="126"/>
        <v>20150720</v>
      </c>
      <c r="B932" s="4">
        <v>42205</v>
      </c>
      <c r="C932">
        <f t="shared" si="127"/>
        <v>20</v>
      </c>
      <c r="D932">
        <f t="shared" si="128"/>
        <v>201</v>
      </c>
      <c r="E932">
        <f t="shared" si="129"/>
        <v>2015</v>
      </c>
      <c r="F932">
        <f t="shared" si="130"/>
        <v>7</v>
      </c>
      <c r="G932" t="str">
        <f t="shared" si="131"/>
        <v>July</v>
      </c>
      <c r="H932">
        <f t="shared" si="132"/>
        <v>3</v>
      </c>
      <c r="I932" t="str">
        <f t="shared" si="133"/>
        <v>Q3</v>
      </c>
      <c r="J932" s="4">
        <f t="shared" si="134"/>
        <v>42210</v>
      </c>
    </row>
    <row r="933" spans="1:10" x14ac:dyDescent="0.25">
      <c r="A933" s="7">
        <f t="shared" si="126"/>
        <v>20150721</v>
      </c>
      <c r="B933" s="4">
        <v>42206</v>
      </c>
      <c r="C933">
        <f t="shared" si="127"/>
        <v>21</v>
      </c>
      <c r="D933">
        <f t="shared" si="128"/>
        <v>202</v>
      </c>
      <c r="E933">
        <f t="shared" si="129"/>
        <v>2015</v>
      </c>
      <c r="F933">
        <f t="shared" si="130"/>
        <v>7</v>
      </c>
      <c r="G933" t="str">
        <f t="shared" si="131"/>
        <v>July</v>
      </c>
      <c r="H933">
        <f t="shared" si="132"/>
        <v>3</v>
      </c>
      <c r="I933" t="str">
        <f t="shared" si="133"/>
        <v>Q3</v>
      </c>
      <c r="J933" s="4">
        <f t="shared" si="134"/>
        <v>42210</v>
      </c>
    </row>
    <row r="934" spans="1:10" x14ac:dyDescent="0.25">
      <c r="A934" s="7">
        <f t="shared" si="126"/>
        <v>20150722</v>
      </c>
      <c r="B934" s="4">
        <v>42207</v>
      </c>
      <c r="C934">
        <f t="shared" si="127"/>
        <v>22</v>
      </c>
      <c r="D934">
        <f t="shared" si="128"/>
        <v>203</v>
      </c>
      <c r="E934">
        <f t="shared" si="129"/>
        <v>2015</v>
      </c>
      <c r="F934">
        <f t="shared" si="130"/>
        <v>7</v>
      </c>
      <c r="G934" t="str">
        <f t="shared" si="131"/>
        <v>July</v>
      </c>
      <c r="H934">
        <f t="shared" si="132"/>
        <v>3</v>
      </c>
      <c r="I934" t="str">
        <f t="shared" si="133"/>
        <v>Q3</v>
      </c>
      <c r="J934" s="4">
        <f t="shared" si="134"/>
        <v>42210</v>
      </c>
    </row>
    <row r="935" spans="1:10" x14ac:dyDescent="0.25">
      <c r="A935" s="7">
        <f t="shared" si="126"/>
        <v>20150723</v>
      </c>
      <c r="B935" s="4">
        <v>42208</v>
      </c>
      <c r="C935">
        <f t="shared" si="127"/>
        <v>23</v>
      </c>
      <c r="D935">
        <f t="shared" si="128"/>
        <v>204</v>
      </c>
      <c r="E935">
        <f t="shared" si="129"/>
        <v>2015</v>
      </c>
      <c r="F935">
        <f t="shared" si="130"/>
        <v>7</v>
      </c>
      <c r="G935" t="str">
        <f t="shared" si="131"/>
        <v>July</v>
      </c>
      <c r="H935">
        <f t="shared" si="132"/>
        <v>3</v>
      </c>
      <c r="I935" t="str">
        <f t="shared" si="133"/>
        <v>Q3</v>
      </c>
      <c r="J935" s="4">
        <f t="shared" si="134"/>
        <v>42210</v>
      </c>
    </row>
    <row r="936" spans="1:10" x14ac:dyDescent="0.25">
      <c r="A936" s="7">
        <f t="shared" si="126"/>
        <v>20150724</v>
      </c>
      <c r="B936" s="4">
        <v>42209</v>
      </c>
      <c r="C936">
        <f t="shared" si="127"/>
        <v>24</v>
      </c>
      <c r="D936">
        <f t="shared" si="128"/>
        <v>205</v>
      </c>
      <c r="E936">
        <f t="shared" si="129"/>
        <v>2015</v>
      </c>
      <c r="F936">
        <f t="shared" si="130"/>
        <v>7</v>
      </c>
      <c r="G936" t="str">
        <f t="shared" si="131"/>
        <v>July</v>
      </c>
      <c r="H936">
        <f t="shared" si="132"/>
        <v>3</v>
      </c>
      <c r="I936" t="str">
        <f t="shared" si="133"/>
        <v>Q3</v>
      </c>
      <c r="J936" s="4">
        <f t="shared" si="134"/>
        <v>42210</v>
      </c>
    </row>
    <row r="937" spans="1:10" x14ac:dyDescent="0.25">
      <c r="A937" s="7">
        <f t="shared" si="126"/>
        <v>20150725</v>
      </c>
      <c r="B937" s="4">
        <v>42210</v>
      </c>
      <c r="C937">
        <f t="shared" si="127"/>
        <v>25</v>
      </c>
      <c r="D937">
        <f t="shared" si="128"/>
        <v>206</v>
      </c>
      <c r="E937">
        <f t="shared" si="129"/>
        <v>2015</v>
      </c>
      <c r="F937">
        <f t="shared" si="130"/>
        <v>7</v>
      </c>
      <c r="G937" t="str">
        <f t="shared" si="131"/>
        <v>July</v>
      </c>
      <c r="H937">
        <f t="shared" si="132"/>
        <v>3</v>
      </c>
      <c r="I937" t="str">
        <f t="shared" si="133"/>
        <v>Q3</v>
      </c>
      <c r="J937" s="4">
        <f t="shared" si="134"/>
        <v>42210</v>
      </c>
    </row>
    <row r="938" spans="1:10" x14ac:dyDescent="0.25">
      <c r="A938" s="7">
        <f t="shared" si="126"/>
        <v>20150726</v>
      </c>
      <c r="B938" s="4">
        <v>42211</v>
      </c>
      <c r="C938">
        <f t="shared" si="127"/>
        <v>26</v>
      </c>
      <c r="D938">
        <f t="shared" si="128"/>
        <v>207</v>
      </c>
      <c r="E938">
        <f t="shared" si="129"/>
        <v>2015</v>
      </c>
      <c r="F938">
        <f t="shared" si="130"/>
        <v>7</v>
      </c>
      <c r="G938" t="str">
        <f t="shared" si="131"/>
        <v>July</v>
      </c>
      <c r="H938">
        <f t="shared" si="132"/>
        <v>3</v>
      </c>
      <c r="I938" t="str">
        <f t="shared" si="133"/>
        <v>Q3</v>
      </c>
      <c r="J938" s="4">
        <f t="shared" si="134"/>
        <v>42217</v>
      </c>
    </row>
    <row r="939" spans="1:10" x14ac:dyDescent="0.25">
      <c r="A939" s="7">
        <f t="shared" si="126"/>
        <v>20150727</v>
      </c>
      <c r="B939" s="4">
        <v>42212</v>
      </c>
      <c r="C939">
        <f t="shared" si="127"/>
        <v>27</v>
      </c>
      <c r="D939">
        <f t="shared" si="128"/>
        <v>208</v>
      </c>
      <c r="E939">
        <f t="shared" si="129"/>
        <v>2015</v>
      </c>
      <c r="F939">
        <f t="shared" si="130"/>
        <v>7</v>
      </c>
      <c r="G939" t="str">
        <f t="shared" si="131"/>
        <v>July</v>
      </c>
      <c r="H939">
        <f t="shared" si="132"/>
        <v>3</v>
      </c>
      <c r="I939" t="str">
        <f t="shared" si="133"/>
        <v>Q3</v>
      </c>
      <c r="J939" s="4">
        <f t="shared" si="134"/>
        <v>42217</v>
      </c>
    </row>
    <row r="940" spans="1:10" x14ac:dyDescent="0.25">
      <c r="A940" s="7">
        <f t="shared" si="126"/>
        <v>20150728</v>
      </c>
      <c r="B940" s="4">
        <v>42213</v>
      </c>
      <c r="C940">
        <f t="shared" si="127"/>
        <v>28</v>
      </c>
      <c r="D940">
        <f t="shared" si="128"/>
        <v>209</v>
      </c>
      <c r="E940">
        <f t="shared" si="129"/>
        <v>2015</v>
      </c>
      <c r="F940">
        <f t="shared" si="130"/>
        <v>7</v>
      </c>
      <c r="G940" t="str">
        <f t="shared" si="131"/>
        <v>July</v>
      </c>
      <c r="H940">
        <f t="shared" si="132"/>
        <v>3</v>
      </c>
      <c r="I940" t="str">
        <f t="shared" si="133"/>
        <v>Q3</v>
      </c>
      <c r="J940" s="4">
        <f t="shared" si="134"/>
        <v>42217</v>
      </c>
    </row>
    <row r="941" spans="1:10" x14ac:dyDescent="0.25">
      <c r="A941" s="7">
        <f t="shared" si="126"/>
        <v>20150729</v>
      </c>
      <c r="B941" s="4">
        <v>42214</v>
      </c>
      <c r="C941">
        <f t="shared" si="127"/>
        <v>29</v>
      </c>
      <c r="D941">
        <f t="shared" si="128"/>
        <v>210</v>
      </c>
      <c r="E941">
        <f t="shared" si="129"/>
        <v>2015</v>
      </c>
      <c r="F941">
        <f t="shared" si="130"/>
        <v>7</v>
      </c>
      <c r="G941" t="str">
        <f t="shared" si="131"/>
        <v>July</v>
      </c>
      <c r="H941">
        <f t="shared" si="132"/>
        <v>3</v>
      </c>
      <c r="I941" t="str">
        <f t="shared" si="133"/>
        <v>Q3</v>
      </c>
      <c r="J941" s="4">
        <f t="shared" si="134"/>
        <v>42217</v>
      </c>
    </row>
    <row r="942" spans="1:10" x14ac:dyDescent="0.25">
      <c r="A942" s="7">
        <f t="shared" si="126"/>
        <v>20150730</v>
      </c>
      <c r="B942" s="4">
        <v>42215</v>
      </c>
      <c r="C942">
        <f t="shared" si="127"/>
        <v>30</v>
      </c>
      <c r="D942">
        <f t="shared" si="128"/>
        <v>211</v>
      </c>
      <c r="E942">
        <f t="shared" si="129"/>
        <v>2015</v>
      </c>
      <c r="F942">
        <f t="shared" si="130"/>
        <v>7</v>
      </c>
      <c r="G942" t="str">
        <f t="shared" si="131"/>
        <v>July</v>
      </c>
      <c r="H942">
        <f t="shared" si="132"/>
        <v>3</v>
      </c>
      <c r="I942" t="str">
        <f t="shared" si="133"/>
        <v>Q3</v>
      </c>
      <c r="J942" s="4">
        <f t="shared" si="134"/>
        <v>42217</v>
      </c>
    </row>
    <row r="943" spans="1:10" x14ac:dyDescent="0.25">
      <c r="A943" s="7">
        <f t="shared" si="126"/>
        <v>20150731</v>
      </c>
      <c r="B943" s="4">
        <v>42216</v>
      </c>
      <c r="C943">
        <f t="shared" si="127"/>
        <v>31</v>
      </c>
      <c r="D943">
        <f t="shared" si="128"/>
        <v>212</v>
      </c>
      <c r="E943">
        <f t="shared" si="129"/>
        <v>2015</v>
      </c>
      <c r="F943">
        <f t="shared" si="130"/>
        <v>7</v>
      </c>
      <c r="G943" t="str">
        <f t="shared" si="131"/>
        <v>July</v>
      </c>
      <c r="H943">
        <f t="shared" si="132"/>
        <v>3</v>
      </c>
      <c r="I943" t="str">
        <f t="shared" si="133"/>
        <v>Q3</v>
      </c>
      <c r="J943" s="4">
        <f t="shared" si="134"/>
        <v>42217</v>
      </c>
    </row>
    <row r="944" spans="1:10" x14ac:dyDescent="0.25">
      <c r="A944" s="7">
        <f t="shared" si="126"/>
        <v>20150801</v>
      </c>
      <c r="B944" s="4">
        <v>42217</v>
      </c>
      <c r="C944">
        <f t="shared" si="127"/>
        <v>1</v>
      </c>
      <c r="D944">
        <f t="shared" si="128"/>
        <v>213</v>
      </c>
      <c r="E944">
        <f t="shared" si="129"/>
        <v>2015</v>
      </c>
      <c r="F944">
        <f t="shared" si="130"/>
        <v>8</v>
      </c>
      <c r="G944" t="str">
        <f t="shared" si="131"/>
        <v>August</v>
      </c>
      <c r="H944">
        <f t="shared" si="132"/>
        <v>3</v>
      </c>
      <c r="I944" t="str">
        <f t="shared" si="133"/>
        <v>Q3</v>
      </c>
      <c r="J944" s="4">
        <f t="shared" si="134"/>
        <v>42217</v>
      </c>
    </row>
    <row r="945" spans="1:10" x14ac:dyDescent="0.25">
      <c r="A945" s="7">
        <f t="shared" si="126"/>
        <v>20150802</v>
      </c>
      <c r="B945" s="4">
        <v>42218</v>
      </c>
      <c r="C945">
        <f t="shared" si="127"/>
        <v>2</v>
      </c>
      <c r="D945">
        <f t="shared" si="128"/>
        <v>214</v>
      </c>
      <c r="E945">
        <f t="shared" si="129"/>
        <v>2015</v>
      </c>
      <c r="F945">
        <f t="shared" si="130"/>
        <v>8</v>
      </c>
      <c r="G945" t="str">
        <f t="shared" si="131"/>
        <v>August</v>
      </c>
      <c r="H945">
        <f t="shared" si="132"/>
        <v>3</v>
      </c>
      <c r="I945" t="str">
        <f t="shared" si="133"/>
        <v>Q3</v>
      </c>
      <c r="J945" s="4">
        <f t="shared" si="134"/>
        <v>42224</v>
      </c>
    </row>
    <row r="946" spans="1:10" x14ac:dyDescent="0.25">
      <c r="A946" s="7">
        <f t="shared" si="126"/>
        <v>20150803</v>
      </c>
      <c r="B946" s="4">
        <v>42219</v>
      </c>
      <c r="C946">
        <f t="shared" si="127"/>
        <v>3</v>
      </c>
      <c r="D946">
        <f t="shared" si="128"/>
        <v>215</v>
      </c>
      <c r="E946">
        <f t="shared" si="129"/>
        <v>2015</v>
      </c>
      <c r="F946">
        <f t="shared" si="130"/>
        <v>8</v>
      </c>
      <c r="G946" t="str">
        <f t="shared" si="131"/>
        <v>August</v>
      </c>
      <c r="H946">
        <f t="shared" si="132"/>
        <v>3</v>
      </c>
      <c r="I946" t="str">
        <f t="shared" si="133"/>
        <v>Q3</v>
      </c>
      <c r="J946" s="4">
        <f t="shared" si="134"/>
        <v>42224</v>
      </c>
    </row>
    <row r="947" spans="1:10" x14ac:dyDescent="0.25">
      <c r="A947" s="7">
        <f t="shared" si="126"/>
        <v>20150804</v>
      </c>
      <c r="B947" s="4">
        <v>42220</v>
      </c>
      <c r="C947">
        <f t="shared" si="127"/>
        <v>4</v>
      </c>
      <c r="D947">
        <f t="shared" si="128"/>
        <v>216</v>
      </c>
      <c r="E947">
        <f t="shared" si="129"/>
        <v>2015</v>
      </c>
      <c r="F947">
        <f t="shared" si="130"/>
        <v>8</v>
      </c>
      <c r="G947" t="str">
        <f t="shared" si="131"/>
        <v>August</v>
      </c>
      <c r="H947">
        <f t="shared" si="132"/>
        <v>3</v>
      </c>
      <c r="I947" t="str">
        <f t="shared" si="133"/>
        <v>Q3</v>
      </c>
      <c r="J947" s="4">
        <f t="shared" si="134"/>
        <v>42224</v>
      </c>
    </row>
    <row r="948" spans="1:10" x14ac:dyDescent="0.25">
      <c r="A948" s="7">
        <f t="shared" si="126"/>
        <v>20150805</v>
      </c>
      <c r="B948" s="4">
        <v>42221</v>
      </c>
      <c r="C948">
        <f t="shared" si="127"/>
        <v>5</v>
      </c>
      <c r="D948">
        <f t="shared" si="128"/>
        <v>217</v>
      </c>
      <c r="E948">
        <f t="shared" si="129"/>
        <v>2015</v>
      </c>
      <c r="F948">
        <f t="shared" si="130"/>
        <v>8</v>
      </c>
      <c r="G948" t="str">
        <f t="shared" si="131"/>
        <v>August</v>
      </c>
      <c r="H948">
        <f t="shared" si="132"/>
        <v>3</v>
      </c>
      <c r="I948" t="str">
        <f t="shared" si="133"/>
        <v>Q3</v>
      </c>
      <c r="J948" s="4">
        <f t="shared" si="134"/>
        <v>42224</v>
      </c>
    </row>
    <row r="949" spans="1:10" x14ac:dyDescent="0.25">
      <c r="A949" s="7">
        <f t="shared" si="126"/>
        <v>20150806</v>
      </c>
      <c r="B949" s="4">
        <v>42222</v>
      </c>
      <c r="C949">
        <f t="shared" si="127"/>
        <v>6</v>
      </c>
      <c r="D949">
        <f t="shared" si="128"/>
        <v>218</v>
      </c>
      <c r="E949">
        <f t="shared" si="129"/>
        <v>2015</v>
      </c>
      <c r="F949">
        <f t="shared" si="130"/>
        <v>8</v>
      </c>
      <c r="G949" t="str">
        <f t="shared" si="131"/>
        <v>August</v>
      </c>
      <c r="H949">
        <f t="shared" si="132"/>
        <v>3</v>
      </c>
      <c r="I949" t="str">
        <f t="shared" si="133"/>
        <v>Q3</v>
      </c>
      <c r="J949" s="4">
        <f t="shared" si="134"/>
        <v>42224</v>
      </c>
    </row>
    <row r="950" spans="1:10" x14ac:dyDescent="0.25">
      <c r="A950" s="7">
        <f t="shared" si="126"/>
        <v>20150807</v>
      </c>
      <c r="B950" s="4">
        <v>42223</v>
      </c>
      <c r="C950">
        <f t="shared" si="127"/>
        <v>7</v>
      </c>
      <c r="D950">
        <f t="shared" si="128"/>
        <v>219</v>
      </c>
      <c r="E950">
        <f t="shared" si="129"/>
        <v>2015</v>
      </c>
      <c r="F950">
        <f t="shared" si="130"/>
        <v>8</v>
      </c>
      <c r="G950" t="str">
        <f t="shared" si="131"/>
        <v>August</v>
      </c>
      <c r="H950">
        <f t="shared" si="132"/>
        <v>3</v>
      </c>
      <c r="I950" t="str">
        <f t="shared" si="133"/>
        <v>Q3</v>
      </c>
      <c r="J950" s="4">
        <f t="shared" si="134"/>
        <v>42224</v>
      </c>
    </row>
    <row r="951" spans="1:10" x14ac:dyDescent="0.25">
      <c r="A951" s="7">
        <f t="shared" si="126"/>
        <v>20150808</v>
      </c>
      <c r="B951" s="4">
        <v>42224</v>
      </c>
      <c r="C951">
        <f t="shared" si="127"/>
        <v>8</v>
      </c>
      <c r="D951">
        <f t="shared" si="128"/>
        <v>220</v>
      </c>
      <c r="E951">
        <f t="shared" si="129"/>
        <v>2015</v>
      </c>
      <c r="F951">
        <f t="shared" si="130"/>
        <v>8</v>
      </c>
      <c r="G951" t="str">
        <f t="shared" si="131"/>
        <v>August</v>
      </c>
      <c r="H951">
        <f t="shared" si="132"/>
        <v>3</v>
      </c>
      <c r="I951" t="str">
        <f t="shared" si="133"/>
        <v>Q3</v>
      </c>
      <c r="J951" s="4">
        <f t="shared" si="134"/>
        <v>42224</v>
      </c>
    </row>
    <row r="952" spans="1:10" x14ac:dyDescent="0.25">
      <c r="A952" s="7">
        <f t="shared" si="126"/>
        <v>20150809</v>
      </c>
      <c r="B952" s="4">
        <v>42225</v>
      </c>
      <c r="C952">
        <f t="shared" si="127"/>
        <v>9</v>
      </c>
      <c r="D952">
        <f t="shared" si="128"/>
        <v>221</v>
      </c>
      <c r="E952">
        <f t="shared" si="129"/>
        <v>2015</v>
      </c>
      <c r="F952">
        <f t="shared" si="130"/>
        <v>8</v>
      </c>
      <c r="G952" t="str">
        <f t="shared" si="131"/>
        <v>August</v>
      </c>
      <c r="H952">
        <f t="shared" si="132"/>
        <v>3</v>
      </c>
      <c r="I952" t="str">
        <f t="shared" si="133"/>
        <v>Q3</v>
      </c>
      <c r="J952" s="4">
        <f t="shared" si="134"/>
        <v>42231</v>
      </c>
    </row>
    <row r="953" spans="1:10" x14ac:dyDescent="0.25">
      <c r="A953" s="7">
        <f t="shared" si="126"/>
        <v>20150810</v>
      </c>
      <c r="B953" s="4">
        <v>42226</v>
      </c>
      <c r="C953">
        <f t="shared" si="127"/>
        <v>10</v>
      </c>
      <c r="D953">
        <f t="shared" si="128"/>
        <v>222</v>
      </c>
      <c r="E953">
        <f t="shared" si="129"/>
        <v>2015</v>
      </c>
      <c r="F953">
        <f t="shared" si="130"/>
        <v>8</v>
      </c>
      <c r="G953" t="str">
        <f t="shared" si="131"/>
        <v>August</v>
      </c>
      <c r="H953">
        <f t="shared" si="132"/>
        <v>3</v>
      </c>
      <c r="I953" t="str">
        <f t="shared" si="133"/>
        <v>Q3</v>
      </c>
      <c r="J953" s="4">
        <f t="shared" si="134"/>
        <v>42231</v>
      </c>
    </row>
    <row r="954" spans="1:10" x14ac:dyDescent="0.25">
      <c r="A954" s="7">
        <f t="shared" si="126"/>
        <v>20150811</v>
      </c>
      <c r="B954" s="4">
        <v>42227</v>
      </c>
      <c r="C954">
        <f t="shared" si="127"/>
        <v>11</v>
      </c>
      <c r="D954">
        <f t="shared" si="128"/>
        <v>223</v>
      </c>
      <c r="E954">
        <f t="shared" si="129"/>
        <v>2015</v>
      </c>
      <c r="F954">
        <f t="shared" si="130"/>
        <v>8</v>
      </c>
      <c r="G954" t="str">
        <f t="shared" si="131"/>
        <v>August</v>
      </c>
      <c r="H954">
        <f t="shared" si="132"/>
        <v>3</v>
      </c>
      <c r="I954" t="str">
        <f t="shared" si="133"/>
        <v>Q3</v>
      </c>
      <c r="J954" s="4">
        <f t="shared" si="134"/>
        <v>42231</v>
      </c>
    </row>
    <row r="955" spans="1:10" x14ac:dyDescent="0.25">
      <c r="A955" s="7">
        <f t="shared" si="126"/>
        <v>20150812</v>
      </c>
      <c r="B955" s="4">
        <v>42228</v>
      </c>
      <c r="C955">
        <f t="shared" si="127"/>
        <v>12</v>
      </c>
      <c r="D955">
        <f t="shared" si="128"/>
        <v>224</v>
      </c>
      <c r="E955">
        <f t="shared" si="129"/>
        <v>2015</v>
      </c>
      <c r="F955">
        <f t="shared" si="130"/>
        <v>8</v>
      </c>
      <c r="G955" t="str">
        <f t="shared" si="131"/>
        <v>August</v>
      </c>
      <c r="H955">
        <f t="shared" si="132"/>
        <v>3</v>
      </c>
      <c r="I955" t="str">
        <f t="shared" si="133"/>
        <v>Q3</v>
      </c>
      <c r="J955" s="4">
        <f t="shared" si="134"/>
        <v>42231</v>
      </c>
    </row>
    <row r="956" spans="1:10" x14ac:dyDescent="0.25">
      <c r="A956" s="7">
        <f t="shared" si="126"/>
        <v>20150813</v>
      </c>
      <c r="B956" s="4">
        <v>42229</v>
      </c>
      <c r="C956">
        <f t="shared" si="127"/>
        <v>13</v>
      </c>
      <c r="D956">
        <f t="shared" si="128"/>
        <v>225</v>
      </c>
      <c r="E956">
        <f t="shared" si="129"/>
        <v>2015</v>
      </c>
      <c r="F956">
        <f t="shared" si="130"/>
        <v>8</v>
      </c>
      <c r="G956" t="str">
        <f t="shared" si="131"/>
        <v>August</v>
      </c>
      <c r="H956">
        <f t="shared" si="132"/>
        <v>3</v>
      </c>
      <c r="I956" t="str">
        <f t="shared" si="133"/>
        <v>Q3</v>
      </c>
      <c r="J956" s="4">
        <f t="shared" si="134"/>
        <v>42231</v>
      </c>
    </row>
    <row r="957" spans="1:10" x14ac:dyDescent="0.25">
      <c r="A957" s="7">
        <f t="shared" si="126"/>
        <v>20150814</v>
      </c>
      <c r="B957" s="4">
        <v>42230</v>
      </c>
      <c r="C957">
        <f t="shared" si="127"/>
        <v>14</v>
      </c>
      <c r="D957">
        <f t="shared" si="128"/>
        <v>226</v>
      </c>
      <c r="E957">
        <f t="shared" si="129"/>
        <v>2015</v>
      </c>
      <c r="F957">
        <f t="shared" si="130"/>
        <v>8</v>
      </c>
      <c r="G957" t="str">
        <f t="shared" si="131"/>
        <v>August</v>
      </c>
      <c r="H957">
        <f t="shared" si="132"/>
        <v>3</v>
      </c>
      <c r="I957" t="str">
        <f t="shared" si="133"/>
        <v>Q3</v>
      </c>
      <c r="J957" s="4">
        <f t="shared" si="134"/>
        <v>42231</v>
      </c>
    </row>
    <row r="958" spans="1:10" x14ac:dyDescent="0.25">
      <c r="A958" s="7">
        <f t="shared" si="126"/>
        <v>20150815</v>
      </c>
      <c r="B958" s="4">
        <v>42231</v>
      </c>
      <c r="C958">
        <f t="shared" si="127"/>
        <v>15</v>
      </c>
      <c r="D958">
        <f t="shared" si="128"/>
        <v>227</v>
      </c>
      <c r="E958">
        <f t="shared" si="129"/>
        <v>2015</v>
      </c>
      <c r="F958">
        <f t="shared" si="130"/>
        <v>8</v>
      </c>
      <c r="G958" t="str">
        <f t="shared" si="131"/>
        <v>August</v>
      </c>
      <c r="H958">
        <f t="shared" si="132"/>
        <v>3</v>
      </c>
      <c r="I958" t="str">
        <f t="shared" si="133"/>
        <v>Q3</v>
      </c>
      <c r="J958" s="4">
        <f t="shared" si="134"/>
        <v>42231</v>
      </c>
    </row>
    <row r="959" spans="1:10" x14ac:dyDescent="0.25">
      <c r="A959" s="7">
        <f t="shared" si="126"/>
        <v>20150816</v>
      </c>
      <c r="B959" s="4">
        <v>42232</v>
      </c>
      <c r="C959">
        <f t="shared" si="127"/>
        <v>16</v>
      </c>
      <c r="D959">
        <f t="shared" si="128"/>
        <v>228</v>
      </c>
      <c r="E959">
        <f t="shared" si="129"/>
        <v>2015</v>
      </c>
      <c r="F959">
        <f t="shared" si="130"/>
        <v>8</v>
      </c>
      <c r="G959" t="str">
        <f t="shared" si="131"/>
        <v>August</v>
      </c>
      <c r="H959">
        <f t="shared" si="132"/>
        <v>3</v>
      </c>
      <c r="I959" t="str">
        <f t="shared" si="133"/>
        <v>Q3</v>
      </c>
      <c r="J959" s="4">
        <f t="shared" si="134"/>
        <v>42238</v>
      </c>
    </row>
    <row r="960" spans="1:10" x14ac:dyDescent="0.25">
      <c r="A960" s="7">
        <f t="shared" si="126"/>
        <v>20150817</v>
      </c>
      <c r="B960" s="4">
        <v>42233</v>
      </c>
      <c r="C960">
        <f t="shared" si="127"/>
        <v>17</v>
      </c>
      <c r="D960">
        <f t="shared" si="128"/>
        <v>229</v>
      </c>
      <c r="E960">
        <f t="shared" si="129"/>
        <v>2015</v>
      </c>
      <c r="F960">
        <f t="shared" si="130"/>
        <v>8</v>
      </c>
      <c r="G960" t="str">
        <f t="shared" si="131"/>
        <v>August</v>
      </c>
      <c r="H960">
        <f t="shared" si="132"/>
        <v>3</v>
      </c>
      <c r="I960" t="str">
        <f t="shared" si="133"/>
        <v>Q3</v>
      </c>
      <c r="J960" s="4">
        <f t="shared" si="134"/>
        <v>42238</v>
      </c>
    </row>
    <row r="961" spans="1:10" x14ac:dyDescent="0.25">
      <c r="A961" s="7">
        <f t="shared" si="126"/>
        <v>20150818</v>
      </c>
      <c r="B961" s="4">
        <v>42234</v>
      </c>
      <c r="C961">
        <f t="shared" si="127"/>
        <v>18</v>
      </c>
      <c r="D961">
        <f t="shared" si="128"/>
        <v>230</v>
      </c>
      <c r="E961">
        <f t="shared" si="129"/>
        <v>2015</v>
      </c>
      <c r="F961">
        <f t="shared" si="130"/>
        <v>8</v>
      </c>
      <c r="G961" t="str">
        <f t="shared" si="131"/>
        <v>August</v>
      </c>
      <c r="H961">
        <f t="shared" si="132"/>
        <v>3</v>
      </c>
      <c r="I961" t="str">
        <f t="shared" si="133"/>
        <v>Q3</v>
      </c>
      <c r="J961" s="4">
        <f t="shared" si="134"/>
        <v>42238</v>
      </c>
    </row>
    <row r="962" spans="1:10" x14ac:dyDescent="0.25">
      <c r="A962" s="7">
        <f t="shared" si="126"/>
        <v>20150819</v>
      </c>
      <c r="B962" s="4">
        <v>42235</v>
      </c>
      <c r="C962">
        <f t="shared" si="127"/>
        <v>19</v>
      </c>
      <c r="D962">
        <f t="shared" si="128"/>
        <v>231</v>
      </c>
      <c r="E962">
        <f t="shared" si="129"/>
        <v>2015</v>
      </c>
      <c r="F962">
        <f t="shared" si="130"/>
        <v>8</v>
      </c>
      <c r="G962" t="str">
        <f t="shared" si="131"/>
        <v>August</v>
      </c>
      <c r="H962">
        <f t="shared" si="132"/>
        <v>3</v>
      </c>
      <c r="I962" t="str">
        <f t="shared" si="133"/>
        <v>Q3</v>
      </c>
      <c r="J962" s="4">
        <f t="shared" si="134"/>
        <v>42238</v>
      </c>
    </row>
    <row r="963" spans="1:10" x14ac:dyDescent="0.25">
      <c r="A963" s="7">
        <f t="shared" ref="A963:A1004" si="135">YEAR(B963)*10000 + MONTH(B963)*100 + DAY(B963)</f>
        <v>20150820</v>
      </c>
      <c r="B963" s="4">
        <v>42236</v>
      </c>
      <c r="C963">
        <f t="shared" ref="C963:C1004" si="136">DAY(B963)</f>
        <v>20</v>
      </c>
      <c r="D963">
        <f t="shared" ref="D963:D1004" si="137">B963-DATE(YEAR(B963),1,0)</f>
        <v>232</v>
      </c>
      <c r="E963">
        <f t="shared" ref="E963:E1004" si="138">YEAR(B963)</f>
        <v>2015</v>
      </c>
      <c r="F963">
        <f t="shared" ref="F963:F1004" si="139">MONTH(B963)</f>
        <v>8</v>
      </c>
      <c r="G963" t="str">
        <f t="shared" ref="G963:G1004" si="140">TEXT(B963,"mmmm")</f>
        <v>August</v>
      </c>
      <c r="H963">
        <f t="shared" ref="H963:H1004" si="141">INT((MONTH(B963)-1)/3)+1</f>
        <v>3</v>
      </c>
      <c r="I963" t="str">
        <f t="shared" ref="I963:I1004" si="142">"Q"&amp;H963</f>
        <v>Q3</v>
      </c>
      <c r="J963" s="4">
        <f t="shared" ref="J963:J1004" si="143">B963+7-WEEKDAY(B963)</f>
        <v>42238</v>
      </c>
    </row>
    <row r="964" spans="1:10" x14ac:dyDescent="0.25">
      <c r="A964" s="7">
        <f t="shared" si="135"/>
        <v>20150821</v>
      </c>
      <c r="B964" s="4">
        <v>42237</v>
      </c>
      <c r="C964">
        <f t="shared" si="136"/>
        <v>21</v>
      </c>
      <c r="D964">
        <f t="shared" si="137"/>
        <v>233</v>
      </c>
      <c r="E964">
        <f t="shared" si="138"/>
        <v>2015</v>
      </c>
      <c r="F964">
        <f t="shared" si="139"/>
        <v>8</v>
      </c>
      <c r="G964" t="str">
        <f t="shared" si="140"/>
        <v>August</v>
      </c>
      <c r="H964">
        <f t="shared" si="141"/>
        <v>3</v>
      </c>
      <c r="I964" t="str">
        <f t="shared" si="142"/>
        <v>Q3</v>
      </c>
      <c r="J964" s="4">
        <f t="shared" si="143"/>
        <v>42238</v>
      </c>
    </row>
    <row r="965" spans="1:10" x14ac:dyDescent="0.25">
      <c r="A965" s="7">
        <f t="shared" si="135"/>
        <v>20150822</v>
      </c>
      <c r="B965" s="4">
        <v>42238</v>
      </c>
      <c r="C965">
        <f t="shared" si="136"/>
        <v>22</v>
      </c>
      <c r="D965">
        <f t="shared" si="137"/>
        <v>234</v>
      </c>
      <c r="E965">
        <f t="shared" si="138"/>
        <v>2015</v>
      </c>
      <c r="F965">
        <f t="shared" si="139"/>
        <v>8</v>
      </c>
      <c r="G965" t="str">
        <f t="shared" si="140"/>
        <v>August</v>
      </c>
      <c r="H965">
        <f t="shared" si="141"/>
        <v>3</v>
      </c>
      <c r="I965" t="str">
        <f t="shared" si="142"/>
        <v>Q3</v>
      </c>
      <c r="J965" s="4">
        <f t="shared" si="143"/>
        <v>42238</v>
      </c>
    </row>
    <row r="966" spans="1:10" x14ac:dyDescent="0.25">
      <c r="A966" s="7">
        <f t="shared" si="135"/>
        <v>20150823</v>
      </c>
      <c r="B966" s="4">
        <v>42239</v>
      </c>
      <c r="C966">
        <f t="shared" si="136"/>
        <v>23</v>
      </c>
      <c r="D966">
        <f t="shared" si="137"/>
        <v>235</v>
      </c>
      <c r="E966">
        <f t="shared" si="138"/>
        <v>2015</v>
      </c>
      <c r="F966">
        <f t="shared" si="139"/>
        <v>8</v>
      </c>
      <c r="G966" t="str">
        <f t="shared" si="140"/>
        <v>August</v>
      </c>
      <c r="H966">
        <f t="shared" si="141"/>
        <v>3</v>
      </c>
      <c r="I966" t="str">
        <f t="shared" si="142"/>
        <v>Q3</v>
      </c>
      <c r="J966" s="4">
        <f t="shared" si="143"/>
        <v>42245</v>
      </c>
    </row>
    <row r="967" spans="1:10" x14ac:dyDescent="0.25">
      <c r="A967" s="7">
        <f t="shared" si="135"/>
        <v>20150824</v>
      </c>
      <c r="B967" s="4">
        <v>42240</v>
      </c>
      <c r="C967">
        <f t="shared" si="136"/>
        <v>24</v>
      </c>
      <c r="D967">
        <f t="shared" si="137"/>
        <v>236</v>
      </c>
      <c r="E967">
        <f t="shared" si="138"/>
        <v>2015</v>
      </c>
      <c r="F967">
        <f t="shared" si="139"/>
        <v>8</v>
      </c>
      <c r="G967" t="str">
        <f t="shared" si="140"/>
        <v>August</v>
      </c>
      <c r="H967">
        <f t="shared" si="141"/>
        <v>3</v>
      </c>
      <c r="I967" t="str">
        <f t="shared" si="142"/>
        <v>Q3</v>
      </c>
      <c r="J967" s="4">
        <f t="shared" si="143"/>
        <v>42245</v>
      </c>
    </row>
    <row r="968" spans="1:10" x14ac:dyDescent="0.25">
      <c r="A968" s="7">
        <f t="shared" si="135"/>
        <v>20150825</v>
      </c>
      <c r="B968" s="4">
        <v>42241</v>
      </c>
      <c r="C968">
        <f t="shared" si="136"/>
        <v>25</v>
      </c>
      <c r="D968">
        <f t="shared" si="137"/>
        <v>237</v>
      </c>
      <c r="E968">
        <f t="shared" si="138"/>
        <v>2015</v>
      </c>
      <c r="F968">
        <f t="shared" si="139"/>
        <v>8</v>
      </c>
      <c r="G968" t="str">
        <f t="shared" si="140"/>
        <v>August</v>
      </c>
      <c r="H968">
        <f t="shared" si="141"/>
        <v>3</v>
      </c>
      <c r="I968" t="str">
        <f t="shared" si="142"/>
        <v>Q3</v>
      </c>
      <c r="J968" s="4">
        <f t="shared" si="143"/>
        <v>42245</v>
      </c>
    </row>
    <row r="969" spans="1:10" x14ac:dyDescent="0.25">
      <c r="A969" s="7">
        <f t="shared" si="135"/>
        <v>20150826</v>
      </c>
      <c r="B969" s="4">
        <v>42242</v>
      </c>
      <c r="C969">
        <f t="shared" si="136"/>
        <v>26</v>
      </c>
      <c r="D969">
        <f t="shared" si="137"/>
        <v>238</v>
      </c>
      <c r="E969">
        <f t="shared" si="138"/>
        <v>2015</v>
      </c>
      <c r="F969">
        <f t="shared" si="139"/>
        <v>8</v>
      </c>
      <c r="G969" t="str">
        <f t="shared" si="140"/>
        <v>August</v>
      </c>
      <c r="H969">
        <f t="shared" si="141"/>
        <v>3</v>
      </c>
      <c r="I969" t="str">
        <f t="shared" si="142"/>
        <v>Q3</v>
      </c>
      <c r="J969" s="4">
        <f t="shared" si="143"/>
        <v>42245</v>
      </c>
    </row>
    <row r="970" spans="1:10" x14ac:dyDescent="0.25">
      <c r="A970" s="7">
        <f t="shared" si="135"/>
        <v>20150827</v>
      </c>
      <c r="B970" s="4">
        <v>42243</v>
      </c>
      <c r="C970">
        <f t="shared" si="136"/>
        <v>27</v>
      </c>
      <c r="D970">
        <f t="shared" si="137"/>
        <v>239</v>
      </c>
      <c r="E970">
        <f t="shared" si="138"/>
        <v>2015</v>
      </c>
      <c r="F970">
        <f t="shared" si="139"/>
        <v>8</v>
      </c>
      <c r="G970" t="str">
        <f t="shared" si="140"/>
        <v>August</v>
      </c>
      <c r="H970">
        <f t="shared" si="141"/>
        <v>3</v>
      </c>
      <c r="I970" t="str">
        <f t="shared" si="142"/>
        <v>Q3</v>
      </c>
      <c r="J970" s="4">
        <f t="shared" si="143"/>
        <v>42245</v>
      </c>
    </row>
    <row r="971" spans="1:10" x14ac:dyDescent="0.25">
      <c r="A971" s="7">
        <f t="shared" si="135"/>
        <v>20150828</v>
      </c>
      <c r="B971" s="4">
        <v>42244</v>
      </c>
      <c r="C971">
        <f t="shared" si="136"/>
        <v>28</v>
      </c>
      <c r="D971">
        <f t="shared" si="137"/>
        <v>240</v>
      </c>
      <c r="E971">
        <f t="shared" si="138"/>
        <v>2015</v>
      </c>
      <c r="F971">
        <f t="shared" si="139"/>
        <v>8</v>
      </c>
      <c r="G971" t="str">
        <f t="shared" si="140"/>
        <v>August</v>
      </c>
      <c r="H971">
        <f t="shared" si="141"/>
        <v>3</v>
      </c>
      <c r="I971" t="str">
        <f t="shared" si="142"/>
        <v>Q3</v>
      </c>
      <c r="J971" s="4">
        <f t="shared" si="143"/>
        <v>42245</v>
      </c>
    </row>
    <row r="972" spans="1:10" x14ac:dyDescent="0.25">
      <c r="A972" s="7">
        <f t="shared" si="135"/>
        <v>20150829</v>
      </c>
      <c r="B972" s="4">
        <v>42245</v>
      </c>
      <c r="C972">
        <f t="shared" si="136"/>
        <v>29</v>
      </c>
      <c r="D972">
        <f t="shared" si="137"/>
        <v>241</v>
      </c>
      <c r="E972">
        <f t="shared" si="138"/>
        <v>2015</v>
      </c>
      <c r="F972">
        <f t="shared" si="139"/>
        <v>8</v>
      </c>
      <c r="G972" t="str">
        <f t="shared" si="140"/>
        <v>August</v>
      </c>
      <c r="H972">
        <f t="shared" si="141"/>
        <v>3</v>
      </c>
      <c r="I972" t="str">
        <f t="shared" si="142"/>
        <v>Q3</v>
      </c>
      <c r="J972" s="4">
        <f t="shared" si="143"/>
        <v>42245</v>
      </c>
    </row>
    <row r="973" spans="1:10" x14ac:dyDescent="0.25">
      <c r="A973" s="7">
        <f t="shared" si="135"/>
        <v>20150830</v>
      </c>
      <c r="B973" s="4">
        <v>42246</v>
      </c>
      <c r="C973">
        <f t="shared" si="136"/>
        <v>30</v>
      </c>
      <c r="D973">
        <f t="shared" si="137"/>
        <v>242</v>
      </c>
      <c r="E973">
        <f t="shared" si="138"/>
        <v>2015</v>
      </c>
      <c r="F973">
        <f t="shared" si="139"/>
        <v>8</v>
      </c>
      <c r="G973" t="str">
        <f t="shared" si="140"/>
        <v>August</v>
      </c>
      <c r="H973">
        <f t="shared" si="141"/>
        <v>3</v>
      </c>
      <c r="I973" t="str">
        <f t="shared" si="142"/>
        <v>Q3</v>
      </c>
      <c r="J973" s="4">
        <f t="shared" si="143"/>
        <v>42252</v>
      </c>
    </row>
    <row r="974" spans="1:10" x14ac:dyDescent="0.25">
      <c r="A974" s="7">
        <f t="shared" si="135"/>
        <v>20150831</v>
      </c>
      <c r="B974" s="4">
        <v>42247</v>
      </c>
      <c r="C974">
        <f t="shared" si="136"/>
        <v>31</v>
      </c>
      <c r="D974">
        <f t="shared" si="137"/>
        <v>243</v>
      </c>
      <c r="E974">
        <f t="shared" si="138"/>
        <v>2015</v>
      </c>
      <c r="F974">
        <f t="shared" si="139"/>
        <v>8</v>
      </c>
      <c r="G974" t="str">
        <f t="shared" si="140"/>
        <v>August</v>
      </c>
      <c r="H974">
        <f t="shared" si="141"/>
        <v>3</v>
      </c>
      <c r="I974" t="str">
        <f t="shared" si="142"/>
        <v>Q3</v>
      </c>
      <c r="J974" s="4">
        <f t="shared" si="143"/>
        <v>42252</v>
      </c>
    </row>
    <row r="975" spans="1:10" x14ac:dyDescent="0.25">
      <c r="A975" s="7">
        <f t="shared" si="135"/>
        <v>20150901</v>
      </c>
      <c r="B975" s="4">
        <v>42248</v>
      </c>
      <c r="C975">
        <f t="shared" si="136"/>
        <v>1</v>
      </c>
      <c r="D975">
        <f t="shared" si="137"/>
        <v>244</v>
      </c>
      <c r="E975">
        <f t="shared" si="138"/>
        <v>2015</v>
      </c>
      <c r="F975">
        <f t="shared" si="139"/>
        <v>9</v>
      </c>
      <c r="G975" t="str">
        <f t="shared" si="140"/>
        <v>September</v>
      </c>
      <c r="H975">
        <f t="shared" si="141"/>
        <v>3</v>
      </c>
      <c r="I975" t="str">
        <f t="shared" si="142"/>
        <v>Q3</v>
      </c>
      <c r="J975" s="4">
        <f t="shared" si="143"/>
        <v>42252</v>
      </c>
    </row>
    <row r="976" spans="1:10" x14ac:dyDescent="0.25">
      <c r="A976" s="7">
        <f t="shared" si="135"/>
        <v>20150902</v>
      </c>
      <c r="B976" s="4">
        <v>42249</v>
      </c>
      <c r="C976">
        <f t="shared" si="136"/>
        <v>2</v>
      </c>
      <c r="D976">
        <f t="shared" si="137"/>
        <v>245</v>
      </c>
      <c r="E976">
        <f t="shared" si="138"/>
        <v>2015</v>
      </c>
      <c r="F976">
        <f t="shared" si="139"/>
        <v>9</v>
      </c>
      <c r="G976" t="str">
        <f t="shared" si="140"/>
        <v>September</v>
      </c>
      <c r="H976">
        <f t="shared" si="141"/>
        <v>3</v>
      </c>
      <c r="I976" t="str">
        <f t="shared" si="142"/>
        <v>Q3</v>
      </c>
      <c r="J976" s="4">
        <f t="shared" si="143"/>
        <v>42252</v>
      </c>
    </row>
    <row r="977" spans="1:10" x14ac:dyDescent="0.25">
      <c r="A977" s="7">
        <f t="shared" si="135"/>
        <v>20150903</v>
      </c>
      <c r="B977" s="4">
        <v>42250</v>
      </c>
      <c r="C977">
        <f t="shared" si="136"/>
        <v>3</v>
      </c>
      <c r="D977">
        <f t="shared" si="137"/>
        <v>246</v>
      </c>
      <c r="E977">
        <f t="shared" si="138"/>
        <v>2015</v>
      </c>
      <c r="F977">
        <f t="shared" si="139"/>
        <v>9</v>
      </c>
      <c r="G977" t="str">
        <f t="shared" si="140"/>
        <v>September</v>
      </c>
      <c r="H977">
        <f t="shared" si="141"/>
        <v>3</v>
      </c>
      <c r="I977" t="str">
        <f t="shared" si="142"/>
        <v>Q3</v>
      </c>
      <c r="J977" s="4">
        <f t="shared" si="143"/>
        <v>42252</v>
      </c>
    </row>
    <row r="978" spans="1:10" x14ac:dyDescent="0.25">
      <c r="A978" s="7">
        <f t="shared" si="135"/>
        <v>20150904</v>
      </c>
      <c r="B978" s="4">
        <v>42251</v>
      </c>
      <c r="C978">
        <f t="shared" si="136"/>
        <v>4</v>
      </c>
      <c r="D978">
        <f t="shared" si="137"/>
        <v>247</v>
      </c>
      <c r="E978">
        <f t="shared" si="138"/>
        <v>2015</v>
      </c>
      <c r="F978">
        <f t="shared" si="139"/>
        <v>9</v>
      </c>
      <c r="G978" t="str">
        <f t="shared" si="140"/>
        <v>September</v>
      </c>
      <c r="H978">
        <f t="shared" si="141"/>
        <v>3</v>
      </c>
      <c r="I978" t="str">
        <f t="shared" si="142"/>
        <v>Q3</v>
      </c>
      <c r="J978" s="4">
        <f t="shared" si="143"/>
        <v>42252</v>
      </c>
    </row>
    <row r="979" spans="1:10" x14ac:dyDescent="0.25">
      <c r="A979" s="7">
        <f t="shared" si="135"/>
        <v>20150905</v>
      </c>
      <c r="B979" s="4">
        <v>42252</v>
      </c>
      <c r="C979">
        <f t="shared" si="136"/>
        <v>5</v>
      </c>
      <c r="D979">
        <f t="shared" si="137"/>
        <v>248</v>
      </c>
      <c r="E979">
        <f t="shared" si="138"/>
        <v>2015</v>
      </c>
      <c r="F979">
        <f t="shared" si="139"/>
        <v>9</v>
      </c>
      <c r="G979" t="str">
        <f t="shared" si="140"/>
        <v>September</v>
      </c>
      <c r="H979">
        <f t="shared" si="141"/>
        <v>3</v>
      </c>
      <c r="I979" t="str">
        <f t="shared" si="142"/>
        <v>Q3</v>
      </c>
      <c r="J979" s="4">
        <f t="shared" si="143"/>
        <v>42252</v>
      </c>
    </row>
    <row r="980" spans="1:10" x14ac:dyDescent="0.25">
      <c r="A980" s="7">
        <f t="shared" si="135"/>
        <v>20150906</v>
      </c>
      <c r="B980" s="4">
        <v>42253</v>
      </c>
      <c r="C980">
        <f t="shared" si="136"/>
        <v>6</v>
      </c>
      <c r="D980">
        <f t="shared" si="137"/>
        <v>249</v>
      </c>
      <c r="E980">
        <f t="shared" si="138"/>
        <v>2015</v>
      </c>
      <c r="F980">
        <f t="shared" si="139"/>
        <v>9</v>
      </c>
      <c r="G980" t="str">
        <f t="shared" si="140"/>
        <v>September</v>
      </c>
      <c r="H980">
        <f t="shared" si="141"/>
        <v>3</v>
      </c>
      <c r="I980" t="str">
        <f t="shared" si="142"/>
        <v>Q3</v>
      </c>
      <c r="J980" s="4">
        <f t="shared" si="143"/>
        <v>42259</v>
      </c>
    </row>
    <row r="981" spans="1:10" x14ac:dyDescent="0.25">
      <c r="A981" s="7">
        <f t="shared" si="135"/>
        <v>20150907</v>
      </c>
      <c r="B981" s="4">
        <v>42254</v>
      </c>
      <c r="C981">
        <f t="shared" si="136"/>
        <v>7</v>
      </c>
      <c r="D981">
        <f t="shared" si="137"/>
        <v>250</v>
      </c>
      <c r="E981">
        <f t="shared" si="138"/>
        <v>2015</v>
      </c>
      <c r="F981">
        <f t="shared" si="139"/>
        <v>9</v>
      </c>
      <c r="G981" t="str">
        <f t="shared" si="140"/>
        <v>September</v>
      </c>
      <c r="H981">
        <f t="shared" si="141"/>
        <v>3</v>
      </c>
      <c r="I981" t="str">
        <f t="shared" si="142"/>
        <v>Q3</v>
      </c>
      <c r="J981" s="4">
        <f t="shared" si="143"/>
        <v>42259</v>
      </c>
    </row>
    <row r="982" spans="1:10" x14ac:dyDescent="0.25">
      <c r="A982" s="7">
        <f t="shared" si="135"/>
        <v>20150908</v>
      </c>
      <c r="B982" s="4">
        <v>42255</v>
      </c>
      <c r="C982">
        <f t="shared" si="136"/>
        <v>8</v>
      </c>
      <c r="D982">
        <f t="shared" si="137"/>
        <v>251</v>
      </c>
      <c r="E982">
        <f t="shared" si="138"/>
        <v>2015</v>
      </c>
      <c r="F982">
        <f t="shared" si="139"/>
        <v>9</v>
      </c>
      <c r="G982" t="str">
        <f t="shared" si="140"/>
        <v>September</v>
      </c>
      <c r="H982">
        <f t="shared" si="141"/>
        <v>3</v>
      </c>
      <c r="I982" t="str">
        <f t="shared" si="142"/>
        <v>Q3</v>
      </c>
      <c r="J982" s="4">
        <f t="shared" si="143"/>
        <v>42259</v>
      </c>
    </row>
    <row r="983" spans="1:10" x14ac:dyDescent="0.25">
      <c r="A983" s="7">
        <f t="shared" si="135"/>
        <v>20150909</v>
      </c>
      <c r="B983" s="4">
        <v>42256</v>
      </c>
      <c r="C983">
        <f t="shared" si="136"/>
        <v>9</v>
      </c>
      <c r="D983">
        <f t="shared" si="137"/>
        <v>252</v>
      </c>
      <c r="E983">
        <f t="shared" si="138"/>
        <v>2015</v>
      </c>
      <c r="F983">
        <f t="shared" si="139"/>
        <v>9</v>
      </c>
      <c r="G983" t="str">
        <f t="shared" si="140"/>
        <v>September</v>
      </c>
      <c r="H983">
        <f t="shared" si="141"/>
        <v>3</v>
      </c>
      <c r="I983" t="str">
        <f t="shared" si="142"/>
        <v>Q3</v>
      </c>
      <c r="J983" s="4">
        <f t="shared" si="143"/>
        <v>42259</v>
      </c>
    </row>
    <row r="984" spans="1:10" x14ac:dyDescent="0.25">
      <c r="A984" s="7">
        <f t="shared" si="135"/>
        <v>20150910</v>
      </c>
      <c r="B984" s="4">
        <v>42257</v>
      </c>
      <c r="C984">
        <f t="shared" si="136"/>
        <v>10</v>
      </c>
      <c r="D984">
        <f t="shared" si="137"/>
        <v>253</v>
      </c>
      <c r="E984">
        <f t="shared" si="138"/>
        <v>2015</v>
      </c>
      <c r="F984">
        <f t="shared" si="139"/>
        <v>9</v>
      </c>
      <c r="G984" t="str">
        <f t="shared" si="140"/>
        <v>September</v>
      </c>
      <c r="H984">
        <f t="shared" si="141"/>
        <v>3</v>
      </c>
      <c r="I984" t="str">
        <f t="shared" si="142"/>
        <v>Q3</v>
      </c>
      <c r="J984" s="4">
        <f t="shared" si="143"/>
        <v>42259</v>
      </c>
    </row>
    <row r="985" spans="1:10" x14ac:dyDescent="0.25">
      <c r="A985" s="7">
        <f t="shared" si="135"/>
        <v>20150911</v>
      </c>
      <c r="B985" s="4">
        <v>42258</v>
      </c>
      <c r="C985">
        <f t="shared" si="136"/>
        <v>11</v>
      </c>
      <c r="D985">
        <f t="shared" si="137"/>
        <v>254</v>
      </c>
      <c r="E985">
        <f t="shared" si="138"/>
        <v>2015</v>
      </c>
      <c r="F985">
        <f t="shared" si="139"/>
        <v>9</v>
      </c>
      <c r="G985" t="str">
        <f t="shared" si="140"/>
        <v>September</v>
      </c>
      <c r="H985">
        <f t="shared" si="141"/>
        <v>3</v>
      </c>
      <c r="I985" t="str">
        <f t="shared" si="142"/>
        <v>Q3</v>
      </c>
      <c r="J985" s="4">
        <f t="shared" si="143"/>
        <v>42259</v>
      </c>
    </row>
    <row r="986" spans="1:10" x14ac:dyDescent="0.25">
      <c r="A986" s="7">
        <f t="shared" si="135"/>
        <v>20150912</v>
      </c>
      <c r="B986" s="4">
        <v>42259</v>
      </c>
      <c r="C986">
        <f t="shared" si="136"/>
        <v>12</v>
      </c>
      <c r="D986">
        <f t="shared" si="137"/>
        <v>255</v>
      </c>
      <c r="E986">
        <f t="shared" si="138"/>
        <v>2015</v>
      </c>
      <c r="F986">
        <f t="shared" si="139"/>
        <v>9</v>
      </c>
      <c r="G986" t="str">
        <f t="shared" si="140"/>
        <v>September</v>
      </c>
      <c r="H986">
        <f t="shared" si="141"/>
        <v>3</v>
      </c>
      <c r="I986" t="str">
        <f t="shared" si="142"/>
        <v>Q3</v>
      </c>
      <c r="J986" s="4">
        <f t="shared" si="143"/>
        <v>42259</v>
      </c>
    </row>
    <row r="987" spans="1:10" x14ac:dyDescent="0.25">
      <c r="A987" s="7">
        <f t="shared" si="135"/>
        <v>20150913</v>
      </c>
      <c r="B987" s="4">
        <v>42260</v>
      </c>
      <c r="C987">
        <f t="shared" si="136"/>
        <v>13</v>
      </c>
      <c r="D987">
        <f t="shared" si="137"/>
        <v>256</v>
      </c>
      <c r="E987">
        <f t="shared" si="138"/>
        <v>2015</v>
      </c>
      <c r="F987">
        <f t="shared" si="139"/>
        <v>9</v>
      </c>
      <c r="G987" t="str">
        <f t="shared" si="140"/>
        <v>September</v>
      </c>
      <c r="H987">
        <f t="shared" si="141"/>
        <v>3</v>
      </c>
      <c r="I987" t="str">
        <f t="shared" si="142"/>
        <v>Q3</v>
      </c>
      <c r="J987" s="4">
        <f t="shared" si="143"/>
        <v>42266</v>
      </c>
    </row>
    <row r="988" spans="1:10" x14ac:dyDescent="0.25">
      <c r="A988" s="7">
        <f t="shared" si="135"/>
        <v>20150914</v>
      </c>
      <c r="B988" s="4">
        <v>42261</v>
      </c>
      <c r="C988">
        <f t="shared" si="136"/>
        <v>14</v>
      </c>
      <c r="D988">
        <f t="shared" si="137"/>
        <v>257</v>
      </c>
      <c r="E988">
        <f t="shared" si="138"/>
        <v>2015</v>
      </c>
      <c r="F988">
        <f t="shared" si="139"/>
        <v>9</v>
      </c>
      <c r="G988" t="str">
        <f t="shared" si="140"/>
        <v>September</v>
      </c>
      <c r="H988">
        <f t="shared" si="141"/>
        <v>3</v>
      </c>
      <c r="I988" t="str">
        <f t="shared" si="142"/>
        <v>Q3</v>
      </c>
      <c r="J988" s="4">
        <f t="shared" si="143"/>
        <v>42266</v>
      </c>
    </row>
    <row r="989" spans="1:10" x14ac:dyDescent="0.25">
      <c r="A989" s="7">
        <f t="shared" si="135"/>
        <v>20150915</v>
      </c>
      <c r="B989" s="4">
        <v>42262</v>
      </c>
      <c r="C989">
        <f t="shared" si="136"/>
        <v>15</v>
      </c>
      <c r="D989">
        <f t="shared" si="137"/>
        <v>258</v>
      </c>
      <c r="E989">
        <f t="shared" si="138"/>
        <v>2015</v>
      </c>
      <c r="F989">
        <f t="shared" si="139"/>
        <v>9</v>
      </c>
      <c r="G989" t="str">
        <f t="shared" si="140"/>
        <v>September</v>
      </c>
      <c r="H989">
        <f t="shared" si="141"/>
        <v>3</v>
      </c>
      <c r="I989" t="str">
        <f t="shared" si="142"/>
        <v>Q3</v>
      </c>
      <c r="J989" s="4">
        <f t="shared" si="143"/>
        <v>42266</v>
      </c>
    </row>
    <row r="990" spans="1:10" x14ac:dyDescent="0.25">
      <c r="A990" s="7">
        <f t="shared" si="135"/>
        <v>20150916</v>
      </c>
      <c r="B990" s="4">
        <v>42263</v>
      </c>
      <c r="C990">
        <f t="shared" si="136"/>
        <v>16</v>
      </c>
      <c r="D990">
        <f t="shared" si="137"/>
        <v>259</v>
      </c>
      <c r="E990">
        <f t="shared" si="138"/>
        <v>2015</v>
      </c>
      <c r="F990">
        <f t="shared" si="139"/>
        <v>9</v>
      </c>
      <c r="G990" t="str">
        <f t="shared" si="140"/>
        <v>September</v>
      </c>
      <c r="H990">
        <f t="shared" si="141"/>
        <v>3</v>
      </c>
      <c r="I990" t="str">
        <f t="shared" si="142"/>
        <v>Q3</v>
      </c>
      <c r="J990" s="4">
        <f t="shared" si="143"/>
        <v>42266</v>
      </c>
    </row>
    <row r="991" spans="1:10" x14ac:dyDescent="0.25">
      <c r="A991" s="7">
        <f t="shared" si="135"/>
        <v>20150917</v>
      </c>
      <c r="B991" s="4">
        <v>42264</v>
      </c>
      <c r="C991">
        <f t="shared" si="136"/>
        <v>17</v>
      </c>
      <c r="D991">
        <f t="shared" si="137"/>
        <v>260</v>
      </c>
      <c r="E991">
        <f t="shared" si="138"/>
        <v>2015</v>
      </c>
      <c r="F991">
        <f t="shared" si="139"/>
        <v>9</v>
      </c>
      <c r="G991" t="str">
        <f t="shared" si="140"/>
        <v>September</v>
      </c>
      <c r="H991">
        <f t="shared" si="141"/>
        <v>3</v>
      </c>
      <c r="I991" t="str">
        <f t="shared" si="142"/>
        <v>Q3</v>
      </c>
      <c r="J991" s="4">
        <f t="shared" si="143"/>
        <v>42266</v>
      </c>
    </row>
    <row r="992" spans="1:10" x14ac:dyDescent="0.25">
      <c r="A992" s="7">
        <f t="shared" si="135"/>
        <v>20150918</v>
      </c>
      <c r="B992" s="4">
        <v>42265</v>
      </c>
      <c r="C992">
        <f t="shared" si="136"/>
        <v>18</v>
      </c>
      <c r="D992">
        <f t="shared" si="137"/>
        <v>261</v>
      </c>
      <c r="E992">
        <f t="shared" si="138"/>
        <v>2015</v>
      </c>
      <c r="F992">
        <f t="shared" si="139"/>
        <v>9</v>
      </c>
      <c r="G992" t="str">
        <f t="shared" si="140"/>
        <v>September</v>
      </c>
      <c r="H992">
        <f t="shared" si="141"/>
        <v>3</v>
      </c>
      <c r="I992" t="str">
        <f t="shared" si="142"/>
        <v>Q3</v>
      </c>
      <c r="J992" s="4">
        <f t="shared" si="143"/>
        <v>42266</v>
      </c>
    </row>
    <row r="993" spans="1:10" x14ac:dyDescent="0.25">
      <c r="A993" s="7">
        <f t="shared" si="135"/>
        <v>20150919</v>
      </c>
      <c r="B993" s="4">
        <v>42266</v>
      </c>
      <c r="C993">
        <f t="shared" si="136"/>
        <v>19</v>
      </c>
      <c r="D993">
        <f t="shared" si="137"/>
        <v>262</v>
      </c>
      <c r="E993">
        <f t="shared" si="138"/>
        <v>2015</v>
      </c>
      <c r="F993">
        <f t="shared" si="139"/>
        <v>9</v>
      </c>
      <c r="G993" t="str">
        <f t="shared" si="140"/>
        <v>September</v>
      </c>
      <c r="H993">
        <f t="shared" si="141"/>
        <v>3</v>
      </c>
      <c r="I993" t="str">
        <f t="shared" si="142"/>
        <v>Q3</v>
      </c>
      <c r="J993" s="4">
        <f t="shared" si="143"/>
        <v>42266</v>
      </c>
    </row>
    <row r="994" spans="1:10" x14ac:dyDescent="0.25">
      <c r="A994" s="7">
        <f t="shared" si="135"/>
        <v>20150920</v>
      </c>
      <c r="B994" s="4">
        <v>42267</v>
      </c>
      <c r="C994">
        <f t="shared" si="136"/>
        <v>20</v>
      </c>
      <c r="D994">
        <f t="shared" si="137"/>
        <v>263</v>
      </c>
      <c r="E994">
        <f t="shared" si="138"/>
        <v>2015</v>
      </c>
      <c r="F994">
        <f t="shared" si="139"/>
        <v>9</v>
      </c>
      <c r="G994" t="str">
        <f t="shared" si="140"/>
        <v>September</v>
      </c>
      <c r="H994">
        <f t="shared" si="141"/>
        <v>3</v>
      </c>
      <c r="I994" t="str">
        <f t="shared" si="142"/>
        <v>Q3</v>
      </c>
      <c r="J994" s="4">
        <f t="shared" si="143"/>
        <v>42273</v>
      </c>
    </row>
    <row r="995" spans="1:10" x14ac:dyDescent="0.25">
      <c r="A995" s="7">
        <f t="shared" si="135"/>
        <v>20150921</v>
      </c>
      <c r="B995" s="4">
        <v>42268</v>
      </c>
      <c r="C995">
        <f t="shared" si="136"/>
        <v>21</v>
      </c>
      <c r="D995">
        <f t="shared" si="137"/>
        <v>264</v>
      </c>
      <c r="E995">
        <f t="shared" si="138"/>
        <v>2015</v>
      </c>
      <c r="F995">
        <f t="shared" si="139"/>
        <v>9</v>
      </c>
      <c r="G995" t="str">
        <f t="shared" si="140"/>
        <v>September</v>
      </c>
      <c r="H995">
        <f t="shared" si="141"/>
        <v>3</v>
      </c>
      <c r="I995" t="str">
        <f t="shared" si="142"/>
        <v>Q3</v>
      </c>
      <c r="J995" s="4">
        <f t="shared" si="143"/>
        <v>42273</v>
      </c>
    </row>
    <row r="996" spans="1:10" x14ac:dyDescent="0.25">
      <c r="A996" s="7">
        <f t="shared" si="135"/>
        <v>20150922</v>
      </c>
      <c r="B996" s="4">
        <v>42269</v>
      </c>
      <c r="C996">
        <f t="shared" si="136"/>
        <v>22</v>
      </c>
      <c r="D996">
        <f t="shared" si="137"/>
        <v>265</v>
      </c>
      <c r="E996">
        <f t="shared" si="138"/>
        <v>2015</v>
      </c>
      <c r="F996">
        <f t="shared" si="139"/>
        <v>9</v>
      </c>
      <c r="G996" t="str">
        <f t="shared" si="140"/>
        <v>September</v>
      </c>
      <c r="H996">
        <f t="shared" si="141"/>
        <v>3</v>
      </c>
      <c r="I996" t="str">
        <f t="shared" si="142"/>
        <v>Q3</v>
      </c>
      <c r="J996" s="4">
        <f t="shared" si="143"/>
        <v>42273</v>
      </c>
    </row>
    <row r="997" spans="1:10" x14ac:dyDescent="0.25">
      <c r="A997" s="7">
        <f t="shared" si="135"/>
        <v>20150923</v>
      </c>
      <c r="B997" s="4">
        <v>42270</v>
      </c>
      <c r="C997">
        <f t="shared" si="136"/>
        <v>23</v>
      </c>
      <c r="D997">
        <f t="shared" si="137"/>
        <v>266</v>
      </c>
      <c r="E997">
        <f t="shared" si="138"/>
        <v>2015</v>
      </c>
      <c r="F997">
        <f t="shared" si="139"/>
        <v>9</v>
      </c>
      <c r="G997" t="str">
        <f t="shared" si="140"/>
        <v>September</v>
      </c>
      <c r="H997">
        <f t="shared" si="141"/>
        <v>3</v>
      </c>
      <c r="I997" t="str">
        <f t="shared" si="142"/>
        <v>Q3</v>
      </c>
      <c r="J997" s="4">
        <f t="shared" si="143"/>
        <v>42273</v>
      </c>
    </row>
    <row r="998" spans="1:10" x14ac:dyDescent="0.25">
      <c r="A998" s="7">
        <f t="shared" si="135"/>
        <v>20150924</v>
      </c>
      <c r="B998" s="4">
        <v>42271</v>
      </c>
      <c r="C998">
        <f t="shared" si="136"/>
        <v>24</v>
      </c>
      <c r="D998">
        <f t="shared" si="137"/>
        <v>267</v>
      </c>
      <c r="E998">
        <f t="shared" si="138"/>
        <v>2015</v>
      </c>
      <c r="F998">
        <f t="shared" si="139"/>
        <v>9</v>
      </c>
      <c r="G998" t="str">
        <f t="shared" si="140"/>
        <v>September</v>
      </c>
      <c r="H998">
        <f t="shared" si="141"/>
        <v>3</v>
      </c>
      <c r="I998" t="str">
        <f t="shared" si="142"/>
        <v>Q3</v>
      </c>
      <c r="J998" s="4">
        <f t="shared" si="143"/>
        <v>42273</v>
      </c>
    </row>
    <row r="999" spans="1:10" x14ac:dyDescent="0.25">
      <c r="A999" s="7">
        <f t="shared" si="135"/>
        <v>20150925</v>
      </c>
      <c r="B999" s="4">
        <v>42272</v>
      </c>
      <c r="C999">
        <f t="shared" si="136"/>
        <v>25</v>
      </c>
      <c r="D999">
        <f t="shared" si="137"/>
        <v>268</v>
      </c>
      <c r="E999">
        <f t="shared" si="138"/>
        <v>2015</v>
      </c>
      <c r="F999">
        <f t="shared" si="139"/>
        <v>9</v>
      </c>
      <c r="G999" t="str">
        <f t="shared" si="140"/>
        <v>September</v>
      </c>
      <c r="H999">
        <f t="shared" si="141"/>
        <v>3</v>
      </c>
      <c r="I999" t="str">
        <f t="shared" si="142"/>
        <v>Q3</v>
      </c>
      <c r="J999" s="4">
        <f t="shared" si="143"/>
        <v>42273</v>
      </c>
    </row>
    <row r="1000" spans="1:10" x14ac:dyDescent="0.25">
      <c r="A1000" s="7">
        <f t="shared" si="135"/>
        <v>20150926</v>
      </c>
      <c r="B1000" s="4">
        <v>42273</v>
      </c>
      <c r="C1000">
        <f t="shared" si="136"/>
        <v>26</v>
      </c>
      <c r="D1000">
        <f t="shared" si="137"/>
        <v>269</v>
      </c>
      <c r="E1000">
        <f t="shared" si="138"/>
        <v>2015</v>
      </c>
      <c r="F1000">
        <f t="shared" si="139"/>
        <v>9</v>
      </c>
      <c r="G1000" t="str">
        <f t="shared" si="140"/>
        <v>September</v>
      </c>
      <c r="H1000">
        <f t="shared" si="141"/>
        <v>3</v>
      </c>
      <c r="I1000" t="str">
        <f t="shared" si="142"/>
        <v>Q3</v>
      </c>
      <c r="J1000" s="4">
        <f t="shared" si="143"/>
        <v>42273</v>
      </c>
    </row>
    <row r="1001" spans="1:10" x14ac:dyDescent="0.25">
      <c r="A1001" s="7">
        <f t="shared" si="135"/>
        <v>20150927</v>
      </c>
      <c r="B1001" s="4">
        <v>42274</v>
      </c>
      <c r="C1001">
        <f t="shared" si="136"/>
        <v>27</v>
      </c>
      <c r="D1001">
        <f t="shared" si="137"/>
        <v>270</v>
      </c>
      <c r="E1001">
        <f t="shared" si="138"/>
        <v>2015</v>
      </c>
      <c r="F1001">
        <f t="shared" si="139"/>
        <v>9</v>
      </c>
      <c r="G1001" t="str">
        <f t="shared" si="140"/>
        <v>September</v>
      </c>
      <c r="H1001">
        <f t="shared" si="141"/>
        <v>3</v>
      </c>
      <c r="I1001" t="str">
        <f t="shared" si="142"/>
        <v>Q3</v>
      </c>
      <c r="J1001" s="4">
        <f t="shared" si="143"/>
        <v>42280</v>
      </c>
    </row>
    <row r="1002" spans="1:10" x14ac:dyDescent="0.25">
      <c r="A1002" s="7">
        <f t="shared" si="135"/>
        <v>20150928</v>
      </c>
      <c r="B1002" s="4">
        <v>42275</v>
      </c>
      <c r="C1002">
        <f t="shared" si="136"/>
        <v>28</v>
      </c>
      <c r="D1002">
        <f t="shared" si="137"/>
        <v>271</v>
      </c>
      <c r="E1002">
        <f t="shared" si="138"/>
        <v>2015</v>
      </c>
      <c r="F1002">
        <f t="shared" si="139"/>
        <v>9</v>
      </c>
      <c r="G1002" t="str">
        <f t="shared" si="140"/>
        <v>September</v>
      </c>
      <c r="H1002">
        <f t="shared" si="141"/>
        <v>3</v>
      </c>
      <c r="I1002" t="str">
        <f t="shared" si="142"/>
        <v>Q3</v>
      </c>
      <c r="J1002" s="4">
        <f t="shared" si="143"/>
        <v>42280</v>
      </c>
    </row>
    <row r="1003" spans="1:10" x14ac:dyDescent="0.25">
      <c r="A1003" s="7">
        <f t="shared" si="135"/>
        <v>20150929</v>
      </c>
      <c r="B1003" s="4">
        <v>42276</v>
      </c>
      <c r="C1003">
        <f t="shared" si="136"/>
        <v>29</v>
      </c>
      <c r="D1003">
        <f t="shared" si="137"/>
        <v>272</v>
      </c>
      <c r="E1003">
        <f t="shared" si="138"/>
        <v>2015</v>
      </c>
      <c r="F1003">
        <f t="shared" si="139"/>
        <v>9</v>
      </c>
      <c r="G1003" t="str">
        <f t="shared" si="140"/>
        <v>September</v>
      </c>
      <c r="H1003">
        <f t="shared" si="141"/>
        <v>3</v>
      </c>
      <c r="I1003" t="str">
        <f t="shared" si="142"/>
        <v>Q3</v>
      </c>
      <c r="J1003" s="4">
        <f t="shared" si="143"/>
        <v>42280</v>
      </c>
    </row>
    <row r="1004" spans="1:10" x14ac:dyDescent="0.25">
      <c r="A1004" s="7">
        <f t="shared" si="135"/>
        <v>20150930</v>
      </c>
      <c r="B1004" s="4">
        <v>42277</v>
      </c>
      <c r="C1004">
        <f t="shared" si="136"/>
        <v>30</v>
      </c>
      <c r="D1004">
        <f t="shared" si="137"/>
        <v>273</v>
      </c>
      <c r="E1004">
        <f t="shared" si="138"/>
        <v>2015</v>
      </c>
      <c r="F1004">
        <f t="shared" si="139"/>
        <v>9</v>
      </c>
      <c r="G1004" t="str">
        <f t="shared" si="140"/>
        <v>September</v>
      </c>
      <c r="H1004">
        <f t="shared" si="141"/>
        <v>3</v>
      </c>
      <c r="I1004" t="str">
        <f t="shared" si="142"/>
        <v>Q3</v>
      </c>
      <c r="J1004" s="4">
        <f t="shared" si="143"/>
        <v>42280</v>
      </c>
    </row>
    <row r="1005" spans="1:10" x14ac:dyDescent="0.25">
      <c r="A1005" s="7">
        <f>YEAR(B1005)*10000 + MONTH(B1005)*100 + DAY(B1005)</f>
        <v>20151001</v>
      </c>
      <c r="B1005" s="4">
        <v>42278</v>
      </c>
      <c r="C1005">
        <f>DAY(B1005)</f>
        <v>1</v>
      </c>
      <c r="D1005">
        <f>B1005-DATE(YEAR(B1005),1,0)</f>
        <v>274</v>
      </c>
      <c r="E1005">
        <f>YEAR(B1005)</f>
        <v>2015</v>
      </c>
      <c r="F1005">
        <f>MONTH(B1005)</f>
        <v>10</v>
      </c>
      <c r="G1005" t="str">
        <f>TEXT(B1005,"mmmm")</f>
        <v>October</v>
      </c>
      <c r="H1005">
        <f>INT((MONTH(B1005)-1)/3)+1</f>
        <v>4</v>
      </c>
      <c r="I1005" t="str">
        <f>"Q"&amp;H1005</f>
        <v>Q4</v>
      </c>
      <c r="J1005" s="13">
        <f>B1005+7-WEEKDAY(B1005)</f>
        <v>42280</v>
      </c>
    </row>
    <row r="1006" spans="1:10" x14ac:dyDescent="0.25">
      <c r="A1006" s="7">
        <f t="shared" ref="A1006:A1014" si="144">YEAR(B1006)*10000 + MONTH(B1006)*100 + DAY(B1006)</f>
        <v>20151002</v>
      </c>
      <c r="B1006" s="4">
        <v>42279</v>
      </c>
      <c r="C1006">
        <f t="shared" ref="C1006:C1014" si="145">DAY(B1006)</f>
        <v>2</v>
      </c>
      <c r="D1006">
        <f t="shared" ref="D1006:D1014" si="146">B1006-DATE(YEAR(B1006),1,0)</f>
        <v>275</v>
      </c>
      <c r="E1006">
        <f t="shared" ref="E1006:E1014" si="147">YEAR(B1006)</f>
        <v>2015</v>
      </c>
      <c r="F1006">
        <f t="shared" ref="F1006:F1014" si="148">MONTH(B1006)</f>
        <v>10</v>
      </c>
      <c r="G1006" t="str">
        <f t="shared" ref="G1006:G1014" si="149">TEXT(B1006,"mmmm")</f>
        <v>October</v>
      </c>
      <c r="H1006">
        <f t="shared" ref="H1006:H1014" si="150">INT((MONTH(B1006)-1)/3)+1</f>
        <v>4</v>
      </c>
      <c r="I1006" t="str">
        <f t="shared" ref="I1006:I1014" si="151">"Q"&amp;H1006</f>
        <v>Q4</v>
      </c>
      <c r="J1006" s="13">
        <f t="shared" ref="J1006:J1014" si="152">B1006+7-WEEKDAY(B1006)</f>
        <v>42280</v>
      </c>
    </row>
    <row r="1007" spans="1:10" x14ac:dyDescent="0.25">
      <c r="A1007" s="7">
        <f t="shared" si="144"/>
        <v>20151003</v>
      </c>
      <c r="B1007" s="4">
        <v>42280</v>
      </c>
      <c r="C1007">
        <f t="shared" si="145"/>
        <v>3</v>
      </c>
      <c r="D1007">
        <f t="shared" si="146"/>
        <v>276</v>
      </c>
      <c r="E1007">
        <f t="shared" si="147"/>
        <v>2015</v>
      </c>
      <c r="F1007">
        <f t="shared" si="148"/>
        <v>10</v>
      </c>
      <c r="G1007" t="str">
        <f t="shared" si="149"/>
        <v>October</v>
      </c>
      <c r="H1007">
        <f t="shared" si="150"/>
        <v>4</v>
      </c>
      <c r="I1007" t="str">
        <f t="shared" si="151"/>
        <v>Q4</v>
      </c>
      <c r="J1007" s="13">
        <f t="shared" si="152"/>
        <v>42280</v>
      </c>
    </row>
    <row r="1008" spans="1:10" x14ac:dyDescent="0.25">
      <c r="A1008" s="7">
        <f t="shared" si="144"/>
        <v>20151004</v>
      </c>
      <c r="B1008" s="4">
        <v>42281</v>
      </c>
      <c r="C1008">
        <f t="shared" si="145"/>
        <v>4</v>
      </c>
      <c r="D1008">
        <f t="shared" si="146"/>
        <v>277</v>
      </c>
      <c r="E1008">
        <f t="shared" si="147"/>
        <v>2015</v>
      </c>
      <c r="F1008">
        <f t="shared" si="148"/>
        <v>10</v>
      </c>
      <c r="G1008" t="str">
        <f t="shared" si="149"/>
        <v>October</v>
      </c>
      <c r="H1008">
        <f t="shared" si="150"/>
        <v>4</v>
      </c>
      <c r="I1008" t="str">
        <f t="shared" si="151"/>
        <v>Q4</v>
      </c>
      <c r="J1008" s="13">
        <f t="shared" si="152"/>
        <v>42287</v>
      </c>
    </row>
    <row r="1009" spans="1:10" x14ac:dyDescent="0.25">
      <c r="A1009" s="7">
        <f t="shared" si="144"/>
        <v>20151005</v>
      </c>
      <c r="B1009" s="4">
        <v>42282</v>
      </c>
      <c r="C1009">
        <f t="shared" si="145"/>
        <v>5</v>
      </c>
      <c r="D1009">
        <f t="shared" si="146"/>
        <v>278</v>
      </c>
      <c r="E1009">
        <f t="shared" si="147"/>
        <v>2015</v>
      </c>
      <c r="F1009">
        <f t="shared" si="148"/>
        <v>10</v>
      </c>
      <c r="G1009" t="str">
        <f t="shared" si="149"/>
        <v>October</v>
      </c>
      <c r="H1009">
        <f t="shared" si="150"/>
        <v>4</v>
      </c>
      <c r="I1009" t="str">
        <f t="shared" si="151"/>
        <v>Q4</v>
      </c>
      <c r="J1009" s="13">
        <f t="shared" si="152"/>
        <v>42287</v>
      </c>
    </row>
    <row r="1010" spans="1:10" x14ac:dyDescent="0.25">
      <c r="A1010" s="7">
        <f t="shared" si="144"/>
        <v>20151006</v>
      </c>
      <c r="B1010" s="4">
        <v>42283</v>
      </c>
      <c r="C1010">
        <f t="shared" si="145"/>
        <v>6</v>
      </c>
      <c r="D1010">
        <f t="shared" si="146"/>
        <v>279</v>
      </c>
      <c r="E1010">
        <f t="shared" si="147"/>
        <v>2015</v>
      </c>
      <c r="F1010">
        <f t="shared" si="148"/>
        <v>10</v>
      </c>
      <c r="G1010" t="str">
        <f t="shared" si="149"/>
        <v>October</v>
      </c>
      <c r="H1010">
        <f t="shared" si="150"/>
        <v>4</v>
      </c>
      <c r="I1010" t="str">
        <f t="shared" si="151"/>
        <v>Q4</v>
      </c>
      <c r="J1010" s="13">
        <f t="shared" si="152"/>
        <v>42287</v>
      </c>
    </row>
    <row r="1011" spans="1:10" x14ac:dyDescent="0.25">
      <c r="A1011" s="7">
        <f t="shared" si="144"/>
        <v>20151007</v>
      </c>
      <c r="B1011" s="4">
        <v>42284</v>
      </c>
      <c r="C1011">
        <f t="shared" si="145"/>
        <v>7</v>
      </c>
      <c r="D1011">
        <f t="shared" si="146"/>
        <v>280</v>
      </c>
      <c r="E1011">
        <f t="shared" si="147"/>
        <v>2015</v>
      </c>
      <c r="F1011">
        <f t="shared" si="148"/>
        <v>10</v>
      </c>
      <c r="G1011" t="str">
        <f t="shared" si="149"/>
        <v>October</v>
      </c>
      <c r="H1011">
        <f t="shared" si="150"/>
        <v>4</v>
      </c>
      <c r="I1011" t="str">
        <f t="shared" si="151"/>
        <v>Q4</v>
      </c>
      <c r="J1011" s="13">
        <f t="shared" si="152"/>
        <v>42287</v>
      </c>
    </row>
    <row r="1012" spans="1:10" x14ac:dyDescent="0.25">
      <c r="A1012" s="7">
        <f t="shared" si="144"/>
        <v>20151008</v>
      </c>
      <c r="B1012" s="4">
        <v>42285</v>
      </c>
      <c r="C1012">
        <f t="shared" si="145"/>
        <v>8</v>
      </c>
      <c r="D1012">
        <f t="shared" si="146"/>
        <v>281</v>
      </c>
      <c r="E1012">
        <f t="shared" si="147"/>
        <v>2015</v>
      </c>
      <c r="F1012">
        <f t="shared" si="148"/>
        <v>10</v>
      </c>
      <c r="G1012" t="str">
        <f t="shared" si="149"/>
        <v>October</v>
      </c>
      <c r="H1012">
        <f t="shared" si="150"/>
        <v>4</v>
      </c>
      <c r="I1012" t="str">
        <f t="shared" si="151"/>
        <v>Q4</v>
      </c>
      <c r="J1012" s="13">
        <f t="shared" si="152"/>
        <v>42287</v>
      </c>
    </row>
    <row r="1013" spans="1:10" x14ac:dyDescent="0.25">
      <c r="A1013" s="7">
        <f t="shared" si="144"/>
        <v>20151009</v>
      </c>
      <c r="B1013" s="4">
        <v>42286</v>
      </c>
      <c r="C1013">
        <f t="shared" si="145"/>
        <v>9</v>
      </c>
      <c r="D1013">
        <f t="shared" si="146"/>
        <v>282</v>
      </c>
      <c r="E1013">
        <f t="shared" si="147"/>
        <v>2015</v>
      </c>
      <c r="F1013">
        <f t="shared" si="148"/>
        <v>10</v>
      </c>
      <c r="G1013" t="str">
        <f t="shared" si="149"/>
        <v>October</v>
      </c>
      <c r="H1013">
        <f t="shared" si="150"/>
        <v>4</v>
      </c>
      <c r="I1013" t="str">
        <f t="shared" si="151"/>
        <v>Q4</v>
      </c>
      <c r="J1013" s="13">
        <f t="shared" si="152"/>
        <v>42287</v>
      </c>
    </row>
    <row r="1014" spans="1:10" x14ac:dyDescent="0.25">
      <c r="A1014" s="7">
        <f t="shared" si="144"/>
        <v>20151010</v>
      </c>
      <c r="B1014" s="4">
        <v>42287</v>
      </c>
      <c r="C1014">
        <f t="shared" si="145"/>
        <v>10</v>
      </c>
      <c r="D1014">
        <f t="shared" si="146"/>
        <v>283</v>
      </c>
      <c r="E1014">
        <f t="shared" si="147"/>
        <v>2015</v>
      </c>
      <c r="F1014">
        <f t="shared" si="148"/>
        <v>10</v>
      </c>
      <c r="G1014" t="str">
        <f t="shared" si="149"/>
        <v>October</v>
      </c>
      <c r="H1014">
        <f t="shared" si="150"/>
        <v>4</v>
      </c>
      <c r="I1014" t="str">
        <f t="shared" si="151"/>
        <v>Q4</v>
      </c>
      <c r="J1014" s="13">
        <f t="shared" si="152"/>
        <v>42287</v>
      </c>
    </row>
    <row r="1015" spans="1:10" x14ac:dyDescent="0.25">
      <c r="A1015" s="7">
        <f t="shared" ref="A1015:A1034" si="153">YEAR(B1015)*10000 + MONTH(B1015)*100 + DAY(B1015)</f>
        <v>20151011</v>
      </c>
      <c r="B1015" s="4">
        <v>42288</v>
      </c>
      <c r="C1015">
        <f t="shared" ref="C1015:C1034" si="154">DAY(B1015)</f>
        <v>11</v>
      </c>
      <c r="D1015">
        <f t="shared" ref="D1015:D1034" si="155">B1015-DATE(YEAR(B1015),1,0)</f>
        <v>284</v>
      </c>
      <c r="E1015">
        <f t="shared" ref="E1015:E1034" si="156">YEAR(B1015)</f>
        <v>2015</v>
      </c>
      <c r="F1015">
        <f t="shared" ref="F1015:F1034" si="157">MONTH(B1015)</f>
        <v>10</v>
      </c>
      <c r="G1015" t="str">
        <f t="shared" ref="G1015:G1034" si="158">TEXT(B1015,"mmmm")</f>
        <v>October</v>
      </c>
      <c r="H1015">
        <f t="shared" ref="H1015:H1034" si="159">INT((MONTH(B1015)-1)/3)+1</f>
        <v>4</v>
      </c>
      <c r="I1015" t="str">
        <f t="shared" ref="I1015:I1034" si="160">"Q"&amp;H1015</f>
        <v>Q4</v>
      </c>
      <c r="J1015" s="13">
        <f t="shared" ref="J1015:J1034" si="161">B1015+7-WEEKDAY(B1015)</f>
        <v>42294</v>
      </c>
    </row>
    <row r="1016" spans="1:10" x14ac:dyDescent="0.25">
      <c r="A1016" s="7">
        <f t="shared" si="153"/>
        <v>20151012</v>
      </c>
      <c r="B1016" s="4">
        <v>42289</v>
      </c>
      <c r="C1016">
        <f t="shared" si="154"/>
        <v>12</v>
      </c>
      <c r="D1016">
        <f t="shared" si="155"/>
        <v>285</v>
      </c>
      <c r="E1016">
        <f t="shared" si="156"/>
        <v>2015</v>
      </c>
      <c r="F1016">
        <f t="shared" si="157"/>
        <v>10</v>
      </c>
      <c r="G1016" t="str">
        <f t="shared" si="158"/>
        <v>October</v>
      </c>
      <c r="H1016">
        <f t="shared" si="159"/>
        <v>4</v>
      </c>
      <c r="I1016" t="str">
        <f t="shared" si="160"/>
        <v>Q4</v>
      </c>
      <c r="J1016" s="13">
        <f t="shared" si="161"/>
        <v>42294</v>
      </c>
    </row>
    <row r="1017" spans="1:10" x14ac:dyDescent="0.25">
      <c r="A1017" s="7">
        <f t="shared" si="153"/>
        <v>20151013</v>
      </c>
      <c r="B1017" s="4">
        <v>42290</v>
      </c>
      <c r="C1017">
        <f t="shared" si="154"/>
        <v>13</v>
      </c>
      <c r="D1017">
        <f t="shared" si="155"/>
        <v>286</v>
      </c>
      <c r="E1017">
        <f t="shared" si="156"/>
        <v>2015</v>
      </c>
      <c r="F1017">
        <f t="shared" si="157"/>
        <v>10</v>
      </c>
      <c r="G1017" t="str">
        <f t="shared" si="158"/>
        <v>October</v>
      </c>
      <c r="H1017">
        <f t="shared" si="159"/>
        <v>4</v>
      </c>
      <c r="I1017" t="str">
        <f t="shared" si="160"/>
        <v>Q4</v>
      </c>
      <c r="J1017" s="13">
        <f t="shared" si="161"/>
        <v>42294</v>
      </c>
    </row>
    <row r="1018" spans="1:10" x14ac:dyDescent="0.25">
      <c r="A1018" s="7">
        <f t="shared" si="153"/>
        <v>20151014</v>
      </c>
      <c r="B1018" s="4">
        <v>42291</v>
      </c>
      <c r="C1018">
        <f t="shared" si="154"/>
        <v>14</v>
      </c>
      <c r="D1018">
        <f t="shared" si="155"/>
        <v>287</v>
      </c>
      <c r="E1018">
        <f t="shared" si="156"/>
        <v>2015</v>
      </c>
      <c r="F1018">
        <f t="shared" si="157"/>
        <v>10</v>
      </c>
      <c r="G1018" t="str">
        <f t="shared" si="158"/>
        <v>October</v>
      </c>
      <c r="H1018">
        <f t="shared" si="159"/>
        <v>4</v>
      </c>
      <c r="I1018" t="str">
        <f t="shared" si="160"/>
        <v>Q4</v>
      </c>
      <c r="J1018" s="13">
        <f t="shared" si="161"/>
        <v>42294</v>
      </c>
    </row>
    <row r="1019" spans="1:10" x14ac:dyDescent="0.25">
      <c r="A1019" s="7">
        <f t="shared" si="153"/>
        <v>20151015</v>
      </c>
      <c r="B1019" s="4">
        <v>42292</v>
      </c>
      <c r="C1019">
        <f t="shared" si="154"/>
        <v>15</v>
      </c>
      <c r="D1019">
        <f t="shared" si="155"/>
        <v>288</v>
      </c>
      <c r="E1019">
        <f t="shared" si="156"/>
        <v>2015</v>
      </c>
      <c r="F1019">
        <f t="shared" si="157"/>
        <v>10</v>
      </c>
      <c r="G1019" t="str">
        <f t="shared" si="158"/>
        <v>October</v>
      </c>
      <c r="H1019">
        <f t="shared" si="159"/>
        <v>4</v>
      </c>
      <c r="I1019" t="str">
        <f t="shared" si="160"/>
        <v>Q4</v>
      </c>
      <c r="J1019" s="13">
        <f t="shared" si="161"/>
        <v>42294</v>
      </c>
    </row>
    <row r="1020" spans="1:10" x14ac:dyDescent="0.25">
      <c r="A1020" s="7">
        <f t="shared" si="153"/>
        <v>20151016</v>
      </c>
      <c r="B1020" s="4">
        <v>42293</v>
      </c>
      <c r="C1020">
        <f t="shared" si="154"/>
        <v>16</v>
      </c>
      <c r="D1020">
        <f t="shared" si="155"/>
        <v>289</v>
      </c>
      <c r="E1020">
        <f t="shared" si="156"/>
        <v>2015</v>
      </c>
      <c r="F1020">
        <f t="shared" si="157"/>
        <v>10</v>
      </c>
      <c r="G1020" t="str">
        <f t="shared" si="158"/>
        <v>October</v>
      </c>
      <c r="H1020">
        <f t="shared" si="159"/>
        <v>4</v>
      </c>
      <c r="I1020" t="str">
        <f t="shared" si="160"/>
        <v>Q4</v>
      </c>
      <c r="J1020" s="13">
        <f t="shared" si="161"/>
        <v>42294</v>
      </c>
    </row>
    <row r="1021" spans="1:10" x14ac:dyDescent="0.25">
      <c r="A1021" s="7">
        <f t="shared" si="153"/>
        <v>20151017</v>
      </c>
      <c r="B1021" s="4">
        <v>42294</v>
      </c>
      <c r="C1021">
        <f t="shared" si="154"/>
        <v>17</v>
      </c>
      <c r="D1021">
        <f t="shared" si="155"/>
        <v>290</v>
      </c>
      <c r="E1021">
        <f t="shared" si="156"/>
        <v>2015</v>
      </c>
      <c r="F1021">
        <f t="shared" si="157"/>
        <v>10</v>
      </c>
      <c r="G1021" t="str">
        <f t="shared" si="158"/>
        <v>October</v>
      </c>
      <c r="H1021">
        <f t="shared" si="159"/>
        <v>4</v>
      </c>
      <c r="I1021" t="str">
        <f t="shared" si="160"/>
        <v>Q4</v>
      </c>
      <c r="J1021" s="13">
        <f t="shared" si="161"/>
        <v>42294</v>
      </c>
    </row>
    <row r="1022" spans="1:10" x14ac:dyDescent="0.25">
      <c r="A1022" s="7">
        <f t="shared" si="153"/>
        <v>20151018</v>
      </c>
      <c r="B1022" s="4">
        <v>42295</v>
      </c>
      <c r="C1022">
        <f t="shared" si="154"/>
        <v>18</v>
      </c>
      <c r="D1022">
        <f t="shared" si="155"/>
        <v>291</v>
      </c>
      <c r="E1022">
        <f t="shared" si="156"/>
        <v>2015</v>
      </c>
      <c r="F1022">
        <f t="shared" si="157"/>
        <v>10</v>
      </c>
      <c r="G1022" t="str">
        <f t="shared" si="158"/>
        <v>October</v>
      </c>
      <c r="H1022">
        <f t="shared" si="159"/>
        <v>4</v>
      </c>
      <c r="I1022" t="str">
        <f t="shared" si="160"/>
        <v>Q4</v>
      </c>
      <c r="J1022" s="13">
        <f t="shared" si="161"/>
        <v>42301</v>
      </c>
    </row>
    <row r="1023" spans="1:10" x14ac:dyDescent="0.25">
      <c r="A1023" s="7">
        <f t="shared" si="153"/>
        <v>20151019</v>
      </c>
      <c r="B1023" s="4">
        <v>42296</v>
      </c>
      <c r="C1023">
        <f t="shared" si="154"/>
        <v>19</v>
      </c>
      <c r="D1023">
        <f t="shared" si="155"/>
        <v>292</v>
      </c>
      <c r="E1023">
        <f t="shared" si="156"/>
        <v>2015</v>
      </c>
      <c r="F1023">
        <f t="shared" si="157"/>
        <v>10</v>
      </c>
      <c r="G1023" t="str">
        <f t="shared" si="158"/>
        <v>October</v>
      </c>
      <c r="H1023">
        <f t="shared" si="159"/>
        <v>4</v>
      </c>
      <c r="I1023" t="str">
        <f t="shared" si="160"/>
        <v>Q4</v>
      </c>
      <c r="J1023" s="13">
        <f t="shared" si="161"/>
        <v>42301</v>
      </c>
    </row>
    <row r="1024" spans="1:10" x14ac:dyDescent="0.25">
      <c r="A1024" s="7">
        <f t="shared" si="153"/>
        <v>20151020</v>
      </c>
      <c r="B1024" s="4">
        <v>42297</v>
      </c>
      <c r="C1024">
        <f t="shared" si="154"/>
        <v>20</v>
      </c>
      <c r="D1024">
        <f t="shared" si="155"/>
        <v>293</v>
      </c>
      <c r="E1024">
        <f t="shared" si="156"/>
        <v>2015</v>
      </c>
      <c r="F1024">
        <f t="shared" si="157"/>
        <v>10</v>
      </c>
      <c r="G1024" t="str">
        <f t="shared" si="158"/>
        <v>October</v>
      </c>
      <c r="H1024">
        <f t="shared" si="159"/>
        <v>4</v>
      </c>
      <c r="I1024" t="str">
        <f t="shared" si="160"/>
        <v>Q4</v>
      </c>
      <c r="J1024" s="13">
        <f t="shared" si="161"/>
        <v>42301</v>
      </c>
    </row>
    <row r="1025" spans="1:10" x14ac:dyDescent="0.25">
      <c r="A1025" s="7">
        <f t="shared" si="153"/>
        <v>20151021</v>
      </c>
      <c r="B1025" s="4">
        <v>42298</v>
      </c>
      <c r="C1025">
        <f t="shared" si="154"/>
        <v>21</v>
      </c>
      <c r="D1025">
        <f t="shared" si="155"/>
        <v>294</v>
      </c>
      <c r="E1025">
        <f t="shared" si="156"/>
        <v>2015</v>
      </c>
      <c r="F1025">
        <f t="shared" si="157"/>
        <v>10</v>
      </c>
      <c r="G1025" t="str">
        <f t="shared" si="158"/>
        <v>October</v>
      </c>
      <c r="H1025">
        <f t="shared" si="159"/>
        <v>4</v>
      </c>
      <c r="I1025" t="str">
        <f t="shared" si="160"/>
        <v>Q4</v>
      </c>
      <c r="J1025" s="13">
        <f t="shared" si="161"/>
        <v>42301</v>
      </c>
    </row>
    <row r="1026" spans="1:10" x14ac:dyDescent="0.25">
      <c r="A1026" s="7">
        <f t="shared" si="153"/>
        <v>20151022</v>
      </c>
      <c r="B1026" s="4">
        <v>42299</v>
      </c>
      <c r="C1026">
        <f t="shared" si="154"/>
        <v>22</v>
      </c>
      <c r="D1026">
        <f t="shared" si="155"/>
        <v>295</v>
      </c>
      <c r="E1026">
        <f t="shared" si="156"/>
        <v>2015</v>
      </c>
      <c r="F1026">
        <f t="shared" si="157"/>
        <v>10</v>
      </c>
      <c r="G1026" t="str">
        <f t="shared" si="158"/>
        <v>October</v>
      </c>
      <c r="H1026">
        <f t="shared" si="159"/>
        <v>4</v>
      </c>
      <c r="I1026" t="str">
        <f t="shared" si="160"/>
        <v>Q4</v>
      </c>
      <c r="J1026" s="13">
        <f t="shared" si="161"/>
        <v>42301</v>
      </c>
    </row>
    <row r="1027" spans="1:10" x14ac:dyDescent="0.25">
      <c r="A1027" s="7">
        <f t="shared" si="153"/>
        <v>20151023</v>
      </c>
      <c r="B1027" s="4">
        <v>42300</v>
      </c>
      <c r="C1027">
        <f t="shared" si="154"/>
        <v>23</v>
      </c>
      <c r="D1027">
        <f t="shared" si="155"/>
        <v>296</v>
      </c>
      <c r="E1027">
        <f t="shared" si="156"/>
        <v>2015</v>
      </c>
      <c r="F1027">
        <f t="shared" si="157"/>
        <v>10</v>
      </c>
      <c r="G1027" t="str">
        <f t="shared" si="158"/>
        <v>October</v>
      </c>
      <c r="H1027">
        <f t="shared" si="159"/>
        <v>4</v>
      </c>
      <c r="I1027" t="str">
        <f t="shared" si="160"/>
        <v>Q4</v>
      </c>
      <c r="J1027" s="13">
        <f t="shared" si="161"/>
        <v>42301</v>
      </c>
    </row>
    <row r="1028" spans="1:10" x14ac:dyDescent="0.25">
      <c r="A1028" s="7">
        <f t="shared" si="153"/>
        <v>20151024</v>
      </c>
      <c r="B1028" s="4">
        <v>42301</v>
      </c>
      <c r="C1028">
        <f t="shared" si="154"/>
        <v>24</v>
      </c>
      <c r="D1028">
        <f t="shared" si="155"/>
        <v>297</v>
      </c>
      <c r="E1028">
        <f t="shared" si="156"/>
        <v>2015</v>
      </c>
      <c r="F1028">
        <f t="shared" si="157"/>
        <v>10</v>
      </c>
      <c r="G1028" t="str">
        <f t="shared" si="158"/>
        <v>October</v>
      </c>
      <c r="H1028">
        <f t="shared" si="159"/>
        <v>4</v>
      </c>
      <c r="I1028" t="str">
        <f t="shared" si="160"/>
        <v>Q4</v>
      </c>
      <c r="J1028" s="13">
        <f t="shared" si="161"/>
        <v>42301</v>
      </c>
    </row>
    <row r="1029" spans="1:10" x14ac:dyDescent="0.25">
      <c r="A1029" s="7">
        <f t="shared" si="153"/>
        <v>20151025</v>
      </c>
      <c r="B1029" s="4">
        <v>42302</v>
      </c>
      <c r="C1029">
        <f t="shared" si="154"/>
        <v>25</v>
      </c>
      <c r="D1029">
        <f t="shared" si="155"/>
        <v>298</v>
      </c>
      <c r="E1029">
        <f t="shared" si="156"/>
        <v>2015</v>
      </c>
      <c r="F1029">
        <f t="shared" si="157"/>
        <v>10</v>
      </c>
      <c r="G1029" t="str">
        <f t="shared" si="158"/>
        <v>October</v>
      </c>
      <c r="H1029">
        <f t="shared" si="159"/>
        <v>4</v>
      </c>
      <c r="I1029" t="str">
        <f t="shared" si="160"/>
        <v>Q4</v>
      </c>
      <c r="J1029" s="13">
        <f t="shared" si="161"/>
        <v>42308</v>
      </c>
    </row>
    <row r="1030" spans="1:10" x14ac:dyDescent="0.25">
      <c r="A1030" s="7">
        <f t="shared" si="153"/>
        <v>20151026</v>
      </c>
      <c r="B1030" s="4">
        <v>42303</v>
      </c>
      <c r="C1030">
        <f t="shared" si="154"/>
        <v>26</v>
      </c>
      <c r="D1030">
        <f t="shared" si="155"/>
        <v>299</v>
      </c>
      <c r="E1030">
        <f t="shared" si="156"/>
        <v>2015</v>
      </c>
      <c r="F1030">
        <f t="shared" si="157"/>
        <v>10</v>
      </c>
      <c r="G1030" t="str">
        <f t="shared" si="158"/>
        <v>October</v>
      </c>
      <c r="H1030">
        <f t="shared" si="159"/>
        <v>4</v>
      </c>
      <c r="I1030" t="str">
        <f t="shared" si="160"/>
        <v>Q4</v>
      </c>
      <c r="J1030" s="13">
        <f t="shared" si="161"/>
        <v>42308</v>
      </c>
    </row>
    <row r="1031" spans="1:10" x14ac:dyDescent="0.25">
      <c r="A1031" s="7">
        <f t="shared" si="153"/>
        <v>20151027</v>
      </c>
      <c r="B1031" s="4">
        <v>42304</v>
      </c>
      <c r="C1031">
        <f t="shared" si="154"/>
        <v>27</v>
      </c>
      <c r="D1031">
        <f t="shared" si="155"/>
        <v>300</v>
      </c>
      <c r="E1031">
        <f t="shared" si="156"/>
        <v>2015</v>
      </c>
      <c r="F1031">
        <f t="shared" si="157"/>
        <v>10</v>
      </c>
      <c r="G1031" t="str">
        <f t="shared" si="158"/>
        <v>October</v>
      </c>
      <c r="H1031">
        <f t="shared" si="159"/>
        <v>4</v>
      </c>
      <c r="I1031" t="str">
        <f t="shared" si="160"/>
        <v>Q4</v>
      </c>
      <c r="J1031" s="13">
        <f t="shared" si="161"/>
        <v>42308</v>
      </c>
    </row>
    <row r="1032" spans="1:10" x14ac:dyDescent="0.25">
      <c r="A1032" s="7">
        <f t="shared" si="153"/>
        <v>20151028</v>
      </c>
      <c r="B1032" s="4">
        <v>42305</v>
      </c>
      <c r="C1032">
        <f t="shared" si="154"/>
        <v>28</v>
      </c>
      <c r="D1032">
        <f t="shared" si="155"/>
        <v>301</v>
      </c>
      <c r="E1032">
        <f t="shared" si="156"/>
        <v>2015</v>
      </c>
      <c r="F1032">
        <f t="shared" si="157"/>
        <v>10</v>
      </c>
      <c r="G1032" t="str">
        <f t="shared" si="158"/>
        <v>October</v>
      </c>
      <c r="H1032">
        <f t="shared" si="159"/>
        <v>4</v>
      </c>
      <c r="I1032" t="str">
        <f t="shared" si="160"/>
        <v>Q4</v>
      </c>
      <c r="J1032" s="13">
        <f t="shared" si="161"/>
        <v>42308</v>
      </c>
    </row>
    <row r="1033" spans="1:10" x14ac:dyDescent="0.25">
      <c r="A1033" s="7">
        <f t="shared" si="153"/>
        <v>20151029</v>
      </c>
      <c r="B1033" s="4">
        <v>42306</v>
      </c>
      <c r="C1033">
        <f t="shared" si="154"/>
        <v>29</v>
      </c>
      <c r="D1033">
        <f t="shared" si="155"/>
        <v>302</v>
      </c>
      <c r="E1033">
        <f t="shared" si="156"/>
        <v>2015</v>
      </c>
      <c r="F1033">
        <f t="shared" si="157"/>
        <v>10</v>
      </c>
      <c r="G1033" t="str">
        <f t="shared" si="158"/>
        <v>October</v>
      </c>
      <c r="H1033">
        <f t="shared" si="159"/>
        <v>4</v>
      </c>
      <c r="I1033" t="str">
        <f t="shared" si="160"/>
        <v>Q4</v>
      </c>
      <c r="J1033" s="13">
        <f t="shared" si="161"/>
        <v>42308</v>
      </c>
    </row>
    <row r="1034" spans="1:10" x14ac:dyDescent="0.25">
      <c r="A1034" s="7">
        <f t="shared" si="153"/>
        <v>20151030</v>
      </c>
      <c r="B1034" s="4">
        <v>42307</v>
      </c>
      <c r="C1034">
        <f t="shared" si="154"/>
        <v>30</v>
      </c>
      <c r="D1034">
        <f t="shared" si="155"/>
        <v>303</v>
      </c>
      <c r="E1034">
        <f t="shared" si="156"/>
        <v>2015</v>
      </c>
      <c r="F1034">
        <f t="shared" si="157"/>
        <v>10</v>
      </c>
      <c r="G1034" t="str">
        <f t="shared" si="158"/>
        <v>October</v>
      </c>
      <c r="H1034">
        <f t="shared" si="159"/>
        <v>4</v>
      </c>
      <c r="I1034" t="str">
        <f t="shared" si="160"/>
        <v>Q4</v>
      </c>
      <c r="J1034" s="13">
        <f t="shared" si="161"/>
        <v>42308</v>
      </c>
    </row>
    <row r="1035" spans="1:10" x14ac:dyDescent="0.25">
      <c r="A1035" s="7">
        <f t="shared" ref="A1035:A1043" si="162">YEAR(B1035)*10000 + MONTH(B1035)*100 + DAY(B1035)</f>
        <v>20151031</v>
      </c>
      <c r="B1035" s="4">
        <v>42308</v>
      </c>
      <c r="C1035">
        <f t="shared" ref="C1035:C1043" si="163">DAY(B1035)</f>
        <v>31</v>
      </c>
      <c r="D1035">
        <f t="shared" ref="D1035:D1043" si="164">B1035-DATE(YEAR(B1035),1,0)</f>
        <v>304</v>
      </c>
      <c r="E1035">
        <f t="shared" ref="E1035:E1043" si="165">YEAR(B1035)</f>
        <v>2015</v>
      </c>
      <c r="F1035">
        <f t="shared" ref="F1035:F1043" si="166">MONTH(B1035)</f>
        <v>10</v>
      </c>
      <c r="G1035" t="str">
        <f t="shared" ref="G1035:G1043" si="167">TEXT(B1035,"mmmm")</f>
        <v>October</v>
      </c>
      <c r="H1035">
        <f t="shared" ref="H1035:H1043" si="168">INT((MONTH(B1035)-1)/3)+1</f>
        <v>4</v>
      </c>
      <c r="I1035" t="str">
        <f t="shared" ref="I1035:I1043" si="169">"Q"&amp;H1035</f>
        <v>Q4</v>
      </c>
      <c r="J1035" s="13">
        <f t="shared" ref="J1035:J1043" si="170">B1035+7-WEEKDAY(B1035)</f>
        <v>42308</v>
      </c>
    </row>
    <row r="1036" spans="1:10" x14ac:dyDescent="0.25">
      <c r="A1036" s="7">
        <f t="shared" si="162"/>
        <v>20151101</v>
      </c>
      <c r="B1036" s="4">
        <v>42309</v>
      </c>
      <c r="C1036">
        <f t="shared" si="163"/>
        <v>1</v>
      </c>
      <c r="D1036">
        <f t="shared" si="164"/>
        <v>305</v>
      </c>
      <c r="E1036">
        <f t="shared" si="165"/>
        <v>2015</v>
      </c>
      <c r="F1036">
        <f t="shared" si="166"/>
        <v>11</v>
      </c>
      <c r="G1036" t="str">
        <f t="shared" si="167"/>
        <v>November</v>
      </c>
      <c r="H1036">
        <f t="shared" si="168"/>
        <v>4</v>
      </c>
      <c r="I1036" t="str">
        <f t="shared" si="169"/>
        <v>Q4</v>
      </c>
      <c r="J1036" s="13">
        <f t="shared" si="170"/>
        <v>42315</v>
      </c>
    </row>
    <row r="1037" spans="1:10" x14ac:dyDescent="0.25">
      <c r="A1037" s="7">
        <f t="shared" si="162"/>
        <v>20151102</v>
      </c>
      <c r="B1037" s="4">
        <v>42310</v>
      </c>
      <c r="C1037">
        <f t="shared" si="163"/>
        <v>2</v>
      </c>
      <c r="D1037">
        <f t="shared" si="164"/>
        <v>306</v>
      </c>
      <c r="E1037">
        <f t="shared" si="165"/>
        <v>2015</v>
      </c>
      <c r="F1037">
        <f t="shared" si="166"/>
        <v>11</v>
      </c>
      <c r="G1037" t="str">
        <f t="shared" si="167"/>
        <v>November</v>
      </c>
      <c r="H1037">
        <f t="shared" si="168"/>
        <v>4</v>
      </c>
      <c r="I1037" t="str">
        <f t="shared" si="169"/>
        <v>Q4</v>
      </c>
      <c r="J1037" s="13">
        <f t="shared" si="170"/>
        <v>42315</v>
      </c>
    </row>
    <row r="1038" spans="1:10" x14ac:dyDescent="0.25">
      <c r="A1038" s="7">
        <f t="shared" si="162"/>
        <v>20151103</v>
      </c>
      <c r="B1038" s="4">
        <v>42311</v>
      </c>
      <c r="C1038">
        <f t="shared" si="163"/>
        <v>3</v>
      </c>
      <c r="D1038">
        <f t="shared" si="164"/>
        <v>307</v>
      </c>
      <c r="E1038">
        <f t="shared" si="165"/>
        <v>2015</v>
      </c>
      <c r="F1038">
        <f t="shared" si="166"/>
        <v>11</v>
      </c>
      <c r="G1038" t="str">
        <f t="shared" si="167"/>
        <v>November</v>
      </c>
      <c r="H1038">
        <f t="shared" si="168"/>
        <v>4</v>
      </c>
      <c r="I1038" t="str">
        <f t="shared" si="169"/>
        <v>Q4</v>
      </c>
      <c r="J1038" s="13">
        <f t="shared" si="170"/>
        <v>42315</v>
      </c>
    </row>
    <row r="1039" spans="1:10" x14ac:dyDescent="0.25">
      <c r="A1039" s="7">
        <f t="shared" si="162"/>
        <v>20151104</v>
      </c>
      <c r="B1039" s="4">
        <v>42312</v>
      </c>
      <c r="C1039">
        <f t="shared" si="163"/>
        <v>4</v>
      </c>
      <c r="D1039">
        <f t="shared" si="164"/>
        <v>308</v>
      </c>
      <c r="E1039">
        <f t="shared" si="165"/>
        <v>2015</v>
      </c>
      <c r="F1039">
        <f t="shared" si="166"/>
        <v>11</v>
      </c>
      <c r="G1039" t="str">
        <f t="shared" si="167"/>
        <v>November</v>
      </c>
      <c r="H1039">
        <f t="shared" si="168"/>
        <v>4</v>
      </c>
      <c r="I1039" t="str">
        <f t="shared" si="169"/>
        <v>Q4</v>
      </c>
      <c r="J1039" s="13">
        <f t="shared" si="170"/>
        <v>42315</v>
      </c>
    </row>
    <row r="1040" spans="1:10" x14ac:dyDescent="0.25">
      <c r="A1040" s="7">
        <f t="shared" si="162"/>
        <v>20151105</v>
      </c>
      <c r="B1040" s="4">
        <v>42313</v>
      </c>
      <c r="C1040">
        <f t="shared" si="163"/>
        <v>5</v>
      </c>
      <c r="D1040">
        <f t="shared" si="164"/>
        <v>309</v>
      </c>
      <c r="E1040">
        <f t="shared" si="165"/>
        <v>2015</v>
      </c>
      <c r="F1040">
        <f t="shared" si="166"/>
        <v>11</v>
      </c>
      <c r="G1040" t="str">
        <f t="shared" si="167"/>
        <v>November</v>
      </c>
      <c r="H1040">
        <f t="shared" si="168"/>
        <v>4</v>
      </c>
      <c r="I1040" t="str">
        <f t="shared" si="169"/>
        <v>Q4</v>
      </c>
      <c r="J1040" s="13">
        <f t="shared" si="170"/>
        <v>42315</v>
      </c>
    </row>
    <row r="1041" spans="1:10" x14ac:dyDescent="0.25">
      <c r="A1041" s="7">
        <f t="shared" si="162"/>
        <v>20151106</v>
      </c>
      <c r="B1041" s="4">
        <v>42314</v>
      </c>
      <c r="C1041">
        <f t="shared" si="163"/>
        <v>6</v>
      </c>
      <c r="D1041">
        <f t="shared" si="164"/>
        <v>310</v>
      </c>
      <c r="E1041">
        <f t="shared" si="165"/>
        <v>2015</v>
      </c>
      <c r="F1041">
        <f t="shared" si="166"/>
        <v>11</v>
      </c>
      <c r="G1041" t="str">
        <f t="shared" si="167"/>
        <v>November</v>
      </c>
      <c r="H1041">
        <f t="shared" si="168"/>
        <v>4</v>
      </c>
      <c r="I1041" t="str">
        <f t="shared" si="169"/>
        <v>Q4</v>
      </c>
      <c r="J1041" s="13">
        <f t="shared" si="170"/>
        <v>42315</v>
      </c>
    </row>
    <row r="1042" spans="1:10" x14ac:dyDescent="0.25">
      <c r="A1042" s="7">
        <f t="shared" si="162"/>
        <v>20151107</v>
      </c>
      <c r="B1042" s="4">
        <v>42315</v>
      </c>
      <c r="C1042">
        <f t="shared" si="163"/>
        <v>7</v>
      </c>
      <c r="D1042">
        <f t="shared" si="164"/>
        <v>311</v>
      </c>
      <c r="E1042">
        <f t="shared" si="165"/>
        <v>2015</v>
      </c>
      <c r="F1042">
        <f t="shared" si="166"/>
        <v>11</v>
      </c>
      <c r="G1042" t="str">
        <f t="shared" si="167"/>
        <v>November</v>
      </c>
      <c r="H1042">
        <f t="shared" si="168"/>
        <v>4</v>
      </c>
      <c r="I1042" t="str">
        <f t="shared" si="169"/>
        <v>Q4</v>
      </c>
      <c r="J1042" s="13">
        <f t="shared" si="170"/>
        <v>42315</v>
      </c>
    </row>
    <row r="1043" spans="1:10" x14ac:dyDescent="0.25">
      <c r="A1043" s="7">
        <f t="shared" si="162"/>
        <v>20151108</v>
      </c>
      <c r="B1043" s="4">
        <v>42316</v>
      </c>
      <c r="C1043">
        <f t="shared" si="163"/>
        <v>8</v>
      </c>
      <c r="D1043">
        <f t="shared" si="164"/>
        <v>312</v>
      </c>
      <c r="E1043">
        <f t="shared" si="165"/>
        <v>2015</v>
      </c>
      <c r="F1043">
        <f t="shared" si="166"/>
        <v>11</v>
      </c>
      <c r="G1043" t="str">
        <f t="shared" si="167"/>
        <v>November</v>
      </c>
      <c r="H1043">
        <f t="shared" si="168"/>
        <v>4</v>
      </c>
      <c r="I1043" t="str">
        <f t="shared" si="169"/>
        <v>Q4</v>
      </c>
      <c r="J1043" s="13">
        <f t="shared" si="170"/>
        <v>42322</v>
      </c>
    </row>
    <row r="1044" spans="1:10" x14ac:dyDescent="0.25">
      <c r="A1044" s="7">
        <f t="shared" ref="A1044:A1055" si="171">YEAR(B1044)*10000 + MONTH(B1044)*100 + DAY(B1044)</f>
        <v>20151109</v>
      </c>
      <c r="B1044" s="4">
        <v>42317</v>
      </c>
      <c r="C1044">
        <f t="shared" ref="C1044:C1055" si="172">DAY(B1044)</f>
        <v>9</v>
      </c>
      <c r="D1044">
        <f t="shared" ref="D1044:D1055" si="173">B1044-DATE(YEAR(B1044),1,0)</f>
        <v>313</v>
      </c>
      <c r="E1044">
        <f t="shared" ref="E1044:E1055" si="174">YEAR(B1044)</f>
        <v>2015</v>
      </c>
      <c r="F1044">
        <f t="shared" ref="F1044:F1055" si="175">MONTH(B1044)</f>
        <v>11</v>
      </c>
      <c r="G1044" t="str">
        <f t="shared" ref="G1044:G1055" si="176">TEXT(B1044,"mmmm")</f>
        <v>November</v>
      </c>
      <c r="H1044">
        <f t="shared" ref="H1044:H1055" si="177">INT((MONTH(B1044)-1)/3)+1</f>
        <v>4</v>
      </c>
      <c r="I1044" t="str">
        <f t="shared" ref="I1044:I1055" si="178">"Q"&amp;H1044</f>
        <v>Q4</v>
      </c>
      <c r="J1044" s="13">
        <f t="shared" ref="J1044:J1055" si="179">B1044+7-WEEKDAY(B1044)</f>
        <v>42322</v>
      </c>
    </row>
    <row r="1045" spans="1:10" x14ac:dyDescent="0.25">
      <c r="A1045" s="7">
        <f t="shared" si="171"/>
        <v>20151110</v>
      </c>
      <c r="B1045" s="4">
        <v>42318</v>
      </c>
      <c r="C1045">
        <f t="shared" si="172"/>
        <v>10</v>
      </c>
      <c r="D1045">
        <f t="shared" si="173"/>
        <v>314</v>
      </c>
      <c r="E1045">
        <f t="shared" si="174"/>
        <v>2015</v>
      </c>
      <c r="F1045">
        <f t="shared" si="175"/>
        <v>11</v>
      </c>
      <c r="G1045" t="str">
        <f t="shared" si="176"/>
        <v>November</v>
      </c>
      <c r="H1045">
        <f t="shared" si="177"/>
        <v>4</v>
      </c>
      <c r="I1045" t="str">
        <f t="shared" si="178"/>
        <v>Q4</v>
      </c>
      <c r="J1045" s="13">
        <f t="shared" si="179"/>
        <v>42322</v>
      </c>
    </row>
    <row r="1046" spans="1:10" x14ac:dyDescent="0.25">
      <c r="A1046" s="7">
        <f t="shared" si="171"/>
        <v>20151111</v>
      </c>
      <c r="B1046" s="4">
        <v>42319</v>
      </c>
      <c r="C1046">
        <f t="shared" si="172"/>
        <v>11</v>
      </c>
      <c r="D1046">
        <f t="shared" si="173"/>
        <v>315</v>
      </c>
      <c r="E1046">
        <f t="shared" si="174"/>
        <v>2015</v>
      </c>
      <c r="F1046">
        <f t="shared" si="175"/>
        <v>11</v>
      </c>
      <c r="G1046" t="str">
        <f t="shared" si="176"/>
        <v>November</v>
      </c>
      <c r="H1046">
        <f t="shared" si="177"/>
        <v>4</v>
      </c>
      <c r="I1046" t="str">
        <f t="shared" si="178"/>
        <v>Q4</v>
      </c>
      <c r="J1046" s="13">
        <f t="shared" si="179"/>
        <v>42322</v>
      </c>
    </row>
    <row r="1047" spans="1:10" x14ac:dyDescent="0.25">
      <c r="A1047" s="7">
        <f t="shared" si="171"/>
        <v>20151112</v>
      </c>
      <c r="B1047" s="4">
        <v>42320</v>
      </c>
      <c r="C1047">
        <f t="shared" si="172"/>
        <v>12</v>
      </c>
      <c r="D1047">
        <f t="shared" si="173"/>
        <v>316</v>
      </c>
      <c r="E1047">
        <f t="shared" si="174"/>
        <v>2015</v>
      </c>
      <c r="F1047">
        <f t="shared" si="175"/>
        <v>11</v>
      </c>
      <c r="G1047" t="str">
        <f t="shared" si="176"/>
        <v>November</v>
      </c>
      <c r="H1047">
        <f t="shared" si="177"/>
        <v>4</v>
      </c>
      <c r="I1047" t="str">
        <f t="shared" si="178"/>
        <v>Q4</v>
      </c>
      <c r="J1047" s="13">
        <f t="shared" si="179"/>
        <v>42322</v>
      </c>
    </row>
    <row r="1048" spans="1:10" x14ac:dyDescent="0.25">
      <c r="A1048" s="7">
        <f t="shared" si="171"/>
        <v>20151113</v>
      </c>
      <c r="B1048" s="4">
        <v>42321</v>
      </c>
      <c r="C1048">
        <f t="shared" si="172"/>
        <v>13</v>
      </c>
      <c r="D1048">
        <f t="shared" si="173"/>
        <v>317</v>
      </c>
      <c r="E1048">
        <f t="shared" si="174"/>
        <v>2015</v>
      </c>
      <c r="F1048">
        <f t="shared" si="175"/>
        <v>11</v>
      </c>
      <c r="G1048" t="str">
        <f t="shared" si="176"/>
        <v>November</v>
      </c>
      <c r="H1048">
        <f t="shared" si="177"/>
        <v>4</v>
      </c>
      <c r="I1048" t="str">
        <f t="shared" si="178"/>
        <v>Q4</v>
      </c>
      <c r="J1048" s="13">
        <f t="shared" si="179"/>
        <v>42322</v>
      </c>
    </row>
    <row r="1049" spans="1:10" x14ac:dyDescent="0.25">
      <c r="A1049" s="7">
        <f t="shared" si="171"/>
        <v>20151114</v>
      </c>
      <c r="B1049" s="4">
        <v>42322</v>
      </c>
      <c r="C1049">
        <f t="shared" si="172"/>
        <v>14</v>
      </c>
      <c r="D1049">
        <f t="shared" si="173"/>
        <v>318</v>
      </c>
      <c r="E1049">
        <f t="shared" si="174"/>
        <v>2015</v>
      </c>
      <c r="F1049">
        <f t="shared" si="175"/>
        <v>11</v>
      </c>
      <c r="G1049" t="str">
        <f t="shared" si="176"/>
        <v>November</v>
      </c>
      <c r="H1049">
        <f t="shared" si="177"/>
        <v>4</v>
      </c>
      <c r="I1049" t="str">
        <f t="shared" si="178"/>
        <v>Q4</v>
      </c>
      <c r="J1049" s="13">
        <f t="shared" si="179"/>
        <v>42322</v>
      </c>
    </row>
    <row r="1050" spans="1:10" x14ac:dyDescent="0.25">
      <c r="A1050" s="7">
        <f t="shared" si="171"/>
        <v>20151115</v>
      </c>
      <c r="B1050" s="4">
        <v>42323</v>
      </c>
      <c r="C1050">
        <f t="shared" si="172"/>
        <v>15</v>
      </c>
      <c r="D1050">
        <f t="shared" si="173"/>
        <v>319</v>
      </c>
      <c r="E1050">
        <f t="shared" si="174"/>
        <v>2015</v>
      </c>
      <c r="F1050">
        <f t="shared" si="175"/>
        <v>11</v>
      </c>
      <c r="G1050" t="str">
        <f t="shared" si="176"/>
        <v>November</v>
      </c>
      <c r="H1050">
        <f t="shared" si="177"/>
        <v>4</v>
      </c>
      <c r="I1050" t="str">
        <f t="shared" si="178"/>
        <v>Q4</v>
      </c>
      <c r="J1050" s="13">
        <f t="shared" si="179"/>
        <v>42329</v>
      </c>
    </row>
    <row r="1051" spans="1:10" x14ac:dyDescent="0.25">
      <c r="A1051" s="7">
        <f t="shared" si="171"/>
        <v>20151116</v>
      </c>
      <c r="B1051" s="4">
        <v>42324</v>
      </c>
      <c r="C1051">
        <f t="shared" si="172"/>
        <v>16</v>
      </c>
      <c r="D1051">
        <f t="shared" si="173"/>
        <v>320</v>
      </c>
      <c r="E1051">
        <f t="shared" si="174"/>
        <v>2015</v>
      </c>
      <c r="F1051">
        <f t="shared" si="175"/>
        <v>11</v>
      </c>
      <c r="G1051" t="str">
        <f t="shared" si="176"/>
        <v>November</v>
      </c>
      <c r="H1051">
        <f t="shared" si="177"/>
        <v>4</v>
      </c>
      <c r="I1051" t="str">
        <f t="shared" si="178"/>
        <v>Q4</v>
      </c>
      <c r="J1051" s="13">
        <f t="shared" si="179"/>
        <v>42329</v>
      </c>
    </row>
    <row r="1052" spans="1:10" x14ac:dyDescent="0.25">
      <c r="A1052" s="7">
        <f t="shared" si="171"/>
        <v>20151117</v>
      </c>
      <c r="B1052" s="4">
        <v>42325</v>
      </c>
      <c r="C1052">
        <f t="shared" si="172"/>
        <v>17</v>
      </c>
      <c r="D1052">
        <f t="shared" si="173"/>
        <v>321</v>
      </c>
      <c r="E1052">
        <f t="shared" si="174"/>
        <v>2015</v>
      </c>
      <c r="F1052">
        <f t="shared" si="175"/>
        <v>11</v>
      </c>
      <c r="G1052" t="str">
        <f t="shared" si="176"/>
        <v>November</v>
      </c>
      <c r="H1052">
        <f t="shared" si="177"/>
        <v>4</v>
      </c>
      <c r="I1052" t="str">
        <f t="shared" si="178"/>
        <v>Q4</v>
      </c>
      <c r="J1052" s="13">
        <f t="shared" si="179"/>
        <v>42329</v>
      </c>
    </row>
    <row r="1053" spans="1:10" x14ac:dyDescent="0.25">
      <c r="A1053" s="7">
        <f t="shared" si="171"/>
        <v>20151118</v>
      </c>
      <c r="B1053" s="4">
        <v>42326</v>
      </c>
      <c r="C1053">
        <f t="shared" si="172"/>
        <v>18</v>
      </c>
      <c r="D1053">
        <f t="shared" si="173"/>
        <v>322</v>
      </c>
      <c r="E1053">
        <f t="shared" si="174"/>
        <v>2015</v>
      </c>
      <c r="F1053">
        <f t="shared" si="175"/>
        <v>11</v>
      </c>
      <c r="G1053" t="str">
        <f t="shared" si="176"/>
        <v>November</v>
      </c>
      <c r="H1053">
        <f t="shared" si="177"/>
        <v>4</v>
      </c>
      <c r="I1053" t="str">
        <f t="shared" si="178"/>
        <v>Q4</v>
      </c>
      <c r="J1053" s="13">
        <f t="shared" si="179"/>
        <v>42329</v>
      </c>
    </row>
    <row r="1054" spans="1:10" x14ac:dyDescent="0.25">
      <c r="A1054" s="7">
        <f t="shared" si="171"/>
        <v>20151119</v>
      </c>
      <c r="B1054" s="4">
        <v>42327</v>
      </c>
      <c r="C1054">
        <f t="shared" si="172"/>
        <v>19</v>
      </c>
      <c r="D1054">
        <f t="shared" si="173"/>
        <v>323</v>
      </c>
      <c r="E1054">
        <f t="shared" si="174"/>
        <v>2015</v>
      </c>
      <c r="F1054">
        <f t="shared" si="175"/>
        <v>11</v>
      </c>
      <c r="G1054" t="str">
        <f t="shared" si="176"/>
        <v>November</v>
      </c>
      <c r="H1054">
        <f t="shared" si="177"/>
        <v>4</v>
      </c>
      <c r="I1054" t="str">
        <f t="shared" si="178"/>
        <v>Q4</v>
      </c>
      <c r="J1054" s="13">
        <f t="shared" si="179"/>
        <v>42329</v>
      </c>
    </row>
    <row r="1055" spans="1:10" x14ac:dyDescent="0.25">
      <c r="A1055" s="7">
        <f t="shared" si="171"/>
        <v>20151120</v>
      </c>
      <c r="B1055" s="4">
        <v>42328</v>
      </c>
      <c r="C1055">
        <f t="shared" si="172"/>
        <v>20</v>
      </c>
      <c r="D1055">
        <f t="shared" si="173"/>
        <v>324</v>
      </c>
      <c r="E1055">
        <f t="shared" si="174"/>
        <v>2015</v>
      </c>
      <c r="F1055">
        <f t="shared" si="175"/>
        <v>11</v>
      </c>
      <c r="G1055" t="str">
        <f t="shared" si="176"/>
        <v>November</v>
      </c>
      <c r="H1055">
        <f t="shared" si="177"/>
        <v>4</v>
      </c>
      <c r="I1055" t="str">
        <f t="shared" si="178"/>
        <v>Q4</v>
      </c>
      <c r="J1055" s="13">
        <f t="shared" si="179"/>
        <v>42329</v>
      </c>
    </row>
    <row r="1056" spans="1:10" x14ac:dyDescent="0.25">
      <c r="A1056" s="7">
        <f t="shared" ref="A1056:A1062" si="180">YEAR(B1056)*10000 + MONTH(B1056)*100 + DAY(B1056)</f>
        <v>20151121</v>
      </c>
      <c r="B1056" s="4">
        <v>42329</v>
      </c>
      <c r="C1056">
        <f t="shared" ref="C1056:C1062" si="181">DAY(B1056)</f>
        <v>21</v>
      </c>
      <c r="D1056">
        <f t="shared" ref="D1056:D1062" si="182">B1056-DATE(YEAR(B1056),1,0)</f>
        <v>325</v>
      </c>
      <c r="E1056">
        <f t="shared" ref="E1056:E1062" si="183">YEAR(B1056)</f>
        <v>2015</v>
      </c>
      <c r="F1056">
        <f t="shared" ref="F1056:F1062" si="184">MONTH(B1056)</f>
        <v>11</v>
      </c>
      <c r="G1056" t="str">
        <f t="shared" ref="G1056:G1062" si="185">TEXT(B1056,"mmmm")</f>
        <v>November</v>
      </c>
      <c r="H1056">
        <f t="shared" ref="H1056:H1062" si="186">INT((MONTH(B1056)-1)/3)+1</f>
        <v>4</v>
      </c>
      <c r="I1056" t="str">
        <f t="shared" ref="I1056:I1062" si="187">"Q"&amp;H1056</f>
        <v>Q4</v>
      </c>
      <c r="J1056" s="13">
        <f t="shared" ref="J1056:J1062" si="188">B1056+7-WEEKDAY(B1056)</f>
        <v>42329</v>
      </c>
    </row>
    <row r="1057" spans="1:10" x14ac:dyDescent="0.25">
      <c r="A1057" s="7">
        <f t="shared" si="180"/>
        <v>20151122</v>
      </c>
      <c r="B1057" s="4">
        <v>42330</v>
      </c>
      <c r="C1057">
        <f t="shared" si="181"/>
        <v>22</v>
      </c>
      <c r="D1057">
        <f t="shared" si="182"/>
        <v>326</v>
      </c>
      <c r="E1057">
        <f t="shared" si="183"/>
        <v>2015</v>
      </c>
      <c r="F1057">
        <f t="shared" si="184"/>
        <v>11</v>
      </c>
      <c r="G1057" t="str">
        <f t="shared" si="185"/>
        <v>November</v>
      </c>
      <c r="H1057">
        <f t="shared" si="186"/>
        <v>4</v>
      </c>
      <c r="I1057" t="str">
        <f t="shared" si="187"/>
        <v>Q4</v>
      </c>
      <c r="J1057" s="13">
        <f t="shared" si="188"/>
        <v>42336</v>
      </c>
    </row>
    <row r="1058" spans="1:10" x14ac:dyDescent="0.25">
      <c r="A1058" s="7">
        <f t="shared" si="180"/>
        <v>20151123</v>
      </c>
      <c r="B1058" s="4">
        <v>42331</v>
      </c>
      <c r="C1058">
        <f t="shared" si="181"/>
        <v>23</v>
      </c>
      <c r="D1058">
        <f t="shared" si="182"/>
        <v>327</v>
      </c>
      <c r="E1058">
        <f t="shared" si="183"/>
        <v>2015</v>
      </c>
      <c r="F1058">
        <f t="shared" si="184"/>
        <v>11</v>
      </c>
      <c r="G1058" t="str">
        <f t="shared" si="185"/>
        <v>November</v>
      </c>
      <c r="H1058">
        <f t="shared" si="186"/>
        <v>4</v>
      </c>
      <c r="I1058" t="str">
        <f t="shared" si="187"/>
        <v>Q4</v>
      </c>
      <c r="J1058" s="13">
        <f t="shared" si="188"/>
        <v>42336</v>
      </c>
    </row>
    <row r="1059" spans="1:10" x14ac:dyDescent="0.25">
      <c r="A1059" s="7">
        <f t="shared" si="180"/>
        <v>20151124</v>
      </c>
      <c r="B1059" s="4">
        <v>42332</v>
      </c>
      <c r="C1059">
        <f t="shared" si="181"/>
        <v>24</v>
      </c>
      <c r="D1059">
        <f t="shared" si="182"/>
        <v>328</v>
      </c>
      <c r="E1059">
        <f t="shared" si="183"/>
        <v>2015</v>
      </c>
      <c r="F1059">
        <f t="shared" si="184"/>
        <v>11</v>
      </c>
      <c r="G1059" t="str">
        <f t="shared" si="185"/>
        <v>November</v>
      </c>
      <c r="H1059">
        <f t="shared" si="186"/>
        <v>4</v>
      </c>
      <c r="I1059" t="str">
        <f t="shared" si="187"/>
        <v>Q4</v>
      </c>
      <c r="J1059" s="13">
        <f t="shared" si="188"/>
        <v>42336</v>
      </c>
    </row>
    <row r="1060" spans="1:10" x14ac:dyDescent="0.25">
      <c r="A1060" s="7">
        <f t="shared" si="180"/>
        <v>20151125</v>
      </c>
      <c r="B1060" s="4">
        <v>42333</v>
      </c>
      <c r="C1060">
        <f t="shared" si="181"/>
        <v>25</v>
      </c>
      <c r="D1060">
        <f t="shared" si="182"/>
        <v>329</v>
      </c>
      <c r="E1060">
        <f t="shared" si="183"/>
        <v>2015</v>
      </c>
      <c r="F1060">
        <f t="shared" si="184"/>
        <v>11</v>
      </c>
      <c r="G1060" t="str">
        <f t="shared" si="185"/>
        <v>November</v>
      </c>
      <c r="H1060">
        <f t="shared" si="186"/>
        <v>4</v>
      </c>
      <c r="I1060" t="str">
        <f t="shared" si="187"/>
        <v>Q4</v>
      </c>
      <c r="J1060" s="13">
        <f t="shared" si="188"/>
        <v>42336</v>
      </c>
    </row>
    <row r="1061" spans="1:10" x14ac:dyDescent="0.25">
      <c r="A1061" s="7">
        <f t="shared" si="180"/>
        <v>20151126</v>
      </c>
      <c r="B1061" s="4">
        <v>42334</v>
      </c>
      <c r="C1061">
        <f t="shared" si="181"/>
        <v>26</v>
      </c>
      <c r="D1061">
        <f t="shared" si="182"/>
        <v>330</v>
      </c>
      <c r="E1061">
        <f t="shared" si="183"/>
        <v>2015</v>
      </c>
      <c r="F1061">
        <f t="shared" si="184"/>
        <v>11</v>
      </c>
      <c r="G1061" t="str">
        <f t="shared" si="185"/>
        <v>November</v>
      </c>
      <c r="H1061">
        <f t="shared" si="186"/>
        <v>4</v>
      </c>
      <c r="I1061" t="str">
        <f t="shared" si="187"/>
        <v>Q4</v>
      </c>
      <c r="J1061" s="13">
        <f t="shared" si="188"/>
        <v>42336</v>
      </c>
    </row>
    <row r="1062" spans="1:10" x14ac:dyDescent="0.25">
      <c r="A1062" s="7">
        <f t="shared" si="180"/>
        <v>20151127</v>
      </c>
      <c r="B1062" s="4">
        <v>42335</v>
      </c>
      <c r="C1062">
        <f t="shared" si="181"/>
        <v>27</v>
      </c>
      <c r="D1062">
        <f t="shared" si="182"/>
        <v>331</v>
      </c>
      <c r="E1062">
        <f t="shared" si="183"/>
        <v>2015</v>
      </c>
      <c r="F1062">
        <f t="shared" si="184"/>
        <v>11</v>
      </c>
      <c r="G1062" t="str">
        <f t="shared" si="185"/>
        <v>November</v>
      </c>
      <c r="H1062">
        <f t="shared" si="186"/>
        <v>4</v>
      </c>
      <c r="I1062" t="str">
        <f t="shared" si="187"/>
        <v>Q4</v>
      </c>
      <c r="J1062" s="13">
        <f t="shared" si="188"/>
        <v>42336</v>
      </c>
    </row>
    <row r="1063" spans="1:10" x14ac:dyDescent="0.25">
      <c r="A1063" s="7">
        <f t="shared" ref="A1063:A1096" si="189">YEAR(B1063)*10000 + MONTH(B1063)*100 + DAY(B1063)</f>
        <v>20151128</v>
      </c>
      <c r="B1063" s="4">
        <v>42336</v>
      </c>
      <c r="C1063">
        <f t="shared" ref="C1063:C1096" si="190">DAY(B1063)</f>
        <v>28</v>
      </c>
      <c r="D1063">
        <f t="shared" ref="D1063:D1096" si="191">B1063-DATE(YEAR(B1063),1,0)</f>
        <v>332</v>
      </c>
      <c r="E1063">
        <f t="shared" ref="E1063:E1096" si="192">YEAR(B1063)</f>
        <v>2015</v>
      </c>
      <c r="F1063">
        <f t="shared" ref="F1063:F1096" si="193">MONTH(B1063)</f>
        <v>11</v>
      </c>
      <c r="G1063" t="str">
        <f t="shared" ref="G1063:G1096" si="194">TEXT(B1063,"mmmm")</f>
        <v>November</v>
      </c>
      <c r="H1063">
        <f t="shared" ref="H1063:H1096" si="195">INT((MONTH(B1063)-1)/3)+1</f>
        <v>4</v>
      </c>
      <c r="I1063" t="str">
        <f t="shared" ref="I1063:I1096" si="196">"Q"&amp;H1063</f>
        <v>Q4</v>
      </c>
      <c r="J1063" s="13">
        <f t="shared" ref="J1063:J1096" si="197">B1063+7-WEEKDAY(B1063)</f>
        <v>42336</v>
      </c>
    </row>
    <row r="1064" spans="1:10" x14ac:dyDescent="0.25">
      <c r="A1064" s="7">
        <f t="shared" si="189"/>
        <v>20151129</v>
      </c>
      <c r="B1064" s="4">
        <v>42337</v>
      </c>
      <c r="C1064">
        <f t="shared" si="190"/>
        <v>29</v>
      </c>
      <c r="D1064">
        <f t="shared" si="191"/>
        <v>333</v>
      </c>
      <c r="E1064">
        <f t="shared" si="192"/>
        <v>2015</v>
      </c>
      <c r="F1064">
        <f t="shared" si="193"/>
        <v>11</v>
      </c>
      <c r="G1064" t="str">
        <f t="shared" si="194"/>
        <v>November</v>
      </c>
      <c r="H1064">
        <f t="shared" si="195"/>
        <v>4</v>
      </c>
      <c r="I1064" t="str">
        <f t="shared" si="196"/>
        <v>Q4</v>
      </c>
      <c r="J1064" s="13">
        <f t="shared" si="197"/>
        <v>42343</v>
      </c>
    </row>
    <row r="1065" spans="1:10" x14ac:dyDescent="0.25">
      <c r="A1065" s="7">
        <f t="shared" si="189"/>
        <v>20151130</v>
      </c>
      <c r="B1065" s="4">
        <v>42338</v>
      </c>
      <c r="C1065">
        <f t="shared" si="190"/>
        <v>30</v>
      </c>
      <c r="D1065">
        <f t="shared" si="191"/>
        <v>334</v>
      </c>
      <c r="E1065">
        <f t="shared" si="192"/>
        <v>2015</v>
      </c>
      <c r="F1065">
        <f t="shared" si="193"/>
        <v>11</v>
      </c>
      <c r="G1065" t="str">
        <f t="shared" si="194"/>
        <v>November</v>
      </c>
      <c r="H1065">
        <f t="shared" si="195"/>
        <v>4</v>
      </c>
      <c r="I1065" t="str">
        <f t="shared" si="196"/>
        <v>Q4</v>
      </c>
      <c r="J1065" s="13">
        <f t="shared" si="197"/>
        <v>42343</v>
      </c>
    </row>
    <row r="1066" spans="1:10" x14ac:dyDescent="0.25">
      <c r="A1066" s="7">
        <f t="shared" si="189"/>
        <v>20151201</v>
      </c>
      <c r="B1066" s="4">
        <v>42339</v>
      </c>
      <c r="C1066">
        <f t="shared" si="190"/>
        <v>1</v>
      </c>
      <c r="D1066">
        <f t="shared" si="191"/>
        <v>335</v>
      </c>
      <c r="E1066">
        <f t="shared" si="192"/>
        <v>2015</v>
      </c>
      <c r="F1066">
        <f t="shared" si="193"/>
        <v>12</v>
      </c>
      <c r="G1066" t="str">
        <f t="shared" si="194"/>
        <v>December</v>
      </c>
      <c r="H1066">
        <f t="shared" si="195"/>
        <v>4</v>
      </c>
      <c r="I1066" t="str">
        <f t="shared" si="196"/>
        <v>Q4</v>
      </c>
      <c r="J1066" s="13">
        <f t="shared" si="197"/>
        <v>42343</v>
      </c>
    </row>
    <row r="1067" spans="1:10" x14ac:dyDescent="0.25">
      <c r="A1067" s="7">
        <f t="shared" si="189"/>
        <v>20151202</v>
      </c>
      <c r="B1067" s="4">
        <v>42340</v>
      </c>
      <c r="C1067">
        <f t="shared" si="190"/>
        <v>2</v>
      </c>
      <c r="D1067">
        <f t="shared" si="191"/>
        <v>336</v>
      </c>
      <c r="E1067">
        <f t="shared" si="192"/>
        <v>2015</v>
      </c>
      <c r="F1067">
        <f t="shared" si="193"/>
        <v>12</v>
      </c>
      <c r="G1067" t="str">
        <f t="shared" si="194"/>
        <v>December</v>
      </c>
      <c r="H1067">
        <f t="shared" si="195"/>
        <v>4</v>
      </c>
      <c r="I1067" t="str">
        <f t="shared" si="196"/>
        <v>Q4</v>
      </c>
      <c r="J1067" s="13">
        <f t="shared" si="197"/>
        <v>42343</v>
      </c>
    </row>
    <row r="1068" spans="1:10" x14ac:dyDescent="0.25">
      <c r="A1068" s="7">
        <f t="shared" si="189"/>
        <v>20151203</v>
      </c>
      <c r="B1068" s="4">
        <v>42341</v>
      </c>
      <c r="C1068">
        <f t="shared" si="190"/>
        <v>3</v>
      </c>
      <c r="D1068">
        <f t="shared" si="191"/>
        <v>337</v>
      </c>
      <c r="E1068">
        <f t="shared" si="192"/>
        <v>2015</v>
      </c>
      <c r="F1068">
        <f t="shared" si="193"/>
        <v>12</v>
      </c>
      <c r="G1068" t="str">
        <f t="shared" si="194"/>
        <v>December</v>
      </c>
      <c r="H1068">
        <f t="shared" si="195"/>
        <v>4</v>
      </c>
      <c r="I1068" t="str">
        <f t="shared" si="196"/>
        <v>Q4</v>
      </c>
      <c r="J1068" s="13">
        <f t="shared" si="197"/>
        <v>42343</v>
      </c>
    </row>
    <row r="1069" spans="1:10" x14ac:dyDescent="0.25">
      <c r="A1069" s="7">
        <f t="shared" si="189"/>
        <v>20151204</v>
      </c>
      <c r="B1069" s="4">
        <v>42342</v>
      </c>
      <c r="C1069">
        <f t="shared" si="190"/>
        <v>4</v>
      </c>
      <c r="D1069">
        <f t="shared" si="191"/>
        <v>338</v>
      </c>
      <c r="E1069">
        <f t="shared" si="192"/>
        <v>2015</v>
      </c>
      <c r="F1069">
        <f t="shared" si="193"/>
        <v>12</v>
      </c>
      <c r="G1069" t="str">
        <f t="shared" si="194"/>
        <v>December</v>
      </c>
      <c r="H1069">
        <f t="shared" si="195"/>
        <v>4</v>
      </c>
      <c r="I1069" t="str">
        <f t="shared" si="196"/>
        <v>Q4</v>
      </c>
      <c r="J1069" s="13">
        <f t="shared" si="197"/>
        <v>42343</v>
      </c>
    </row>
    <row r="1070" spans="1:10" x14ac:dyDescent="0.25">
      <c r="A1070" s="7">
        <f t="shared" si="189"/>
        <v>20151205</v>
      </c>
      <c r="B1070" s="4">
        <v>42343</v>
      </c>
      <c r="C1070">
        <f t="shared" si="190"/>
        <v>5</v>
      </c>
      <c r="D1070">
        <f t="shared" si="191"/>
        <v>339</v>
      </c>
      <c r="E1070">
        <f t="shared" si="192"/>
        <v>2015</v>
      </c>
      <c r="F1070">
        <f t="shared" si="193"/>
        <v>12</v>
      </c>
      <c r="G1070" t="str">
        <f t="shared" si="194"/>
        <v>December</v>
      </c>
      <c r="H1070">
        <f t="shared" si="195"/>
        <v>4</v>
      </c>
      <c r="I1070" t="str">
        <f t="shared" si="196"/>
        <v>Q4</v>
      </c>
      <c r="J1070" s="13">
        <f t="shared" si="197"/>
        <v>42343</v>
      </c>
    </row>
    <row r="1071" spans="1:10" x14ac:dyDescent="0.25">
      <c r="A1071" s="7">
        <f t="shared" si="189"/>
        <v>20151206</v>
      </c>
      <c r="B1071" s="4">
        <v>42344</v>
      </c>
      <c r="C1071">
        <f t="shared" si="190"/>
        <v>6</v>
      </c>
      <c r="D1071">
        <f t="shared" si="191"/>
        <v>340</v>
      </c>
      <c r="E1071">
        <f t="shared" si="192"/>
        <v>2015</v>
      </c>
      <c r="F1071">
        <f t="shared" si="193"/>
        <v>12</v>
      </c>
      <c r="G1071" t="str">
        <f t="shared" si="194"/>
        <v>December</v>
      </c>
      <c r="H1071">
        <f t="shared" si="195"/>
        <v>4</v>
      </c>
      <c r="I1071" t="str">
        <f t="shared" si="196"/>
        <v>Q4</v>
      </c>
      <c r="J1071" s="13">
        <f t="shared" si="197"/>
        <v>42350</v>
      </c>
    </row>
    <row r="1072" spans="1:10" x14ac:dyDescent="0.25">
      <c r="A1072" s="7">
        <f t="shared" si="189"/>
        <v>20151207</v>
      </c>
      <c r="B1072" s="4">
        <v>42345</v>
      </c>
      <c r="C1072">
        <f t="shared" si="190"/>
        <v>7</v>
      </c>
      <c r="D1072">
        <f t="shared" si="191"/>
        <v>341</v>
      </c>
      <c r="E1072">
        <f t="shared" si="192"/>
        <v>2015</v>
      </c>
      <c r="F1072">
        <f t="shared" si="193"/>
        <v>12</v>
      </c>
      <c r="G1072" t="str">
        <f t="shared" si="194"/>
        <v>December</v>
      </c>
      <c r="H1072">
        <f t="shared" si="195"/>
        <v>4</v>
      </c>
      <c r="I1072" t="str">
        <f t="shared" si="196"/>
        <v>Q4</v>
      </c>
      <c r="J1072" s="13">
        <f t="shared" si="197"/>
        <v>42350</v>
      </c>
    </row>
    <row r="1073" spans="1:10" x14ac:dyDescent="0.25">
      <c r="A1073" s="7">
        <f t="shared" si="189"/>
        <v>20151208</v>
      </c>
      <c r="B1073" s="4">
        <v>42346</v>
      </c>
      <c r="C1073">
        <f t="shared" si="190"/>
        <v>8</v>
      </c>
      <c r="D1073">
        <f t="shared" si="191"/>
        <v>342</v>
      </c>
      <c r="E1073">
        <f t="shared" si="192"/>
        <v>2015</v>
      </c>
      <c r="F1073">
        <f t="shared" si="193"/>
        <v>12</v>
      </c>
      <c r="G1073" t="str">
        <f t="shared" si="194"/>
        <v>December</v>
      </c>
      <c r="H1073">
        <f t="shared" si="195"/>
        <v>4</v>
      </c>
      <c r="I1073" t="str">
        <f t="shared" si="196"/>
        <v>Q4</v>
      </c>
      <c r="J1073" s="13">
        <f t="shared" si="197"/>
        <v>42350</v>
      </c>
    </row>
    <row r="1074" spans="1:10" x14ac:dyDescent="0.25">
      <c r="A1074" s="7">
        <f t="shared" si="189"/>
        <v>20151209</v>
      </c>
      <c r="B1074" s="4">
        <v>42347</v>
      </c>
      <c r="C1074">
        <f t="shared" si="190"/>
        <v>9</v>
      </c>
      <c r="D1074">
        <f t="shared" si="191"/>
        <v>343</v>
      </c>
      <c r="E1074">
        <f t="shared" si="192"/>
        <v>2015</v>
      </c>
      <c r="F1074">
        <f t="shared" si="193"/>
        <v>12</v>
      </c>
      <c r="G1074" t="str">
        <f t="shared" si="194"/>
        <v>December</v>
      </c>
      <c r="H1074">
        <f t="shared" si="195"/>
        <v>4</v>
      </c>
      <c r="I1074" t="str">
        <f t="shared" si="196"/>
        <v>Q4</v>
      </c>
      <c r="J1074" s="13">
        <f t="shared" si="197"/>
        <v>42350</v>
      </c>
    </row>
    <row r="1075" spans="1:10" x14ac:dyDescent="0.25">
      <c r="A1075" s="7">
        <f t="shared" si="189"/>
        <v>20151210</v>
      </c>
      <c r="B1075" s="4">
        <v>42348</v>
      </c>
      <c r="C1075">
        <f t="shared" si="190"/>
        <v>10</v>
      </c>
      <c r="D1075">
        <f t="shared" si="191"/>
        <v>344</v>
      </c>
      <c r="E1075">
        <f t="shared" si="192"/>
        <v>2015</v>
      </c>
      <c r="F1075">
        <f t="shared" si="193"/>
        <v>12</v>
      </c>
      <c r="G1075" t="str">
        <f t="shared" si="194"/>
        <v>December</v>
      </c>
      <c r="H1075">
        <f t="shared" si="195"/>
        <v>4</v>
      </c>
      <c r="I1075" t="str">
        <f t="shared" si="196"/>
        <v>Q4</v>
      </c>
      <c r="J1075" s="13">
        <f t="shared" si="197"/>
        <v>42350</v>
      </c>
    </row>
    <row r="1076" spans="1:10" x14ac:dyDescent="0.25">
      <c r="A1076" s="7">
        <f t="shared" si="189"/>
        <v>20151211</v>
      </c>
      <c r="B1076" s="4">
        <v>42349</v>
      </c>
      <c r="C1076">
        <f t="shared" si="190"/>
        <v>11</v>
      </c>
      <c r="D1076">
        <f t="shared" si="191"/>
        <v>345</v>
      </c>
      <c r="E1076">
        <f t="shared" si="192"/>
        <v>2015</v>
      </c>
      <c r="F1076">
        <f t="shared" si="193"/>
        <v>12</v>
      </c>
      <c r="G1076" t="str">
        <f t="shared" si="194"/>
        <v>December</v>
      </c>
      <c r="H1076">
        <f t="shared" si="195"/>
        <v>4</v>
      </c>
      <c r="I1076" t="str">
        <f t="shared" si="196"/>
        <v>Q4</v>
      </c>
      <c r="J1076" s="13">
        <f t="shared" si="197"/>
        <v>42350</v>
      </c>
    </row>
    <row r="1077" spans="1:10" x14ac:dyDescent="0.25">
      <c r="A1077" s="7">
        <f t="shared" si="189"/>
        <v>20151212</v>
      </c>
      <c r="B1077" s="4">
        <v>42350</v>
      </c>
      <c r="C1077">
        <f t="shared" si="190"/>
        <v>12</v>
      </c>
      <c r="D1077">
        <f t="shared" si="191"/>
        <v>346</v>
      </c>
      <c r="E1077">
        <f t="shared" si="192"/>
        <v>2015</v>
      </c>
      <c r="F1077">
        <f t="shared" si="193"/>
        <v>12</v>
      </c>
      <c r="G1077" t="str">
        <f t="shared" si="194"/>
        <v>December</v>
      </c>
      <c r="H1077">
        <f t="shared" si="195"/>
        <v>4</v>
      </c>
      <c r="I1077" t="str">
        <f t="shared" si="196"/>
        <v>Q4</v>
      </c>
      <c r="J1077" s="13">
        <f t="shared" si="197"/>
        <v>42350</v>
      </c>
    </row>
    <row r="1078" spans="1:10" x14ac:dyDescent="0.25">
      <c r="A1078" s="7">
        <f t="shared" si="189"/>
        <v>20151213</v>
      </c>
      <c r="B1078" s="4">
        <v>42351</v>
      </c>
      <c r="C1078">
        <f t="shared" si="190"/>
        <v>13</v>
      </c>
      <c r="D1078">
        <f t="shared" si="191"/>
        <v>347</v>
      </c>
      <c r="E1078">
        <f t="shared" si="192"/>
        <v>2015</v>
      </c>
      <c r="F1078">
        <f t="shared" si="193"/>
        <v>12</v>
      </c>
      <c r="G1078" t="str">
        <f t="shared" si="194"/>
        <v>December</v>
      </c>
      <c r="H1078">
        <f t="shared" si="195"/>
        <v>4</v>
      </c>
      <c r="I1078" t="str">
        <f t="shared" si="196"/>
        <v>Q4</v>
      </c>
      <c r="J1078" s="13">
        <f t="shared" si="197"/>
        <v>42357</v>
      </c>
    </row>
    <row r="1079" spans="1:10" x14ac:dyDescent="0.25">
      <c r="A1079" s="7">
        <f t="shared" si="189"/>
        <v>20151214</v>
      </c>
      <c r="B1079" s="4">
        <v>42352</v>
      </c>
      <c r="C1079">
        <f t="shared" si="190"/>
        <v>14</v>
      </c>
      <c r="D1079">
        <f t="shared" si="191"/>
        <v>348</v>
      </c>
      <c r="E1079">
        <f t="shared" si="192"/>
        <v>2015</v>
      </c>
      <c r="F1079">
        <f t="shared" si="193"/>
        <v>12</v>
      </c>
      <c r="G1079" t="str">
        <f t="shared" si="194"/>
        <v>December</v>
      </c>
      <c r="H1079">
        <f t="shared" si="195"/>
        <v>4</v>
      </c>
      <c r="I1079" t="str">
        <f t="shared" si="196"/>
        <v>Q4</v>
      </c>
      <c r="J1079" s="13">
        <f t="shared" si="197"/>
        <v>42357</v>
      </c>
    </row>
    <row r="1080" spans="1:10" x14ac:dyDescent="0.25">
      <c r="A1080" s="7">
        <f t="shared" si="189"/>
        <v>20151215</v>
      </c>
      <c r="B1080" s="4">
        <v>42353</v>
      </c>
      <c r="C1080">
        <f t="shared" si="190"/>
        <v>15</v>
      </c>
      <c r="D1080">
        <f t="shared" si="191"/>
        <v>349</v>
      </c>
      <c r="E1080">
        <f t="shared" si="192"/>
        <v>2015</v>
      </c>
      <c r="F1080">
        <f t="shared" si="193"/>
        <v>12</v>
      </c>
      <c r="G1080" t="str">
        <f t="shared" si="194"/>
        <v>December</v>
      </c>
      <c r="H1080">
        <f t="shared" si="195"/>
        <v>4</v>
      </c>
      <c r="I1080" t="str">
        <f t="shared" si="196"/>
        <v>Q4</v>
      </c>
      <c r="J1080" s="13">
        <f t="shared" si="197"/>
        <v>42357</v>
      </c>
    </row>
    <row r="1081" spans="1:10" x14ac:dyDescent="0.25">
      <c r="A1081" s="7">
        <f t="shared" si="189"/>
        <v>20151216</v>
      </c>
      <c r="B1081" s="4">
        <v>42354</v>
      </c>
      <c r="C1081">
        <f t="shared" si="190"/>
        <v>16</v>
      </c>
      <c r="D1081">
        <f t="shared" si="191"/>
        <v>350</v>
      </c>
      <c r="E1081">
        <f t="shared" si="192"/>
        <v>2015</v>
      </c>
      <c r="F1081">
        <f t="shared" si="193"/>
        <v>12</v>
      </c>
      <c r="G1081" t="str">
        <f t="shared" si="194"/>
        <v>December</v>
      </c>
      <c r="H1081">
        <f t="shared" si="195"/>
        <v>4</v>
      </c>
      <c r="I1081" t="str">
        <f t="shared" si="196"/>
        <v>Q4</v>
      </c>
      <c r="J1081" s="13">
        <f t="shared" si="197"/>
        <v>42357</v>
      </c>
    </row>
    <row r="1082" spans="1:10" x14ac:dyDescent="0.25">
      <c r="A1082" s="7">
        <f t="shared" si="189"/>
        <v>20151217</v>
      </c>
      <c r="B1082" s="4">
        <v>42355</v>
      </c>
      <c r="C1082">
        <f t="shared" si="190"/>
        <v>17</v>
      </c>
      <c r="D1082">
        <f t="shared" si="191"/>
        <v>351</v>
      </c>
      <c r="E1082">
        <f t="shared" si="192"/>
        <v>2015</v>
      </c>
      <c r="F1082">
        <f t="shared" si="193"/>
        <v>12</v>
      </c>
      <c r="G1082" t="str">
        <f t="shared" si="194"/>
        <v>December</v>
      </c>
      <c r="H1082">
        <f t="shared" si="195"/>
        <v>4</v>
      </c>
      <c r="I1082" t="str">
        <f t="shared" si="196"/>
        <v>Q4</v>
      </c>
      <c r="J1082" s="13">
        <f t="shared" si="197"/>
        <v>42357</v>
      </c>
    </row>
    <row r="1083" spans="1:10" x14ac:dyDescent="0.25">
      <c r="A1083" s="7">
        <f t="shared" si="189"/>
        <v>20151218</v>
      </c>
      <c r="B1083" s="4">
        <v>42356</v>
      </c>
      <c r="C1083">
        <f t="shared" si="190"/>
        <v>18</v>
      </c>
      <c r="D1083">
        <f t="shared" si="191"/>
        <v>352</v>
      </c>
      <c r="E1083">
        <f t="shared" si="192"/>
        <v>2015</v>
      </c>
      <c r="F1083">
        <f t="shared" si="193"/>
        <v>12</v>
      </c>
      <c r="G1083" t="str">
        <f t="shared" si="194"/>
        <v>December</v>
      </c>
      <c r="H1083">
        <f t="shared" si="195"/>
        <v>4</v>
      </c>
      <c r="I1083" t="str">
        <f t="shared" si="196"/>
        <v>Q4</v>
      </c>
      <c r="J1083" s="13">
        <f t="shared" si="197"/>
        <v>42357</v>
      </c>
    </row>
    <row r="1084" spans="1:10" x14ac:dyDescent="0.25">
      <c r="A1084" s="7">
        <f t="shared" si="189"/>
        <v>20151219</v>
      </c>
      <c r="B1084" s="4">
        <v>42357</v>
      </c>
      <c r="C1084">
        <f t="shared" si="190"/>
        <v>19</v>
      </c>
      <c r="D1084">
        <f t="shared" si="191"/>
        <v>353</v>
      </c>
      <c r="E1084">
        <f t="shared" si="192"/>
        <v>2015</v>
      </c>
      <c r="F1084">
        <f t="shared" si="193"/>
        <v>12</v>
      </c>
      <c r="G1084" t="str">
        <f t="shared" si="194"/>
        <v>December</v>
      </c>
      <c r="H1084">
        <f t="shared" si="195"/>
        <v>4</v>
      </c>
      <c r="I1084" t="str">
        <f t="shared" si="196"/>
        <v>Q4</v>
      </c>
      <c r="J1084" s="13">
        <f t="shared" si="197"/>
        <v>42357</v>
      </c>
    </row>
    <row r="1085" spans="1:10" x14ac:dyDescent="0.25">
      <c r="A1085" s="7">
        <f t="shared" si="189"/>
        <v>20151220</v>
      </c>
      <c r="B1085" s="4">
        <v>42358</v>
      </c>
      <c r="C1085">
        <f t="shared" si="190"/>
        <v>20</v>
      </c>
      <c r="D1085">
        <f t="shared" si="191"/>
        <v>354</v>
      </c>
      <c r="E1085">
        <f t="shared" si="192"/>
        <v>2015</v>
      </c>
      <c r="F1085">
        <f t="shared" si="193"/>
        <v>12</v>
      </c>
      <c r="G1085" t="str">
        <f t="shared" si="194"/>
        <v>December</v>
      </c>
      <c r="H1085">
        <f t="shared" si="195"/>
        <v>4</v>
      </c>
      <c r="I1085" t="str">
        <f t="shared" si="196"/>
        <v>Q4</v>
      </c>
      <c r="J1085" s="13">
        <f t="shared" si="197"/>
        <v>42364</v>
      </c>
    </row>
    <row r="1086" spans="1:10" x14ac:dyDescent="0.25">
      <c r="A1086" s="7">
        <f t="shared" si="189"/>
        <v>20151221</v>
      </c>
      <c r="B1086" s="4">
        <v>42359</v>
      </c>
      <c r="C1086">
        <f t="shared" si="190"/>
        <v>21</v>
      </c>
      <c r="D1086">
        <f t="shared" si="191"/>
        <v>355</v>
      </c>
      <c r="E1086">
        <f t="shared" si="192"/>
        <v>2015</v>
      </c>
      <c r="F1086">
        <f t="shared" si="193"/>
        <v>12</v>
      </c>
      <c r="G1086" t="str">
        <f t="shared" si="194"/>
        <v>December</v>
      </c>
      <c r="H1086">
        <f t="shared" si="195"/>
        <v>4</v>
      </c>
      <c r="I1086" t="str">
        <f t="shared" si="196"/>
        <v>Q4</v>
      </c>
      <c r="J1086" s="13">
        <f t="shared" si="197"/>
        <v>42364</v>
      </c>
    </row>
    <row r="1087" spans="1:10" x14ac:dyDescent="0.25">
      <c r="A1087" s="7">
        <f t="shared" si="189"/>
        <v>20151222</v>
      </c>
      <c r="B1087" s="4">
        <v>42360</v>
      </c>
      <c r="C1087">
        <f t="shared" si="190"/>
        <v>22</v>
      </c>
      <c r="D1087">
        <f t="shared" si="191"/>
        <v>356</v>
      </c>
      <c r="E1087">
        <f t="shared" si="192"/>
        <v>2015</v>
      </c>
      <c r="F1087">
        <f t="shared" si="193"/>
        <v>12</v>
      </c>
      <c r="G1087" t="str">
        <f t="shared" si="194"/>
        <v>December</v>
      </c>
      <c r="H1087">
        <f t="shared" si="195"/>
        <v>4</v>
      </c>
      <c r="I1087" t="str">
        <f t="shared" si="196"/>
        <v>Q4</v>
      </c>
      <c r="J1087" s="13">
        <f t="shared" si="197"/>
        <v>42364</v>
      </c>
    </row>
    <row r="1088" spans="1:10" x14ac:dyDescent="0.25">
      <c r="A1088" s="7">
        <f t="shared" si="189"/>
        <v>20151223</v>
      </c>
      <c r="B1088" s="4">
        <v>42361</v>
      </c>
      <c r="C1088">
        <f t="shared" si="190"/>
        <v>23</v>
      </c>
      <c r="D1088">
        <f t="shared" si="191"/>
        <v>357</v>
      </c>
      <c r="E1088">
        <f t="shared" si="192"/>
        <v>2015</v>
      </c>
      <c r="F1088">
        <f t="shared" si="193"/>
        <v>12</v>
      </c>
      <c r="G1088" t="str">
        <f t="shared" si="194"/>
        <v>December</v>
      </c>
      <c r="H1088">
        <f t="shared" si="195"/>
        <v>4</v>
      </c>
      <c r="I1088" t="str">
        <f t="shared" si="196"/>
        <v>Q4</v>
      </c>
      <c r="J1088" s="13">
        <f t="shared" si="197"/>
        <v>42364</v>
      </c>
    </row>
    <row r="1089" spans="1:10" x14ac:dyDescent="0.25">
      <c r="A1089" s="7">
        <f t="shared" si="189"/>
        <v>20151224</v>
      </c>
      <c r="B1089" s="4">
        <v>42362</v>
      </c>
      <c r="C1089">
        <f t="shared" si="190"/>
        <v>24</v>
      </c>
      <c r="D1089">
        <f t="shared" si="191"/>
        <v>358</v>
      </c>
      <c r="E1089">
        <f t="shared" si="192"/>
        <v>2015</v>
      </c>
      <c r="F1089">
        <f t="shared" si="193"/>
        <v>12</v>
      </c>
      <c r="G1089" t="str">
        <f t="shared" si="194"/>
        <v>December</v>
      </c>
      <c r="H1089">
        <f t="shared" si="195"/>
        <v>4</v>
      </c>
      <c r="I1089" t="str">
        <f t="shared" si="196"/>
        <v>Q4</v>
      </c>
      <c r="J1089" s="13">
        <f t="shared" si="197"/>
        <v>42364</v>
      </c>
    </row>
    <row r="1090" spans="1:10" x14ac:dyDescent="0.25">
      <c r="A1090" s="7">
        <f t="shared" si="189"/>
        <v>20151225</v>
      </c>
      <c r="B1090" s="4">
        <v>42363</v>
      </c>
      <c r="C1090">
        <f t="shared" si="190"/>
        <v>25</v>
      </c>
      <c r="D1090">
        <f t="shared" si="191"/>
        <v>359</v>
      </c>
      <c r="E1090">
        <f t="shared" si="192"/>
        <v>2015</v>
      </c>
      <c r="F1090">
        <f t="shared" si="193"/>
        <v>12</v>
      </c>
      <c r="G1090" t="str">
        <f t="shared" si="194"/>
        <v>December</v>
      </c>
      <c r="H1090">
        <f t="shared" si="195"/>
        <v>4</v>
      </c>
      <c r="I1090" t="str">
        <f t="shared" si="196"/>
        <v>Q4</v>
      </c>
      <c r="J1090" s="13">
        <f t="shared" si="197"/>
        <v>42364</v>
      </c>
    </row>
    <row r="1091" spans="1:10" x14ac:dyDescent="0.25">
      <c r="A1091" s="7">
        <f t="shared" si="189"/>
        <v>20151226</v>
      </c>
      <c r="B1091" s="4">
        <v>42364</v>
      </c>
      <c r="C1091">
        <f t="shared" si="190"/>
        <v>26</v>
      </c>
      <c r="D1091">
        <f t="shared" si="191"/>
        <v>360</v>
      </c>
      <c r="E1091">
        <f t="shared" si="192"/>
        <v>2015</v>
      </c>
      <c r="F1091">
        <f t="shared" si="193"/>
        <v>12</v>
      </c>
      <c r="G1091" t="str">
        <f t="shared" si="194"/>
        <v>December</v>
      </c>
      <c r="H1091">
        <f t="shared" si="195"/>
        <v>4</v>
      </c>
      <c r="I1091" t="str">
        <f t="shared" si="196"/>
        <v>Q4</v>
      </c>
      <c r="J1091" s="13">
        <f t="shared" si="197"/>
        <v>42364</v>
      </c>
    </row>
    <row r="1092" spans="1:10" x14ac:dyDescent="0.25">
      <c r="A1092" s="7">
        <f t="shared" si="189"/>
        <v>20151227</v>
      </c>
      <c r="B1092" s="4">
        <v>42365</v>
      </c>
      <c r="C1092">
        <f t="shared" si="190"/>
        <v>27</v>
      </c>
      <c r="D1092">
        <f t="shared" si="191"/>
        <v>361</v>
      </c>
      <c r="E1092">
        <f t="shared" si="192"/>
        <v>2015</v>
      </c>
      <c r="F1092">
        <f t="shared" si="193"/>
        <v>12</v>
      </c>
      <c r="G1092" t="str">
        <f t="shared" si="194"/>
        <v>December</v>
      </c>
      <c r="H1092">
        <f t="shared" si="195"/>
        <v>4</v>
      </c>
      <c r="I1092" t="str">
        <f t="shared" si="196"/>
        <v>Q4</v>
      </c>
      <c r="J1092" s="13">
        <f t="shared" si="197"/>
        <v>42371</v>
      </c>
    </row>
    <row r="1093" spans="1:10" x14ac:dyDescent="0.25">
      <c r="A1093" s="7">
        <f t="shared" si="189"/>
        <v>20151228</v>
      </c>
      <c r="B1093" s="4">
        <v>42366</v>
      </c>
      <c r="C1093">
        <f t="shared" si="190"/>
        <v>28</v>
      </c>
      <c r="D1093">
        <f t="shared" si="191"/>
        <v>362</v>
      </c>
      <c r="E1093">
        <f t="shared" si="192"/>
        <v>2015</v>
      </c>
      <c r="F1093">
        <f t="shared" si="193"/>
        <v>12</v>
      </c>
      <c r="G1093" t="str">
        <f t="shared" si="194"/>
        <v>December</v>
      </c>
      <c r="H1093">
        <f t="shared" si="195"/>
        <v>4</v>
      </c>
      <c r="I1093" t="str">
        <f t="shared" si="196"/>
        <v>Q4</v>
      </c>
      <c r="J1093" s="13">
        <f t="shared" si="197"/>
        <v>42371</v>
      </c>
    </row>
    <row r="1094" spans="1:10" x14ac:dyDescent="0.25">
      <c r="A1094" s="7">
        <f t="shared" si="189"/>
        <v>20151229</v>
      </c>
      <c r="B1094" s="4">
        <v>42367</v>
      </c>
      <c r="C1094">
        <f t="shared" si="190"/>
        <v>29</v>
      </c>
      <c r="D1094">
        <f t="shared" si="191"/>
        <v>363</v>
      </c>
      <c r="E1094">
        <f t="shared" si="192"/>
        <v>2015</v>
      </c>
      <c r="F1094">
        <f t="shared" si="193"/>
        <v>12</v>
      </c>
      <c r="G1094" t="str">
        <f t="shared" si="194"/>
        <v>December</v>
      </c>
      <c r="H1094">
        <f t="shared" si="195"/>
        <v>4</v>
      </c>
      <c r="I1094" t="str">
        <f t="shared" si="196"/>
        <v>Q4</v>
      </c>
      <c r="J1094" s="13">
        <f t="shared" si="197"/>
        <v>42371</v>
      </c>
    </row>
    <row r="1095" spans="1:10" x14ac:dyDescent="0.25">
      <c r="A1095" s="7">
        <f t="shared" si="189"/>
        <v>20151230</v>
      </c>
      <c r="B1095" s="4">
        <v>42368</v>
      </c>
      <c r="C1095">
        <f t="shared" si="190"/>
        <v>30</v>
      </c>
      <c r="D1095">
        <f t="shared" si="191"/>
        <v>364</v>
      </c>
      <c r="E1095">
        <f t="shared" si="192"/>
        <v>2015</v>
      </c>
      <c r="F1095">
        <f t="shared" si="193"/>
        <v>12</v>
      </c>
      <c r="G1095" t="str">
        <f t="shared" si="194"/>
        <v>December</v>
      </c>
      <c r="H1095">
        <f t="shared" si="195"/>
        <v>4</v>
      </c>
      <c r="I1095" t="str">
        <f t="shared" si="196"/>
        <v>Q4</v>
      </c>
      <c r="J1095" s="13">
        <f t="shared" si="197"/>
        <v>42371</v>
      </c>
    </row>
    <row r="1096" spans="1:10" x14ac:dyDescent="0.25">
      <c r="A1096" s="7">
        <f t="shared" si="189"/>
        <v>20151231</v>
      </c>
      <c r="B1096" s="4">
        <v>42369</v>
      </c>
      <c r="C1096">
        <f t="shared" si="190"/>
        <v>31</v>
      </c>
      <c r="D1096">
        <f t="shared" si="191"/>
        <v>365</v>
      </c>
      <c r="E1096">
        <f t="shared" si="192"/>
        <v>2015</v>
      </c>
      <c r="F1096">
        <f t="shared" si="193"/>
        <v>12</v>
      </c>
      <c r="G1096" t="str">
        <f t="shared" si="194"/>
        <v>December</v>
      </c>
      <c r="H1096">
        <f t="shared" si="195"/>
        <v>4</v>
      </c>
      <c r="I1096" t="str">
        <f t="shared" si="196"/>
        <v>Q4</v>
      </c>
      <c r="J1096" s="13">
        <f t="shared" si="197"/>
        <v>42371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H24" sqref="H24"/>
    </sheetView>
  </sheetViews>
  <sheetFormatPr defaultRowHeight="15" x14ac:dyDescent="0.25"/>
  <cols>
    <col min="1" max="1" width="11.28515625" bestFit="1" customWidth="1"/>
    <col min="2" max="2" width="30.140625" customWidth="1"/>
    <col min="3" max="3" width="25.7109375" customWidth="1"/>
  </cols>
  <sheetData>
    <row r="1" spans="1:3" x14ac:dyDescent="0.25">
      <c r="A1" t="s">
        <v>128</v>
      </c>
      <c r="B1" t="s">
        <v>66</v>
      </c>
      <c r="C1" t="s">
        <v>67</v>
      </c>
    </row>
    <row r="2" spans="1:3" x14ac:dyDescent="0.25">
      <c r="A2">
        <v>1</v>
      </c>
      <c r="B2" t="s">
        <v>80</v>
      </c>
      <c r="C2" t="s">
        <v>81</v>
      </c>
    </row>
    <row r="3" spans="1:3" x14ac:dyDescent="0.25">
      <c r="A3">
        <v>2</v>
      </c>
      <c r="B3" t="s">
        <v>91</v>
      </c>
      <c r="C3" t="s">
        <v>92</v>
      </c>
    </row>
    <row r="4" spans="1:3" x14ac:dyDescent="0.25">
      <c r="A4">
        <v>3</v>
      </c>
      <c r="B4" t="s">
        <v>95</v>
      </c>
      <c r="C4" t="s">
        <v>96</v>
      </c>
    </row>
    <row r="5" spans="1:3" x14ac:dyDescent="0.25">
      <c r="A5">
        <v>4</v>
      </c>
      <c r="B5" t="s">
        <v>98</v>
      </c>
      <c r="C5" t="s">
        <v>99</v>
      </c>
    </row>
    <row r="6" spans="1:3" x14ac:dyDescent="0.25">
      <c r="A6">
        <v>5</v>
      </c>
      <c r="B6" t="s">
        <v>102</v>
      </c>
      <c r="C6" t="s">
        <v>81</v>
      </c>
    </row>
    <row r="7" spans="1:3" x14ac:dyDescent="0.25">
      <c r="A7">
        <v>6</v>
      </c>
      <c r="B7" t="s">
        <v>80</v>
      </c>
      <c r="C7" t="s">
        <v>109</v>
      </c>
    </row>
    <row r="8" spans="1:3" x14ac:dyDescent="0.25">
      <c r="A8">
        <v>7</v>
      </c>
      <c r="B8" t="s">
        <v>111</v>
      </c>
      <c r="C8" t="s">
        <v>92</v>
      </c>
    </row>
    <row r="9" spans="1:3" x14ac:dyDescent="0.25">
      <c r="A9">
        <v>8</v>
      </c>
      <c r="B9" t="s">
        <v>112</v>
      </c>
      <c r="C9" t="s">
        <v>96</v>
      </c>
    </row>
    <row r="10" spans="1:3" x14ac:dyDescent="0.25">
      <c r="A10">
        <v>9</v>
      </c>
      <c r="B10" t="s">
        <v>115</v>
      </c>
      <c r="C10" t="s">
        <v>81</v>
      </c>
    </row>
    <row r="11" spans="1:3" x14ac:dyDescent="0.25">
      <c r="A11">
        <v>10</v>
      </c>
      <c r="B11" t="s">
        <v>117</v>
      </c>
      <c r="C11" t="s">
        <v>109</v>
      </c>
    </row>
    <row r="12" spans="1:3" x14ac:dyDescent="0.25">
      <c r="A12">
        <v>11</v>
      </c>
      <c r="B12" t="s">
        <v>119</v>
      </c>
      <c r="C12" t="s">
        <v>99</v>
      </c>
    </row>
    <row r="13" spans="1:3" x14ac:dyDescent="0.25">
      <c r="A13">
        <v>12</v>
      </c>
      <c r="B13" t="s">
        <v>121</v>
      </c>
      <c r="C13" t="s">
        <v>109</v>
      </c>
    </row>
    <row r="14" spans="1:3" x14ac:dyDescent="0.25">
      <c r="A14">
        <v>13</v>
      </c>
      <c r="B14" t="s">
        <v>130</v>
      </c>
      <c r="C14" t="s">
        <v>129</v>
      </c>
    </row>
    <row r="15" spans="1:3" x14ac:dyDescent="0.25">
      <c r="A15">
        <v>14</v>
      </c>
      <c r="B15" t="s">
        <v>131</v>
      </c>
      <c r="C15" t="s">
        <v>129</v>
      </c>
    </row>
    <row r="16" spans="1:3" x14ac:dyDescent="0.25">
      <c r="A16">
        <v>15</v>
      </c>
      <c r="B16" t="s">
        <v>132</v>
      </c>
      <c r="C16" t="s">
        <v>129</v>
      </c>
    </row>
    <row r="17" spans="1:3" x14ac:dyDescent="0.25">
      <c r="A17">
        <v>16</v>
      </c>
      <c r="B17" t="s">
        <v>134</v>
      </c>
      <c r="C17" t="s">
        <v>133</v>
      </c>
    </row>
    <row r="18" spans="1:3" x14ac:dyDescent="0.25">
      <c r="A18">
        <v>17</v>
      </c>
      <c r="B18" t="s">
        <v>135</v>
      </c>
      <c r="C18" t="s">
        <v>133</v>
      </c>
    </row>
    <row r="19" spans="1:3" x14ac:dyDescent="0.25">
      <c r="A19">
        <v>18</v>
      </c>
      <c r="B19" t="s">
        <v>136</v>
      </c>
      <c r="C19" t="s">
        <v>133</v>
      </c>
    </row>
    <row r="20" spans="1:3" x14ac:dyDescent="0.25">
      <c r="A20">
        <v>19</v>
      </c>
      <c r="B20" t="s">
        <v>138</v>
      </c>
      <c r="C20" t="s">
        <v>137</v>
      </c>
    </row>
    <row r="21" spans="1:3" x14ac:dyDescent="0.25">
      <c r="A21">
        <v>20</v>
      </c>
      <c r="B21" t="s">
        <v>139</v>
      </c>
      <c r="C21" t="s">
        <v>137</v>
      </c>
    </row>
    <row r="22" spans="1:3" x14ac:dyDescent="0.25">
      <c r="A22">
        <v>21</v>
      </c>
      <c r="B22" t="s">
        <v>140</v>
      </c>
      <c r="C22" t="s">
        <v>137</v>
      </c>
    </row>
    <row r="23" spans="1:3" x14ac:dyDescent="0.25">
      <c r="A23">
        <v>22</v>
      </c>
      <c r="B23" t="s">
        <v>141</v>
      </c>
      <c r="C23" t="s">
        <v>137</v>
      </c>
    </row>
    <row r="24" spans="1:3" x14ac:dyDescent="0.25">
      <c r="A24">
        <v>23</v>
      </c>
      <c r="B24" t="s">
        <v>143</v>
      </c>
      <c r="C24" t="s">
        <v>142</v>
      </c>
    </row>
    <row r="25" spans="1:3" x14ac:dyDescent="0.25">
      <c r="A25">
        <v>24</v>
      </c>
      <c r="B25" t="s">
        <v>144</v>
      </c>
      <c r="C25" t="s">
        <v>142</v>
      </c>
    </row>
    <row r="26" spans="1:3" x14ac:dyDescent="0.25">
      <c r="A26">
        <v>25</v>
      </c>
      <c r="B26" t="s">
        <v>145</v>
      </c>
      <c r="C26" t="s">
        <v>142</v>
      </c>
    </row>
    <row r="27" spans="1:3" x14ac:dyDescent="0.25">
      <c r="A27">
        <v>26</v>
      </c>
      <c r="B27" t="s">
        <v>146</v>
      </c>
      <c r="C27" t="s">
        <v>142</v>
      </c>
    </row>
    <row r="28" spans="1:3" x14ac:dyDescent="0.25">
      <c r="A28">
        <v>27</v>
      </c>
      <c r="B28" t="s">
        <v>148</v>
      </c>
      <c r="C28" t="s">
        <v>147</v>
      </c>
    </row>
    <row r="29" spans="1:3" x14ac:dyDescent="0.25">
      <c r="A29">
        <v>28</v>
      </c>
      <c r="B29" t="s">
        <v>149</v>
      </c>
      <c r="C29" t="s">
        <v>147</v>
      </c>
    </row>
  </sheetData>
  <dataValidations xWindow="210" yWindow="379" count="1">
    <dataValidation type="textLength" operator="lessThanOrEqual" showInputMessage="1" showErrorMessage="1" errorTitle="Length Exceeded" error="This value must be less than or equal to 300 characters long." promptTitle="Text (required)" prompt="Maximum Length: 300 characters." sqref="B2:C13">
      <formula1>300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activeCell="H143" sqref="H143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3" width="17.28515625" style="5" bestFit="1" customWidth="1"/>
    <col min="4" max="4" width="17.7109375" style="5" bestFit="1" customWidth="1"/>
    <col min="5" max="5" width="19.28515625" style="5" customWidth="1"/>
    <col min="6" max="7" width="17.7109375" style="5" customWidth="1"/>
    <col min="8" max="8" width="17.7109375" customWidth="1"/>
    <col min="9" max="9" width="22.28515625" bestFit="1" customWidth="1"/>
    <col min="10" max="10" width="17.28515625" bestFit="1" customWidth="1"/>
    <col min="11" max="11" width="17.7109375" bestFit="1" customWidth="1"/>
  </cols>
  <sheetData>
    <row r="1" spans="1:10" x14ac:dyDescent="0.25">
      <c r="A1" s="18" t="s">
        <v>3</v>
      </c>
      <c r="B1" s="18" t="s">
        <v>67</v>
      </c>
      <c r="C1" s="20" t="s">
        <v>163</v>
      </c>
      <c r="D1" s="21" t="s">
        <v>177</v>
      </c>
      <c r="E1" s="21" t="s">
        <v>181</v>
      </c>
      <c r="F1" s="21" t="s">
        <v>180</v>
      </c>
      <c r="G1" s="21" t="s">
        <v>184</v>
      </c>
      <c r="H1" s="17" t="s">
        <v>185</v>
      </c>
      <c r="I1" s="18" t="s">
        <v>178</v>
      </c>
      <c r="J1" s="18" t="s">
        <v>179</v>
      </c>
    </row>
    <row r="2" spans="1:10" hidden="1" x14ac:dyDescent="0.25">
      <c r="A2" s="18" t="s">
        <v>8</v>
      </c>
      <c r="B2" s="18" t="s">
        <v>81</v>
      </c>
      <c r="C2" s="20">
        <v>1340000</v>
      </c>
      <c r="D2" s="21">
        <f>Table9_2[[#This Row],[Target Revenue]]*0.9</f>
        <v>1206000</v>
      </c>
      <c r="E2" s="21">
        <f>Table9_2[[#This Row],[Target Revenue]]-Table9_2[[#This Row],[TY YTD Revenue]]</f>
        <v>134000</v>
      </c>
      <c r="F2" s="21">
        <f>Table9_2[[#This Row],[Target Revenue]]*0.8</f>
        <v>1072000</v>
      </c>
      <c r="G2" s="21">
        <f>Table9_2[[#This Row],[COGS]]*1.1</f>
        <v>1179200</v>
      </c>
      <c r="H2" s="17">
        <f>Table9_2[[#This Row],[TY YTD Revenue]]/Table9_2[[#This Row],[List Price]]*100</f>
        <v>102.27272727272727</v>
      </c>
      <c r="I2" s="18">
        <f>Table9_2[[#This Row],[COGS]]-Table9_2[[#This Row],[TY YTD Revenue]]</f>
        <v>-134000</v>
      </c>
      <c r="J2" s="18">
        <f>Table9_2[[#This Row],[Actual Margin]]*1.1</f>
        <v>-147400</v>
      </c>
    </row>
    <row r="3" spans="1:10" hidden="1" x14ac:dyDescent="0.25">
      <c r="A3" s="18" t="s">
        <v>12</v>
      </c>
      <c r="B3" s="18" t="s">
        <v>81</v>
      </c>
      <c r="C3" s="20">
        <v>5922000</v>
      </c>
      <c r="D3" s="21">
        <f>Table9_2[[#This Row],[Target Revenue]]*0.9</f>
        <v>5329800</v>
      </c>
      <c r="E3" s="21">
        <f>Table9_2[[#This Row],[Target Revenue]]-Table9_2[[#This Row],[TY YTD Revenue]]</f>
        <v>592200</v>
      </c>
      <c r="F3" s="21">
        <f>Table9_2[[#This Row],[Target Revenue]]*0.8</f>
        <v>4737600</v>
      </c>
      <c r="G3" s="21">
        <f>Table9_2[[#This Row],[COGS]]*1.1</f>
        <v>5211360</v>
      </c>
      <c r="H3" s="17">
        <f>Table9_2[[#This Row],[TY YTD Revenue]]/Table9_2[[#This Row],[List Price]]*100</f>
        <v>102.27272727272727</v>
      </c>
      <c r="I3" s="18">
        <f>Table9_2[[#This Row],[COGS]]-Table9_2[[#This Row],[TY YTD Revenue]]</f>
        <v>-592200</v>
      </c>
      <c r="J3" s="18">
        <f>Table9_2[[#This Row],[Actual Margin]]*1.1</f>
        <v>-651420</v>
      </c>
    </row>
    <row r="4" spans="1:10" hidden="1" x14ac:dyDescent="0.25">
      <c r="A4" s="18" t="s">
        <v>16</v>
      </c>
      <c r="B4" s="18" t="s">
        <v>92</v>
      </c>
      <c r="C4" s="20">
        <v>4120000</v>
      </c>
      <c r="D4" s="21">
        <f>Table9_2[[#This Row],[Target Revenue]]*0.9</f>
        <v>3708000</v>
      </c>
      <c r="E4" s="21">
        <f>Table9_2[[#This Row],[Target Revenue]]-Table9_2[[#This Row],[TY YTD Revenue]]</f>
        <v>412000</v>
      </c>
      <c r="F4" s="21">
        <f>Table9_2[[#This Row],[Target Revenue]]*0.8</f>
        <v>3296000</v>
      </c>
      <c r="G4" s="21">
        <f>Table9_2[[#This Row],[COGS]]*1.1</f>
        <v>3625600.0000000005</v>
      </c>
      <c r="H4" s="17">
        <f>Table9_2[[#This Row],[TY YTD Revenue]]/Table9_2[[#This Row],[List Price]]*100</f>
        <v>102.27272727272725</v>
      </c>
      <c r="I4" s="18">
        <f>Table9_2[[#This Row],[COGS]]-Table9_2[[#This Row],[TY YTD Revenue]]</f>
        <v>-412000</v>
      </c>
      <c r="J4" s="18">
        <f>Table9_2[[#This Row],[Actual Margin]]*1.1</f>
        <v>-453200.00000000006</v>
      </c>
    </row>
    <row r="5" spans="1:10" hidden="1" x14ac:dyDescent="0.25">
      <c r="A5" s="18" t="s">
        <v>20</v>
      </c>
      <c r="B5" s="18" t="s">
        <v>92</v>
      </c>
      <c r="C5" s="20">
        <v>8135000</v>
      </c>
      <c r="D5" s="21">
        <f>Table9_2[[#This Row],[Target Revenue]]*0.9</f>
        <v>7321500</v>
      </c>
      <c r="E5" s="21">
        <f>Table9_2[[#This Row],[Target Revenue]]-Table9_2[[#This Row],[TY YTD Revenue]]</f>
        <v>813500</v>
      </c>
      <c r="F5" s="21">
        <f>Table9_2[[#This Row],[Target Revenue]]*0.8</f>
        <v>6508000</v>
      </c>
      <c r="G5" s="21">
        <f>Table9_2[[#This Row],[COGS]]*1.1</f>
        <v>7158800.0000000009</v>
      </c>
      <c r="H5" s="17">
        <f>Table9_2[[#This Row],[TY YTD Revenue]]/Table9_2[[#This Row],[List Price]]*100</f>
        <v>102.27272727272725</v>
      </c>
      <c r="I5" s="18">
        <f>Table9_2[[#This Row],[COGS]]-Table9_2[[#This Row],[TY YTD Revenue]]</f>
        <v>-813500</v>
      </c>
      <c r="J5" s="18">
        <f>Table9_2[[#This Row],[Actual Margin]]*1.1</f>
        <v>-894850.00000000012</v>
      </c>
    </row>
    <row r="6" spans="1:10" hidden="1" x14ac:dyDescent="0.25">
      <c r="A6" s="18" t="s">
        <v>24</v>
      </c>
      <c r="B6" s="18" t="s">
        <v>96</v>
      </c>
      <c r="C6" s="20">
        <v>3145000</v>
      </c>
      <c r="D6" s="21">
        <f>Table9_2[[#This Row],[Target Revenue]]*0.9</f>
        <v>2830500</v>
      </c>
      <c r="E6" s="21">
        <f>Table9_2[[#This Row],[Target Revenue]]-Table9_2[[#This Row],[TY YTD Revenue]]</f>
        <v>314500</v>
      </c>
      <c r="F6" s="21">
        <f>Table9_2[[#This Row],[Target Revenue]]*0.8</f>
        <v>2516000</v>
      </c>
      <c r="G6" s="21">
        <f>Table9_2[[#This Row],[COGS]]*1.1</f>
        <v>2767600</v>
      </c>
      <c r="H6" s="17">
        <f>Table9_2[[#This Row],[TY YTD Revenue]]/Table9_2[[#This Row],[List Price]]*100</f>
        <v>102.27272727272727</v>
      </c>
      <c r="I6" s="18">
        <f>Table9_2[[#This Row],[COGS]]-Table9_2[[#This Row],[TY YTD Revenue]]</f>
        <v>-314500</v>
      </c>
      <c r="J6" s="18">
        <f>Table9_2[[#This Row],[Actual Margin]]*1.1</f>
        <v>-345950</v>
      </c>
    </row>
    <row r="7" spans="1:10" hidden="1" x14ac:dyDescent="0.25">
      <c r="A7" s="18" t="s">
        <v>20</v>
      </c>
      <c r="B7" s="18" t="s">
        <v>99</v>
      </c>
      <c r="C7" s="20">
        <v>8142000</v>
      </c>
      <c r="D7" s="21">
        <f>Table9_2[[#This Row],[Target Revenue]]*0.9</f>
        <v>7327800</v>
      </c>
      <c r="E7" s="21">
        <f>Table9_2[[#This Row],[Target Revenue]]-Table9_2[[#This Row],[TY YTD Revenue]]</f>
        <v>814200</v>
      </c>
      <c r="F7" s="21">
        <f>Table9_2[[#This Row],[Target Revenue]]*0.8</f>
        <v>6513600</v>
      </c>
      <c r="G7" s="21">
        <f>Table9_2[[#This Row],[COGS]]*1.1</f>
        <v>7164960.0000000009</v>
      </c>
      <c r="H7" s="17">
        <f>Table9_2[[#This Row],[TY YTD Revenue]]/Table9_2[[#This Row],[List Price]]*100</f>
        <v>102.27272727272725</v>
      </c>
      <c r="I7" s="18">
        <f>Table9_2[[#This Row],[COGS]]-Table9_2[[#This Row],[TY YTD Revenue]]</f>
        <v>-814200</v>
      </c>
      <c r="J7" s="18">
        <f>Table9_2[[#This Row],[Actual Margin]]*1.1</f>
        <v>-895620.00000000012</v>
      </c>
    </row>
    <row r="8" spans="1:10" hidden="1" x14ac:dyDescent="0.25">
      <c r="A8" s="18" t="s">
        <v>8</v>
      </c>
      <c r="B8" s="18" t="s">
        <v>81</v>
      </c>
      <c r="C8" s="20">
        <v>2230000</v>
      </c>
      <c r="D8" s="21">
        <f>Table9_2[[#This Row],[Target Revenue]]*0.9</f>
        <v>2007000</v>
      </c>
      <c r="E8" s="21">
        <f>Table9_2[[#This Row],[Target Revenue]]-Table9_2[[#This Row],[TY YTD Revenue]]</f>
        <v>223000</v>
      </c>
      <c r="F8" s="21">
        <f>Table9_2[[#This Row],[Target Revenue]]*0.8</f>
        <v>1784000</v>
      </c>
      <c r="G8" s="21">
        <f>Table9_2[[#This Row],[COGS]]*1.1</f>
        <v>1962400.0000000002</v>
      </c>
      <c r="H8" s="17">
        <f>Table9_2[[#This Row],[TY YTD Revenue]]/Table9_2[[#This Row],[List Price]]*100</f>
        <v>102.27272727272727</v>
      </c>
      <c r="I8" s="18">
        <f>Table9_2[[#This Row],[COGS]]-Table9_2[[#This Row],[TY YTD Revenue]]</f>
        <v>-223000</v>
      </c>
      <c r="J8" s="18">
        <f>Table9_2[[#This Row],[Actual Margin]]*1.1</f>
        <v>-245300.00000000003</v>
      </c>
    </row>
    <row r="9" spans="1:10" hidden="1" x14ac:dyDescent="0.25">
      <c r="A9" s="18" t="s">
        <v>12</v>
      </c>
      <c r="B9" s="18" t="s">
        <v>92</v>
      </c>
      <c r="C9" s="20">
        <v>4137000</v>
      </c>
      <c r="D9" s="21">
        <f>Table9_2[[#This Row],[Target Revenue]]*0.9</f>
        <v>3723300</v>
      </c>
      <c r="E9" s="21">
        <f>Table9_2[[#This Row],[Target Revenue]]-Table9_2[[#This Row],[TY YTD Revenue]]</f>
        <v>413700</v>
      </c>
      <c r="F9" s="21">
        <f>Table9_2[[#This Row],[Target Revenue]]*0.8</f>
        <v>3309600</v>
      </c>
      <c r="G9" s="21">
        <f>Table9_2[[#This Row],[COGS]]*1.1</f>
        <v>3640560.0000000005</v>
      </c>
      <c r="H9" s="17">
        <f>Table9_2[[#This Row],[TY YTD Revenue]]/Table9_2[[#This Row],[List Price]]*100</f>
        <v>102.27272727272727</v>
      </c>
      <c r="I9" s="18">
        <f>Table9_2[[#This Row],[COGS]]-Table9_2[[#This Row],[TY YTD Revenue]]</f>
        <v>-413700</v>
      </c>
      <c r="J9" s="18">
        <f>Table9_2[[#This Row],[Actual Margin]]*1.1</f>
        <v>-455070.00000000006</v>
      </c>
    </row>
    <row r="10" spans="1:10" x14ac:dyDescent="0.25">
      <c r="A10" s="18" t="s">
        <v>27</v>
      </c>
      <c r="B10" s="18" t="s">
        <v>92</v>
      </c>
      <c r="C10" s="20">
        <v>3170000</v>
      </c>
      <c r="D10" s="21">
        <f>Table9_2[[#This Row],[Target Revenue]]*0.9</f>
        <v>2853000</v>
      </c>
      <c r="E10" s="21">
        <f>Table9_2[[#This Row],[Target Revenue]]-Table9_2[[#This Row],[TY YTD Revenue]]</f>
        <v>317000</v>
      </c>
      <c r="F10" s="21">
        <f>Table9_2[[#This Row],[Target Revenue]]*0.8</f>
        <v>2536000</v>
      </c>
      <c r="G10" s="21">
        <f>Table9_2[[#This Row],[COGS]]*1.1</f>
        <v>2789600</v>
      </c>
      <c r="H10" s="17">
        <f>Table9_2[[#This Row],[TY YTD Revenue]]/Table9_2[[#This Row],[List Price]]*100</f>
        <v>102.27272727272727</v>
      </c>
      <c r="I10" s="18">
        <f>Table9_2[[#This Row],[COGS]]-Table9_2[[#This Row],[TY YTD Revenue]]</f>
        <v>-317000</v>
      </c>
      <c r="J10" s="18">
        <f>Table9_2[[#This Row],[Actual Margin]]*1.1</f>
        <v>-348700</v>
      </c>
    </row>
    <row r="11" spans="1:10" hidden="1" x14ac:dyDescent="0.25">
      <c r="A11" s="18" t="s">
        <v>31</v>
      </c>
      <c r="B11" s="18" t="s">
        <v>81</v>
      </c>
      <c r="C11" s="20">
        <v>4230000</v>
      </c>
      <c r="D11" s="21">
        <f>Table9_2[[#This Row],[Target Revenue]]*0.9</f>
        <v>3807000</v>
      </c>
      <c r="E11" s="21">
        <f>Table9_2[[#This Row],[Target Revenue]]-Table9_2[[#This Row],[TY YTD Revenue]]</f>
        <v>423000</v>
      </c>
      <c r="F11" s="21">
        <f>Table9_2[[#This Row],[Target Revenue]]*0.8</f>
        <v>3384000</v>
      </c>
      <c r="G11" s="21">
        <f>Table9_2[[#This Row],[COGS]]*1.1</f>
        <v>3722400.0000000005</v>
      </c>
      <c r="H11" s="17">
        <f>Table9_2[[#This Row],[TY YTD Revenue]]/Table9_2[[#This Row],[List Price]]*100</f>
        <v>102.27272727272727</v>
      </c>
      <c r="I11" s="18">
        <f>Table9_2[[#This Row],[COGS]]-Table9_2[[#This Row],[TY YTD Revenue]]</f>
        <v>-423000</v>
      </c>
      <c r="J11" s="18">
        <f>Table9_2[[#This Row],[Actual Margin]]*1.1</f>
        <v>-465300.00000000006</v>
      </c>
    </row>
    <row r="12" spans="1:10" hidden="1" x14ac:dyDescent="0.25">
      <c r="A12" s="18" t="s">
        <v>34</v>
      </c>
      <c r="B12" s="18" t="s">
        <v>81</v>
      </c>
      <c r="C12" s="20">
        <v>4910000</v>
      </c>
      <c r="D12" s="21">
        <f>Table9_2[[#This Row],[Target Revenue]]*0.95</f>
        <v>4664500</v>
      </c>
      <c r="E12" s="21">
        <f>Table9_2[[#This Row],[Target Revenue]]-Table9_2[[#This Row],[TY YTD Revenue]]</f>
        <v>245500</v>
      </c>
      <c r="F12" s="21">
        <f>Table9_2[[#This Row],[Target Revenue]]*0.8</f>
        <v>3928000</v>
      </c>
      <c r="G12" s="21">
        <f>Table9_2[[#This Row],[COGS]]*1.1</f>
        <v>4320800</v>
      </c>
      <c r="H12" s="17">
        <f>Table9_2[[#This Row],[TY YTD Revenue]]/Table9_2[[#This Row],[List Price]]*100</f>
        <v>107.95454545454545</v>
      </c>
      <c r="I12" s="18">
        <f>Table9_2[[#This Row],[COGS]]-Table9_2[[#This Row],[TY YTD Revenue]]</f>
        <v>-736500</v>
      </c>
      <c r="J12" s="18">
        <f>Table9_2[[#This Row],[Actual Margin]]*1.1</f>
        <v>-810150.00000000012</v>
      </c>
    </row>
    <row r="13" spans="1:10" hidden="1" x14ac:dyDescent="0.25">
      <c r="A13" s="18" t="s">
        <v>37</v>
      </c>
      <c r="B13" s="18" t="s">
        <v>96</v>
      </c>
      <c r="C13" s="20">
        <v>3140000</v>
      </c>
      <c r="D13" s="21">
        <f>Table9_2[[#This Row],[Target Revenue]]*0.9</f>
        <v>2826000</v>
      </c>
      <c r="E13" s="21">
        <f>Table9_2[[#This Row],[Target Revenue]]-Table9_2[[#This Row],[TY YTD Revenue]]</f>
        <v>314000</v>
      </c>
      <c r="F13" s="21">
        <f>Table9_2[[#This Row],[Target Revenue]]*0.8</f>
        <v>2512000</v>
      </c>
      <c r="G13" s="21">
        <f>Table9_2[[#This Row],[COGS]]*1.1</f>
        <v>2763200</v>
      </c>
      <c r="H13" s="17">
        <f>Table9_2[[#This Row],[TY YTD Revenue]]/Table9_2[[#This Row],[List Price]]*100</f>
        <v>102.27272727272727</v>
      </c>
      <c r="I13" s="18">
        <f>Table9_2[[#This Row],[COGS]]-Table9_2[[#This Row],[TY YTD Revenue]]</f>
        <v>-314000</v>
      </c>
      <c r="J13" s="18">
        <f>Table9_2[[#This Row],[Actual Margin]]*1.1</f>
        <v>-345400</v>
      </c>
    </row>
    <row r="14" spans="1:10" hidden="1" x14ac:dyDescent="0.25">
      <c r="A14" s="18" t="s">
        <v>34</v>
      </c>
      <c r="B14" s="18" t="s">
        <v>92</v>
      </c>
      <c r="C14" s="20">
        <v>2440000</v>
      </c>
      <c r="D14" s="21">
        <f>Table9_2[[#This Row],[Target Revenue]]*0.95</f>
        <v>2318000</v>
      </c>
      <c r="E14" s="21">
        <f>Table9_2[[#This Row],[Target Revenue]]-Table9_2[[#This Row],[TY YTD Revenue]]</f>
        <v>122000</v>
      </c>
      <c r="F14" s="21">
        <f>Table9_2[[#This Row],[Target Revenue]]*0.8</f>
        <v>1952000</v>
      </c>
      <c r="G14" s="21">
        <f>Table9_2[[#This Row],[COGS]]*1.1</f>
        <v>2147200</v>
      </c>
      <c r="H14" s="17">
        <f>Table9_2[[#This Row],[TY YTD Revenue]]/Table9_2[[#This Row],[List Price]]*100</f>
        <v>107.95454545454545</v>
      </c>
      <c r="I14" s="18">
        <f>Table9_2[[#This Row],[COGS]]-Table9_2[[#This Row],[TY YTD Revenue]]</f>
        <v>-366000</v>
      </c>
      <c r="J14" s="18">
        <f>Table9_2[[#This Row],[Actual Margin]]*1.1</f>
        <v>-402600.00000000006</v>
      </c>
    </row>
    <row r="15" spans="1:10" hidden="1" x14ac:dyDescent="0.25">
      <c r="A15" s="18" t="s">
        <v>40</v>
      </c>
      <c r="B15" s="18" t="s">
        <v>81</v>
      </c>
      <c r="C15" s="20">
        <v>5305032</v>
      </c>
      <c r="D15" s="21">
        <f>Table9_2[[#This Row],[Target Revenue]]*0.9</f>
        <v>4774528.8</v>
      </c>
      <c r="E15" s="21">
        <f>Table9_2[[#This Row],[Target Revenue]]-Table9_2[[#This Row],[TY YTD Revenue]]</f>
        <v>530503.20000000019</v>
      </c>
      <c r="F15" s="21">
        <f>Table9_2[[#This Row],[Target Revenue]]*0.8</f>
        <v>4244025.6000000006</v>
      </c>
      <c r="G15" s="21">
        <f>Table9_2[[#This Row],[COGS]]*1.1</f>
        <v>4668428.1600000011</v>
      </c>
      <c r="H15" s="17">
        <f>Table9_2[[#This Row],[TY YTD Revenue]]/Table9_2[[#This Row],[List Price]]*100</f>
        <v>102.27272727272725</v>
      </c>
      <c r="I15" s="18">
        <f>Table9_2[[#This Row],[COGS]]-Table9_2[[#This Row],[TY YTD Revenue]]</f>
        <v>-530503.19999999925</v>
      </c>
      <c r="J15" s="18">
        <f>Table9_2[[#This Row],[Actual Margin]]*1.1</f>
        <v>-583553.5199999992</v>
      </c>
    </row>
    <row r="16" spans="1:10" x14ac:dyDescent="0.25">
      <c r="A16" s="18" t="s">
        <v>27</v>
      </c>
      <c r="B16" s="18" t="s">
        <v>137</v>
      </c>
      <c r="C16" s="20">
        <v>795000</v>
      </c>
      <c r="D16" s="21">
        <f>Table9_2[[#This Row],[Target Revenue]]*0.9</f>
        <v>715500</v>
      </c>
      <c r="E16" s="21">
        <f>Table9_2[[#This Row],[Target Revenue]]-Table9_2[[#This Row],[TY YTD Revenue]]</f>
        <v>79500</v>
      </c>
      <c r="F16" s="21">
        <f>Table9_2[[#This Row],[Target Revenue]]*0.8</f>
        <v>636000</v>
      </c>
      <c r="G16" s="21">
        <f>Table9_2[[#This Row],[COGS]]*1.1</f>
        <v>699600</v>
      </c>
      <c r="H16" s="17">
        <f>Table9_2[[#This Row],[TY YTD Revenue]]/Table9_2[[#This Row],[List Price]]*100</f>
        <v>102.27272727272727</v>
      </c>
      <c r="I16" s="18">
        <f>Table9_2[[#This Row],[COGS]]-Table9_2[[#This Row],[TY YTD Revenue]]</f>
        <v>-79500</v>
      </c>
      <c r="J16" s="18">
        <f>Table9_2[[#This Row],[Actual Margin]]*1.1</f>
        <v>-87450</v>
      </c>
    </row>
    <row r="17" spans="1:10" hidden="1" x14ac:dyDescent="0.25">
      <c r="A17" s="18" t="s">
        <v>43</v>
      </c>
      <c r="B17" s="18" t="s">
        <v>92</v>
      </c>
      <c r="C17" s="20">
        <v>2132000</v>
      </c>
      <c r="D17" s="21">
        <f>Table9_2[[#This Row],[Target Revenue]]*0.9</f>
        <v>1918800</v>
      </c>
      <c r="E17" s="21">
        <f>Table9_2[[#This Row],[Target Revenue]]-Table9_2[[#This Row],[TY YTD Revenue]]</f>
        <v>213200</v>
      </c>
      <c r="F17" s="21">
        <f>Table9_2[[#This Row],[Target Revenue]]*0.8</f>
        <v>1705600</v>
      </c>
      <c r="G17" s="21">
        <f>Table9_2[[#This Row],[COGS]]*1.1</f>
        <v>1876160.0000000002</v>
      </c>
      <c r="H17" s="17">
        <f>Table9_2[[#This Row],[TY YTD Revenue]]/Table9_2[[#This Row],[List Price]]*100</f>
        <v>102.27272727272727</v>
      </c>
      <c r="I17" s="18">
        <f>Table9_2[[#This Row],[COGS]]-Table9_2[[#This Row],[TY YTD Revenue]]</f>
        <v>-213200</v>
      </c>
      <c r="J17" s="18">
        <f>Table9_2[[#This Row],[Actual Margin]]*1.1</f>
        <v>-234520.00000000003</v>
      </c>
    </row>
    <row r="18" spans="1:10" hidden="1" x14ac:dyDescent="0.25">
      <c r="A18" s="18" t="s">
        <v>34</v>
      </c>
      <c r="B18" s="18" t="s">
        <v>92</v>
      </c>
      <c r="C18" s="20">
        <v>4910000</v>
      </c>
      <c r="D18" s="21">
        <f>Table9_2[[#This Row],[Target Revenue]]*0.95</f>
        <v>4664500</v>
      </c>
      <c r="E18" s="21">
        <f>Table9_2[[#This Row],[Target Revenue]]-Table9_2[[#This Row],[TY YTD Revenue]]</f>
        <v>245500</v>
      </c>
      <c r="F18" s="21">
        <f>Table9_2[[#This Row],[Target Revenue]]*0.8</f>
        <v>3928000</v>
      </c>
      <c r="G18" s="21">
        <f>Table9_2[[#This Row],[COGS]]*1.1</f>
        <v>4320800</v>
      </c>
      <c r="H18" s="17">
        <f>Table9_2[[#This Row],[TY YTD Revenue]]/Table9_2[[#This Row],[List Price]]*100</f>
        <v>107.95454545454545</v>
      </c>
      <c r="I18" s="18">
        <f>Table9_2[[#This Row],[COGS]]-Table9_2[[#This Row],[TY YTD Revenue]]</f>
        <v>-736500</v>
      </c>
      <c r="J18" s="18">
        <f>Table9_2[[#This Row],[Actual Margin]]*1.1</f>
        <v>-810150.00000000012</v>
      </c>
    </row>
    <row r="19" spans="1:10" hidden="1" x14ac:dyDescent="0.25">
      <c r="A19" s="18" t="s">
        <v>24</v>
      </c>
      <c r="B19" s="18" t="s">
        <v>96</v>
      </c>
      <c r="C19" s="20">
        <v>500000</v>
      </c>
      <c r="D19" s="21">
        <f>Table9_2[[#This Row],[Target Revenue]]*0.9</f>
        <v>450000</v>
      </c>
      <c r="E19" s="21">
        <f>Table9_2[[#This Row],[Target Revenue]]-Table9_2[[#This Row],[TY YTD Revenue]]</f>
        <v>50000</v>
      </c>
      <c r="F19" s="21">
        <f>Table9_2[[#This Row],[Target Revenue]]*0.8</f>
        <v>400000</v>
      </c>
      <c r="G19" s="21">
        <f>Table9_2[[#This Row],[COGS]]*1.1</f>
        <v>440000.00000000006</v>
      </c>
      <c r="H19" s="17">
        <f>Table9_2[[#This Row],[TY YTD Revenue]]/Table9_2[[#This Row],[List Price]]*100</f>
        <v>102.27272727272725</v>
      </c>
      <c r="I19" s="18">
        <f>Table9_2[[#This Row],[COGS]]-Table9_2[[#This Row],[TY YTD Revenue]]</f>
        <v>-50000</v>
      </c>
      <c r="J19" s="18">
        <f>Table9_2[[#This Row],[Actual Margin]]*1.1</f>
        <v>-55000.000000000007</v>
      </c>
    </row>
    <row r="20" spans="1:10" hidden="1" x14ac:dyDescent="0.25">
      <c r="A20" s="18" t="s">
        <v>8</v>
      </c>
      <c r="B20" s="18" t="s">
        <v>109</v>
      </c>
      <c r="C20" s="20">
        <v>3910000</v>
      </c>
      <c r="D20" s="21">
        <f>Table9_2[[#This Row],[Target Revenue]]*0.9</f>
        <v>3519000</v>
      </c>
      <c r="E20" s="21">
        <f>Table9_2[[#This Row],[Target Revenue]]-Table9_2[[#This Row],[TY YTD Revenue]]</f>
        <v>391000</v>
      </c>
      <c r="F20" s="21">
        <f>Table9_2[[#This Row],[Target Revenue]]*0.8</f>
        <v>3128000</v>
      </c>
      <c r="G20" s="21">
        <f>Table9_2[[#This Row],[COGS]]*1.1</f>
        <v>3440800.0000000005</v>
      </c>
      <c r="H20" s="17">
        <f>Table9_2[[#This Row],[TY YTD Revenue]]/Table9_2[[#This Row],[List Price]]*100</f>
        <v>102.27272727272725</v>
      </c>
      <c r="I20" s="18">
        <f>Table9_2[[#This Row],[COGS]]-Table9_2[[#This Row],[TY YTD Revenue]]</f>
        <v>-391000</v>
      </c>
      <c r="J20" s="18">
        <f>Table9_2[[#This Row],[Actual Margin]]*1.1</f>
        <v>-430100.00000000006</v>
      </c>
    </row>
    <row r="21" spans="1:10" hidden="1" x14ac:dyDescent="0.25">
      <c r="A21" s="18" t="s">
        <v>48</v>
      </c>
      <c r="B21" s="18" t="s">
        <v>81</v>
      </c>
      <c r="C21" s="20">
        <v>6165000</v>
      </c>
      <c r="D21" s="21">
        <f>Table9_2[[#This Row],[Target Revenue]]*0.9</f>
        <v>5548500</v>
      </c>
      <c r="E21" s="21">
        <f>Table9_2[[#This Row],[Target Revenue]]-Table9_2[[#This Row],[TY YTD Revenue]]</f>
        <v>616500</v>
      </c>
      <c r="F21" s="21">
        <f>Table9_2[[#This Row],[Target Revenue]]*0.8</f>
        <v>4932000</v>
      </c>
      <c r="G21" s="21">
        <f>Table9_2[[#This Row],[COGS]]*1.1</f>
        <v>5425200</v>
      </c>
      <c r="H21" s="17">
        <f>Table9_2[[#This Row],[TY YTD Revenue]]/Table9_2[[#This Row],[List Price]]*100</f>
        <v>102.27272727272727</v>
      </c>
      <c r="I21" s="18">
        <f>Table9_2[[#This Row],[COGS]]-Table9_2[[#This Row],[TY YTD Revenue]]</f>
        <v>-616500</v>
      </c>
      <c r="J21" s="18">
        <f>Table9_2[[#This Row],[Actual Margin]]*1.1</f>
        <v>-678150</v>
      </c>
    </row>
    <row r="22" spans="1:10" hidden="1" x14ac:dyDescent="0.25">
      <c r="A22" s="18" t="s">
        <v>31</v>
      </c>
      <c r="B22" s="18" t="s">
        <v>92</v>
      </c>
      <c r="C22" s="20">
        <v>3334776</v>
      </c>
      <c r="D22" s="21">
        <f>Table9_2[[#This Row],[Target Revenue]]*0.9</f>
        <v>3001298.4</v>
      </c>
      <c r="E22" s="21">
        <f>Table9_2[[#This Row],[Target Revenue]]-Table9_2[[#This Row],[TY YTD Revenue]]</f>
        <v>333477.60000000009</v>
      </c>
      <c r="F22" s="21">
        <f>Table9_2[[#This Row],[Target Revenue]]*0.8</f>
        <v>2667820.8000000003</v>
      </c>
      <c r="G22" s="21">
        <f>Table9_2[[#This Row],[COGS]]*1.1</f>
        <v>2934602.8800000004</v>
      </c>
      <c r="H22" s="17">
        <f>Table9_2[[#This Row],[TY YTD Revenue]]/Table9_2[[#This Row],[List Price]]*100</f>
        <v>102.27272727272725</v>
      </c>
      <c r="I22" s="18">
        <f>Table9_2[[#This Row],[COGS]]-Table9_2[[#This Row],[TY YTD Revenue]]</f>
        <v>-333477.59999999963</v>
      </c>
      <c r="J22" s="18">
        <f>Table9_2[[#This Row],[Actual Margin]]*1.1</f>
        <v>-366825.35999999964</v>
      </c>
    </row>
    <row r="23" spans="1:10" hidden="1" x14ac:dyDescent="0.25">
      <c r="A23" s="18" t="s">
        <v>51</v>
      </c>
      <c r="B23" s="18" t="s">
        <v>92</v>
      </c>
      <c r="C23" s="20">
        <v>2922000</v>
      </c>
      <c r="D23" s="21">
        <f>Table9_2[[#This Row],[Target Revenue]]*0.9</f>
        <v>2629800</v>
      </c>
      <c r="E23" s="21">
        <f>Table9_2[[#This Row],[Target Revenue]]-Table9_2[[#This Row],[TY YTD Revenue]]</f>
        <v>292200</v>
      </c>
      <c r="F23" s="21">
        <f>Table9_2[[#This Row],[Target Revenue]]*0.8</f>
        <v>2337600</v>
      </c>
      <c r="G23" s="21">
        <f>Table9_2[[#This Row],[COGS]]*1.1</f>
        <v>2571360</v>
      </c>
      <c r="H23" s="17">
        <f>Table9_2[[#This Row],[TY YTD Revenue]]/Table9_2[[#This Row],[List Price]]*100</f>
        <v>102.27272727272727</v>
      </c>
      <c r="I23" s="18">
        <f>Table9_2[[#This Row],[COGS]]-Table9_2[[#This Row],[TY YTD Revenue]]</f>
        <v>-292200</v>
      </c>
      <c r="J23" s="18">
        <f>Table9_2[[#This Row],[Actual Margin]]*1.1</f>
        <v>-321420</v>
      </c>
    </row>
    <row r="24" spans="1:10" hidden="1" x14ac:dyDescent="0.25">
      <c r="A24" s="18" t="s">
        <v>43</v>
      </c>
      <c r="B24" s="18" t="s">
        <v>92</v>
      </c>
      <c r="C24" s="20">
        <v>340000</v>
      </c>
      <c r="D24" s="21">
        <f>Table9_2[[#This Row],[Target Revenue]]*0.9</f>
        <v>306000</v>
      </c>
      <c r="E24" s="21">
        <f>Table9_2[[#This Row],[Target Revenue]]-Table9_2[[#This Row],[TY YTD Revenue]]</f>
        <v>34000</v>
      </c>
      <c r="F24" s="21">
        <f>Table9_2[[#This Row],[Target Revenue]]*0.8</f>
        <v>272000</v>
      </c>
      <c r="G24" s="21">
        <f>Table9_2[[#This Row],[COGS]]*1.1</f>
        <v>299200</v>
      </c>
      <c r="H24" s="17">
        <f>Table9_2[[#This Row],[TY YTD Revenue]]/Table9_2[[#This Row],[List Price]]*100</f>
        <v>102.27272727272727</v>
      </c>
      <c r="I24" s="18">
        <f>Table9_2[[#This Row],[COGS]]-Table9_2[[#This Row],[TY YTD Revenue]]</f>
        <v>-34000</v>
      </c>
      <c r="J24" s="18">
        <f>Table9_2[[#This Row],[Actual Margin]]*1.1</f>
        <v>-37400</v>
      </c>
    </row>
    <row r="25" spans="1:10" hidden="1" x14ac:dyDescent="0.25">
      <c r="A25" s="18" t="s">
        <v>16</v>
      </c>
      <c r="B25" s="18" t="s">
        <v>81</v>
      </c>
      <c r="C25" s="20">
        <v>14230000</v>
      </c>
      <c r="D25" s="21">
        <f>Table9_2[[#This Row],[Target Revenue]]*0.9</f>
        <v>12807000</v>
      </c>
      <c r="E25" s="21">
        <f>Table9_2[[#This Row],[Target Revenue]]-Table9_2[[#This Row],[TY YTD Revenue]]</f>
        <v>1423000</v>
      </c>
      <c r="F25" s="21">
        <f>Table9_2[[#This Row],[Target Revenue]]*0.8</f>
        <v>11384000</v>
      </c>
      <c r="G25" s="21">
        <f>Table9_2[[#This Row],[COGS]]*1.1</f>
        <v>12522400.000000002</v>
      </c>
      <c r="H25" s="17">
        <f>Table9_2[[#This Row],[TY YTD Revenue]]/Table9_2[[#This Row],[List Price]]*100</f>
        <v>102.27272727272725</v>
      </c>
      <c r="I25" s="18">
        <f>Table9_2[[#This Row],[COGS]]-Table9_2[[#This Row],[TY YTD Revenue]]</f>
        <v>-1423000</v>
      </c>
      <c r="J25" s="18">
        <f>Table9_2[[#This Row],[Actual Margin]]*1.1</f>
        <v>-1565300.0000000002</v>
      </c>
    </row>
    <row r="26" spans="1:10" hidden="1" x14ac:dyDescent="0.25">
      <c r="A26" s="18" t="s">
        <v>31</v>
      </c>
      <c r="B26" s="18" t="s">
        <v>99</v>
      </c>
      <c r="C26" s="20">
        <v>3142000</v>
      </c>
      <c r="D26" s="21">
        <f>Table9_2[[#This Row],[Target Revenue]]*0.9</f>
        <v>2827800</v>
      </c>
      <c r="E26" s="21">
        <f>Table9_2[[#This Row],[Target Revenue]]-Table9_2[[#This Row],[TY YTD Revenue]]</f>
        <v>314200</v>
      </c>
      <c r="F26" s="21">
        <f>Table9_2[[#This Row],[Target Revenue]]*0.8</f>
        <v>2513600</v>
      </c>
      <c r="G26" s="21">
        <f>Table9_2[[#This Row],[COGS]]*1.1</f>
        <v>2764960</v>
      </c>
      <c r="H26" s="17">
        <f>Table9_2[[#This Row],[TY YTD Revenue]]/Table9_2[[#This Row],[List Price]]*100</f>
        <v>102.27272727272727</v>
      </c>
      <c r="I26" s="18">
        <f>Table9_2[[#This Row],[COGS]]-Table9_2[[#This Row],[TY YTD Revenue]]</f>
        <v>-314200</v>
      </c>
      <c r="J26" s="18">
        <f>Table9_2[[#This Row],[Actual Margin]]*1.1</f>
        <v>-345620</v>
      </c>
    </row>
    <row r="27" spans="1:10" hidden="1" x14ac:dyDescent="0.25">
      <c r="A27" s="18" t="s">
        <v>43</v>
      </c>
      <c r="B27" s="18" t="s">
        <v>81</v>
      </c>
      <c r="C27" s="20">
        <v>40000</v>
      </c>
      <c r="D27" s="21">
        <f>Table9_2[[#This Row],[Target Revenue]]*0.9</f>
        <v>36000</v>
      </c>
      <c r="E27" s="21">
        <f>Table9_2[[#This Row],[Target Revenue]]-Table9_2[[#This Row],[TY YTD Revenue]]</f>
        <v>4000</v>
      </c>
      <c r="F27" s="21">
        <f>Table9_2[[#This Row],[Target Revenue]]*0.8</f>
        <v>32000</v>
      </c>
      <c r="G27" s="21">
        <f>Table9_2[[#This Row],[COGS]]*1.1</f>
        <v>35200</v>
      </c>
      <c r="H27" s="17">
        <f>Table9_2[[#This Row],[TY YTD Revenue]]/Table9_2[[#This Row],[List Price]]*100</f>
        <v>102.27272727272727</v>
      </c>
      <c r="I27" s="18">
        <f>Table9_2[[#This Row],[COGS]]-Table9_2[[#This Row],[TY YTD Revenue]]</f>
        <v>-4000</v>
      </c>
      <c r="J27" s="18">
        <f>Table9_2[[#This Row],[Actual Margin]]*1.1</f>
        <v>-4400</v>
      </c>
    </row>
    <row r="28" spans="1:10" hidden="1" x14ac:dyDescent="0.25">
      <c r="A28" s="18" t="s">
        <v>48</v>
      </c>
      <c r="B28" s="18" t="s">
        <v>147</v>
      </c>
      <c r="C28" s="20">
        <v>2325000</v>
      </c>
      <c r="D28" s="21">
        <f>Table9_2[[#This Row],[Target Revenue]]*0.9</f>
        <v>2092500</v>
      </c>
      <c r="E28" s="21">
        <f>Table9_2[[#This Row],[Target Revenue]]-Table9_2[[#This Row],[TY YTD Revenue]]</f>
        <v>232500</v>
      </c>
      <c r="F28" s="21">
        <f>Table9_2[[#This Row],[Target Revenue]]*0.8</f>
        <v>1860000</v>
      </c>
      <c r="G28" s="21">
        <f>Table9_2[[#This Row],[COGS]]*1.1</f>
        <v>2046000.0000000002</v>
      </c>
      <c r="H28" s="17">
        <f>Table9_2[[#This Row],[TY YTD Revenue]]/Table9_2[[#This Row],[List Price]]*100</f>
        <v>102.27272727272727</v>
      </c>
      <c r="I28" s="18">
        <f>Table9_2[[#This Row],[COGS]]-Table9_2[[#This Row],[TY YTD Revenue]]</f>
        <v>-232500</v>
      </c>
      <c r="J28" s="18">
        <f>Table9_2[[#This Row],[Actual Margin]]*1.1</f>
        <v>-255750.00000000003</v>
      </c>
    </row>
    <row r="29" spans="1:10" hidden="1" x14ac:dyDescent="0.25">
      <c r="A29" s="18" t="s">
        <v>8</v>
      </c>
      <c r="B29" s="18" t="s">
        <v>81</v>
      </c>
      <c r="C29" s="20">
        <v>2226000</v>
      </c>
      <c r="D29" s="21">
        <f>Table9_2[[#This Row],[Target Revenue]]*0.9</f>
        <v>2003400</v>
      </c>
      <c r="E29" s="21">
        <f>Table9_2[[#This Row],[Target Revenue]]-Table9_2[[#This Row],[TY YTD Revenue]]</f>
        <v>222600</v>
      </c>
      <c r="F29" s="21">
        <f>Table9_2[[#This Row],[Target Revenue]]*0.8</f>
        <v>1780800</v>
      </c>
      <c r="G29" s="21">
        <f>Table9_2[[#This Row],[COGS]]*1.1</f>
        <v>1958880.0000000002</v>
      </c>
      <c r="H29" s="17">
        <f>Table9_2[[#This Row],[TY YTD Revenue]]/Table9_2[[#This Row],[List Price]]*100</f>
        <v>102.27272727272727</v>
      </c>
      <c r="I29" s="18">
        <f>Table9_2[[#This Row],[COGS]]-Table9_2[[#This Row],[TY YTD Revenue]]</f>
        <v>-222600</v>
      </c>
      <c r="J29" s="18">
        <f>Table9_2[[#This Row],[Actual Margin]]*1.1</f>
        <v>-244860.00000000003</v>
      </c>
    </row>
    <row r="30" spans="1:10" hidden="1" x14ac:dyDescent="0.25">
      <c r="A30" s="18" t="s">
        <v>31</v>
      </c>
      <c r="B30" s="18" t="s">
        <v>109</v>
      </c>
      <c r="C30" s="20">
        <v>3152000</v>
      </c>
      <c r="D30" s="21">
        <f>Table9_2[[#This Row],[Target Revenue]]*0.9</f>
        <v>2836800</v>
      </c>
      <c r="E30" s="21">
        <f>Table9_2[[#This Row],[Target Revenue]]-Table9_2[[#This Row],[TY YTD Revenue]]</f>
        <v>315200</v>
      </c>
      <c r="F30" s="21">
        <f>Table9_2[[#This Row],[Target Revenue]]*0.8</f>
        <v>2521600</v>
      </c>
      <c r="G30" s="21">
        <f>Table9_2[[#This Row],[COGS]]*1.1</f>
        <v>2773760</v>
      </c>
      <c r="H30" s="17">
        <f>Table9_2[[#This Row],[TY YTD Revenue]]/Table9_2[[#This Row],[List Price]]*100</f>
        <v>102.27272727272727</v>
      </c>
      <c r="I30" s="18">
        <f>Table9_2[[#This Row],[COGS]]-Table9_2[[#This Row],[TY YTD Revenue]]</f>
        <v>-315200</v>
      </c>
      <c r="J30" s="18">
        <f>Table9_2[[#This Row],[Actual Margin]]*1.1</f>
        <v>-346720</v>
      </c>
    </row>
    <row r="31" spans="1:10" hidden="1" x14ac:dyDescent="0.25">
      <c r="A31" s="18" t="s">
        <v>24</v>
      </c>
      <c r="B31" s="18" t="s">
        <v>81</v>
      </c>
      <c r="C31" s="20">
        <v>100000</v>
      </c>
      <c r="D31" s="21">
        <f>Table9_2[[#This Row],[Target Revenue]]*0.9</f>
        <v>90000</v>
      </c>
      <c r="E31" s="21">
        <f>Table9_2[[#This Row],[Target Revenue]]-Table9_2[[#This Row],[TY YTD Revenue]]</f>
        <v>10000</v>
      </c>
      <c r="F31" s="21">
        <f>Table9_2[[#This Row],[Target Revenue]]*0.8</f>
        <v>80000</v>
      </c>
      <c r="G31" s="21">
        <f>Table9_2[[#This Row],[COGS]]*1.1</f>
        <v>88000</v>
      </c>
      <c r="H31" s="17">
        <f>Table9_2[[#This Row],[TY YTD Revenue]]/Table9_2[[#This Row],[List Price]]*100</f>
        <v>102.27272727272727</v>
      </c>
      <c r="I31" s="18">
        <f>Table9_2[[#This Row],[COGS]]-Table9_2[[#This Row],[TY YTD Revenue]]</f>
        <v>-10000</v>
      </c>
      <c r="J31" s="18">
        <f>Table9_2[[#This Row],[Actual Margin]]*1.1</f>
        <v>-11000</v>
      </c>
    </row>
    <row r="32" spans="1:10" hidden="1" x14ac:dyDescent="0.25">
      <c r="A32" s="18" t="s">
        <v>24</v>
      </c>
      <c r="B32" s="18" t="s">
        <v>81</v>
      </c>
      <c r="C32" s="20">
        <v>2132000</v>
      </c>
      <c r="D32" s="21">
        <f>Table9_2[[#This Row],[Target Revenue]]*0.9</f>
        <v>1918800</v>
      </c>
      <c r="E32" s="21">
        <f>Table9_2[[#This Row],[Target Revenue]]-Table9_2[[#This Row],[TY YTD Revenue]]</f>
        <v>213200</v>
      </c>
      <c r="F32" s="21">
        <f>Table9_2[[#This Row],[Target Revenue]]*0.8</f>
        <v>1705600</v>
      </c>
      <c r="G32" s="21">
        <f>Table9_2[[#This Row],[COGS]]*1.1</f>
        <v>1876160.0000000002</v>
      </c>
      <c r="H32" s="17">
        <f>Table9_2[[#This Row],[TY YTD Revenue]]/Table9_2[[#This Row],[List Price]]*100</f>
        <v>102.27272727272727</v>
      </c>
      <c r="I32" s="18">
        <f>Table9_2[[#This Row],[COGS]]-Table9_2[[#This Row],[TY YTD Revenue]]</f>
        <v>-213200</v>
      </c>
      <c r="J32" s="18">
        <f>Table9_2[[#This Row],[Actual Margin]]*1.1</f>
        <v>-234520.00000000003</v>
      </c>
    </row>
    <row r="33" spans="1:10" hidden="1" x14ac:dyDescent="0.25">
      <c r="A33" s="18" t="s">
        <v>8</v>
      </c>
      <c r="B33" s="18" t="s">
        <v>81</v>
      </c>
      <c r="C33" s="20">
        <v>2216000</v>
      </c>
      <c r="D33" s="21">
        <f>Table9_2[[#This Row],[Target Revenue]]*0.9</f>
        <v>1994400</v>
      </c>
      <c r="E33" s="21">
        <f>Table9_2[[#This Row],[Target Revenue]]-Table9_2[[#This Row],[TY YTD Revenue]]</f>
        <v>221600</v>
      </c>
      <c r="F33" s="21">
        <f>Table9_2[[#This Row],[Target Revenue]]*0.8</f>
        <v>1772800</v>
      </c>
      <c r="G33" s="21">
        <f>Table9_2[[#This Row],[COGS]]*1.1</f>
        <v>1950080.0000000002</v>
      </c>
      <c r="H33" s="17">
        <f>Table9_2[[#This Row],[TY YTD Revenue]]/Table9_2[[#This Row],[List Price]]*100</f>
        <v>102.27272727272727</v>
      </c>
      <c r="I33" s="18">
        <f>Table9_2[[#This Row],[COGS]]-Table9_2[[#This Row],[TY YTD Revenue]]</f>
        <v>-221600</v>
      </c>
      <c r="J33" s="18">
        <f>Table9_2[[#This Row],[Actual Margin]]*1.1</f>
        <v>-243760.00000000003</v>
      </c>
    </row>
    <row r="34" spans="1:10" hidden="1" x14ac:dyDescent="0.25">
      <c r="A34" s="18" t="s">
        <v>43</v>
      </c>
      <c r="B34" s="18" t="s">
        <v>109</v>
      </c>
      <c r="C34" s="20">
        <v>2170000</v>
      </c>
      <c r="D34" s="21">
        <f>Table9_2[[#This Row],[Target Revenue]]*0.9</f>
        <v>1953000</v>
      </c>
      <c r="E34" s="21">
        <f>Table9_2[[#This Row],[Target Revenue]]-Table9_2[[#This Row],[TY YTD Revenue]]</f>
        <v>217000</v>
      </c>
      <c r="F34" s="21">
        <f>Table9_2[[#This Row],[Target Revenue]]*0.8</f>
        <v>1736000</v>
      </c>
      <c r="G34" s="21">
        <f>Table9_2[[#This Row],[COGS]]*1.1</f>
        <v>1909600.0000000002</v>
      </c>
      <c r="H34" s="17">
        <f>Table9_2[[#This Row],[TY YTD Revenue]]/Table9_2[[#This Row],[List Price]]*100</f>
        <v>102.27272727272727</v>
      </c>
      <c r="I34" s="18">
        <f>Table9_2[[#This Row],[COGS]]-Table9_2[[#This Row],[TY YTD Revenue]]</f>
        <v>-217000</v>
      </c>
      <c r="J34" s="18">
        <f>Table9_2[[#This Row],[Actual Margin]]*1.1</f>
        <v>-238700.00000000003</v>
      </c>
    </row>
    <row r="35" spans="1:10" hidden="1" x14ac:dyDescent="0.25">
      <c r="A35" s="18" t="s">
        <v>34</v>
      </c>
      <c r="B35" s="18" t="s">
        <v>109</v>
      </c>
      <c r="C35" s="20">
        <v>6425000</v>
      </c>
      <c r="D35" s="21">
        <f>Table9_2[[#This Row],[Target Revenue]]*0.95</f>
        <v>6103750</v>
      </c>
      <c r="E35" s="21">
        <f>Table9_2[[#This Row],[Target Revenue]]-Table9_2[[#This Row],[TY YTD Revenue]]</f>
        <v>321250</v>
      </c>
      <c r="F35" s="21">
        <f>Table9_2[[#This Row],[Target Revenue]]*0.8</f>
        <v>5140000</v>
      </c>
      <c r="G35" s="21">
        <f>Table9_2[[#This Row],[COGS]]*1.1</f>
        <v>5654000</v>
      </c>
      <c r="H35" s="17">
        <f>Table9_2[[#This Row],[TY YTD Revenue]]/Table9_2[[#This Row],[List Price]]*100</f>
        <v>107.95454545454545</v>
      </c>
      <c r="I35" s="18">
        <f>Table9_2[[#This Row],[COGS]]-Table9_2[[#This Row],[TY YTD Revenue]]</f>
        <v>-963750</v>
      </c>
      <c r="J35" s="18">
        <f>Table9_2[[#This Row],[Actual Margin]]*1.1</f>
        <v>-1060125</v>
      </c>
    </row>
    <row r="36" spans="1:10" hidden="1" x14ac:dyDescent="0.25">
      <c r="A36" s="18" t="s">
        <v>37</v>
      </c>
      <c r="B36" s="18" t="s">
        <v>109</v>
      </c>
      <c r="C36" s="20">
        <v>1722240</v>
      </c>
      <c r="D36" s="21">
        <f>Table9_2[[#This Row],[Target Revenue]]*0.9</f>
        <v>1550016</v>
      </c>
      <c r="E36" s="21">
        <f>Table9_2[[#This Row],[Target Revenue]]-Table9_2[[#This Row],[TY YTD Revenue]]</f>
        <v>172224</v>
      </c>
      <c r="F36" s="21">
        <f>Table9_2[[#This Row],[Target Revenue]]*0.8</f>
        <v>1377792</v>
      </c>
      <c r="G36" s="21">
        <f>Table9_2[[#This Row],[COGS]]*1.1</f>
        <v>1515571.2000000002</v>
      </c>
      <c r="H36" s="17">
        <f>Table9_2[[#This Row],[TY YTD Revenue]]/Table9_2[[#This Row],[List Price]]*100</f>
        <v>102.27272727272727</v>
      </c>
      <c r="I36" s="18">
        <f>Table9_2[[#This Row],[COGS]]-Table9_2[[#This Row],[TY YTD Revenue]]</f>
        <v>-172224</v>
      </c>
      <c r="J36" s="18">
        <f>Table9_2[[#This Row],[Actual Margin]]*1.1</f>
        <v>-189446.40000000002</v>
      </c>
    </row>
    <row r="37" spans="1:10" hidden="1" x14ac:dyDescent="0.25">
      <c r="A37" s="18" t="s">
        <v>31</v>
      </c>
      <c r="B37" s="18" t="s">
        <v>109</v>
      </c>
      <c r="C37" s="20">
        <v>4137000</v>
      </c>
      <c r="D37" s="21">
        <f>Table9_2[[#This Row],[Target Revenue]]*0.9</f>
        <v>3723300</v>
      </c>
      <c r="E37" s="21">
        <f>Table9_2[[#This Row],[Target Revenue]]-Table9_2[[#This Row],[TY YTD Revenue]]</f>
        <v>413700</v>
      </c>
      <c r="F37" s="21">
        <f>Table9_2[[#This Row],[Target Revenue]]*0.8</f>
        <v>3309600</v>
      </c>
      <c r="G37" s="21">
        <f>Table9_2[[#This Row],[COGS]]*1.1</f>
        <v>3640560.0000000005</v>
      </c>
      <c r="H37" s="17">
        <f>Table9_2[[#This Row],[TY YTD Revenue]]/Table9_2[[#This Row],[List Price]]*100</f>
        <v>102.27272727272727</v>
      </c>
      <c r="I37" s="18">
        <f>Table9_2[[#This Row],[COGS]]-Table9_2[[#This Row],[TY YTD Revenue]]</f>
        <v>-413700</v>
      </c>
      <c r="J37" s="18">
        <f>Table9_2[[#This Row],[Actual Margin]]*1.1</f>
        <v>-455070.00000000006</v>
      </c>
    </row>
    <row r="38" spans="1:10" hidden="1" x14ac:dyDescent="0.25">
      <c r="A38" s="18" t="s">
        <v>54</v>
      </c>
      <c r="B38" s="18" t="s">
        <v>147</v>
      </c>
      <c r="C38" s="20">
        <v>4500000</v>
      </c>
      <c r="D38" s="21">
        <f>Table9_2[[#This Row],[Target Revenue]]*0.9</f>
        <v>4050000</v>
      </c>
      <c r="E38" s="21">
        <f>Table9_2[[#This Row],[Target Revenue]]-Table9_2[[#This Row],[TY YTD Revenue]]</f>
        <v>450000</v>
      </c>
      <c r="F38" s="21">
        <f>Table9_2[[#This Row],[Target Revenue]]*0.8</f>
        <v>3600000</v>
      </c>
      <c r="G38" s="21">
        <f>Table9_2[[#This Row],[COGS]]*1.1</f>
        <v>3960000.0000000005</v>
      </c>
      <c r="H38" s="17">
        <f>Table9_2[[#This Row],[TY YTD Revenue]]/Table9_2[[#This Row],[List Price]]*100</f>
        <v>102.27272727272727</v>
      </c>
      <c r="I38" s="18">
        <f>Table9_2[[#This Row],[COGS]]-Table9_2[[#This Row],[TY YTD Revenue]]</f>
        <v>-450000</v>
      </c>
      <c r="J38" s="18">
        <f>Table9_2[[#This Row],[Actual Margin]]*1.1</f>
        <v>-495000.00000000006</v>
      </c>
    </row>
    <row r="39" spans="1:10" hidden="1" x14ac:dyDescent="0.25">
      <c r="A39" s="18" t="s">
        <v>34</v>
      </c>
      <c r="B39" s="18" t="s">
        <v>92</v>
      </c>
      <c r="C39" s="20">
        <v>1550000</v>
      </c>
      <c r="D39" s="21">
        <f>Table9_2[[#This Row],[Target Revenue]]*0.95</f>
        <v>1472500</v>
      </c>
      <c r="E39" s="21">
        <f>Table9_2[[#This Row],[Target Revenue]]-Table9_2[[#This Row],[TY YTD Revenue]]</f>
        <v>77500</v>
      </c>
      <c r="F39" s="21">
        <f>Table9_2[[#This Row],[Target Revenue]]*0.8</f>
        <v>1240000</v>
      </c>
      <c r="G39" s="21">
        <f>Table9_2[[#This Row],[COGS]]*1.1</f>
        <v>1364000</v>
      </c>
      <c r="H39" s="17">
        <f>Table9_2[[#This Row],[TY YTD Revenue]]/Table9_2[[#This Row],[List Price]]*100</f>
        <v>107.95454545454545</v>
      </c>
      <c r="I39" s="18">
        <f>Table9_2[[#This Row],[COGS]]-Table9_2[[#This Row],[TY YTD Revenue]]</f>
        <v>-232500</v>
      </c>
      <c r="J39" s="18">
        <f>Table9_2[[#This Row],[Actual Margin]]*1.1</f>
        <v>-255750.00000000003</v>
      </c>
    </row>
    <row r="40" spans="1:10" hidden="1" x14ac:dyDescent="0.25">
      <c r="A40" s="18" t="s">
        <v>57</v>
      </c>
      <c r="B40" s="18" t="s">
        <v>81</v>
      </c>
      <c r="C40" s="20">
        <v>2203800</v>
      </c>
      <c r="D40" s="21">
        <f>Table9_2[[#This Row],[Target Revenue]]*0.9</f>
        <v>1983420</v>
      </c>
      <c r="E40" s="21">
        <f>Table9_2[[#This Row],[Target Revenue]]-Table9_2[[#This Row],[TY YTD Revenue]]</f>
        <v>220380</v>
      </c>
      <c r="F40" s="21">
        <f>Table9_2[[#This Row],[Target Revenue]]*0.8</f>
        <v>1763040</v>
      </c>
      <c r="G40" s="21">
        <f>Table9_2[[#This Row],[COGS]]*1.1</f>
        <v>1939344.0000000002</v>
      </c>
      <c r="H40" s="17">
        <f>Table9_2[[#This Row],[TY YTD Revenue]]/Table9_2[[#This Row],[List Price]]*100</f>
        <v>102.27272727272727</v>
      </c>
      <c r="I40" s="18">
        <f>Table9_2[[#This Row],[COGS]]-Table9_2[[#This Row],[TY YTD Revenue]]</f>
        <v>-220380</v>
      </c>
      <c r="J40" s="18">
        <f>Table9_2[[#This Row],[Actual Margin]]*1.1</f>
        <v>-242418.00000000003</v>
      </c>
    </row>
    <row r="41" spans="1:10" hidden="1" x14ac:dyDescent="0.25">
      <c r="A41" s="18" t="s">
        <v>51</v>
      </c>
      <c r="B41" s="18" t="s">
        <v>92</v>
      </c>
      <c r="C41" s="20">
        <v>1542800</v>
      </c>
      <c r="D41" s="21">
        <f>Table9_2[[#This Row],[Target Revenue]]*0.9</f>
        <v>1388520</v>
      </c>
      <c r="E41" s="21">
        <f>Table9_2[[#This Row],[Target Revenue]]-Table9_2[[#This Row],[TY YTD Revenue]]</f>
        <v>154280</v>
      </c>
      <c r="F41" s="21">
        <f>Table9_2[[#This Row],[Target Revenue]]*0.8</f>
        <v>1234240</v>
      </c>
      <c r="G41" s="21">
        <f>Table9_2[[#This Row],[COGS]]*1.1</f>
        <v>1357664</v>
      </c>
      <c r="H41" s="17">
        <f>Table9_2[[#This Row],[TY YTD Revenue]]/Table9_2[[#This Row],[List Price]]*100</f>
        <v>102.27272727272727</v>
      </c>
      <c r="I41" s="18">
        <f>Table9_2[[#This Row],[COGS]]-Table9_2[[#This Row],[TY YTD Revenue]]</f>
        <v>-154280</v>
      </c>
      <c r="J41" s="18">
        <f>Table9_2[[#This Row],[Actual Margin]]*1.1</f>
        <v>-169708</v>
      </c>
    </row>
    <row r="42" spans="1:10" hidden="1" x14ac:dyDescent="0.25">
      <c r="A42" s="18" t="s">
        <v>51</v>
      </c>
      <c r="B42" s="18" t="s">
        <v>109</v>
      </c>
      <c r="C42" s="20">
        <v>1542800</v>
      </c>
      <c r="D42" s="21">
        <f>Table9_2[[#This Row],[Target Revenue]]*0.9</f>
        <v>1388520</v>
      </c>
      <c r="E42" s="21">
        <f>Table9_2[[#This Row],[Target Revenue]]-Table9_2[[#This Row],[TY YTD Revenue]]</f>
        <v>154280</v>
      </c>
      <c r="F42" s="21">
        <f>Table9_2[[#This Row],[Target Revenue]]*0.8</f>
        <v>1234240</v>
      </c>
      <c r="G42" s="21">
        <f>Table9_2[[#This Row],[COGS]]*1.1</f>
        <v>1357664</v>
      </c>
      <c r="H42" s="17">
        <f>Table9_2[[#This Row],[TY YTD Revenue]]/Table9_2[[#This Row],[List Price]]*100</f>
        <v>102.27272727272727</v>
      </c>
      <c r="I42" s="18">
        <f>Table9_2[[#This Row],[COGS]]-Table9_2[[#This Row],[TY YTD Revenue]]</f>
        <v>-154280</v>
      </c>
      <c r="J42" s="18">
        <f>Table9_2[[#This Row],[Actual Margin]]*1.1</f>
        <v>-169708</v>
      </c>
    </row>
    <row r="43" spans="1:10" hidden="1" x14ac:dyDescent="0.25">
      <c r="A43" s="18" t="s">
        <v>48</v>
      </c>
      <c r="B43" s="18" t="s">
        <v>81</v>
      </c>
      <c r="C43" s="20">
        <v>795000</v>
      </c>
      <c r="D43" s="21">
        <f>Table9_2[[#This Row],[Target Revenue]]*0.9</f>
        <v>715500</v>
      </c>
      <c r="E43" s="21">
        <f>Table9_2[[#This Row],[Target Revenue]]-Table9_2[[#This Row],[TY YTD Revenue]]</f>
        <v>79500</v>
      </c>
      <c r="F43" s="21">
        <f>Table9_2[[#This Row],[Target Revenue]]*0.8</f>
        <v>636000</v>
      </c>
      <c r="G43" s="21">
        <f>Table9_2[[#This Row],[COGS]]*1.1</f>
        <v>699600</v>
      </c>
      <c r="H43" s="17">
        <f>Table9_2[[#This Row],[TY YTD Revenue]]/Table9_2[[#This Row],[List Price]]*100</f>
        <v>102.27272727272727</v>
      </c>
      <c r="I43" s="18">
        <f>Table9_2[[#This Row],[COGS]]-Table9_2[[#This Row],[TY YTD Revenue]]</f>
        <v>-79500</v>
      </c>
      <c r="J43" s="18">
        <f>Table9_2[[#This Row],[Actual Margin]]*1.1</f>
        <v>-87450</v>
      </c>
    </row>
    <row r="44" spans="1:10" hidden="1" x14ac:dyDescent="0.25">
      <c r="A44" s="18" t="s">
        <v>34</v>
      </c>
      <c r="B44" s="18" t="s">
        <v>99</v>
      </c>
      <c r="C44" s="20">
        <v>6175000</v>
      </c>
      <c r="D44" s="21">
        <f>Table9_2[[#This Row],[Target Revenue]]*0.95</f>
        <v>5866250</v>
      </c>
      <c r="E44" s="21">
        <f>Table9_2[[#This Row],[Target Revenue]]-Table9_2[[#This Row],[TY YTD Revenue]]</f>
        <v>308750</v>
      </c>
      <c r="F44" s="21">
        <f>Table9_2[[#This Row],[Target Revenue]]*0.8</f>
        <v>4940000</v>
      </c>
      <c r="G44" s="21">
        <f>Table9_2[[#This Row],[COGS]]*1.1</f>
        <v>5434000</v>
      </c>
      <c r="H44" s="17">
        <f>Table9_2[[#This Row],[TY YTD Revenue]]/Table9_2[[#This Row],[List Price]]*100</f>
        <v>107.95454545454545</v>
      </c>
      <c r="I44" s="18">
        <f>Table9_2[[#This Row],[COGS]]-Table9_2[[#This Row],[TY YTD Revenue]]</f>
        <v>-926250</v>
      </c>
      <c r="J44" s="18">
        <f>Table9_2[[#This Row],[Actual Margin]]*1.1</f>
        <v>-1018875.0000000001</v>
      </c>
    </row>
    <row r="45" spans="1:10" hidden="1" x14ac:dyDescent="0.25">
      <c r="A45" s="18" t="s">
        <v>34</v>
      </c>
      <c r="B45" s="18" t="s">
        <v>96</v>
      </c>
      <c r="C45" s="20">
        <v>5136000</v>
      </c>
      <c r="D45" s="21">
        <f>Table9_2[[#This Row],[Target Revenue]]*0.95</f>
        <v>4879200</v>
      </c>
      <c r="E45" s="21">
        <f>Table9_2[[#This Row],[Target Revenue]]-Table9_2[[#This Row],[TY YTD Revenue]]</f>
        <v>256800</v>
      </c>
      <c r="F45" s="21">
        <f>Table9_2[[#This Row],[Target Revenue]]*0.8</f>
        <v>4108800</v>
      </c>
      <c r="G45" s="21">
        <f>Table9_2[[#This Row],[COGS]]*1.1</f>
        <v>4519680</v>
      </c>
      <c r="H45" s="17">
        <f>Table9_2[[#This Row],[TY YTD Revenue]]/Table9_2[[#This Row],[List Price]]*100</f>
        <v>107.95454545454545</v>
      </c>
      <c r="I45" s="18">
        <f>Table9_2[[#This Row],[COGS]]-Table9_2[[#This Row],[TY YTD Revenue]]</f>
        <v>-770400</v>
      </c>
      <c r="J45" s="18">
        <f>Table9_2[[#This Row],[Actual Margin]]*1.1</f>
        <v>-847440.00000000012</v>
      </c>
    </row>
    <row r="46" spans="1:10" hidden="1" x14ac:dyDescent="0.25">
      <c r="A46" s="18" t="s">
        <v>34</v>
      </c>
      <c r="B46" s="18" t="s">
        <v>99</v>
      </c>
      <c r="C46" s="20">
        <v>2226000</v>
      </c>
      <c r="D46" s="21">
        <f>Table9_2[[#This Row],[Target Revenue]]*0.95</f>
        <v>2114700</v>
      </c>
      <c r="E46" s="21">
        <f>Table9_2[[#This Row],[Target Revenue]]-Table9_2[[#This Row],[TY YTD Revenue]]</f>
        <v>111300</v>
      </c>
      <c r="F46" s="21">
        <f>Table9_2[[#This Row],[Target Revenue]]*0.8</f>
        <v>1780800</v>
      </c>
      <c r="G46" s="21">
        <f>Table9_2[[#This Row],[COGS]]*1.1</f>
        <v>1958880.0000000002</v>
      </c>
      <c r="H46" s="17">
        <f>Table9_2[[#This Row],[TY YTD Revenue]]/Table9_2[[#This Row],[List Price]]*100</f>
        <v>107.95454545454544</v>
      </c>
      <c r="I46" s="18">
        <f>Table9_2[[#This Row],[COGS]]-Table9_2[[#This Row],[TY YTD Revenue]]</f>
        <v>-333900</v>
      </c>
      <c r="J46" s="18">
        <f>Table9_2[[#This Row],[Actual Margin]]*1.1</f>
        <v>-367290.00000000006</v>
      </c>
    </row>
    <row r="47" spans="1:10" hidden="1" x14ac:dyDescent="0.25">
      <c r="A47" s="18" t="s">
        <v>24</v>
      </c>
      <c r="B47" s="18" t="s">
        <v>81</v>
      </c>
      <c r="C47" s="20">
        <v>2160000</v>
      </c>
      <c r="D47" s="21">
        <f>Table9_2[[#This Row],[Target Revenue]]*0.9</f>
        <v>1944000</v>
      </c>
      <c r="E47" s="21">
        <f>Table9_2[[#This Row],[Target Revenue]]-Table9_2[[#This Row],[TY YTD Revenue]]</f>
        <v>216000</v>
      </c>
      <c r="F47" s="21">
        <f>Table9_2[[#This Row],[Target Revenue]]*0.8</f>
        <v>1728000</v>
      </c>
      <c r="G47" s="21">
        <f>Table9_2[[#This Row],[COGS]]*1.1</f>
        <v>1900800.0000000002</v>
      </c>
      <c r="H47" s="17">
        <f>Table9_2[[#This Row],[TY YTD Revenue]]/Table9_2[[#This Row],[List Price]]*100</f>
        <v>102.27272727272727</v>
      </c>
      <c r="I47" s="18">
        <f>Table9_2[[#This Row],[COGS]]-Table9_2[[#This Row],[TY YTD Revenue]]</f>
        <v>-216000</v>
      </c>
      <c r="J47" s="18">
        <f>Table9_2[[#This Row],[Actual Margin]]*1.1</f>
        <v>-237600.00000000003</v>
      </c>
    </row>
    <row r="48" spans="1:10" hidden="1" x14ac:dyDescent="0.25">
      <c r="A48" s="18" t="s">
        <v>57</v>
      </c>
      <c r="B48" s="18" t="s">
        <v>81</v>
      </c>
      <c r="C48" s="20">
        <v>4155000</v>
      </c>
      <c r="D48" s="21">
        <f>Table9_2[[#This Row],[Target Revenue]]*0.9</f>
        <v>3739500</v>
      </c>
      <c r="E48" s="21">
        <f>Table9_2[[#This Row],[Target Revenue]]-Table9_2[[#This Row],[TY YTD Revenue]]</f>
        <v>415500</v>
      </c>
      <c r="F48" s="21">
        <f>Table9_2[[#This Row],[Target Revenue]]*0.8</f>
        <v>3324000</v>
      </c>
      <c r="G48" s="21">
        <f>Table9_2[[#This Row],[COGS]]*1.1</f>
        <v>3656400.0000000005</v>
      </c>
      <c r="H48" s="17">
        <f>Table9_2[[#This Row],[TY YTD Revenue]]/Table9_2[[#This Row],[List Price]]*100</f>
        <v>102.27272727272727</v>
      </c>
      <c r="I48" s="18">
        <f>Table9_2[[#This Row],[COGS]]-Table9_2[[#This Row],[TY YTD Revenue]]</f>
        <v>-415500</v>
      </c>
      <c r="J48" s="18">
        <f>Table9_2[[#This Row],[Actual Margin]]*1.1</f>
        <v>-457050.00000000006</v>
      </c>
    </row>
    <row r="49" spans="1:10" hidden="1" x14ac:dyDescent="0.25">
      <c r="A49" s="18" t="s">
        <v>12</v>
      </c>
      <c r="B49" s="18" t="s">
        <v>81</v>
      </c>
      <c r="C49" s="20">
        <v>8922000</v>
      </c>
      <c r="D49" s="21">
        <f>Table9_2[[#This Row],[Target Revenue]]*0.9</f>
        <v>8029800</v>
      </c>
      <c r="E49" s="21">
        <f>Table9_2[[#This Row],[Target Revenue]]-Table9_2[[#This Row],[TY YTD Revenue]]</f>
        <v>892200</v>
      </c>
      <c r="F49" s="21">
        <f>Table9_2[[#This Row],[Target Revenue]]*0.8</f>
        <v>7137600</v>
      </c>
      <c r="G49" s="21">
        <f>Table9_2[[#This Row],[COGS]]*1.1</f>
        <v>7851360.0000000009</v>
      </c>
      <c r="H49" s="17">
        <f>Table9_2[[#This Row],[TY YTD Revenue]]/Table9_2[[#This Row],[List Price]]*100</f>
        <v>102.27272727272727</v>
      </c>
      <c r="I49" s="18">
        <f>Table9_2[[#This Row],[COGS]]-Table9_2[[#This Row],[TY YTD Revenue]]</f>
        <v>-892200</v>
      </c>
      <c r="J49" s="18">
        <f>Table9_2[[#This Row],[Actual Margin]]*1.1</f>
        <v>-981420.00000000012</v>
      </c>
    </row>
    <row r="50" spans="1:10" hidden="1" x14ac:dyDescent="0.25">
      <c r="A50" s="18" t="s">
        <v>51</v>
      </c>
      <c r="B50" s="18" t="s">
        <v>92</v>
      </c>
      <c r="C50" s="20">
        <v>2500</v>
      </c>
      <c r="D50" s="21">
        <f>Table9_2[[#This Row],[Target Revenue]]*0.9</f>
        <v>2250</v>
      </c>
      <c r="E50" s="21">
        <f>Table9_2[[#This Row],[Target Revenue]]-Table9_2[[#This Row],[TY YTD Revenue]]</f>
        <v>250</v>
      </c>
      <c r="F50" s="21">
        <f>Table9_2[[#This Row],[Target Revenue]]*0.8</f>
        <v>2000</v>
      </c>
      <c r="G50" s="21">
        <f>Table9_2[[#This Row],[COGS]]*1.1</f>
        <v>2200</v>
      </c>
      <c r="H50" s="17">
        <f>Table9_2[[#This Row],[TY YTD Revenue]]/Table9_2[[#This Row],[List Price]]*100</f>
        <v>102.27272727272727</v>
      </c>
      <c r="I50" s="18">
        <f>Table9_2[[#This Row],[COGS]]-Table9_2[[#This Row],[TY YTD Revenue]]</f>
        <v>-250</v>
      </c>
      <c r="J50" s="18">
        <f>Table9_2[[#This Row],[Actual Margin]]*1.1</f>
        <v>-275</v>
      </c>
    </row>
    <row r="51" spans="1:10" hidden="1" x14ac:dyDescent="0.25">
      <c r="A51" s="18" t="s">
        <v>12</v>
      </c>
      <c r="B51" s="18" t="s">
        <v>96</v>
      </c>
      <c r="C51" s="20">
        <v>4137000</v>
      </c>
      <c r="D51" s="21">
        <f>Table9_2[[#This Row],[Target Revenue]]*0.9</f>
        <v>3723300</v>
      </c>
      <c r="E51" s="21">
        <f>Table9_2[[#This Row],[Target Revenue]]-Table9_2[[#This Row],[TY YTD Revenue]]</f>
        <v>413700</v>
      </c>
      <c r="F51" s="21">
        <f>Table9_2[[#This Row],[Target Revenue]]*0.8</f>
        <v>3309600</v>
      </c>
      <c r="G51" s="21">
        <f>Table9_2[[#This Row],[COGS]]*1.1</f>
        <v>3640560.0000000005</v>
      </c>
      <c r="H51" s="17">
        <f>Table9_2[[#This Row],[TY YTD Revenue]]/Table9_2[[#This Row],[List Price]]*100</f>
        <v>102.27272727272727</v>
      </c>
      <c r="I51" s="18">
        <f>Table9_2[[#This Row],[COGS]]-Table9_2[[#This Row],[TY YTD Revenue]]</f>
        <v>-413700</v>
      </c>
      <c r="J51" s="18">
        <f>Table9_2[[#This Row],[Actual Margin]]*1.1</f>
        <v>-455070.00000000006</v>
      </c>
    </row>
    <row r="52" spans="1:10" hidden="1" x14ac:dyDescent="0.25">
      <c r="A52" s="18" t="s">
        <v>57</v>
      </c>
      <c r="B52" s="18" t="s">
        <v>96</v>
      </c>
      <c r="C52" s="20">
        <v>2000000</v>
      </c>
      <c r="D52" s="21">
        <f>Table9_2[[#This Row],[Target Revenue]]*0.9</f>
        <v>1800000</v>
      </c>
      <c r="E52" s="21">
        <f>Table9_2[[#This Row],[Target Revenue]]-Table9_2[[#This Row],[TY YTD Revenue]]</f>
        <v>200000</v>
      </c>
      <c r="F52" s="21">
        <f>Table9_2[[#This Row],[Target Revenue]]*0.8</f>
        <v>1600000</v>
      </c>
      <c r="G52" s="21">
        <f>Table9_2[[#This Row],[COGS]]*1.1</f>
        <v>1760000.0000000002</v>
      </c>
      <c r="H52" s="17">
        <f>Table9_2[[#This Row],[TY YTD Revenue]]/Table9_2[[#This Row],[List Price]]*100</f>
        <v>102.27272727272725</v>
      </c>
      <c r="I52" s="18">
        <f>Table9_2[[#This Row],[COGS]]-Table9_2[[#This Row],[TY YTD Revenue]]</f>
        <v>-200000</v>
      </c>
      <c r="J52" s="18">
        <f>Table9_2[[#This Row],[Actual Margin]]*1.1</f>
        <v>-220000.00000000003</v>
      </c>
    </row>
    <row r="53" spans="1:10" hidden="1" x14ac:dyDescent="0.25">
      <c r="A53" s="18" t="s">
        <v>51</v>
      </c>
      <c r="B53" s="18" t="s">
        <v>96</v>
      </c>
      <c r="C53" s="20">
        <v>12230000</v>
      </c>
      <c r="D53" s="21">
        <f>Table9_2[[#This Row],[Target Revenue]]*0.9</f>
        <v>11007000</v>
      </c>
      <c r="E53" s="21">
        <f>Table9_2[[#This Row],[Target Revenue]]-Table9_2[[#This Row],[TY YTD Revenue]]</f>
        <v>1223000</v>
      </c>
      <c r="F53" s="21">
        <f>Table9_2[[#This Row],[Target Revenue]]*0.8</f>
        <v>9784000</v>
      </c>
      <c r="G53" s="21">
        <f>Table9_2[[#This Row],[COGS]]*1.1</f>
        <v>10762400</v>
      </c>
      <c r="H53" s="17">
        <f>Table9_2[[#This Row],[TY YTD Revenue]]/Table9_2[[#This Row],[List Price]]*100</f>
        <v>102.27272727272727</v>
      </c>
      <c r="I53" s="18">
        <f>Table9_2[[#This Row],[COGS]]-Table9_2[[#This Row],[TY YTD Revenue]]</f>
        <v>-1223000</v>
      </c>
      <c r="J53" s="18">
        <f>Table9_2[[#This Row],[Actual Margin]]*1.1</f>
        <v>-1345300</v>
      </c>
    </row>
    <row r="54" spans="1:10" hidden="1" x14ac:dyDescent="0.25">
      <c r="A54" s="18" t="s">
        <v>51</v>
      </c>
      <c r="B54" s="18" t="s">
        <v>99</v>
      </c>
      <c r="C54" s="20">
        <v>4644800</v>
      </c>
      <c r="D54" s="21">
        <f>Table9_2[[#This Row],[Target Revenue]]*0.9</f>
        <v>4180320</v>
      </c>
      <c r="E54" s="21">
        <f>Table9_2[[#This Row],[Target Revenue]]-Table9_2[[#This Row],[TY YTD Revenue]]</f>
        <v>464480</v>
      </c>
      <c r="F54" s="21">
        <f>Table9_2[[#This Row],[Target Revenue]]*0.8</f>
        <v>3715840</v>
      </c>
      <c r="G54" s="21">
        <f>Table9_2[[#This Row],[COGS]]*1.1</f>
        <v>4087424.0000000005</v>
      </c>
      <c r="H54" s="17">
        <f>Table9_2[[#This Row],[TY YTD Revenue]]/Table9_2[[#This Row],[List Price]]*100</f>
        <v>102.27272727272727</v>
      </c>
      <c r="I54" s="18">
        <f>Table9_2[[#This Row],[COGS]]-Table9_2[[#This Row],[TY YTD Revenue]]</f>
        <v>-464480</v>
      </c>
      <c r="J54" s="18">
        <f>Table9_2[[#This Row],[Actual Margin]]*1.1</f>
        <v>-510928.00000000006</v>
      </c>
    </row>
    <row r="55" spans="1:10" hidden="1" x14ac:dyDescent="0.25">
      <c r="A55" s="18" t="s">
        <v>48</v>
      </c>
      <c r="B55" s="18" t="s">
        <v>109</v>
      </c>
      <c r="C55" s="20">
        <v>15136000</v>
      </c>
      <c r="D55" s="21">
        <f>Table9_2[[#This Row],[Target Revenue]]*0.9</f>
        <v>13622400</v>
      </c>
      <c r="E55" s="21">
        <f>Table9_2[[#This Row],[Target Revenue]]-Table9_2[[#This Row],[TY YTD Revenue]]</f>
        <v>1513600</v>
      </c>
      <c r="F55" s="21">
        <f>Table9_2[[#This Row],[Target Revenue]]*0.8</f>
        <v>12108800</v>
      </c>
      <c r="G55" s="21">
        <f>Table9_2[[#This Row],[COGS]]*1.1</f>
        <v>13319680.000000002</v>
      </c>
      <c r="H55" s="17">
        <f>Table9_2[[#This Row],[TY YTD Revenue]]/Table9_2[[#This Row],[List Price]]*100</f>
        <v>102.27272727272725</v>
      </c>
      <c r="I55" s="18">
        <f>Table9_2[[#This Row],[COGS]]-Table9_2[[#This Row],[TY YTD Revenue]]</f>
        <v>-1513600</v>
      </c>
      <c r="J55" s="18">
        <f>Table9_2[[#This Row],[Actual Margin]]*1.1</f>
        <v>-1664960.0000000002</v>
      </c>
    </row>
    <row r="56" spans="1:10" x14ac:dyDescent="0.25">
      <c r="A56" s="18" t="s">
        <v>27</v>
      </c>
      <c r="B56" s="18" t="s">
        <v>92</v>
      </c>
      <c r="C56" s="20">
        <v>3150000</v>
      </c>
      <c r="D56" s="21">
        <f>Table9_2[[#This Row],[Target Revenue]]*0.9</f>
        <v>2835000</v>
      </c>
      <c r="E56" s="21">
        <f>Table9_2[[#This Row],[Target Revenue]]-Table9_2[[#This Row],[TY YTD Revenue]]</f>
        <v>315000</v>
      </c>
      <c r="F56" s="21">
        <f>Table9_2[[#This Row],[Target Revenue]]*0.8</f>
        <v>2520000</v>
      </c>
      <c r="G56" s="21">
        <f>Table9_2[[#This Row],[COGS]]*1.1</f>
        <v>2772000</v>
      </c>
      <c r="H56" s="17">
        <f>Table9_2[[#This Row],[TY YTD Revenue]]/Table9_2[[#This Row],[List Price]]*100</f>
        <v>102.27272727272727</v>
      </c>
      <c r="I56" s="18">
        <f>Table9_2[[#This Row],[COGS]]-Table9_2[[#This Row],[TY YTD Revenue]]</f>
        <v>-315000</v>
      </c>
      <c r="J56" s="18">
        <f>Table9_2[[#This Row],[Actual Margin]]*1.1</f>
        <v>-346500</v>
      </c>
    </row>
    <row r="57" spans="1:10" hidden="1" x14ac:dyDescent="0.25">
      <c r="A57" s="18" t="s">
        <v>57</v>
      </c>
      <c r="B57" s="18" t="s">
        <v>96</v>
      </c>
      <c r="C57" s="20">
        <v>2134000</v>
      </c>
      <c r="D57" s="21">
        <f>Table9_2[[#This Row],[Target Revenue]]*0.9</f>
        <v>1920600</v>
      </c>
      <c r="E57" s="21">
        <f>Table9_2[[#This Row],[Target Revenue]]-Table9_2[[#This Row],[TY YTD Revenue]]</f>
        <v>213400</v>
      </c>
      <c r="F57" s="21">
        <f>Table9_2[[#This Row],[Target Revenue]]*0.8</f>
        <v>1707200</v>
      </c>
      <c r="G57" s="21">
        <f>Table9_2[[#This Row],[COGS]]*1.1</f>
        <v>1877920.0000000002</v>
      </c>
      <c r="H57" s="17">
        <f>Table9_2[[#This Row],[TY YTD Revenue]]/Table9_2[[#This Row],[List Price]]*100</f>
        <v>102.27272727272727</v>
      </c>
      <c r="I57" s="18">
        <f>Table9_2[[#This Row],[COGS]]-Table9_2[[#This Row],[TY YTD Revenue]]</f>
        <v>-213400</v>
      </c>
      <c r="J57" s="18">
        <f>Table9_2[[#This Row],[Actual Margin]]*1.1</f>
        <v>-234740.00000000003</v>
      </c>
    </row>
    <row r="58" spans="1:10" hidden="1" x14ac:dyDescent="0.25">
      <c r="A58" s="18" t="s">
        <v>57</v>
      </c>
      <c r="B58" s="18" t="s">
        <v>99</v>
      </c>
      <c r="C58" s="20">
        <v>9230000</v>
      </c>
      <c r="D58" s="21">
        <f>Table9_2[[#This Row],[Target Revenue]]*0.9</f>
        <v>8307000</v>
      </c>
      <c r="E58" s="21">
        <f>Table9_2[[#This Row],[Target Revenue]]-Table9_2[[#This Row],[TY YTD Revenue]]</f>
        <v>923000</v>
      </c>
      <c r="F58" s="21">
        <f>Table9_2[[#This Row],[Target Revenue]]*0.8</f>
        <v>7384000</v>
      </c>
      <c r="G58" s="21">
        <f>Table9_2[[#This Row],[COGS]]*1.1</f>
        <v>8122400.0000000009</v>
      </c>
      <c r="H58" s="17">
        <f>Table9_2[[#This Row],[TY YTD Revenue]]/Table9_2[[#This Row],[List Price]]*100</f>
        <v>102.27272727272727</v>
      </c>
      <c r="I58" s="18">
        <f>Table9_2[[#This Row],[COGS]]-Table9_2[[#This Row],[TY YTD Revenue]]</f>
        <v>-923000</v>
      </c>
      <c r="J58" s="18">
        <f>Table9_2[[#This Row],[Actual Margin]]*1.1</f>
        <v>-1015300.0000000001</v>
      </c>
    </row>
    <row r="59" spans="1:10" x14ac:dyDescent="0.25">
      <c r="A59" s="18" t="s">
        <v>27</v>
      </c>
      <c r="B59" s="18" t="s">
        <v>96</v>
      </c>
      <c r="C59" s="20">
        <v>2136000</v>
      </c>
      <c r="D59" s="21">
        <f>Table9_2[[#This Row],[Target Revenue]]*0.9</f>
        <v>1922400</v>
      </c>
      <c r="E59" s="21">
        <f>Table9_2[[#This Row],[Target Revenue]]-Table9_2[[#This Row],[TY YTD Revenue]]</f>
        <v>213600</v>
      </c>
      <c r="F59" s="21">
        <f>Table9_2[[#This Row],[Target Revenue]]*0.8</f>
        <v>1708800</v>
      </c>
      <c r="G59" s="21">
        <f>Table9_2[[#This Row],[COGS]]*1.1</f>
        <v>1879680.0000000002</v>
      </c>
      <c r="H59" s="17">
        <f>Table9_2[[#This Row],[TY YTD Revenue]]/Table9_2[[#This Row],[List Price]]*100</f>
        <v>102.27272727272727</v>
      </c>
      <c r="I59" s="18">
        <f>Table9_2[[#This Row],[COGS]]-Table9_2[[#This Row],[TY YTD Revenue]]</f>
        <v>-213600</v>
      </c>
      <c r="J59" s="18">
        <f>Table9_2[[#This Row],[Actual Margin]]*1.1</f>
        <v>-234960.00000000003</v>
      </c>
    </row>
    <row r="60" spans="1:10" hidden="1" x14ac:dyDescent="0.25">
      <c r="A60" s="18" t="s">
        <v>31</v>
      </c>
      <c r="B60" s="18" t="s">
        <v>96</v>
      </c>
      <c r="C60" s="20">
        <v>4140000</v>
      </c>
      <c r="D60" s="21">
        <f>Table9_2[[#This Row],[Target Revenue]]*0.9</f>
        <v>3726000</v>
      </c>
      <c r="E60" s="21">
        <f>Table9_2[[#This Row],[Target Revenue]]-Table9_2[[#This Row],[TY YTD Revenue]]</f>
        <v>414000</v>
      </c>
      <c r="F60" s="21">
        <f>Table9_2[[#This Row],[Target Revenue]]*0.8</f>
        <v>3312000</v>
      </c>
      <c r="G60" s="21">
        <f>Table9_2[[#This Row],[COGS]]*1.1</f>
        <v>3643200.0000000005</v>
      </c>
      <c r="H60" s="17">
        <f>Table9_2[[#This Row],[TY YTD Revenue]]/Table9_2[[#This Row],[List Price]]*100</f>
        <v>102.27272727272727</v>
      </c>
      <c r="I60" s="18">
        <f>Table9_2[[#This Row],[COGS]]-Table9_2[[#This Row],[TY YTD Revenue]]</f>
        <v>-414000</v>
      </c>
      <c r="J60" s="18">
        <f>Table9_2[[#This Row],[Actual Margin]]*1.1</f>
        <v>-455400.00000000006</v>
      </c>
    </row>
    <row r="61" spans="1:10" hidden="1" x14ac:dyDescent="0.25">
      <c r="A61" s="18" t="s">
        <v>61</v>
      </c>
      <c r="B61" s="18" t="s">
        <v>96</v>
      </c>
      <c r="C61" s="20">
        <v>3230000</v>
      </c>
      <c r="D61" s="21">
        <f>Table9_2[[#This Row],[Target Revenue]]*0.9</f>
        <v>2907000</v>
      </c>
      <c r="E61" s="21">
        <f>Table9_2[[#This Row],[Target Revenue]]-Table9_2[[#This Row],[TY YTD Revenue]]</f>
        <v>323000</v>
      </c>
      <c r="F61" s="21">
        <f>Table9_2[[#This Row],[Target Revenue]]*0.8</f>
        <v>2584000</v>
      </c>
      <c r="G61" s="21">
        <f>Table9_2[[#This Row],[COGS]]*1.1</f>
        <v>2842400</v>
      </c>
      <c r="H61" s="17">
        <f>Table9_2[[#This Row],[TY YTD Revenue]]/Table9_2[[#This Row],[List Price]]*100</f>
        <v>102.27272727272727</v>
      </c>
      <c r="I61" s="18">
        <f>Table9_2[[#This Row],[COGS]]-Table9_2[[#This Row],[TY YTD Revenue]]</f>
        <v>-323000</v>
      </c>
      <c r="J61" s="18">
        <f>Table9_2[[#This Row],[Actual Margin]]*1.1</f>
        <v>-355300</v>
      </c>
    </row>
    <row r="62" spans="1:10" hidden="1" x14ac:dyDescent="0.25">
      <c r="A62" s="18" t="s">
        <v>43</v>
      </c>
      <c r="B62" s="18" t="s">
        <v>99</v>
      </c>
      <c r="C62" s="20">
        <v>2135000</v>
      </c>
      <c r="D62" s="21">
        <f>Table9_2[[#This Row],[Target Revenue]]*0.9</f>
        <v>1921500</v>
      </c>
      <c r="E62" s="21">
        <f>Table9_2[[#This Row],[Target Revenue]]-Table9_2[[#This Row],[TY YTD Revenue]]</f>
        <v>213500</v>
      </c>
      <c r="F62" s="21">
        <f>Table9_2[[#This Row],[Target Revenue]]*0.8</f>
        <v>1708000</v>
      </c>
      <c r="G62" s="21">
        <f>Table9_2[[#This Row],[COGS]]*1.1</f>
        <v>1878800.0000000002</v>
      </c>
      <c r="H62" s="17">
        <f>Table9_2[[#This Row],[TY YTD Revenue]]/Table9_2[[#This Row],[List Price]]*100</f>
        <v>102.27272727272727</v>
      </c>
      <c r="I62" s="18">
        <f>Table9_2[[#This Row],[COGS]]-Table9_2[[#This Row],[TY YTD Revenue]]</f>
        <v>-213500</v>
      </c>
      <c r="J62" s="18">
        <f>Table9_2[[#This Row],[Actual Margin]]*1.1</f>
        <v>-234850.00000000003</v>
      </c>
    </row>
    <row r="63" spans="1:10" hidden="1" x14ac:dyDescent="0.25">
      <c r="A63" s="18" t="s">
        <v>31</v>
      </c>
      <c r="B63" s="18" t="s">
        <v>137</v>
      </c>
      <c r="C63" s="20">
        <v>3230000</v>
      </c>
      <c r="D63" s="21">
        <f>Table9_2[[#This Row],[Target Revenue]]*0.9</f>
        <v>2907000</v>
      </c>
      <c r="E63" s="21">
        <f>Table9_2[[#This Row],[Target Revenue]]-Table9_2[[#This Row],[TY YTD Revenue]]</f>
        <v>323000</v>
      </c>
      <c r="F63" s="21">
        <f>Table9_2[[#This Row],[Target Revenue]]*0.8</f>
        <v>2584000</v>
      </c>
      <c r="G63" s="21">
        <f>Table9_2[[#This Row],[COGS]]*1.1</f>
        <v>2842400</v>
      </c>
      <c r="H63" s="17">
        <f>Table9_2[[#This Row],[TY YTD Revenue]]/Table9_2[[#This Row],[List Price]]*100</f>
        <v>102.27272727272727</v>
      </c>
      <c r="I63" s="18">
        <f>Table9_2[[#This Row],[COGS]]-Table9_2[[#This Row],[TY YTD Revenue]]</f>
        <v>-323000</v>
      </c>
      <c r="J63" s="18">
        <f>Table9_2[[#This Row],[Actual Margin]]*1.1</f>
        <v>-355300</v>
      </c>
    </row>
    <row r="64" spans="1:10" hidden="1" x14ac:dyDescent="0.25">
      <c r="A64" s="18" t="s">
        <v>34</v>
      </c>
      <c r="B64" s="18" t="s">
        <v>137</v>
      </c>
      <c r="C64" s="20">
        <v>3910000</v>
      </c>
      <c r="D64" s="21">
        <f>Table9_2[[#This Row],[Target Revenue]]*0.95</f>
        <v>3714500</v>
      </c>
      <c r="E64" s="21">
        <f>Table9_2[[#This Row],[Target Revenue]]-Table9_2[[#This Row],[TY YTD Revenue]]</f>
        <v>195500</v>
      </c>
      <c r="F64" s="21">
        <f>Table9_2[[#This Row],[Target Revenue]]*0.8</f>
        <v>3128000</v>
      </c>
      <c r="G64" s="21">
        <f>Table9_2[[#This Row],[COGS]]*1.1</f>
        <v>3440800.0000000005</v>
      </c>
      <c r="H64" s="17">
        <f>Table9_2[[#This Row],[TY YTD Revenue]]/Table9_2[[#This Row],[List Price]]*100</f>
        <v>107.95454545454544</v>
      </c>
      <c r="I64" s="18">
        <f>Table9_2[[#This Row],[COGS]]-Table9_2[[#This Row],[TY YTD Revenue]]</f>
        <v>-586500</v>
      </c>
      <c r="J64" s="18">
        <f>Table9_2[[#This Row],[Actual Margin]]*1.1</f>
        <v>-645150</v>
      </c>
    </row>
    <row r="65" spans="1:10" hidden="1" x14ac:dyDescent="0.25">
      <c r="A65" s="18" t="s">
        <v>57</v>
      </c>
      <c r="B65" s="18" t="s">
        <v>99</v>
      </c>
      <c r="C65" s="20">
        <v>3230000</v>
      </c>
      <c r="D65" s="21">
        <f>Table9_2[[#This Row],[Target Revenue]]*0.9</f>
        <v>2907000</v>
      </c>
      <c r="E65" s="21">
        <f>Table9_2[[#This Row],[Target Revenue]]-Table9_2[[#This Row],[TY YTD Revenue]]</f>
        <v>323000</v>
      </c>
      <c r="F65" s="21">
        <f>Table9_2[[#This Row],[Target Revenue]]*0.8</f>
        <v>2584000</v>
      </c>
      <c r="G65" s="21">
        <f>Table9_2[[#This Row],[COGS]]*1.1</f>
        <v>2842400</v>
      </c>
      <c r="H65" s="17">
        <f>Table9_2[[#This Row],[TY YTD Revenue]]/Table9_2[[#This Row],[List Price]]*100</f>
        <v>102.27272727272727</v>
      </c>
      <c r="I65" s="18">
        <f>Table9_2[[#This Row],[COGS]]-Table9_2[[#This Row],[TY YTD Revenue]]</f>
        <v>-323000</v>
      </c>
      <c r="J65" s="18">
        <f>Table9_2[[#This Row],[Actual Margin]]*1.1</f>
        <v>-355300</v>
      </c>
    </row>
    <row r="66" spans="1:10" hidden="1" x14ac:dyDescent="0.25">
      <c r="A66" s="18" t="s">
        <v>16</v>
      </c>
      <c r="B66" s="18" t="s">
        <v>92</v>
      </c>
      <c r="C66" s="20">
        <v>7140000</v>
      </c>
      <c r="D66" s="21">
        <f>Table9_2[[#This Row],[Target Revenue]]*0.9</f>
        <v>6426000</v>
      </c>
      <c r="E66" s="21">
        <f>Table9_2[[#This Row],[Target Revenue]]-Table9_2[[#This Row],[TY YTD Revenue]]</f>
        <v>714000</v>
      </c>
      <c r="F66" s="21">
        <f>Table9_2[[#This Row],[Target Revenue]]*0.8</f>
        <v>5712000</v>
      </c>
      <c r="G66" s="21">
        <f>Table9_2[[#This Row],[COGS]]*1.1</f>
        <v>6283200.0000000009</v>
      </c>
      <c r="H66" s="17">
        <f>Table9_2[[#This Row],[TY YTD Revenue]]/Table9_2[[#This Row],[List Price]]*100</f>
        <v>102.27272727272725</v>
      </c>
      <c r="I66" s="18">
        <f>Table9_2[[#This Row],[COGS]]-Table9_2[[#This Row],[TY YTD Revenue]]</f>
        <v>-714000</v>
      </c>
      <c r="J66" s="18">
        <f>Table9_2[[#This Row],[Actual Margin]]*1.1</f>
        <v>-785400.00000000012</v>
      </c>
    </row>
    <row r="67" spans="1:10" hidden="1" x14ac:dyDescent="0.25">
      <c r="A67" s="18" t="s">
        <v>12</v>
      </c>
      <c r="B67" s="18" t="s">
        <v>99</v>
      </c>
      <c r="C67" s="20">
        <v>2134000</v>
      </c>
      <c r="D67" s="21">
        <f>Table9_2[[#This Row],[Target Revenue]]*0.9</f>
        <v>1920600</v>
      </c>
      <c r="E67" s="21">
        <f>Table9_2[[#This Row],[Target Revenue]]-Table9_2[[#This Row],[TY YTD Revenue]]</f>
        <v>213400</v>
      </c>
      <c r="F67" s="21">
        <f>Table9_2[[#This Row],[Target Revenue]]*0.8</f>
        <v>1707200</v>
      </c>
      <c r="G67" s="21">
        <f>Table9_2[[#This Row],[COGS]]*1.1</f>
        <v>1877920.0000000002</v>
      </c>
      <c r="H67" s="17">
        <f>Table9_2[[#This Row],[TY YTD Revenue]]/Table9_2[[#This Row],[List Price]]*100</f>
        <v>102.27272727272727</v>
      </c>
      <c r="I67" s="18">
        <f>Table9_2[[#This Row],[COGS]]-Table9_2[[#This Row],[TY YTD Revenue]]</f>
        <v>-213400</v>
      </c>
      <c r="J67" s="18">
        <f>Table9_2[[#This Row],[Actual Margin]]*1.1</f>
        <v>-234740.00000000003</v>
      </c>
    </row>
    <row r="68" spans="1:10" hidden="1" x14ac:dyDescent="0.25">
      <c r="A68" s="18" t="s">
        <v>16</v>
      </c>
      <c r="B68" s="18" t="s">
        <v>109</v>
      </c>
      <c r="C68" s="20">
        <v>4300000</v>
      </c>
      <c r="D68" s="21">
        <f>Table9_2[[#This Row],[Target Revenue]]*0.9</f>
        <v>3870000</v>
      </c>
      <c r="E68" s="21">
        <f>Table9_2[[#This Row],[Target Revenue]]-Table9_2[[#This Row],[TY YTD Revenue]]</f>
        <v>430000</v>
      </c>
      <c r="F68" s="21">
        <f>Table9_2[[#This Row],[Target Revenue]]*0.8</f>
        <v>3440000</v>
      </c>
      <c r="G68" s="21">
        <f>Table9_2[[#This Row],[COGS]]*1.1</f>
        <v>3784000.0000000005</v>
      </c>
      <c r="H68" s="17">
        <f>Table9_2[[#This Row],[TY YTD Revenue]]/Table9_2[[#This Row],[List Price]]*100</f>
        <v>102.27272727272727</v>
      </c>
      <c r="I68" s="18">
        <f>Table9_2[[#This Row],[COGS]]-Table9_2[[#This Row],[TY YTD Revenue]]</f>
        <v>-430000</v>
      </c>
      <c r="J68" s="18">
        <f>Table9_2[[#This Row],[Actual Margin]]*1.1</f>
        <v>-473000.00000000006</v>
      </c>
    </row>
    <row r="69" spans="1:10" hidden="1" x14ac:dyDescent="0.25">
      <c r="A69" s="18" t="s">
        <v>34</v>
      </c>
      <c r="B69" s="18" t="s">
        <v>137</v>
      </c>
      <c r="C69" s="20">
        <v>3470000</v>
      </c>
      <c r="D69" s="21">
        <f>Table9_2[[#This Row],[Target Revenue]]*0.95</f>
        <v>3296500</v>
      </c>
      <c r="E69" s="21">
        <f>Table9_2[[#This Row],[Target Revenue]]-Table9_2[[#This Row],[TY YTD Revenue]]</f>
        <v>173500</v>
      </c>
      <c r="F69" s="21">
        <f>Table9_2[[#This Row],[Target Revenue]]*0.8</f>
        <v>2776000</v>
      </c>
      <c r="G69" s="21">
        <f>Table9_2[[#This Row],[COGS]]*1.1</f>
        <v>3053600.0000000005</v>
      </c>
      <c r="H69" s="17">
        <f>Table9_2[[#This Row],[TY YTD Revenue]]/Table9_2[[#This Row],[List Price]]*100</f>
        <v>107.95454545454544</v>
      </c>
      <c r="I69" s="18">
        <f>Table9_2[[#This Row],[COGS]]-Table9_2[[#This Row],[TY YTD Revenue]]</f>
        <v>-520500</v>
      </c>
      <c r="J69" s="18">
        <f>Table9_2[[#This Row],[Actual Margin]]*1.1</f>
        <v>-572550</v>
      </c>
    </row>
    <row r="70" spans="1:10" hidden="1" x14ac:dyDescent="0.25">
      <c r="A70" s="18" t="s">
        <v>48</v>
      </c>
      <c r="B70" s="18" t="s">
        <v>81</v>
      </c>
      <c r="C70" s="20">
        <v>3140000</v>
      </c>
      <c r="D70" s="21">
        <f>Table9_2[[#This Row],[Target Revenue]]*0.9</f>
        <v>2826000</v>
      </c>
      <c r="E70" s="21">
        <f>Table9_2[[#This Row],[Target Revenue]]-Table9_2[[#This Row],[TY YTD Revenue]]</f>
        <v>314000</v>
      </c>
      <c r="F70" s="21">
        <f>Table9_2[[#This Row],[Target Revenue]]*0.8</f>
        <v>2512000</v>
      </c>
      <c r="G70" s="21">
        <f>Table9_2[[#This Row],[COGS]]*1.1</f>
        <v>2763200</v>
      </c>
      <c r="H70" s="17">
        <f>Table9_2[[#This Row],[TY YTD Revenue]]/Table9_2[[#This Row],[List Price]]*100</f>
        <v>102.27272727272727</v>
      </c>
      <c r="I70" s="18">
        <f>Table9_2[[#This Row],[COGS]]-Table9_2[[#This Row],[TY YTD Revenue]]</f>
        <v>-314000</v>
      </c>
      <c r="J70" s="18">
        <f>Table9_2[[#This Row],[Actual Margin]]*1.1</f>
        <v>-345400</v>
      </c>
    </row>
    <row r="71" spans="1:10" hidden="1" x14ac:dyDescent="0.25">
      <c r="A71" s="18" t="s">
        <v>16</v>
      </c>
      <c r="B71" s="18" t="s">
        <v>92</v>
      </c>
      <c r="C71" s="20">
        <v>2167000</v>
      </c>
      <c r="D71" s="21">
        <f>Table9_2[[#This Row],[Target Revenue]]*0.9</f>
        <v>1950300</v>
      </c>
      <c r="E71" s="21">
        <f>Table9_2[[#This Row],[Target Revenue]]-Table9_2[[#This Row],[TY YTD Revenue]]</f>
        <v>216700</v>
      </c>
      <c r="F71" s="21">
        <f>Table9_2[[#This Row],[Target Revenue]]*0.8</f>
        <v>1733600</v>
      </c>
      <c r="G71" s="21">
        <f>Table9_2[[#This Row],[COGS]]*1.1</f>
        <v>1906960.0000000002</v>
      </c>
      <c r="H71" s="17">
        <f>Table9_2[[#This Row],[TY YTD Revenue]]/Table9_2[[#This Row],[List Price]]*100</f>
        <v>102.27272727272727</v>
      </c>
      <c r="I71" s="18">
        <f>Table9_2[[#This Row],[COGS]]-Table9_2[[#This Row],[TY YTD Revenue]]</f>
        <v>-216700</v>
      </c>
      <c r="J71" s="18">
        <f>Table9_2[[#This Row],[Actual Margin]]*1.1</f>
        <v>-238370.00000000003</v>
      </c>
    </row>
    <row r="72" spans="1:10" hidden="1" x14ac:dyDescent="0.25">
      <c r="A72" s="18" t="s">
        <v>48</v>
      </c>
      <c r="B72" s="18" t="s">
        <v>81</v>
      </c>
      <c r="C72" s="20">
        <v>116000</v>
      </c>
      <c r="D72" s="21">
        <f>Table9_2[[#This Row],[Target Revenue]]*0.9</f>
        <v>104400</v>
      </c>
      <c r="E72" s="21">
        <f>Table9_2[[#This Row],[Target Revenue]]-Table9_2[[#This Row],[TY YTD Revenue]]</f>
        <v>11600</v>
      </c>
      <c r="F72" s="21">
        <f>Table9_2[[#This Row],[Target Revenue]]*0.8</f>
        <v>92800</v>
      </c>
      <c r="G72" s="21">
        <f>Table9_2[[#This Row],[COGS]]*1.1</f>
        <v>102080.00000000001</v>
      </c>
      <c r="H72" s="17">
        <f>Table9_2[[#This Row],[TY YTD Revenue]]/Table9_2[[#This Row],[List Price]]*100</f>
        <v>102.27272727272725</v>
      </c>
      <c r="I72" s="18">
        <f>Table9_2[[#This Row],[COGS]]-Table9_2[[#This Row],[TY YTD Revenue]]</f>
        <v>-11600</v>
      </c>
      <c r="J72" s="18">
        <f>Table9_2[[#This Row],[Actual Margin]]*1.1</f>
        <v>-12760.000000000002</v>
      </c>
    </row>
    <row r="73" spans="1:10" hidden="1" x14ac:dyDescent="0.25">
      <c r="A73" s="18" t="s">
        <v>51</v>
      </c>
      <c r="B73" s="18" t="s">
        <v>81</v>
      </c>
      <c r="C73" s="20">
        <v>500000</v>
      </c>
      <c r="D73" s="21">
        <f>Table9_2[[#This Row],[Target Revenue]]*0.9</f>
        <v>450000</v>
      </c>
      <c r="E73" s="21">
        <f>Table9_2[[#This Row],[Target Revenue]]-Table9_2[[#This Row],[TY YTD Revenue]]</f>
        <v>50000</v>
      </c>
      <c r="F73" s="21">
        <f>Table9_2[[#This Row],[Target Revenue]]*0.8</f>
        <v>400000</v>
      </c>
      <c r="G73" s="21">
        <f>Table9_2[[#This Row],[COGS]]*1.1</f>
        <v>440000.00000000006</v>
      </c>
      <c r="H73" s="17">
        <f>Table9_2[[#This Row],[TY YTD Revenue]]/Table9_2[[#This Row],[List Price]]*100</f>
        <v>102.27272727272725</v>
      </c>
      <c r="I73" s="18">
        <f>Table9_2[[#This Row],[COGS]]-Table9_2[[#This Row],[TY YTD Revenue]]</f>
        <v>-50000</v>
      </c>
      <c r="J73" s="18">
        <f>Table9_2[[#This Row],[Actual Margin]]*1.1</f>
        <v>-55000.000000000007</v>
      </c>
    </row>
    <row r="74" spans="1:10" hidden="1" x14ac:dyDescent="0.25">
      <c r="A74" s="18" t="s">
        <v>34</v>
      </c>
      <c r="B74" s="18" t="s">
        <v>99</v>
      </c>
      <c r="C74" s="20">
        <v>6126000</v>
      </c>
      <c r="D74" s="21">
        <f>Table9_2[[#This Row],[Target Revenue]]*0.95</f>
        <v>5819700</v>
      </c>
      <c r="E74" s="21">
        <f>Table9_2[[#This Row],[Target Revenue]]-Table9_2[[#This Row],[TY YTD Revenue]]</f>
        <v>306300</v>
      </c>
      <c r="F74" s="21">
        <f>Table9_2[[#This Row],[Target Revenue]]*0.8</f>
        <v>4900800</v>
      </c>
      <c r="G74" s="21">
        <f>Table9_2[[#This Row],[COGS]]*1.1</f>
        <v>5390880</v>
      </c>
      <c r="H74" s="17">
        <f>Table9_2[[#This Row],[TY YTD Revenue]]/Table9_2[[#This Row],[List Price]]*100</f>
        <v>107.95454545454545</v>
      </c>
      <c r="I74" s="18">
        <f>Table9_2[[#This Row],[COGS]]-Table9_2[[#This Row],[TY YTD Revenue]]</f>
        <v>-918900</v>
      </c>
      <c r="J74" s="18">
        <f>Table9_2[[#This Row],[Actual Margin]]*1.1</f>
        <v>-1010790.0000000001</v>
      </c>
    </row>
    <row r="75" spans="1:10" hidden="1" x14ac:dyDescent="0.25">
      <c r="A75" s="18" t="s">
        <v>24</v>
      </c>
      <c r="B75" s="18" t="s">
        <v>99</v>
      </c>
      <c r="C75" s="20">
        <v>3170000</v>
      </c>
      <c r="D75" s="21">
        <f>Table9_2[[#This Row],[Target Revenue]]*0.9</f>
        <v>2853000</v>
      </c>
      <c r="E75" s="21">
        <f>Table9_2[[#This Row],[Target Revenue]]-Table9_2[[#This Row],[TY YTD Revenue]]</f>
        <v>317000</v>
      </c>
      <c r="F75" s="21">
        <f>Table9_2[[#This Row],[Target Revenue]]*0.8</f>
        <v>2536000</v>
      </c>
      <c r="G75" s="21">
        <f>Table9_2[[#This Row],[COGS]]*1.1</f>
        <v>2789600</v>
      </c>
      <c r="H75" s="17">
        <f>Table9_2[[#This Row],[TY YTD Revenue]]/Table9_2[[#This Row],[List Price]]*100</f>
        <v>102.27272727272727</v>
      </c>
      <c r="I75" s="18">
        <f>Table9_2[[#This Row],[COGS]]-Table9_2[[#This Row],[TY YTD Revenue]]</f>
        <v>-317000</v>
      </c>
      <c r="J75" s="18">
        <f>Table9_2[[#This Row],[Actual Margin]]*1.1</f>
        <v>-348700</v>
      </c>
    </row>
    <row r="76" spans="1:10" hidden="1" x14ac:dyDescent="0.25">
      <c r="A76" s="18" t="s">
        <v>8</v>
      </c>
      <c r="B76" s="18" t="s">
        <v>92</v>
      </c>
      <c r="C76" s="20">
        <v>5136000</v>
      </c>
      <c r="D76" s="21">
        <f>Table9_2[[#This Row],[Target Revenue]]*0.9</f>
        <v>4622400</v>
      </c>
      <c r="E76" s="21">
        <f>Table9_2[[#This Row],[Target Revenue]]-Table9_2[[#This Row],[TY YTD Revenue]]</f>
        <v>513600</v>
      </c>
      <c r="F76" s="21">
        <f>Table9_2[[#This Row],[Target Revenue]]*0.8</f>
        <v>4108800</v>
      </c>
      <c r="G76" s="21">
        <f>Table9_2[[#This Row],[COGS]]*1.1</f>
        <v>4519680</v>
      </c>
      <c r="H76" s="17">
        <f>Table9_2[[#This Row],[TY YTD Revenue]]/Table9_2[[#This Row],[List Price]]*100</f>
        <v>102.27272727272727</v>
      </c>
      <c r="I76" s="18">
        <f>Table9_2[[#This Row],[COGS]]-Table9_2[[#This Row],[TY YTD Revenue]]</f>
        <v>-513600</v>
      </c>
      <c r="J76" s="18">
        <f>Table9_2[[#This Row],[Actual Margin]]*1.1</f>
        <v>-564960</v>
      </c>
    </row>
    <row r="77" spans="1:10" hidden="1" x14ac:dyDescent="0.25">
      <c r="A77" s="18" t="s">
        <v>8</v>
      </c>
      <c r="B77" s="18" t="s">
        <v>109</v>
      </c>
      <c r="C77" s="20">
        <v>2134000</v>
      </c>
      <c r="D77" s="21">
        <f>Table9_2[[#This Row],[Target Revenue]]*0.9</f>
        <v>1920600</v>
      </c>
      <c r="E77" s="21">
        <f>Table9_2[[#This Row],[Target Revenue]]-Table9_2[[#This Row],[TY YTD Revenue]]</f>
        <v>213400</v>
      </c>
      <c r="F77" s="21">
        <f>Table9_2[[#This Row],[Target Revenue]]*0.8</f>
        <v>1707200</v>
      </c>
      <c r="G77" s="21">
        <f>Table9_2[[#This Row],[COGS]]*1.1</f>
        <v>1877920.0000000002</v>
      </c>
      <c r="H77" s="17">
        <f>Table9_2[[#This Row],[TY YTD Revenue]]/Table9_2[[#This Row],[List Price]]*100</f>
        <v>102.27272727272727</v>
      </c>
      <c r="I77" s="18">
        <f>Table9_2[[#This Row],[COGS]]-Table9_2[[#This Row],[TY YTD Revenue]]</f>
        <v>-213400</v>
      </c>
      <c r="J77" s="18">
        <f>Table9_2[[#This Row],[Actual Margin]]*1.1</f>
        <v>-234740.00000000003</v>
      </c>
    </row>
    <row r="78" spans="1:10" hidden="1" x14ac:dyDescent="0.25">
      <c r="A78" s="18" t="s">
        <v>43</v>
      </c>
      <c r="B78" s="18" t="s">
        <v>109</v>
      </c>
      <c r="C78" s="20">
        <v>910000</v>
      </c>
      <c r="D78" s="21">
        <f>Table9_2[[#This Row],[Target Revenue]]*0.9</f>
        <v>819000</v>
      </c>
      <c r="E78" s="21">
        <f>Table9_2[[#This Row],[Target Revenue]]-Table9_2[[#This Row],[TY YTD Revenue]]</f>
        <v>91000</v>
      </c>
      <c r="F78" s="21">
        <f>Table9_2[[#This Row],[Target Revenue]]*0.8</f>
        <v>728000</v>
      </c>
      <c r="G78" s="21">
        <f>Table9_2[[#This Row],[COGS]]*1.1</f>
        <v>800800.00000000012</v>
      </c>
      <c r="H78" s="17">
        <f>Table9_2[[#This Row],[TY YTD Revenue]]/Table9_2[[#This Row],[List Price]]*100</f>
        <v>102.27272727272725</v>
      </c>
      <c r="I78" s="18">
        <f>Table9_2[[#This Row],[COGS]]-Table9_2[[#This Row],[TY YTD Revenue]]</f>
        <v>-91000</v>
      </c>
      <c r="J78" s="18">
        <f>Table9_2[[#This Row],[Actual Margin]]*1.1</f>
        <v>-100100.00000000001</v>
      </c>
    </row>
    <row r="79" spans="1:10" hidden="1" x14ac:dyDescent="0.25">
      <c r="A79" s="18" t="s">
        <v>34</v>
      </c>
      <c r="B79" s="18" t="s">
        <v>109</v>
      </c>
      <c r="C79" s="20">
        <v>3136000</v>
      </c>
      <c r="D79" s="21">
        <f>Table9_2[[#This Row],[Target Revenue]]*0.95</f>
        <v>2979200</v>
      </c>
      <c r="E79" s="21">
        <f>Table9_2[[#This Row],[Target Revenue]]-Table9_2[[#This Row],[TY YTD Revenue]]</f>
        <v>156800</v>
      </c>
      <c r="F79" s="21">
        <f>Table9_2[[#This Row],[Target Revenue]]*0.8</f>
        <v>2508800</v>
      </c>
      <c r="G79" s="21">
        <f>Table9_2[[#This Row],[COGS]]*1.1</f>
        <v>2759680</v>
      </c>
      <c r="H79" s="17">
        <f>Table9_2[[#This Row],[TY YTD Revenue]]/Table9_2[[#This Row],[List Price]]*100</f>
        <v>107.95454545454545</v>
      </c>
      <c r="I79" s="18">
        <f>Table9_2[[#This Row],[COGS]]-Table9_2[[#This Row],[TY YTD Revenue]]</f>
        <v>-470400</v>
      </c>
      <c r="J79" s="18">
        <f>Table9_2[[#This Row],[Actual Margin]]*1.1</f>
        <v>-517440.00000000006</v>
      </c>
    </row>
    <row r="80" spans="1:10" hidden="1" x14ac:dyDescent="0.25">
      <c r="A80" s="18" t="s">
        <v>8</v>
      </c>
      <c r="B80" s="18" t="s">
        <v>81</v>
      </c>
      <c r="C80" s="20">
        <v>4345000</v>
      </c>
      <c r="D80" s="21">
        <f>Table9_2[[#This Row],[Target Revenue]]*0.9</f>
        <v>3910500</v>
      </c>
      <c r="E80" s="21">
        <f>Table9_2[[#This Row],[Target Revenue]]-Table9_2[[#This Row],[TY YTD Revenue]]</f>
        <v>434500</v>
      </c>
      <c r="F80" s="21">
        <f>Table9_2[[#This Row],[Target Revenue]]*0.8</f>
        <v>3476000</v>
      </c>
      <c r="G80" s="21">
        <f>Table9_2[[#This Row],[COGS]]*1.1</f>
        <v>3823600.0000000005</v>
      </c>
      <c r="H80" s="17">
        <f>Table9_2[[#This Row],[TY YTD Revenue]]/Table9_2[[#This Row],[List Price]]*100</f>
        <v>102.27272727272727</v>
      </c>
      <c r="I80" s="18">
        <f>Table9_2[[#This Row],[COGS]]-Table9_2[[#This Row],[TY YTD Revenue]]</f>
        <v>-434500</v>
      </c>
      <c r="J80" s="18">
        <f>Table9_2[[#This Row],[Actual Margin]]*1.1</f>
        <v>-477950.00000000006</v>
      </c>
    </row>
    <row r="81" spans="1:10" hidden="1" x14ac:dyDescent="0.25">
      <c r="A81" s="18" t="s">
        <v>34</v>
      </c>
      <c r="B81" s="18" t="s">
        <v>81</v>
      </c>
      <c r="C81" s="20">
        <v>2340000</v>
      </c>
      <c r="D81" s="21">
        <f>Table9_2[[#This Row],[Target Revenue]]*0.95</f>
        <v>2223000</v>
      </c>
      <c r="E81" s="21">
        <f>Table9_2[[#This Row],[Target Revenue]]-Table9_2[[#This Row],[TY YTD Revenue]]</f>
        <v>117000</v>
      </c>
      <c r="F81" s="21">
        <f>Table9_2[[#This Row],[Target Revenue]]*0.8</f>
        <v>1872000</v>
      </c>
      <c r="G81" s="21">
        <f>Table9_2[[#This Row],[COGS]]*1.1</f>
        <v>2059200.0000000002</v>
      </c>
      <c r="H81" s="17">
        <f>Table9_2[[#This Row],[TY YTD Revenue]]/Table9_2[[#This Row],[List Price]]*100</f>
        <v>107.95454545454544</v>
      </c>
      <c r="I81" s="18">
        <f>Table9_2[[#This Row],[COGS]]-Table9_2[[#This Row],[TY YTD Revenue]]</f>
        <v>-351000</v>
      </c>
      <c r="J81" s="18">
        <f>Table9_2[[#This Row],[Actual Margin]]*1.1</f>
        <v>-386100.00000000006</v>
      </c>
    </row>
    <row r="82" spans="1:10" hidden="1" x14ac:dyDescent="0.25">
      <c r="A82" s="18" t="s">
        <v>16</v>
      </c>
      <c r="B82" s="18" t="s">
        <v>92</v>
      </c>
      <c r="C82" s="20">
        <v>715000</v>
      </c>
      <c r="D82" s="21">
        <f>Table9_2[[#This Row],[Target Revenue]]*0.9</f>
        <v>643500</v>
      </c>
      <c r="E82" s="21">
        <f>Table9_2[[#This Row],[Target Revenue]]-Table9_2[[#This Row],[TY YTD Revenue]]</f>
        <v>71500</v>
      </c>
      <c r="F82" s="21">
        <f>Table9_2[[#This Row],[Target Revenue]]*0.8</f>
        <v>572000</v>
      </c>
      <c r="G82" s="21">
        <f>Table9_2[[#This Row],[COGS]]*1.1</f>
        <v>629200</v>
      </c>
      <c r="H82" s="17">
        <f>Table9_2[[#This Row],[TY YTD Revenue]]/Table9_2[[#This Row],[List Price]]*100</f>
        <v>102.27272727272727</v>
      </c>
      <c r="I82" s="18">
        <f>Table9_2[[#This Row],[COGS]]-Table9_2[[#This Row],[TY YTD Revenue]]</f>
        <v>-71500</v>
      </c>
      <c r="J82" s="18">
        <f>Table9_2[[#This Row],[Actual Margin]]*1.1</f>
        <v>-78650</v>
      </c>
    </row>
    <row r="83" spans="1:10" hidden="1" x14ac:dyDescent="0.25">
      <c r="A83" s="18" t="s">
        <v>12</v>
      </c>
      <c r="B83" s="18" t="s">
        <v>92</v>
      </c>
      <c r="C83" s="20">
        <v>2134000</v>
      </c>
      <c r="D83" s="21">
        <f>Table9_2[[#This Row],[Target Revenue]]*0.9</f>
        <v>1920600</v>
      </c>
      <c r="E83" s="21">
        <f>Table9_2[[#This Row],[Target Revenue]]-Table9_2[[#This Row],[TY YTD Revenue]]</f>
        <v>213400</v>
      </c>
      <c r="F83" s="21">
        <f>Table9_2[[#This Row],[Target Revenue]]*0.8</f>
        <v>1707200</v>
      </c>
      <c r="G83" s="21">
        <f>Table9_2[[#This Row],[COGS]]*1.1</f>
        <v>1877920.0000000002</v>
      </c>
      <c r="H83" s="17">
        <f>Table9_2[[#This Row],[TY YTD Revenue]]/Table9_2[[#This Row],[List Price]]*100</f>
        <v>102.27272727272727</v>
      </c>
      <c r="I83" s="18">
        <f>Table9_2[[#This Row],[COGS]]-Table9_2[[#This Row],[TY YTD Revenue]]</f>
        <v>-213400</v>
      </c>
      <c r="J83" s="18">
        <f>Table9_2[[#This Row],[Actual Margin]]*1.1</f>
        <v>-234740.00000000003</v>
      </c>
    </row>
    <row r="84" spans="1:10" hidden="1" x14ac:dyDescent="0.25">
      <c r="A84" s="18" t="s">
        <v>34</v>
      </c>
      <c r="B84" s="18" t="s">
        <v>109</v>
      </c>
      <c r="C84" s="20">
        <v>55000</v>
      </c>
      <c r="D84" s="21">
        <f>Table9_2[[#This Row],[Target Revenue]]*0.95</f>
        <v>52250</v>
      </c>
      <c r="E84" s="21">
        <f>Table9_2[[#This Row],[Target Revenue]]-Table9_2[[#This Row],[TY YTD Revenue]]</f>
        <v>2750</v>
      </c>
      <c r="F84" s="21">
        <f>Table9_2[[#This Row],[Target Revenue]]*0.8</f>
        <v>44000</v>
      </c>
      <c r="G84" s="21">
        <f>Table9_2[[#This Row],[COGS]]*1.1</f>
        <v>48400.000000000007</v>
      </c>
      <c r="H84" s="17">
        <f>Table9_2[[#This Row],[TY YTD Revenue]]/Table9_2[[#This Row],[List Price]]*100</f>
        <v>107.95454545454544</v>
      </c>
      <c r="I84" s="18">
        <f>Table9_2[[#This Row],[COGS]]-Table9_2[[#This Row],[TY YTD Revenue]]</f>
        <v>-8250</v>
      </c>
      <c r="J84" s="18">
        <f>Table9_2[[#This Row],[Actual Margin]]*1.1</f>
        <v>-9075</v>
      </c>
    </row>
    <row r="85" spans="1:10" hidden="1" x14ac:dyDescent="0.25">
      <c r="A85" s="18" t="s">
        <v>12</v>
      </c>
      <c r="B85" s="18" t="s">
        <v>137</v>
      </c>
      <c r="C85" s="20">
        <v>116000</v>
      </c>
      <c r="D85" s="21">
        <f>Table9_2[[#This Row],[Target Revenue]]*0.9</f>
        <v>104400</v>
      </c>
      <c r="E85" s="21">
        <f>Table9_2[[#This Row],[Target Revenue]]-Table9_2[[#This Row],[TY YTD Revenue]]</f>
        <v>11600</v>
      </c>
      <c r="F85" s="21">
        <f>Table9_2[[#This Row],[Target Revenue]]*0.8</f>
        <v>92800</v>
      </c>
      <c r="G85" s="21">
        <f>Table9_2[[#This Row],[COGS]]*1.1</f>
        <v>102080.00000000001</v>
      </c>
      <c r="H85" s="17">
        <f>Table9_2[[#This Row],[TY YTD Revenue]]/Table9_2[[#This Row],[List Price]]*100</f>
        <v>102.27272727272725</v>
      </c>
      <c r="I85" s="18">
        <f>Table9_2[[#This Row],[COGS]]-Table9_2[[#This Row],[TY YTD Revenue]]</f>
        <v>-11600</v>
      </c>
      <c r="J85" s="18">
        <f>Table9_2[[#This Row],[Actual Margin]]*1.1</f>
        <v>-12760.000000000002</v>
      </c>
    </row>
    <row r="86" spans="1:10" x14ac:dyDescent="0.25">
      <c r="A86" s="18" t="s">
        <v>27</v>
      </c>
      <c r="B86" s="18" t="s">
        <v>137</v>
      </c>
      <c r="C86" s="20">
        <v>2134000</v>
      </c>
      <c r="D86" s="21">
        <f>Table9_2[[#This Row],[Target Revenue]]*0.9</f>
        <v>1920600</v>
      </c>
      <c r="E86" s="21">
        <f>Table9_2[[#This Row],[Target Revenue]]-Table9_2[[#This Row],[TY YTD Revenue]]</f>
        <v>213400</v>
      </c>
      <c r="F86" s="21">
        <f>Table9_2[[#This Row],[Target Revenue]]*0.8</f>
        <v>1707200</v>
      </c>
      <c r="G86" s="21">
        <f>Table9_2[[#This Row],[COGS]]*1.1</f>
        <v>1877920.0000000002</v>
      </c>
      <c r="H86" s="17">
        <f>Table9_2[[#This Row],[TY YTD Revenue]]/Table9_2[[#This Row],[List Price]]*100</f>
        <v>102.27272727272727</v>
      </c>
      <c r="I86" s="18">
        <f>Table9_2[[#This Row],[COGS]]-Table9_2[[#This Row],[TY YTD Revenue]]</f>
        <v>-213400</v>
      </c>
      <c r="J86" s="18">
        <f>Table9_2[[#This Row],[Actual Margin]]*1.1</f>
        <v>-234740.00000000003</v>
      </c>
    </row>
    <row r="87" spans="1:10" hidden="1" x14ac:dyDescent="0.25">
      <c r="A87" s="18" t="s">
        <v>16</v>
      </c>
      <c r="B87" s="18" t="s">
        <v>99</v>
      </c>
      <c r="C87" s="20">
        <v>4140000</v>
      </c>
      <c r="D87" s="21">
        <f>Table9_2[[#This Row],[Target Revenue]]*0.9</f>
        <v>3726000</v>
      </c>
      <c r="E87" s="21">
        <f>Table9_2[[#This Row],[Target Revenue]]-Table9_2[[#This Row],[TY YTD Revenue]]</f>
        <v>414000</v>
      </c>
      <c r="F87" s="21">
        <f>Table9_2[[#This Row],[Target Revenue]]*0.8</f>
        <v>3312000</v>
      </c>
      <c r="G87" s="21">
        <f>Table9_2[[#This Row],[COGS]]*1.1</f>
        <v>3643200.0000000005</v>
      </c>
      <c r="H87" s="17">
        <f>Table9_2[[#This Row],[TY YTD Revenue]]/Table9_2[[#This Row],[List Price]]*100</f>
        <v>102.27272727272727</v>
      </c>
      <c r="I87" s="18">
        <f>Table9_2[[#This Row],[COGS]]-Table9_2[[#This Row],[TY YTD Revenue]]</f>
        <v>-414000</v>
      </c>
      <c r="J87" s="18">
        <f>Table9_2[[#This Row],[Actual Margin]]*1.1</f>
        <v>-455400.00000000006</v>
      </c>
    </row>
    <row r="88" spans="1:10" hidden="1" x14ac:dyDescent="0.25">
      <c r="A88" s="18" t="s">
        <v>8</v>
      </c>
      <c r="B88" s="18" t="s">
        <v>99</v>
      </c>
      <c r="C88" s="20">
        <v>6116000</v>
      </c>
      <c r="D88" s="21">
        <f>Table9_2[[#This Row],[Target Revenue]]*0.9</f>
        <v>5504400</v>
      </c>
      <c r="E88" s="21">
        <f>Table9_2[[#This Row],[Target Revenue]]-Table9_2[[#This Row],[TY YTD Revenue]]</f>
        <v>611600</v>
      </c>
      <c r="F88" s="21">
        <f>Table9_2[[#This Row],[Target Revenue]]*0.8</f>
        <v>4892800</v>
      </c>
      <c r="G88" s="21">
        <f>Table9_2[[#This Row],[COGS]]*1.1</f>
        <v>5382080</v>
      </c>
      <c r="H88" s="17">
        <f>Table9_2[[#This Row],[TY YTD Revenue]]/Table9_2[[#This Row],[List Price]]*100</f>
        <v>102.27272727272727</v>
      </c>
      <c r="I88" s="18">
        <f>Table9_2[[#This Row],[COGS]]-Table9_2[[#This Row],[TY YTD Revenue]]</f>
        <v>-611600</v>
      </c>
      <c r="J88" s="18">
        <f>Table9_2[[#This Row],[Actual Margin]]*1.1</f>
        <v>-672760</v>
      </c>
    </row>
    <row r="89" spans="1:10" hidden="1" x14ac:dyDescent="0.25">
      <c r="A89" s="18" t="s">
        <v>12</v>
      </c>
      <c r="B89" s="18" t="s">
        <v>99</v>
      </c>
      <c r="C89" s="20">
        <v>2052000</v>
      </c>
      <c r="D89" s="21">
        <f>Table9_2[[#This Row],[Target Revenue]]*0.9</f>
        <v>1846800</v>
      </c>
      <c r="E89" s="21">
        <f>Table9_2[[#This Row],[Target Revenue]]-Table9_2[[#This Row],[TY YTD Revenue]]</f>
        <v>205200</v>
      </c>
      <c r="F89" s="21">
        <f>Table9_2[[#This Row],[Target Revenue]]*0.8</f>
        <v>1641600</v>
      </c>
      <c r="G89" s="21">
        <f>Table9_2[[#This Row],[COGS]]*1.1</f>
        <v>1805760.0000000002</v>
      </c>
      <c r="H89" s="17">
        <f>Table9_2[[#This Row],[TY YTD Revenue]]/Table9_2[[#This Row],[List Price]]*100</f>
        <v>102.27272727272725</v>
      </c>
      <c r="I89" s="18">
        <f>Table9_2[[#This Row],[COGS]]-Table9_2[[#This Row],[TY YTD Revenue]]</f>
        <v>-205200</v>
      </c>
      <c r="J89" s="18">
        <f>Table9_2[[#This Row],[Actual Margin]]*1.1</f>
        <v>-225720.00000000003</v>
      </c>
    </row>
    <row r="90" spans="1:10" hidden="1" x14ac:dyDescent="0.25">
      <c r="A90" s="18" t="s">
        <v>16</v>
      </c>
      <c r="B90" s="18" t="s">
        <v>99</v>
      </c>
      <c r="C90" s="20">
        <v>2367000</v>
      </c>
      <c r="D90" s="21">
        <f>Table9_2[[#This Row],[Target Revenue]]*0.9</f>
        <v>2130300</v>
      </c>
      <c r="E90" s="21">
        <f>Table9_2[[#This Row],[Target Revenue]]-Table9_2[[#This Row],[TY YTD Revenue]]</f>
        <v>236700</v>
      </c>
      <c r="F90" s="21">
        <f>Table9_2[[#This Row],[Target Revenue]]*0.8</f>
        <v>1893600</v>
      </c>
      <c r="G90" s="21">
        <f>Table9_2[[#This Row],[COGS]]*1.1</f>
        <v>2082960.0000000002</v>
      </c>
      <c r="H90" s="17">
        <f>Table9_2[[#This Row],[TY YTD Revenue]]/Table9_2[[#This Row],[List Price]]*100</f>
        <v>102.27272727272727</v>
      </c>
      <c r="I90" s="18">
        <f>Table9_2[[#This Row],[COGS]]-Table9_2[[#This Row],[TY YTD Revenue]]</f>
        <v>-236700</v>
      </c>
      <c r="J90" s="18">
        <f>Table9_2[[#This Row],[Actual Margin]]*1.1</f>
        <v>-260370.00000000003</v>
      </c>
    </row>
    <row r="91" spans="1:10" hidden="1" x14ac:dyDescent="0.25">
      <c r="A91" s="18" t="s">
        <v>40</v>
      </c>
      <c r="B91" s="18" t="s">
        <v>99</v>
      </c>
      <c r="C91" s="20">
        <v>55000</v>
      </c>
      <c r="D91" s="21">
        <f>Table9_2[[#This Row],[Target Revenue]]*0.9</f>
        <v>49500</v>
      </c>
      <c r="E91" s="21">
        <f>Table9_2[[#This Row],[Target Revenue]]-Table9_2[[#This Row],[TY YTD Revenue]]</f>
        <v>5500</v>
      </c>
      <c r="F91" s="21">
        <f>Table9_2[[#This Row],[Target Revenue]]*0.8</f>
        <v>44000</v>
      </c>
      <c r="G91" s="21">
        <f>Table9_2[[#This Row],[COGS]]*1.1</f>
        <v>48400.000000000007</v>
      </c>
      <c r="H91" s="17">
        <f>Table9_2[[#This Row],[TY YTD Revenue]]/Table9_2[[#This Row],[List Price]]*100</f>
        <v>102.27272727272725</v>
      </c>
      <c r="I91" s="18">
        <f>Table9_2[[#This Row],[COGS]]-Table9_2[[#This Row],[TY YTD Revenue]]</f>
        <v>-5500</v>
      </c>
      <c r="J91" s="18">
        <f>Table9_2[[#This Row],[Actual Margin]]*1.1</f>
        <v>-6050.0000000000009</v>
      </c>
    </row>
    <row r="92" spans="1:10" hidden="1" x14ac:dyDescent="0.25">
      <c r="A92" s="18" t="s">
        <v>8</v>
      </c>
      <c r="B92" s="18" t="s">
        <v>92</v>
      </c>
      <c r="C92" s="20">
        <v>3226000</v>
      </c>
      <c r="D92" s="21">
        <f>Table9_2[[#This Row],[Target Revenue]]*0.9</f>
        <v>2903400</v>
      </c>
      <c r="E92" s="21">
        <f>Table9_2[[#This Row],[Target Revenue]]-Table9_2[[#This Row],[TY YTD Revenue]]</f>
        <v>322600</v>
      </c>
      <c r="F92" s="21">
        <f>Table9_2[[#This Row],[Target Revenue]]*0.8</f>
        <v>2580800</v>
      </c>
      <c r="G92" s="21">
        <f>Table9_2[[#This Row],[COGS]]*1.1</f>
        <v>2838880</v>
      </c>
      <c r="H92" s="17">
        <f>Table9_2[[#This Row],[TY YTD Revenue]]/Table9_2[[#This Row],[List Price]]*100</f>
        <v>102.27272727272727</v>
      </c>
      <c r="I92" s="18">
        <f>Table9_2[[#This Row],[COGS]]-Table9_2[[#This Row],[TY YTD Revenue]]</f>
        <v>-322600</v>
      </c>
      <c r="J92" s="18">
        <f>Table9_2[[#This Row],[Actual Margin]]*1.1</f>
        <v>-354860</v>
      </c>
    </row>
    <row r="93" spans="1:10" hidden="1" x14ac:dyDescent="0.25">
      <c r="A93" s="18" t="s">
        <v>8</v>
      </c>
      <c r="B93" s="18" t="s">
        <v>81</v>
      </c>
      <c r="C93" s="20">
        <v>116000</v>
      </c>
      <c r="D93" s="21">
        <f>Table9_2[[#This Row],[Target Revenue]]*0.9</f>
        <v>104400</v>
      </c>
      <c r="E93" s="21">
        <f>Table9_2[[#This Row],[Target Revenue]]-Table9_2[[#This Row],[TY YTD Revenue]]</f>
        <v>11600</v>
      </c>
      <c r="F93" s="21">
        <f>Table9_2[[#This Row],[Target Revenue]]*0.8</f>
        <v>92800</v>
      </c>
      <c r="G93" s="21">
        <f>Table9_2[[#This Row],[COGS]]*1.1</f>
        <v>102080.00000000001</v>
      </c>
      <c r="H93" s="17">
        <f>Table9_2[[#This Row],[TY YTD Revenue]]/Table9_2[[#This Row],[List Price]]*100</f>
        <v>102.27272727272725</v>
      </c>
      <c r="I93" s="18">
        <f>Table9_2[[#This Row],[COGS]]-Table9_2[[#This Row],[TY YTD Revenue]]</f>
        <v>-11600</v>
      </c>
      <c r="J93" s="18">
        <f>Table9_2[[#This Row],[Actual Margin]]*1.1</f>
        <v>-12760.000000000002</v>
      </c>
    </row>
    <row r="94" spans="1:10" hidden="1" x14ac:dyDescent="0.25">
      <c r="A94" s="18" t="s">
        <v>16</v>
      </c>
      <c r="B94" s="18" t="s">
        <v>92</v>
      </c>
      <c r="C94" s="20">
        <v>4910000</v>
      </c>
      <c r="D94" s="21">
        <f>Table9_2[[#This Row],[Target Revenue]]*0.9</f>
        <v>4419000</v>
      </c>
      <c r="E94" s="21">
        <f>Table9_2[[#This Row],[Target Revenue]]-Table9_2[[#This Row],[TY YTD Revenue]]</f>
        <v>491000</v>
      </c>
      <c r="F94" s="21">
        <f>Table9_2[[#This Row],[Target Revenue]]*0.8</f>
        <v>3928000</v>
      </c>
      <c r="G94" s="21">
        <f>Table9_2[[#This Row],[COGS]]*1.1</f>
        <v>4320800</v>
      </c>
      <c r="H94" s="17">
        <f>Table9_2[[#This Row],[TY YTD Revenue]]/Table9_2[[#This Row],[List Price]]*100</f>
        <v>102.27272727272727</v>
      </c>
      <c r="I94" s="18">
        <f>Table9_2[[#This Row],[COGS]]-Table9_2[[#This Row],[TY YTD Revenue]]</f>
        <v>-491000</v>
      </c>
      <c r="J94" s="18">
        <f>Table9_2[[#This Row],[Actual Margin]]*1.1</f>
        <v>-540100</v>
      </c>
    </row>
    <row r="95" spans="1:10" hidden="1" x14ac:dyDescent="0.25">
      <c r="A95" s="18" t="s">
        <v>12</v>
      </c>
      <c r="B95" s="18" t="s">
        <v>109</v>
      </c>
      <c r="C95" s="20">
        <v>3795000</v>
      </c>
      <c r="D95" s="21">
        <f>Table9_2[[#This Row],[Target Revenue]]*0.9</f>
        <v>3415500</v>
      </c>
      <c r="E95" s="21">
        <f>Table9_2[[#This Row],[Target Revenue]]-Table9_2[[#This Row],[TY YTD Revenue]]</f>
        <v>379500</v>
      </c>
      <c r="F95" s="21">
        <f>Table9_2[[#This Row],[Target Revenue]]*0.8</f>
        <v>3036000</v>
      </c>
      <c r="G95" s="21">
        <f>Table9_2[[#This Row],[COGS]]*1.1</f>
        <v>3339600.0000000005</v>
      </c>
      <c r="H95" s="17">
        <f>Table9_2[[#This Row],[TY YTD Revenue]]/Table9_2[[#This Row],[List Price]]*100</f>
        <v>102.27272727272725</v>
      </c>
      <c r="I95" s="18">
        <f>Table9_2[[#This Row],[COGS]]-Table9_2[[#This Row],[TY YTD Revenue]]</f>
        <v>-379500</v>
      </c>
      <c r="J95" s="18">
        <f>Table9_2[[#This Row],[Actual Margin]]*1.1</f>
        <v>-417450.00000000006</v>
      </c>
    </row>
    <row r="96" spans="1:10" hidden="1" x14ac:dyDescent="0.25">
      <c r="A96" s="18" t="s">
        <v>57</v>
      </c>
      <c r="B96" s="18" t="s">
        <v>109</v>
      </c>
      <c r="C96" s="20">
        <v>2136000</v>
      </c>
      <c r="D96" s="21">
        <f>Table9_2[[#This Row],[Target Revenue]]*0.9</f>
        <v>1922400</v>
      </c>
      <c r="E96" s="21">
        <f>Table9_2[[#This Row],[Target Revenue]]-Table9_2[[#This Row],[TY YTD Revenue]]</f>
        <v>213600</v>
      </c>
      <c r="F96" s="21">
        <f>Table9_2[[#This Row],[Target Revenue]]*0.8</f>
        <v>1708800</v>
      </c>
      <c r="G96" s="21">
        <f>Table9_2[[#This Row],[COGS]]*1.1</f>
        <v>1879680.0000000002</v>
      </c>
      <c r="H96" s="17">
        <f>Table9_2[[#This Row],[TY YTD Revenue]]/Table9_2[[#This Row],[List Price]]*100</f>
        <v>102.27272727272727</v>
      </c>
      <c r="I96" s="18">
        <f>Table9_2[[#This Row],[COGS]]-Table9_2[[#This Row],[TY YTD Revenue]]</f>
        <v>-213600</v>
      </c>
      <c r="J96" s="18">
        <f>Table9_2[[#This Row],[Actual Margin]]*1.1</f>
        <v>-234960.00000000003</v>
      </c>
    </row>
    <row r="97" spans="1:10" hidden="1" x14ac:dyDescent="0.25">
      <c r="A97" s="18" t="s">
        <v>43</v>
      </c>
      <c r="B97" s="18" t="s">
        <v>92</v>
      </c>
      <c r="C97" s="20">
        <v>6175000</v>
      </c>
      <c r="D97" s="21">
        <f>Table9_2[[#This Row],[Target Revenue]]*0.9</f>
        <v>5557500</v>
      </c>
      <c r="E97" s="21">
        <f>Table9_2[[#This Row],[Target Revenue]]-Table9_2[[#This Row],[TY YTD Revenue]]</f>
        <v>617500</v>
      </c>
      <c r="F97" s="21">
        <f>Table9_2[[#This Row],[Target Revenue]]*0.8</f>
        <v>4940000</v>
      </c>
      <c r="G97" s="21">
        <f>Table9_2[[#This Row],[COGS]]*1.1</f>
        <v>5434000</v>
      </c>
      <c r="H97" s="17">
        <f>Table9_2[[#This Row],[TY YTD Revenue]]/Table9_2[[#This Row],[List Price]]*100</f>
        <v>102.27272727272727</v>
      </c>
      <c r="I97" s="18">
        <f>Table9_2[[#This Row],[COGS]]-Table9_2[[#This Row],[TY YTD Revenue]]</f>
        <v>-617500</v>
      </c>
      <c r="J97" s="18">
        <f>Table9_2[[#This Row],[Actual Margin]]*1.1</f>
        <v>-679250</v>
      </c>
    </row>
    <row r="98" spans="1:10" hidden="1" x14ac:dyDescent="0.25">
      <c r="A98" s="18" t="s">
        <v>61</v>
      </c>
      <c r="B98" s="18" t="s">
        <v>92</v>
      </c>
      <c r="C98" s="20">
        <v>3136000</v>
      </c>
      <c r="D98" s="21">
        <f>Table9_2[[#This Row],[Target Revenue]]*0.9</f>
        <v>2822400</v>
      </c>
      <c r="E98" s="21">
        <f>Table9_2[[#This Row],[Target Revenue]]-Table9_2[[#This Row],[TY YTD Revenue]]</f>
        <v>313600</v>
      </c>
      <c r="F98" s="21">
        <f>Table9_2[[#This Row],[Target Revenue]]*0.8</f>
        <v>2508800</v>
      </c>
      <c r="G98" s="21">
        <f>Table9_2[[#This Row],[COGS]]*1.1</f>
        <v>2759680</v>
      </c>
      <c r="H98" s="17">
        <f>Table9_2[[#This Row],[TY YTD Revenue]]/Table9_2[[#This Row],[List Price]]*100</f>
        <v>102.27272727272727</v>
      </c>
      <c r="I98" s="18">
        <f>Table9_2[[#This Row],[COGS]]-Table9_2[[#This Row],[TY YTD Revenue]]</f>
        <v>-313600</v>
      </c>
      <c r="J98" s="18">
        <f>Table9_2[[#This Row],[Actual Margin]]*1.1</f>
        <v>-344960</v>
      </c>
    </row>
    <row r="99" spans="1:10" hidden="1" x14ac:dyDescent="0.25">
      <c r="A99" s="18" t="s">
        <v>31</v>
      </c>
      <c r="B99" s="18" t="s">
        <v>92</v>
      </c>
      <c r="C99" s="20">
        <v>3140000</v>
      </c>
      <c r="D99" s="21">
        <f>Table9_2[[#This Row],[Target Revenue]]*0.9</f>
        <v>2826000</v>
      </c>
      <c r="E99" s="21">
        <f>Table9_2[[#This Row],[Target Revenue]]-Table9_2[[#This Row],[TY YTD Revenue]]</f>
        <v>314000</v>
      </c>
      <c r="F99" s="21">
        <f>Table9_2[[#This Row],[Target Revenue]]*0.8</f>
        <v>2512000</v>
      </c>
      <c r="G99" s="21">
        <f>Table9_2[[#This Row],[COGS]]*1.1</f>
        <v>2763200</v>
      </c>
      <c r="H99" s="17">
        <f>Table9_2[[#This Row],[TY YTD Revenue]]/Table9_2[[#This Row],[List Price]]*100</f>
        <v>102.27272727272727</v>
      </c>
      <c r="I99" s="18">
        <f>Table9_2[[#This Row],[COGS]]-Table9_2[[#This Row],[TY YTD Revenue]]</f>
        <v>-314000</v>
      </c>
      <c r="J99" s="18">
        <f>Table9_2[[#This Row],[Actual Margin]]*1.1</f>
        <v>-345400</v>
      </c>
    </row>
    <row r="100" spans="1:10" hidden="1" x14ac:dyDescent="0.25">
      <c r="A100" s="18" t="s">
        <v>8</v>
      </c>
      <c r="B100" s="18" t="s">
        <v>109</v>
      </c>
      <c r="C100" s="20">
        <v>5116000</v>
      </c>
      <c r="D100" s="21">
        <f>Table9_2[[#This Row],[Target Revenue]]*0.9</f>
        <v>4604400</v>
      </c>
      <c r="E100" s="21">
        <f>Table9_2[[#This Row],[Target Revenue]]-Table9_2[[#This Row],[TY YTD Revenue]]</f>
        <v>511600</v>
      </c>
      <c r="F100" s="21">
        <f>Table9_2[[#This Row],[Target Revenue]]*0.8</f>
        <v>4092800</v>
      </c>
      <c r="G100" s="21">
        <f>Table9_2[[#This Row],[COGS]]*1.1</f>
        <v>4502080</v>
      </c>
      <c r="H100" s="17">
        <f>Table9_2[[#This Row],[TY YTD Revenue]]/Table9_2[[#This Row],[List Price]]*100</f>
        <v>102.27272727272727</v>
      </c>
      <c r="I100" s="18">
        <f>Table9_2[[#This Row],[COGS]]-Table9_2[[#This Row],[TY YTD Revenue]]</f>
        <v>-511600</v>
      </c>
      <c r="J100" s="18">
        <f>Table9_2[[#This Row],[Actual Margin]]*1.1</f>
        <v>-562760</v>
      </c>
    </row>
    <row r="101" spans="1:10" hidden="1" x14ac:dyDescent="0.25">
      <c r="A101" s="18" t="s">
        <v>8</v>
      </c>
      <c r="B101" s="18" t="s">
        <v>92</v>
      </c>
      <c r="C101" s="20">
        <v>3795000</v>
      </c>
      <c r="D101" s="21">
        <f>Table9_2[[#This Row],[Target Revenue]]*0.9</f>
        <v>3415500</v>
      </c>
      <c r="E101" s="21">
        <f>Table9_2[[#This Row],[Target Revenue]]-Table9_2[[#This Row],[TY YTD Revenue]]</f>
        <v>379500</v>
      </c>
      <c r="F101" s="21">
        <f>Table9_2[[#This Row],[Target Revenue]]*0.8</f>
        <v>3036000</v>
      </c>
      <c r="G101" s="21">
        <f>Table9_2[[#This Row],[COGS]]*1.1</f>
        <v>3339600.0000000005</v>
      </c>
      <c r="H101" s="17">
        <f>Table9_2[[#This Row],[TY YTD Revenue]]/Table9_2[[#This Row],[List Price]]*100</f>
        <v>102.27272727272725</v>
      </c>
      <c r="I101" s="18">
        <f>Table9_2[[#This Row],[COGS]]-Table9_2[[#This Row],[TY YTD Revenue]]</f>
        <v>-379500</v>
      </c>
      <c r="J101" s="18">
        <f>Table9_2[[#This Row],[Actual Margin]]*1.1</f>
        <v>-417450.00000000006</v>
      </c>
    </row>
    <row r="102" spans="1:10" hidden="1" x14ac:dyDescent="0.25">
      <c r="A102" s="18" t="s">
        <v>48</v>
      </c>
      <c r="B102" s="18" t="s">
        <v>99</v>
      </c>
      <c r="C102" s="20">
        <v>2150000</v>
      </c>
      <c r="D102" s="21">
        <f>Table9_2[[#This Row],[Target Revenue]]*0.9</f>
        <v>1935000</v>
      </c>
      <c r="E102" s="21">
        <f>Table9_2[[#This Row],[Target Revenue]]-Table9_2[[#This Row],[TY YTD Revenue]]</f>
        <v>215000</v>
      </c>
      <c r="F102" s="21">
        <f>Table9_2[[#This Row],[Target Revenue]]*0.8</f>
        <v>1720000</v>
      </c>
      <c r="G102" s="21">
        <f>Table9_2[[#This Row],[COGS]]*1.1</f>
        <v>1892000.0000000002</v>
      </c>
      <c r="H102" s="17">
        <f>Table9_2[[#This Row],[TY YTD Revenue]]/Table9_2[[#This Row],[List Price]]*100</f>
        <v>102.27272727272727</v>
      </c>
      <c r="I102" s="18">
        <f>Table9_2[[#This Row],[COGS]]-Table9_2[[#This Row],[TY YTD Revenue]]</f>
        <v>-215000</v>
      </c>
      <c r="J102" s="18">
        <f>Table9_2[[#This Row],[Actual Margin]]*1.1</f>
        <v>-236500.00000000003</v>
      </c>
    </row>
    <row r="103" spans="1:10" hidden="1" x14ac:dyDescent="0.25">
      <c r="A103" s="18" t="s">
        <v>61</v>
      </c>
      <c r="B103" s="18" t="s">
        <v>92</v>
      </c>
      <c r="C103" s="20">
        <v>4230000</v>
      </c>
      <c r="D103" s="21">
        <f>Table9_2[[#This Row],[Target Revenue]]*0.9</f>
        <v>3807000</v>
      </c>
      <c r="E103" s="20">
        <f>Table9_2[[#This Row],[Target Revenue]]-Table9_2[[#This Row],[TY YTD Revenue]]</f>
        <v>423000</v>
      </c>
      <c r="F103" s="20">
        <f>Table9_2[[#This Row],[Target Revenue]]*0.8</f>
        <v>3384000</v>
      </c>
      <c r="G103" s="20">
        <f>Table9_2[[#This Row],[COGS]]*1.1</f>
        <v>3722400.0000000005</v>
      </c>
      <c r="H103" s="18">
        <f>Table9_2[[#This Row],[TY YTD Revenue]]/Table9_2[[#This Row],[List Price]]*100</f>
        <v>102.27272727272727</v>
      </c>
      <c r="I103" s="18">
        <f>Table9_2[[#This Row],[COGS]]-Table9_2[[#This Row],[TY YTD Revenue]]</f>
        <v>-423000</v>
      </c>
      <c r="J103" s="18">
        <f>Table9_2[[#This Row],[Actual Margin]]*1.1</f>
        <v>-465300.00000000006</v>
      </c>
    </row>
    <row r="104" spans="1:10" hidden="1" x14ac:dyDescent="0.25">
      <c r="A104" s="18" t="s">
        <v>12</v>
      </c>
      <c r="B104" s="18" t="s">
        <v>81</v>
      </c>
      <c r="C104" s="20">
        <v>6922000</v>
      </c>
      <c r="D104" s="21">
        <f>Table9_2[[#This Row],[Target Revenue]]*0.9</f>
        <v>6229800</v>
      </c>
      <c r="E104" s="20">
        <f>Table9_2[[#This Row],[Target Revenue]]-Table9_2[[#This Row],[TY YTD Revenue]]</f>
        <v>692200</v>
      </c>
      <c r="F104" s="20">
        <f>Table9_2[[#This Row],[Target Revenue]]*0.8</f>
        <v>5537600</v>
      </c>
      <c r="G104" s="20">
        <f>Table9_2[[#This Row],[COGS]]*1.1</f>
        <v>6091360.0000000009</v>
      </c>
      <c r="H104" s="18">
        <f>Table9_2[[#This Row],[TY YTD Revenue]]/Table9_2[[#This Row],[List Price]]*100</f>
        <v>102.27272727272725</v>
      </c>
      <c r="I104" s="18">
        <f>Table9_2[[#This Row],[COGS]]-Table9_2[[#This Row],[TY YTD Revenue]]</f>
        <v>-692200</v>
      </c>
      <c r="J104" s="18">
        <f>Table9_2[[#This Row],[Actual Margin]]*1.1</f>
        <v>-761420.00000000012</v>
      </c>
    </row>
    <row r="105" spans="1:10" hidden="1" x14ac:dyDescent="0.25">
      <c r="A105" s="18" t="s">
        <v>12</v>
      </c>
      <c r="B105" s="18" t="s">
        <v>92</v>
      </c>
      <c r="C105" s="20">
        <v>4137000</v>
      </c>
      <c r="D105" s="21">
        <f>Table9_2[[#This Row],[Target Revenue]]*0.9</f>
        <v>3723300</v>
      </c>
      <c r="E105" s="20">
        <f>Table9_2[[#This Row],[Target Revenue]]-Table9_2[[#This Row],[TY YTD Revenue]]</f>
        <v>413700</v>
      </c>
      <c r="F105" s="20">
        <f>Table9_2[[#This Row],[Target Revenue]]*0.8</f>
        <v>3309600</v>
      </c>
      <c r="G105" s="20">
        <f>Table9_2[[#This Row],[COGS]]*1.1</f>
        <v>3640560.0000000005</v>
      </c>
      <c r="H105" s="18">
        <f>Table9_2[[#This Row],[TY YTD Revenue]]/Table9_2[[#This Row],[List Price]]*100</f>
        <v>102.27272727272727</v>
      </c>
      <c r="I105" s="18">
        <f>Table9_2[[#This Row],[COGS]]-Table9_2[[#This Row],[TY YTD Revenue]]</f>
        <v>-413700</v>
      </c>
      <c r="J105" s="18">
        <f>Table9_2[[#This Row],[Actual Margin]]*1.1</f>
        <v>-455070.00000000006</v>
      </c>
    </row>
    <row r="106" spans="1:10" hidden="1" x14ac:dyDescent="0.25">
      <c r="A106" s="18" t="s">
        <v>34</v>
      </c>
      <c r="B106" s="18" t="s">
        <v>96</v>
      </c>
      <c r="C106" s="20">
        <v>7910000</v>
      </c>
      <c r="D106" s="21">
        <f>Table9_2[[#This Row],[Target Revenue]]*0.95</f>
        <v>7514500</v>
      </c>
      <c r="E106" s="20">
        <f>Table9_2[[#This Row],[Target Revenue]]-Table9_2[[#This Row],[TY YTD Revenue]]</f>
        <v>395500</v>
      </c>
      <c r="F106" s="20">
        <f>Table9_2[[#This Row],[Target Revenue]]*0.8</f>
        <v>6328000</v>
      </c>
      <c r="G106" s="20">
        <f>Table9_2[[#This Row],[COGS]]*1.1</f>
        <v>6960800.0000000009</v>
      </c>
      <c r="H106" s="18">
        <f>Table9_2[[#This Row],[TY YTD Revenue]]/Table9_2[[#This Row],[List Price]]*100</f>
        <v>107.95454545454544</v>
      </c>
      <c r="I106" s="18">
        <f>Table9_2[[#This Row],[COGS]]-Table9_2[[#This Row],[TY YTD Revenue]]</f>
        <v>-1186500</v>
      </c>
      <c r="J106" s="18">
        <f>Table9_2[[#This Row],[Actual Margin]]*1.1</f>
        <v>-1305150</v>
      </c>
    </row>
    <row r="107" spans="1:10" hidden="1" x14ac:dyDescent="0.25">
      <c r="A107" s="18" t="s">
        <v>34</v>
      </c>
      <c r="B107" s="18" t="s">
        <v>92</v>
      </c>
      <c r="C107" s="20">
        <v>2440000</v>
      </c>
      <c r="D107" s="21">
        <f>Table9_2[[#This Row],[Target Revenue]]*0.95</f>
        <v>2318000</v>
      </c>
      <c r="E107" s="20">
        <f>Table9_2[[#This Row],[Target Revenue]]-Table9_2[[#This Row],[TY YTD Revenue]]</f>
        <v>122000</v>
      </c>
      <c r="F107" s="20">
        <f>Table9_2[[#This Row],[Target Revenue]]*0.8</f>
        <v>1952000</v>
      </c>
      <c r="G107" s="20">
        <f>Table9_2[[#This Row],[COGS]]*1.1</f>
        <v>2147200</v>
      </c>
      <c r="H107" s="18">
        <f>Table9_2[[#This Row],[TY YTD Revenue]]/Table9_2[[#This Row],[List Price]]*100</f>
        <v>107.95454545454545</v>
      </c>
      <c r="I107" s="18">
        <f>Table9_2[[#This Row],[COGS]]-Table9_2[[#This Row],[TY YTD Revenue]]</f>
        <v>-366000</v>
      </c>
      <c r="J107" s="18">
        <f>Table9_2[[#This Row],[Actual Margin]]*1.1</f>
        <v>-402600.00000000006</v>
      </c>
    </row>
    <row r="108" spans="1:10" hidden="1" x14ac:dyDescent="0.25">
      <c r="A108" s="18" t="s">
        <v>34</v>
      </c>
      <c r="B108" s="18" t="s">
        <v>92</v>
      </c>
      <c r="C108" s="20">
        <v>4910000</v>
      </c>
      <c r="D108" s="21">
        <f>Table9_2[[#This Row],[Target Revenue]]*0.95</f>
        <v>4664500</v>
      </c>
      <c r="E108" s="20">
        <f>Table9_2[[#This Row],[Target Revenue]]-Table9_2[[#This Row],[TY YTD Revenue]]</f>
        <v>245500</v>
      </c>
      <c r="F108" s="20">
        <f>Table9_2[[#This Row],[Target Revenue]]*0.8</f>
        <v>3928000</v>
      </c>
      <c r="G108" s="20">
        <f>Table9_2[[#This Row],[COGS]]*1.1</f>
        <v>4320800</v>
      </c>
      <c r="H108" s="18">
        <f>Table9_2[[#This Row],[TY YTD Revenue]]/Table9_2[[#This Row],[List Price]]*100</f>
        <v>107.95454545454545</v>
      </c>
      <c r="I108" s="18">
        <f>Table9_2[[#This Row],[COGS]]-Table9_2[[#This Row],[TY YTD Revenue]]</f>
        <v>-736500</v>
      </c>
      <c r="J108" s="18">
        <f>Table9_2[[#This Row],[Actual Margin]]*1.1</f>
        <v>-810150.00000000012</v>
      </c>
    </row>
    <row r="109" spans="1:10" hidden="1" x14ac:dyDescent="0.25">
      <c r="A109" s="18" t="s">
        <v>34</v>
      </c>
      <c r="B109" s="18" t="s">
        <v>96</v>
      </c>
      <c r="C109" s="20">
        <v>6425000</v>
      </c>
      <c r="D109" s="21">
        <f>Table9_2[[#This Row],[Target Revenue]]*0.95</f>
        <v>6103750</v>
      </c>
      <c r="E109" s="20">
        <f>Table9_2[[#This Row],[Target Revenue]]-Table9_2[[#This Row],[TY YTD Revenue]]</f>
        <v>321250</v>
      </c>
      <c r="F109" s="20">
        <f>Table9_2[[#This Row],[Target Revenue]]*0.8</f>
        <v>5140000</v>
      </c>
      <c r="G109" s="20">
        <f>Table9_2[[#This Row],[COGS]]*1.1</f>
        <v>5654000</v>
      </c>
      <c r="H109" s="18">
        <f>Table9_2[[#This Row],[TY YTD Revenue]]/Table9_2[[#This Row],[List Price]]*100</f>
        <v>107.95454545454545</v>
      </c>
      <c r="I109" s="18">
        <f>Table9_2[[#This Row],[COGS]]-Table9_2[[#This Row],[TY YTD Revenue]]</f>
        <v>-963750</v>
      </c>
      <c r="J109" s="18">
        <f>Table9_2[[#This Row],[Actual Margin]]*1.1</f>
        <v>-1060125</v>
      </c>
    </row>
    <row r="110" spans="1:10" hidden="1" x14ac:dyDescent="0.25">
      <c r="A110" s="18" t="s">
        <v>34</v>
      </c>
      <c r="B110" s="18" t="s">
        <v>92</v>
      </c>
      <c r="C110" s="20">
        <v>1550000</v>
      </c>
      <c r="D110" s="21">
        <f>Table9_2[[#This Row],[Target Revenue]]*0.95</f>
        <v>1472500</v>
      </c>
      <c r="E110" s="20">
        <f>Table9_2[[#This Row],[Target Revenue]]-Table9_2[[#This Row],[TY YTD Revenue]]</f>
        <v>77500</v>
      </c>
      <c r="F110" s="20">
        <f>Table9_2[[#This Row],[Target Revenue]]*0.8</f>
        <v>1240000</v>
      </c>
      <c r="G110" s="20">
        <f>Table9_2[[#This Row],[COGS]]*1.1</f>
        <v>1364000</v>
      </c>
      <c r="H110" s="18">
        <f>Table9_2[[#This Row],[TY YTD Revenue]]/Table9_2[[#This Row],[List Price]]*100</f>
        <v>107.95454545454545</v>
      </c>
      <c r="I110" s="18">
        <f>Table9_2[[#This Row],[COGS]]-Table9_2[[#This Row],[TY YTD Revenue]]</f>
        <v>-232500</v>
      </c>
      <c r="J110" s="18">
        <f>Table9_2[[#This Row],[Actual Margin]]*1.1</f>
        <v>-255750.00000000003</v>
      </c>
    </row>
    <row r="111" spans="1:10" hidden="1" x14ac:dyDescent="0.25">
      <c r="A111" s="18" t="s">
        <v>34</v>
      </c>
      <c r="B111" s="18" t="s">
        <v>96</v>
      </c>
      <c r="C111" s="20">
        <v>8136000</v>
      </c>
      <c r="D111" s="21">
        <f>Table9_2[[#This Row],[Target Revenue]]*0.95</f>
        <v>7729200</v>
      </c>
      <c r="E111" s="20">
        <f>Table9_2[[#This Row],[Target Revenue]]-Table9_2[[#This Row],[TY YTD Revenue]]</f>
        <v>406800</v>
      </c>
      <c r="F111" s="20">
        <f>Table9_2[[#This Row],[Target Revenue]]*0.8</f>
        <v>6508800</v>
      </c>
      <c r="G111" s="20">
        <f>Table9_2[[#This Row],[COGS]]*1.1</f>
        <v>7159680.0000000009</v>
      </c>
      <c r="H111" s="18">
        <f>Table9_2[[#This Row],[TY YTD Revenue]]/Table9_2[[#This Row],[List Price]]*100</f>
        <v>107.95454545454544</v>
      </c>
      <c r="I111" s="18">
        <f>Table9_2[[#This Row],[COGS]]-Table9_2[[#This Row],[TY YTD Revenue]]</f>
        <v>-1220400</v>
      </c>
      <c r="J111" s="18">
        <f>Table9_2[[#This Row],[Actual Margin]]*1.1</f>
        <v>-1342440</v>
      </c>
    </row>
    <row r="112" spans="1:10" hidden="1" x14ac:dyDescent="0.25">
      <c r="A112" s="18" t="s">
        <v>34</v>
      </c>
      <c r="B112" s="18" t="s">
        <v>99</v>
      </c>
      <c r="C112" s="20">
        <v>2226000</v>
      </c>
      <c r="D112" s="21">
        <f>Table9_2[[#This Row],[Target Revenue]]*0.95</f>
        <v>2114700</v>
      </c>
      <c r="E112" s="20">
        <f>Table9_2[[#This Row],[Target Revenue]]-Table9_2[[#This Row],[TY YTD Revenue]]</f>
        <v>111300</v>
      </c>
      <c r="F112" s="20">
        <f>Table9_2[[#This Row],[Target Revenue]]*0.8</f>
        <v>1780800</v>
      </c>
      <c r="G112" s="20">
        <f>Table9_2[[#This Row],[COGS]]*1.1</f>
        <v>1958880.0000000002</v>
      </c>
      <c r="H112" s="18">
        <f>Table9_2[[#This Row],[TY YTD Revenue]]/Table9_2[[#This Row],[List Price]]*100</f>
        <v>107.95454545454544</v>
      </c>
      <c r="I112" s="18">
        <f>Table9_2[[#This Row],[COGS]]-Table9_2[[#This Row],[TY YTD Revenue]]</f>
        <v>-333900</v>
      </c>
      <c r="J112" s="18">
        <f>Table9_2[[#This Row],[Actual Margin]]*1.1</f>
        <v>-367290.00000000006</v>
      </c>
    </row>
    <row r="113" spans="1:10" hidden="1" x14ac:dyDescent="0.25">
      <c r="A113" s="18" t="s">
        <v>12</v>
      </c>
      <c r="B113" s="18" t="s">
        <v>81</v>
      </c>
      <c r="C113" s="20">
        <v>8922000</v>
      </c>
      <c r="D113" s="21">
        <f>Table9_2[[#This Row],[Target Revenue]]*0.9</f>
        <v>8029800</v>
      </c>
      <c r="E113" s="20">
        <f>Table9_2[[#This Row],[Target Revenue]]-Table9_2[[#This Row],[TY YTD Revenue]]</f>
        <v>892200</v>
      </c>
      <c r="F113" s="20">
        <f>Table9_2[[#This Row],[Target Revenue]]*0.8</f>
        <v>7137600</v>
      </c>
      <c r="G113" s="20">
        <f>Table9_2[[#This Row],[COGS]]*1.1</f>
        <v>7851360.0000000009</v>
      </c>
      <c r="H113" s="18">
        <f>Table9_2[[#This Row],[TY YTD Revenue]]/Table9_2[[#This Row],[List Price]]*100</f>
        <v>102.27272727272727</v>
      </c>
      <c r="I113" s="18">
        <f>Table9_2[[#This Row],[COGS]]-Table9_2[[#This Row],[TY YTD Revenue]]</f>
        <v>-892200</v>
      </c>
      <c r="J113" s="18">
        <f>Table9_2[[#This Row],[Actual Margin]]*1.1</f>
        <v>-981420.00000000012</v>
      </c>
    </row>
    <row r="114" spans="1:10" hidden="1" x14ac:dyDescent="0.25">
      <c r="A114" s="18" t="s">
        <v>12</v>
      </c>
      <c r="B114" s="18" t="s">
        <v>96</v>
      </c>
      <c r="C114" s="20">
        <v>4137000</v>
      </c>
      <c r="D114" s="21">
        <f>Table9_2[[#This Row],[Target Revenue]]*0.9</f>
        <v>3723300</v>
      </c>
      <c r="E114" s="20">
        <f>Table9_2[[#This Row],[Target Revenue]]-Table9_2[[#This Row],[TY YTD Revenue]]</f>
        <v>413700</v>
      </c>
      <c r="F114" s="20">
        <f>Table9_2[[#This Row],[Target Revenue]]*0.8</f>
        <v>3309600</v>
      </c>
      <c r="G114" s="20">
        <f>Table9_2[[#This Row],[COGS]]*1.1</f>
        <v>3640560.0000000005</v>
      </c>
      <c r="H114" s="18">
        <f>Table9_2[[#This Row],[TY YTD Revenue]]/Table9_2[[#This Row],[List Price]]*100</f>
        <v>102.27272727272727</v>
      </c>
      <c r="I114" s="18">
        <f>Table9_2[[#This Row],[COGS]]-Table9_2[[#This Row],[TY YTD Revenue]]</f>
        <v>-413700</v>
      </c>
      <c r="J114" s="18">
        <f>Table9_2[[#This Row],[Actual Margin]]*1.1</f>
        <v>-455070.00000000006</v>
      </c>
    </row>
    <row r="115" spans="1:10" hidden="1" x14ac:dyDescent="0.25">
      <c r="A115" s="18" t="s">
        <v>34</v>
      </c>
      <c r="B115" s="18" t="s">
        <v>109</v>
      </c>
      <c r="C115" s="20">
        <v>3136000</v>
      </c>
      <c r="D115" s="21">
        <f>Table9_2[[#This Row],[Target Revenue]]*0.95</f>
        <v>2979200</v>
      </c>
      <c r="E115" s="20">
        <f>Table9_2[[#This Row],[Target Revenue]]-Table9_2[[#This Row],[TY YTD Revenue]]</f>
        <v>156800</v>
      </c>
      <c r="F115" s="20">
        <f>Table9_2[[#This Row],[Target Revenue]]*0.8</f>
        <v>2508800</v>
      </c>
      <c r="G115" s="20">
        <f>Table9_2[[#This Row],[COGS]]*1.1</f>
        <v>2759680</v>
      </c>
      <c r="H115" s="18">
        <f>Table9_2[[#This Row],[TY YTD Revenue]]/Table9_2[[#This Row],[List Price]]*100</f>
        <v>107.95454545454545</v>
      </c>
      <c r="I115" s="18">
        <f>Table9_2[[#This Row],[COGS]]-Table9_2[[#This Row],[TY YTD Revenue]]</f>
        <v>-470400</v>
      </c>
      <c r="J115" s="18">
        <f>Table9_2[[#This Row],[Actual Margin]]*1.1</f>
        <v>-517440.00000000006</v>
      </c>
    </row>
    <row r="116" spans="1:10" hidden="1" x14ac:dyDescent="0.25">
      <c r="A116" s="18" t="s">
        <v>34</v>
      </c>
      <c r="B116" s="18" t="s">
        <v>81</v>
      </c>
      <c r="C116" s="20">
        <v>2340000</v>
      </c>
      <c r="D116" s="21">
        <f>Table9_2[[#This Row],[Target Revenue]]*0.95</f>
        <v>2223000</v>
      </c>
      <c r="E116" s="20">
        <f>Table9_2[[#This Row],[Target Revenue]]-Table9_2[[#This Row],[TY YTD Revenue]]</f>
        <v>117000</v>
      </c>
      <c r="F116" s="20">
        <f>Table9_2[[#This Row],[Target Revenue]]*0.8</f>
        <v>1872000</v>
      </c>
      <c r="G116" s="20">
        <f>Table9_2[[#This Row],[COGS]]*1.1</f>
        <v>2059200.0000000002</v>
      </c>
      <c r="H116" s="18">
        <f>Table9_2[[#This Row],[TY YTD Revenue]]/Table9_2[[#This Row],[List Price]]*100</f>
        <v>107.95454545454544</v>
      </c>
      <c r="I116" s="18">
        <f>Table9_2[[#This Row],[COGS]]-Table9_2[[#This Row],[TY YTD Revenue]]</f>
        <v>-351000</v>
      </c>
      <c r="J116" s="18">
        <f>Table9_2[[#This Row],[Actual Margin]]*1.1</f>
        <v>-386100.00000000006</v>
      </c>
    </row>
    <row r="117" spans="1:10" hidden="1" x14ac:dyDescent="0.25">
      <c r="A117" s="18" t="s">
        <v>34</v>
      </c>
      <c r="B117" s="18" t="s">
        <v>109</v>
      </c>
      <c r="C117" s="20">
        <v>55000</v>
      </c>
      <c r="D117" s="21">
        <f>Table9_2[[#This Row],[Target Revenue]]*0.95</f>
        <v>52250</v>
      </c>
      <c r="E117" s="20">
        <f>Table9_2[[#This Row],[Target Revenue]]-Table9_2[[#This Row],[TY YTD Revenue]]</f>
        <v>2750</v>
      </c>
      <c r="F117" s="20">
        <f>Table9_2[[#This Row],[Target Revenue]]*0.8</f>
        <v>44000</v>
      </c>
      <c r="G117" s="20">
        <f>Table9_2[[#This Row],[COGS]]*1.1</f>
        <v>48400.000000000007</v>
      </c>
      <c r="H117" s="18">
        <f>Table9_2[[#This Row],[TY YTD Revenue]]/Table9_2[[#This Row],[List Price]]*100</f>
        <v>107.95454545454544</v>
      </c>
      <c r="I117" s="18">
        <f>Table9_2[[#This Row],[COGS]]-Table9_2[[#This Row],[TY YTD Revenue]]</f>
        <v>-8250</v>
      </c>
      <c r="J117" s="18">
        <f>Table9_2[[#This Row],[Actual Margin]]*1.1</f>
        <v>-9075</v>
      </c>
    </row>
    <row r="118" spans="1:10" hidden="1" x14ac:dyDescent="0.25">
      <c r="A118" s="18" t="s">
        <v>12</v>
      </c>
      <c r="B118" s="18" t="s">
        <v>137</v>
      </c>
      <c r="C118" s="20">
        <v>116000</v>
      </c>
      <c r="D118" s="21">
        <f>Table9_2[[#This Row],[Target Revenue]]*0.9</f>
        <v>104400</v>
      </c>
      <c r="E118" s="20">
        <f>Table9_2[[#This Row],[Target Revenue]]-Table9_2[[#This Row],[TY YTD Revenue]]</f>
        <v>11600</v>
      </c>
      <c r="F118" s="20">
        <f>Table9_2[[#This Row],[Target Revenue]]*0.8</f>
        <v>92800</v>
      </c>
      <c r="G118" s="20">
        <f>Table9_2[[#This Row],[COGS]]*1.1</f>
        <v>102080.00000000001</v>
      </c>
      <c r="H118" s="18">
        <f>Table9_2[[#This Row],[TY YTD Revenue]]/Table9_2[[#This Row],[List Price]]*100</f>
        <v>102.27272727272725</v>
      </c>
      <c r="I118" s="18">
        <f>Table9_2[[#This Row],[COGS]]-Table9_2[[#This Row],[TY YTD Revenue]]</f>
        <v>-11600</v>
      </c>
      <c r="J118" s="18">
        <f>Table9_2[[#This Row],[Actual Margin]]*1.1</f>
        <v>-12760.000000000002</v>
      </c>
    </row>
    <row r="119" spans="1:10" hidden="1" x14ac:dyDescent="0.25">
      <c r="A119" s="18" t="s">
        <v>12</v>
      </c>
      <c r="B119" s="18" t="s">
        <v>109</v>
      </c>
      <c r="C119" s="20">
        <v>3795000</v>
      </c>
      <c r="D119" s="21">
        <f>Table9_2[[#This Row],[Target Revenue]]*0.9</f>
        <v>3415500</v>
      </c>
      <c r="E119" s="20">
        <f>Table9_2[[#This Row],[Target Revenue]]-Table9_2[[#This Row],[TY YTD Revenue]]</f>
        <v>379500</v>
      </c>
      <c r="F119" s="20">
        <f>Table9_2[[#This Row],[Target Revenue]]*0.8</f>
        <v>3036000</v>
      </c>
      <c r="G119" s="20">
        <f>Table9_2[[#This Row],[COGS]]*1.1</f>
        <v>3339600.0000000005</v>
      </c>
      <c r="H119" s="18">
        <f>Table9_2[[#This Row],[TY YTD Revenue]]/Table9_2[[#This Row],[List Price]]*100</f>
        <v>102.27272727272725</v>
      </c>
      <c r="I119" s="18">
        <f>Table9_2[[#This Row],[COGS]]-Table9_2[[#This Row],[TY YTD Revenue]]</f>
        <v>-379500</v>
      </c>
      <c r="J119" s="18">
        <f>Table9_2[[#This Row],[Actual Margin]]*1.1</f>
        <v>-417450.00000000006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20" sqref="G20"/>
    </sheetView>
  </sheetViews>
  <sheetFormatPr defaultRowHeight="15" x14ac:dyDescent="0.25"/>
  <cols>
    <col min="1" max="1" width="22.28515625" bestFit="1" customWidth="1"/>
    <col min="2" max="3" width="18.7109375" bestFit="1" customWidth="1"/>
    <col min="4" max="4" width="21.5703125" customWidth="1"/>
  </cols>
  <sheetData>
    <row r="1" spans="1:4" x14ac:dyDescent="0.25">
      <c r="A1" s="18" t="s">
        <v>67</v>
      </c>
      <c r="B1" s="17" t="s">
        <v>66</v>
      </c>
      <c r="C1" s="18" t="s">
        <v>183</v>
      </c>
      <c r="D1" s="18" t="s">
        <v>182</v>
      </c>
    </row>
    <row r="2" spans="1:4" x14ac:dyDescent="0.25">
      <c r="A2" s="18" t="s">
        <v>81</v>
      </c>
      <c r="B2" s="17" t="s">
        <v>80</v>
      </c>
      <c r="C2" s="18">
        <v>385498</v>
      </c>
      <c r="D2" s="19">
        <f>Table9__2[[#This Row],[Target Mix ($)]]*0.8</f>
        <v>308398.40000000002</v>
      </c>
    </row>
    <row r="3" spans="1:4" x14ac:dyDescent="0.25">
      <c r="A3" s="18" t="s">
        <v>92</v>
      </c>
      <c r="B3" s="17" t="s">
        <v>91</v>
      </c>
      <c r="C3" s="18">
        <v>549223</v>
      </c>
      <c r="D3" s="19">
        <f>Table9__2[[#This Row],[Target Mix ($)]]*0.8</f>
        <v>439378.4</v>
      </c>
    </row>
    <row r="4" spans="1:4" x14ac:dyDescent="0.25">
      <c r="A4" s="18" t="s">
        <v>96</v>
      </c>
      <c r="B4" s="17" t="s">
        <v>95</v>
      </c>
      <c r="C4" s="18">
        <v>739592</v>
      </c>
      <c r="D4" s="19">
        <f>Table9__2[[#This Row],[Target Mix ($)]]*0.8</f>
        <v>591673.59999999998</v>
      </c>
    </row>
    <row r="5" spans="1:4" x14ac:dyDescent="0.25">
      <c r="A5" s="18" t="s">
        <v>99</v>
      </c>
      <c r="B5" s="17" t="s">
        <v>98</v>
      </c>
      <c r="C5" s="18">
        <v>500226</v>
      </c>
      <c r="D5" s="19">
        <f>Table9__2[[#This Row],[Target Mix ($)]]*0.8</f>
        <v>400180.80000000005</v>
      </c>
    </row>
    <row r="6" spans="1:4" x14ac:dyDescent="0.25">
      <c r="A6" s="18" t="s">
        <v>81</v>
      </c>
      <c r="B6" s="17" t="s">
        <v>102</v>
      </c>
      <c r="C6" s="18">
        <v>551796</v>
      </c>
      <c r="D6" s="19">
        <f>Table9__2[[#This Row],[Target Mix ($)]]*0.8</f>
        <v>441436.80000000005</v>
      </c>
    </row>
    <row r="7" spans="1:4" x14ac:dyDescent="0.25">
      <c r="A7" s="18" t="s">
        <v>109</v>
      </c>
      <c r="B7" s="17" t="s">
        <v>80</v>
      </c>
      <c r="C7" s="18">
        <v>770679</v>
      </c>
      <c r="D7" s="19">
        <f>Table9__2[[#This Row],[Target Mix ($)]]*0.8</f>
        <v>616543.20000000007</v>
      </c>
    </row>
    <row r="8" spans="1:4" x14ac:dyDescent="0.25">
      <c r="A8" s="18" t="s">
        <v>92</v>
      </c>
      <c r="B8" s="17" t="s">
        <v>111</v>
      </c>
      <c r="C8" s="18">
        <v>252720</v>
      </c>
      <c r="D8" s="19">
        <f>Table9__2[[#This Row],[Target Mix ($)]]*0.8</f>
        <v>202176</v>
      </c>
    </row>
    <row r="9" spans="1:4" x14ac:dyDescent="0.25">
      <c r="A9" s="18" t="s">
        <v>147</v>
      </c>
      <c r="B9" s="17" t="s">
        <v>148</v>
      </c>
      <c r="C9" s="18">
        <v>413177</v>
      </c>
      <c r="D9" s="19">
        <f>Table9__2[[#This Row],[Target Mix ($)]]*0.8</f>
        <v>330541.60000000003</v>
      </c>
    </row>
    <row r="10" spans="1:4" x14ac:dyDescent="0.25">
      <c r="A10" s="18" t="s">
        <v>147</v>
      </c>
      <c r="B10" s="17" t="s">
        <v>149</v>
      </c>
      <c r="C10" s="18">
        <v>445729</v>
      </c>
      <c r="D10" s="19">
        <f>Table9__2[[#This Row],[Target Mix ($)]]*0.8</f>
        <v>356583.2</v>
      </c>
    </row>
    <row r="11" spans="1:4" x14ac:dyDescent="0.25">
      <c r="A11" s="18" t="s">
        <v>81</v>
      </c>
      <c r="B11" s="17" t="s">
        <v>115</v>
      </c>
      <c r="C11" s="18">
        <v>246439</v>
      </c>
      <c r="D11" s="19">
        <f>Table9__2[[#This Row],[Target Mix ($)]]*0.8</f>
        <v>197151.2</v>
      </c>
    </row>
    <row r="12" spans="1:4" x14ac:dyDescent="0.25">
      <c r="A12" s="18" t="s">
        <v>109</v>
      </c>
      <c r="B12" s="17" t="s">
        <v>117</v>
      </c>
      <c r="C12" s="18">
        <v>692642</v>
      </c>
      <c r="D12" s="19">
        <f>Table9__2[[#This Row],[Target Mix ($)]]*0.8</f>
        <v>554113.6</v>
      </c>
    </row>
    <row r="13" spans="1:4" x14ac:dyDescent="0.25">
      <c r="A13" s="18" t="s">
        <v>96</v>
      </c>
      <c r="B13" s="17" t="s">
        <v>112</v>
      </c>
      <c r="C13" s="18">
        <v>474732</v>
      </c>
      <c r="D13" s="19">
        <f>Table9__2[[#This Row],[Target Mix ($)]]*0.8</f>
        <v>379785.60000000003</v>
      </c>
    </row>
    <row r="14" spans="1:4" x14ac:dyDescent="0.25">
      <c r="A14" s="18" t="s">
        <v>137</v>
      </c>
      <c r="B14" s="17" t="s">
        <v>138</v>
      </c>
      <c r="C14" s="18">
        <v>314598</v>
      </c>
      <c r="D14" s="19">
        <f>Table9__2[[#This Row],[Target Mix ($)]]*0.8</f>
        <v>251678.40000000002</v>
      </c>
    </row>
    <row r="15" spans="1:4" x14ac:dyDescent="0.25">
      <c r="A15" s="18" t="s">
        <v>137</v>
      </c>
      <c r="B15" s="17" t="s">
        <v>139</v>
      </c>
      <c r="C15" s="18">
        <v>519488</v>
      </c>
      <c r="D15" s="19">
        <f>Table9__2[[#This Row],[Target Mix ($)]]*0.8</f>
        <v>415590.40000000002</v>
      </c>
    </row>
    <row r="16" spans="1:4" x14ac:dyDescent="0.25">
      <c r="A16" s="18" t="s">
        <v>99</v>
      </c>
      <c r="B16" s="17" t="s">
        <v>119</v>
      </c>
      <c r="C16" s="18">
        <v>212892</v>
      </c>
      <c r="D16" s="19">
        <f>Table9__2[[#This Row],[Target Mix ($)]]*0.8</f>
        <v>170313.60000000001</v>
      </c>
    </row>
    <row r="17" spans="1:4" x14ac:dyDescent="0.25">
      <c r="A17" s="18" t="s">
        <v>137</v>
      </c>
      <c r="B17" s="17" t="s">
        <v>140</v>
      </c>
      <c r="C17" s="18">
        <v>455845</v>
      </c>
      <c r="D17" s="19">
        <f>Table9__2[[#This Row],[Target Mix ($)]]*0.8</f>
        <v>364676</v>
      </c>
    </row>
    <row r="18" spans="1:4" x14ac:dyDescent="0.25">
      <c r="A18" s="18" t="s">
        <v>109</v>
      </c>
      <c r="B18" s="17" t="s">
        <v>121</v>
      </c>
      <c r="C18" s="18">
        <v>619691</v>
      </c>
      <c r="D18" s="19">
        <f>Table9__2[[#This Row],[Target Mix ($)]]*0.8</f>
        <v>495752.80000000005</v>
      </c>
    </row>
    <row r="19" spans="1:4" x14ac:dyDescent="0.25">
      <c r="A19" s="18" t="s">
        <v>137</v>
      </c>
      <c r="B19" s="17" t="s">
        <v>141</v>
      </c>
      <c r="C19" s="18">
        <v>606792</v>
      </c>
      <c r="D19" s="19">
        <f>Table9__2[[#This Row],[Target Mix ($)]]*0.8</f>
        <v>485433.60000000003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5" x14ac:dyDescent="0.25"/>
  <cols>
    <col min="1" max="1" width="9.85546875" bestFit="1" customWidth="1"/>
    <col min="2" max="2" width="16.140625" bestFit="1" customWidth="1"/>
    <col min="3" max="3" width="16.5703125" bestFit="1" customWidth="1"/>
    <col min="4" max="4" width="18.5703125" bestFit="1" customWidth="1"/>
  </cols>
  <sheetData>
    <row r="1" spans="1:4" x14ac:dyDescent="0.25">
      <c r="A1" s="7" t="s">
        <v>3</v>
      </c>
      <c r="B1" s="7" t="s">
        <v>163</v>
      </c>
      <c r="C1" s="7" t="s">
        <v>177</v>
      </c>
      <c r="D1" s="7" t="s">
        <v>218</v>
      </c>
    </row>
    <row r="2" spans="1:4" x14ac:dyDescent="0.25">
      <c r="A2" s="7" t="s">
        <v>8</v>
      </c>
      <c r="B2" s="7" t="s">
        <v>200</v>
      </c>
      <c r="C2" s="7" t="s">
        <v>201</v>
      </c>
      <c r="D2" s="22">
        <f>Table9_3[[#This Row],[Target Revenue]]-Table9_3[[#This Row],[TY YTD Revenue]]</f>
        <v>134000</v>
      </c>
    </row>
    <row r="3" spans="1:4" x14ac:dyDescent="0.25">
      <c r="A3" s="7" t="s">
        <v>12</v>
      </c>
      <c r="B3" s="7" t="s">
        <v>206</v>
      </c>
      <c r="C3" s="7" t="s">
        <v>207</v>
      </c>
      <c r="D3" s="22">
        <f>Table9_3[[#This Row],[Target Revenue]]-Table9_3[[#This Row],[TY YTD Revenue]]</f>
        <v>592200</v>
      </c>
    </row>
    <row r="4" spans="1:4" x14ac:dyDescent="0.25">
      <c r="A4" s="7" t="s">
        <v>16</v>
      </c>
      <c r="B4" s="7" t="s">
        <v>212</v>
      </c>
      <c r="C4" s="7" t="s">
        <v>213</v>
      </c>
      <c r="D4" s="22">
        <f>Table9_3[[#This Row],[Target Revenue]]-Table9_3[[#This Row],[TY YTD Revenue]]</f>
        <v>412000</v>
      </c>
    </row>
    <row r="5" spans="1:4" x14ac:dyDescent="0.25">
      <c r="A5" s="7" t="s">
        <v>20</v>
      </c>
      <c r="B5" s="7" t="s">
        <v>186</v>
      </c>
      <c r="C5" s="7" t="s">
        <v>187</v>
      </c>
      <c r="D5" s="22">
        <f>Table9_3[[#This Row],[Target Revenue]]-Table9_3[[#This Row],[TY YTD Revenue]]</f>
        <v>813500</v>
      </c>
    </row>
    <row r="6" spans="1:4" x14ac:dyDescent="0.25">
      <c r="A6" s="7" t="s">
        <v>24</v>
      </c>
      <c r="B6" s="7" t="s">
        <v>192</v>
      </c>
      <c r="C6" s="7" t="s">
        <v>193</v>
      </c>
      <c r="D6" s="22">
        <f>Table9_3[[#This Row],[Target Revenue]]-Table9_3[[#This Row],[TY YTD Revenue]]</f>
        <v>314500</v>
      </c>
    </row>
    <row r="7" spans="1:4" x14ac:dyDescent="0.25">
      <c r="A7" s="7" t="s">
        <v>27</v>
      </c>
      <c r="B7" s="7" t="s">
        <v>196</v>
      </c>
      <c r="C7" s="7" t="s">
        <v>197</v>
      </c>
      <c r="D7" s="22">
        <f>Table9_3[[#This Row],[Target Revenue]]-Table9_3[[#This Row],[TY YTD Revenue]]</f>
        <v>317000</v>
      </c>
    </row>
    <row r="8" spans="1:4" x14ac:dyDescent="0.25">
      <c r="A8" s="7" t="s">
        <v>31</v>
      </c>
      <c r="B8" s="7" t="s">
        <v>202</v>
      </c>
      <c r="C8" s="7" t="s">
        <v>203</v>
      </c>
      <c r="D8" s="22">
        <f>Table9_3[[#This Row],[Target Revenue]]-Table9_3[[#This Row],[TY YTD Revenue]]</f>
        <v>423000</v>
      </c>
    </row>
    <row r="9" spans="1:4" x14ac:dyDescent="0.25">
      <c r="A9" s="7" t="s">
        <v>34</v>
      </c>
      <c r="B9" s="7" t="s">
        <v>208</v>
      </c>
      <c r="C9" s="7" t="s">
        <v>209</v>
      </c>
      <c r="D9" s="22">
        <f>Table9_3[[#This Row],[Target Revenue]]-Table9_3[[#This Row],[TY YTD Revenue]]</f>
        <v>245500</v>
      </c>
    </row>
    <row r="10" spans="1:4" x14ac:dyDescent="0.25">
      <c r="A10" s="7" t="s">
        <v>37</v>
      </c>
      <c r="B10" s="7" t="s">
        <v>214</v>
      </c>
      <c r="C10" s="7" t="s">
        <v>215</v>
      </c>
      <c r="D10" s="22">
        <f>Table9_3[[#This Row],[Target Revenue]]-Table9_3[[#This Row],[TY YTD Revenue]]</f>
        <v>314000</v>
      </c>
    </row>
    <row r="11" spans="1:4" x14ac:dyDescent="0.25">
      <c r="A11" s="7" t="s">
        <v>40</v>
      </c>
      <c r="B11" s="7" t="s">
        <v>188</v>
      </c>
      <c r="C11" s="7" t="s">
        <v>189</v>
      </c>
      <c r="D11" s="22">
        <f>Table9_3[[#This Row],[Target Revenue]]-Table9_3[[#This Row],[TY YTD Revenue]]</f>
        <v>530503.20000000019</v>
      </c>
    </row>
    <row r="12" spans="1:4" x14ac:dyDescent="0.25">
      <c r="A12" s="7" t="s">
        <v>43</v>
      </c>
      <c r="B12" s="7" t="s">
        <v>194</v>
      </c>
      <c r="C12" s="7" t="s">
        <v>195</v>
      </c>
      <c r="D12" s="22">
        <f>Table9_3[[#This Row],[Target Revenue]]-Table9_3[[#This Row],[TY YTD Revenue]]</f>
        <v>213200</v>
      </c>
    </row>
    <row r="13" spans="1:4" x14ac:dyDescent="0.25">
      <c r="A13" s="7" t="s">
        <v>48</v>
      </c>
      <c r="B13" s="7" t="s">
        <v>198</v>
      </c>
      <c r="C13" s="7" t="s">
        <v>199</v>
      </c>
      <c r="D13" s="22">
        <f>Table9_3[[#This Row],[Target Revenue]]-Table9_3[[#This Row],[TY YTD Revenue]]</f>
        <v>616500</v>
      </c>
    </row>
    <row r="14" spans="1:4" x14ac:dyDescent="0.25">
      <c r="A14" s="7" t="s">
        <v>51</v>
      </c>
      <c r="B14" s="7" t="s">
        <v>204</v>
      </c>
      <c r="C14" s="7" t="s">
        <v>205</v>
      </c>
      <c r="D14" s="22">
        <f>Table9_3[[#This Row],[Target Revenue]]-Table9_3[[#This Row],[TY YTD Revenue]]</f>
        <v>292200</v>
      </c>
    </row>
    <row r="15" spans="1:4" x14ac:dyDescent="0.25">
      <c r="A15" s="7" t="s">
        <v>54</v>
      </c>
      <c r="B15" s="7" t="s">
        <v>210</v>
      </c>
      <c r="C15" s="7" t="s">
        <v>211</v>
      </c>
      <c r="D15" s="22">
        <f>Table9_3[[#This Row],[Target Revenue]]-Table9_3[[#This Row],[TY YTD Revenue]]</f>
        <v>450000</v>
      </c>
    </row>
    <row r="16" spans="1:4" x14ac:dyDescent="0.25">
      <c r="A16" s="7" t="s">
        <v>57</v>
      </c>
      <c r="B16" s="7" t="s">
        <v>216</v>
      </c>
      <c r="C16" s="7" t="s">
        <v>217</v>
      </c>
      <c r="D16" s="22">
        <f>Table9_3[[#This Row],[Target Revenue]]-Table9_3[[#This Row],[TY YTD Revenue]]</f>
        <v>220380</v>
      </c>
    </row>
    <row r="17" spans="1:4" x14ac:dyDescent="0.25">
      <c r="A17" s="7" t="s">
        <v>61</v>
      </c>
      <c r="B17" s="7" t="s">
        <v>190</v>
      </c>
      <c r="C17" s="7" t="s">
        <v>191</v>
      </c>
      <c r="D17" s="22">
        <f>Table9_3[[#This Row],[Target Revenue]]-Table9_3[[#This Row],[TY YTD Revenue]]</f>
        <v>323000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7" sqref="F17"/>
    </sheetView>
  </sheetViews>
  <sheetFormatPr defaultRowHeight="15" x14ac:dyDescent="0.25"/>
  <cols>
    <col min="1" max="1" width="24.5703125" customWidth="1"/>
    <col min="2" max="2" width="11.28515625" customWidth="1"/>
    <col min="3" max="5" width="14" customWidth="1"/>
    <col min="6" max="6" width="12.5703125" customWidth="1"/>
    <col min="7" max="7" width="22.28515625" customWidth="1"/>
  </cols>
  <sheetData>
    <row r="1" spans="1:7" x14ac:dyDescent="0.25">
      <c r="A1" t="s">
        <v>4</v>
      </c>
      <c r="B1" t="s">
        <v>3</v>
      </c>
      <c r="C1" t="s">
        <v>163</v>
      </c>
      <c r="D1" t="s">
        <v>79</v>
      </c>
      <c r="E1" t="s">
        <v>222</v>
      </c>
      <c r="F1" t="s">
        <v>221</v>
      </c>
      <c r="G1" t="s">
        <v>223</v>
      </c>
    </row>
    <row r="2" spans="1:7" x14ac:dyDescent="0.25">
      <c r="A2" t="s">
        <v>21</v>
      </c>
      <c r="B2" t="s">
        <v>31</v>
      </c>
      <c r="C2">
        <v>100000000</v>
      </c>
      <c r="D2">
        <f>CountryRegionBudget[[#This Row],[Target Revenue]]*CountryRegionBudget[[#This Row],[Multiplier]]</f>
        <v>110000000.00000001</v>
      </c>
      <c r="E2">
        <f>CountryRegionBudget[[#This Row],[Actual Revenue]]-CountryRegionBudget[[#This Row],[Target Revenue]]</f>
        <v>10000000.000000015</v>
      </c>
      <c r="F2">
        <v>1.1000000000000001</v>
      </c>
      <c r="G2" s="24">
        <v>1.2</v>
      </c>
    </row>
    <row r="3" spans="1:7" x14ac:dyDescent="0.25">
      <c r="A3" t="s">
        <v>21</v>
      </c>
      <c r="B3" t="s">
        <v>51</v>
      </c>
      <c r="C3">
        <v>200000000</v>
      </c>
      <c r="D3">
        <f>CountryRegionBudget[[#This Row],[Target Revenue]]*CountryRegionBudget[[#This Row],[Multiplier]]</f>
        <v>200000000</v>
      </c>
      <c r="E3">
        <f>CountryRegionBudget[[#This Row],[Actual Revenue]]-CountryRegionBudget[[#This Row],[Target Revenue]]</f>
        <v>0</v>
      </c>
      <c r="F3">
        <v>1</v>
      </c>
      <c r="G3">
        <v>1</v>
      </c>
    </row>
    <row r="4" spans="1:7" x14ac:dyDescent="0.25">
      <c r="A4" t="s">
        <v>21</v>
      </c>
      <c r="B4" t="s">
        <v>43</v>
      </c>
      <c r="C4">
        <v>200000000</v>
      </c>
      <c r="D4">
        <f>CountryRegionBudget[[#This Row],[Target Revenue]]*CountryRegionBudget[[#This Row],[Multiplier]]</f>
        <v>182000000</v>
      </c>
      <c r="E4">
        <f>CountryRegionBudget[[#This Row],[Actual Revenue]]-CountryRegionBudget[[#This Row],[Target Revenue]]</f>
        <v>-18000000</v>
      </c>
      <c r="F4">
        <v>0.91</v>
      </c>
      <c r="G4">
        <v>1</v>
      </c>
    </row>
    <row r="5" spans="1:7" x14ac:dyDescent="0.25">
      <c r="A5" t="s">
        <v>21</v>
      </c>
      <c r="B5" t="s">
        <v>61</v>
      </c>
      <c r="C5">
        <v>130000000</v>
      </c>
      <c r="D5">
        <f>CountryRegionBudget[[#This Row],[Target Revenue]]*CountryRegionBudget[[#This Row],[Multiplier]]</f>
        <v>156000000</v>
      </c>
      <c r="E5">
        <f>CountryRegionBudget[[#This Row],[Actual Revenue]]-CountryRegionBudget[[#This Row],[Target Revenue]]</f>
        <v>26000000</v>
      </c>
      <c r="F5">
        <v>1.2</v>
      </c>
      <c r="G5">
        <v>1.1000000000000001</v>
      </c>
    </row>
    <row r="6" spans="1:7" x14ac:dyDescent="0.25">
      <c r="A6" t="s">
        <v>21</v>
      </c>
      <c r="B6" t="s">
        <v>57</v>
      </c>
      <c r="C6">
        <v>50000000</v>
      </c>
      <c r="D6">
        <f>CountryRegionBudget[[#This Row],[Target Revenue]]*CountryRegionBudget[[#This Row],[Multiplier]]</f>
        <v>55000000.000000007</v>
      </c>
      <c r="E6">
        <f>CountryRegionBudget[[#This Row],[Actual Revenue]]-CountryRegionBudget[[#This Row],[Target Revenue]]</f>
        <v>5000000.0000000075</v>
      </c>
      <c r="F6">
        <v>1.1000000000000001</v>
      </c>
      <c r="G6">
        <v>1.2</v>
      </c>
    </row>
    <row r="7" spans="1:7" x14ac:dyDescent="0.25">
      <c r="A7" t="s">
        <v>21</v>
      </c>
      <c r="B7" t="s">
        <v>20</v>
      </c>
      <c r="C7">
        <v>80000000</v>
      </c>
      <c r="D7">
        <f>CountryRegionBudget[[#This Row],[Target Revenue]]*CountryRegionBudget[[#This Row],[Multiplier]]</f>
        <v>88000000</v>
      </c>
      <c r="E7">
        <f>CountryRegionBudget[[#This Row],[Actual Revenue]]-CountryRegionBudget[[#This Row],[Target Revenue]]</f>
        <v>8000000</v>
      </c>
      <c r="F7">
        <v>1.1000000000000001</v>
      </c>
      <c r="G7">
        <v>0.9</v>
      </c>
    </row>
    <row r="8" spans="1:7" x14ac:dyDescent="0.25">
      <c r="A8" t="s">
        <v>9</v>
      </c>
      <c r="B8" t="s">
        <v>54</v>
      </c>
      <c r="C8">
        <v>100000000</v>
      </c>
      <c r="D8">
        <f>CountryRegionBudget[[#This Row],[Target Revenue]]*CountryRegionBudget[[#This Row],[Multiplier]]</f>
        <v>100000000</v>
      </c>
      <c r="E8">
        <f>CountryRegionBudget[[#This Row],[Actual Revenue]]-CountryRegionBudget[[#This Row],[Target Revenue]]</f>
        <v>0</v>
      </c>
      <c r="F8">
        <v>1</v>
      </c>
      <c r="G8">
        <v>1.1000000000000001</v>
      </c>
    </row>
    <row r="9" spans="1:7" x14ac:dyDescent="0.25">
      <c r="A9" t="s">
        <v>9</v>
      </c>
      <c r="B9" t="s">
        <v>48</v>
      </c>
      <c r="C9">
        <v>100000000</v>
      </c>
      <c r="D9">
        <f>CountryRegionBudget[[#This Row],[Target Revenue]]*CountryRegionBudget[[#This Row],[Multiplier]]</f>
        <v>90000000</v>
      </c>
      <c r="E9">
        <f>CountryRegionBudget[[#This Row],[Actual Revenue]]-CountryRegionBudget[[#This Row],[Target Revenue]]</f>
        <v>-10000000</v>
      </c>
      <c r="F9">
        <v>0.9</v>
      </c>
      <c r="G9">
        <v>0.9</v>
      </c>
    </row>
    <row r="10" spans="1:7" x14ac:dyDescent="0.25">
      <c r="A10" t="s">
        <v>9</v>
      </c>
      <c r="B10" t="s">
        <v>27</v>
      </c>
      <c r="C10">
        <v>200000000</v>
      </c>
      <c r="D10">
        <f>CountryRegionBudget[[#This Row],[Target Revenue]]*CountryRegionBudget[[#This Row],[Multiplier]]</f>
        <v>176000000</v>
      </c>
      <c r="E10">
        <f>CountryRegionBudget[[#This Row],[Actual Revenue]]-CountryRegionBudget[[#This Row],[Target Revenue]]</f>
        <v>-24000000</v>
      </c>
      <c r="F10">
        <v>0.88</v>
      </c>
      <c r="G10">
        <v>0.9</v>
      </c>
    </row>
    <row r="11" spans="1:7" x14ac:dyDescent="0.25">
      <c r="A11" t="s">
        <v>9</v>
      </c>
      <c r="B11" t="s">
        <v>40</v>
      </c>
      <c r="C11">
        <v>200000000</v>
      </c>
      <c r="D11">
        <f>CountryRegionBudget[[#This Row],[Target Revenue]]*CountryRegionBudget[[#This Row],[Multiplier]]</f>
        <v>240000000</v>
      </c>
      <c r="E11">
        <f>CountryRegionBudget[[#This Row],[Actual Revenue]]-CountryRegionBudget[[#This Row],[Target Revenue]]</f>
        <v>40000000</v>
      </c>
      <c r="F11">
        <v>1.2</v>
      </c>
      <c r="G11">
        <v>1.3</v>
      </c>
    </row>
    <row r="12" spans="1:7" x14ac:dyDescent="0.25">
      <c r="A12" t="s">
        <v>9</v>
      </c>
      <c r="B12" t="s">
        <v>8</v>
      </c>
      <c r="C12">
        <v>130000000</v>
      </c>
      <c r="D12">
        <f>CountryRegionBudget[[#This Row],[Target Revenue]]*CountryRegionBudget[[#This Row],[Multiplier]]</f>
        <v>162500000</v>
      </c>
      <c r="E12">
        <f>CountryRegionBudget[[#This Row],[Actual Revenue]]-CountryRegionBudget[[#This Row],[Target Revenue]]</f>
        <v>32500000</v>
      </c>
      <c r="F12">
        <v>1.25</v>
      </c>
      <c r="G12">
        <v>1.3</v>
      </c>
    </row>
    <row r="13" spans="1:7" x14ac:dyDescent="0.25">
      <c r="A13" t="s">
        <v>9</v>
      </c>
      <c r="B13" t="s">
        <v>37</v>
      </c>
      <c r="C13">
        <v>100000000</v>
      </c>
      <c r="D13">
        <f>CountryRegionBudget[[#This Row],[Target Revenue]]*CountryRegionBudget[[#This Row],[Multiplier]]</f>
        <v>110000000.00000001</v>
      </c>
      <c r="E13">
        <f>CountryRegionBudget[[#This Row],[Actual Revenue]]-CountryRegionBudget[[#This Row],[Target Revenue]]</f>
        <v>10000000.000000015</v>
      </c>
      <c r="F13">
        <v>1.1000000000000001</v>
      </c>
      <c r="G13">
        <v>1.1000000000000001</v>
      </c>
    </row>
    <row r="14" spans="1:7" x14ac:dyDescent="0.25">
      <c r="A14" t="s">
        <v>13</v>
      </c>
      <c r="B14" t="s">
        <v>12</v>
      </c>
      <c r="C14">
        <v>80000000</v>
      </c>
      <c r="D14">
        <f>CountryRegionBudget[[#This Row],[Target Revenue]]*CountryRegionBudget[[#This Row],[Multiplier]]</f>
        <v>80000000</v>
      </c>
      <c r="E14">
        <f>CountryRegionBudget[[#This Row],[Actual Revenue]]-CountryRegionBudget[[#This Row],[Target Revenue]]</f>
        <v>0</v>
      </c>
      <c r="F14">
        <v>1</v>
      </c>
      <c r="G14">
        <v>1.1000000000000001</v>
      </c>
    </row>
    <row r="15" spans="1:7" x14ac:dyDescent="0.25">
      <c r="A15" t="s">
        <v>13</v>
      </c>
      <c r="B15" t="s">
        <v>34</v>
      </c>
      <c r="C15">
        <v>130000000</v>
      </c>
      <c r="D15">
        <f>CountryRegionBudget[[#This Row],[Target Revenue]]*CountryRegionBudget[[#This Row],[Multiplier]]</f>
        <v>143000000</v>
      </c>
      <c r="E15">
        <f>CountryRegionBudget[[#This Row],[Actual Revenue]]-CountryRegionBudget[[#This Row],[Target Revenue]]</f>
        <v>13000000</v>
      </c>
      <c r="F15">
        <v>1.1000000000000001</v>
      </c>
      <c r="G15">
        <v>1.1000000000000001</v>
      </c>
    </row>
    <row r="16" spans="1:7" x14ac:dyDescent="0.25">
      <c r="A16" t="s">
        <v>17</v>
      </c>
      <c r="B16" t="s">
        <v>24</v>
      </c>
      <c r="C16">
        <v>50000000</v>
      </c>
      <c r="D16">
        <f>CountryRegionBudget[[#This Row],[Target Revenue]]*CountryRegionBudget[[#This Row],[Multiplier]]</f>
        <v>33500000.000000004</v>
      </c>
      <c r="E16">
        <f>CountryRegionBudget[[#This Row],[Actual Revenue]]-CountryRegionBudget[[#This Row],[Target Revenue]]</f>
        <v>-16499999.999999996</v>
      </c>
      <c r="F16">
        <v>0.67</v>
      </c>
      <c r="G16">
        <v>0.7</v>
      </c>
    </row>
    <row r="17" spans="1:7" x14ac:dyDescent="0.25">
      <c r="A17" t="s">
        <v>17</v>
      </c>
      <c r="B17" t="s">
        <v>16</v>
      </c>
      <c r="C17">
        <v>25000000</v>
      </c>
      <c r="D17">
        <f>CountryRegionBudget[[#This Row],[Target Revenue]]*CountryRegionBudget[[#This Row],[Multiplier]]</f>
        <v>12500000</v>
      </c>
      <c r="E17">
        <f>CountryRegionBudget[[#This Row],[Actual Revenue]]-CountryRegionBudget[[#This Row],[Target Revenue]]</f>
        <v>-12500000</v>
      </c>
      <c r="F17">
        <v>0.5</v>
      </c>
      <c r="G17">
        <v>0.65</v>
      </c>
    </row>
  </sheetData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3" sqref="A3"/>
    </sheetView>
  </sheetViews>
  <sheetFormatPr defaultRowHeight="15" x14ac:dyDescent="0.25"/>
  <cols>
    <col min="2" max="2" width="13.85546875" customWidth="1"/>
  </cols>
  <sheetData>
    <row r="1" spans="1:3" x14ac:dyDescent="0.25">
      <c r="A1" s="3" t="s">
        <v>167</v>
      </c>
      <c r="B1" s="3" t="s">
        <v>1</v>
      </c>
      <c r="C1" s="26" t="s">
        <v>228</v>
      </c>
    </row>
    <row r="2" spans="1:3" x14ac:dyDescent="0.25">
      <c r="A2">
        <v>1</v>
      </c>
      <c r="B2" s="10" t="s">
        <v>6</v>
      </c>
      <c r="C2" s="23">
        <v>7.0000000000000007E-2</v>
      </c>
    </row>
    <row r="3" spans="1:3" x14ac:dyDescent="0.25">
      <c r="A3">
        <v>2</v>
      </c>
      <c r="B3" s="10" t="s">
        <v>11</v>
      </c>
      <c r="C3" s="23">
        <v>0.01</v>
      </c>
    </row>
    <row r="4" spans="1:3" x14ac:dyDescent="0.25">
      <c r="A4">
        <v>3</v>
      </c>
      <c r="B4" s="10" t="s">
        <v>15</v>
      </c>
      <c r="C4" s="23">
        <v>0.01</v>
      </c>
    </row>
    <row r="5" spans="1:3" x14ac:dyDescent="0.25">
      <c r="A5">
        <v>4</v>
      </c>
      <c r="B5" s="10" t="s">
        <v>19</v>
      </c>
      <c r="C5" s="23">
        <v>0</v>
      </c>
    </row>
    <row r="6" spans="1:3" x14ac:dyDescent="0.25">
      <c r="A6">
        <v>5</v>
      </c>
      <c r="B6" s="10" t="s">
        <v>23</v>
      </c>
      <c r="C6" s="23">
        <v>0</v>
      </c>
    </row>
    <row r="7" spans="1:3" x14ac:dyDescent="0.25">
      <c r="A7">
        <v>6</v>
      </c>
      <c r="B7" s="10" t="s">
        <v>26</v>
      </c>
      <c r="C7" s="23">
        <v>0.02</v>
      </c>
    </row>
    <row r="8" spans="1:3" x14ac:dyDescent="0.25">
      <c r="A8">
        <v>7</v>
      </c>
      <c r="B8" s="10" t="s">
        <v>29</v>
      </c>
      <c r="C8" s="23">
        <v>0.01</v>
      </c>
    </row>
    <row r="9" spans="1:3" x14ac:dyDescent="0.25">
      <c r="A9">
        <v>8</v>
      </c>
      <c r="B9" s="10" t="s">
        <v>33</v>
      </c>
      <c r="C9" s="23">
        <v>0.01</v>
      </c>
    </row>
    <row r="10" spans="1:3" x14ac:dyDescent="0.25">
      <c r="A10">
        <v>9</v>
      </c>
      <c r="B10" s="10" t="s">
        <v>36</v>
      </c>
      <c r="C10" s="23">
        <v>0</v>
      </c>
    </row>
    <row r="11" spans="1:3" x14ac:dyDescent="0.25">
      <c r="A11">
        <v>10</v>
      </c>
      <c r="B11" s="10" t="s">
        <v>39</v>
      </c>
      <c r="C11" s="23">
        <v>0</v>
      </c>
    </row>
    <row r="12" spans="1:3" x14ac:dyDescent="0.25">
      <c r="A12">
        <v>11</v>
      </c>
      <c r="B12" s="10" t="s">
        <v>42</v>
      </c>
      <c r="C12" s="23">
        <v>0.01</v>
      </c>
    </row>
    <row r="13" spans="1:3" x14ac:dyDescent="0.25">
      <c r="A13">
        <v>12</v>
      </c>
      <c r="B13" s="10" t="s">
        <v>165</v>
      </c>
      <c r="C13" s="23">
        <v>0</v>
      </c>
    </row>
    <row r="14" spans="1:3" x14ac:dyDescent="0.25">
      <c r="A14">
        <v>13</v>
      </c>
      <c r="B14" s="10" t="s">
        <v>46</v>
      </c>
      <c r="C14" s="23">
        <v>0</v>
      </c>
    </row>
    <row r="15" spans="1:3" x14ac:dyDescent="0.25">
      <c r="A15">
        <v>14</v>
      </c>
      <c r="B15" s="10" t="s">
        <v>50</v>
      </c>
      <c r="C15" s="23">
        <v>0.02</v>
      </c>
    </row>
    <row r="16" spans="1:3" x14ac:dyDescent="0.25">
      <c r="A16">
        <v>15</v>
      </c>
      <c r="B16" s="10" t="s">
        <v>53</v>
      </c>
      <c r="C16" s="23">
        <v>0.01</v>
      </c>
    </row>
    <row r="17" spans="1:3" x14ac:dyDescent="0.25">
      <c r="A17">
        <v>16</v>
      </c>
      <c r="B17" s="10" t="s">
        <v>56</v>
      </c>
      <c r="C17" s="23">
        <v>0.01</v>
      </c>
    </row>
    <row r="18" spans="1:3" x14ac:dyDescent="0.25">
      <c r="A18">
        <v>17</v>
      </c>
      <c r="B18" s="10" t="s">
        <v>60</v>
      </c>
      <c r="C18" s="23">
        <v>0.03</v>
      </c>
    </row>
  </sheetData>
  <dataValidations count="1">
    <dataValidation showInputMessage="1" showErrorMessage="1" error=" " promptTitle="Lookup (required)" prompt="This Owner record must already exist in Microsoft Dynamics CRM or in this source file." sqref="B2:B18"/>
  </dataValidations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6" sqref="B6"/>
    </sheetView>
  </sheetViews>
  <sheetFormatPr defaultRowHeight="15" x14ac:dyDescent="0.25"/>
  <cols>
    <col min="1" max="1" width="11.42578125" customWidth="1"/>
    <col min="2" max="2" width="18.5703125" bestFit="1" customWidth="1"/>
    <col min="3" max="3" width="13.85546875" customWidth="1"/>
    <col min="4" max="4" width="12.5703125" customWidth="1"/>
    <col min="5" max="5" width="10.140625" bestFit="1" customWidth="1"/>
    <col min="6" max="6" width="19.85546875" bestFit="1" customWidth="1"/>
    <col min="7" max="8" width="13" bestFit="1" customWidth="1"/>
    <col min="9" max="9" width="15" bestFit="1" customWidth="1"/>
  </cols>
  <sheetData>
    <row r="1" spans="1:9" x14ac:dyDescent="0.25">
      <c r="A1" s="3" t="s">
        <v>164</v>
      </c>
      <c r="B1" s="3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6" t="s">
        <v>224</v>
      </c>
      <c r="H1" s="26" t="s">
        <v>225</v>
      </c>
      <c r="I1" s="26" t="s">
        <v>239</v>
      </c>
    </row>
    <row r="2" spans="1:9" x14ac:dyDescent="0.25">
      <c r="A2" s="8">
        <v>1</v>
      </c>
      <c r="B2" s="14" t="s">
        <v>10</v>
      </c>
      <c r="C2" s="41" t="s">
        <v>11</v>
      </c>
      <c r="D2" s="28" t="s">
        <v>7</v>
      </c>
      <c r="E2" s="28" t="s">
        <v>12</v>
      </c>
      <c r="F2" s="28" t="s">
        <v>13</v>
      </c>
      <c r="G2" s="25">
        <v>1</v>
      </c>
      <c r="H2" s="25">
        <v>2</v>
      </c>
      <c r="I2" s="25">
        <f>Table4[[#This Row],[Rank Last Year]]-Table4[[#This Row],[Rank This Year]]</f>
        <v>1</v>
      </c>
    </row>
    <row r="3" spans="1:9" x14ac:dyDescent="0.25">
      <c r="A3" s="8">
        <v>2</v>
      </c>
      <c r="B3" s="14" t="s">
        <v>32</v>
      </c>
      <c r="C3" s="41" t="s">
        <v>33</v>
      </c>
      <c r="D3" s="28" t="s">
        <v>30</v>
      </c>
      <c r="E3" s="28" t="s">
        <v>34</v>
      </c>
      <c r="F3" s="28" t="s">
        <v>13</v>
      </c>
      <c r="G3" s="25">
        <v>2</v>
      </c>
      <c r="H3" s="25">
        <v>4</v>
      </c>
      <c r="I3" s="25">
        <f>Table4[[#This Row],[Rank Last Year]]-Table4[[#This Row],[Rank This Year]]</f>
        <v>2</v>
      </c>
    </row>
    <row r="4" spans="1:9" x14ac:dyDescent="0.25">
      <c r="A4" s="8">
        <v>3</v>
      </c>
      <c r="B4" s="9" t="s">
        <v>14</v>
      </c>
      <c r="C4" s="10" t="s">
        <v>15</v>
      </c>
      <c r="D4" s="11" t="s">
        <v>7</v>
      </c>
      <c r="E4" s="11" t="s">
        <v>16</v>
      </c>
      <c r="F4" s="11" t="s">
        <v>17</v>
      </c>
      <c r="G4" s="25">
        <v>3</v>
      </c>
      <c r="H4" s="25">
        <v>1</v>
      </c>
      <c r="I4" s="25">
        <f>Table4[[#This Row],[Rank Last Year]]-Table4[[#This Row],[Rank This Year]]</f>
        <v>-2</v>
      </c>
    </row>
    <row r="5" spans="1:9" x14ac:dyDescent="0.25">
      <c r="A5" s="8">
        <v>4</v>
      </c>
      <c r="B5" s="8" t="s">
        <v>28</v>
      </c>
      <c r="C5" s="10" t="s">
        <v>29</v>
      </c>
      <c r="D5" s="11" t="s">
        <v>30</v>
      </c>
      <c r="E5" s="11" t="s">
        <v>31</v>
      </c>
      <c r="F5" s="11" t="s">
        <v>21</v>
      </c>
      <c r="G5" s="25">
        <v>4</v>
      </c>
      <c r="H5" s="25">
        <v>3</v>
      </c>
      <c r="I5" s="25">
        <f>Table4[[#This Row],[Rank Last Year]]-Table4[[#This Row],[Rank This Year]]</f>
        <v>-1</v>
      </c>
    </row>
    <row r="6" spans="1:9" x14ac:dyDescent="0.25">
      <c r="A6" s="8">
        <v>5</v>
      </c>
      <c r="B6" s="9" t="s">
        <v>44</v>
      </c>
      <c r="C6" s="10" t="s">
        <v>165</v>
      </c>
      <c r="D6" s="11" t="s">
        <v>30</v>
      </c>
      <c r="E6" s="11" t="s">
        <v>166</v>
      </c>
      <c r="F6" s="11" t="s">
        <v>9</v>
      </c>
      <c r="G6" s="25">
        <v>5</v>
      </c>
      <c r="H6" s="25">
        <v>5</v>
      </c>
      <c r="I6" s="25">
        <f>Table4[[#This Row],[Rank Last Year]]-Table4[[#This Row],[Rank This Year]]</f>
        <v>0</v>
      </c>
    </row>
    <row r="7" spans="1:9" x14ac:dyDescent="0.25">
      <c r="A7" s="8">
        <v>6</v>
      </c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25">
        <v>6</v>
      </c>
      <c r="H7" s="25">
        <v>6</v>
      </c>
      <c r="I7" s="25">
        <f>Table4[[#This Row],[Rank Last Year]]-Table4[[#This Row],[Rank This Year]]</f>
        <v>0</v>
      </c>
    </row>
    <row r="8" spans="1:9" x14ac:dyDescent="0.25">
      <c r="A8" s="8">
        <v>7</v>
      </c>
      <c r="B8" s="9" t="s">
        <v>45</v>
      </c>
      <c r="C8" s="10" t="s">
        <v>46</v>
      </c>
      <c r="D8" s="11" t="s">
        <v>47</v>
      </c>
      <c r="E8" s="11" t="s">
        <v>48</v>
      </c>
      <c r="F8" s="11" t="s">
        <v>9</v>
      </c>
      <c r="G8" s="25">
        <v>7</v>
      </c>
      <c r="H8" s="25">
        <v>9</v>
      </c>
      <c r="I8" s="25">
        <f>Table4[[#This Row],[Rank Last Year]]-Table4[[#This Row],[Rank This Year]]</f>
        <v>2</v>
      </c>
    </row>
    <row r="9" spans="1:9" x14ac:dyDescent="0.25">
      <c r="A9" s="8">
        <v>8</v>
      </c>
      <c r="B9" s="9" t="s">
        <v>55</v>
      </c>
      <c r="C9" s="10" t="s">
        <v>56</v>
      </c>
      <c r="D9" s="11" t="s">
        <v>47</v>
      </c>
      <c r="E9" s="11" t="s">
        <v>57</v>
      </c>
      <c r="F9" s="11" t="s">
        <v>21</v>
      </c>
      <c r="G9" s="25">
        <v>8</v>
      </c>
      <c r="H9" s="25">
        <v>7</v>
      </c>
      <c r="I9" s="25">
        <f>Table4[[#This Row],[Rank Last Year]]-Table4[[#This Row],[Rank This Year]]</f>
        <v>-1</v>
      </c>
    </row>
    <row r="10" spans="1:9" x14ac:dyDescent="0.25">
      <c r="A10" s="8">
        <v>9</v>
      </c>
      <c r="B10" s="14" t="s">
        <v>18</v>
      </c>
      <c r="C10" s="41" t="s">
        <v>19</v>
      </c>
      <c r="D10" s="28" t="s">
        <v>7</v>
      </c>
      <c r="E10" s="28" t="s">
        <v>20</v>
      </c>
      <c r="F10" s="28" t="s">
        <v>21</v>
      </c>
      <c r="G10" s="25">
        <v>9</v>
      </c>
      <c r="H10" s="25">
        <v>11</v>
      </c>
      <c r="I10" s="25">
        <f>Table4[[#This Row],[Rank Last Year]]-Table4[[#This Row],[Rank This Year]]</f>
        <v>2</v>
      </c>
    </row>
    <row r="11" spans="1:9" x14ac:dyDescent="0.25">
      <c r="A11" s="8">
        <v>10</v>
      </c>
      <c r="B11" s="9" t="s">
        <v>22</v>
      </c>
      <c r="C11" s="10" t="s">
        <v>23</v>
      </c>
      <c r="D11" s="11" t="s">
        <v>7</v>
      </c>
      <c r="E11" s="11" t="s">
        <v>24</v>
      </c>
      <c r="F11" s="11" t="s">
        <v>17</v>
      </c>
      <c r="G11" s="25">
        <v>10</v>
      </c>
      <c r="H11" s="25">
        <v>10</v>
      </c>
      <c r="I11" s="25">
        <f>Table4[[#This Row],[Rank Last Year]]-Table4[[#This Row],[Rank This Year]]</f>
        <v>0</v>
      </c>
    </row>
    <row r="12" spans="1:9" x14ac:dyDescent="0.25">
      <c r="A12" s="8">
        <v>11</v>
      </c>
      <c r="B12" s="9" t="s">
        <v>49</v>
      </c>
      <c r="C12" s="10" t="s">
        <v>50</v>
      </c>
      <c r="D12" s="11" t="s">
        <v>47</v>
      </c>
      <c r="E12" s="11" t="s">
        <v>51</v>
      </c>
      <c r="F12" s="11" t="s">
        <v>21</v>
      </c>
      <c r="G12" s="25">
        <v>11</v>
      </c>
      <c r="H12" s="25">
        <v>12</v>
      </c>
      <c r="I12" s="25">
        <f>Table4[[#This Row],[Rank Last Year]]-Table4[[#This Row],[Rank This Year]]</f>
        <v>1</v>
      </c>
    </row>
    <row r="13" spans="1:9" x14ac:dyDescent="0.25">
      <c r="A13" s="8">
        <v>12</v>
      </c>
      <c r="B13" s="9" t="s">
        <v>25</v>
      </c>
      <c r="C13" s="10" t="s">
        <v>26</v>
      </c>
      <c r="D13" s="11" t="s">
        <v>7</v>
      </c>
      <c r="E13" s="11" t="s">
        <v>27</v>
      </c>
      <c r="F13" s="11" t="s">
        <v>9</v>
      </c>
      <c r="G13" s="25">
        <v>12</v>
      </c>
      <c r="H13" s="25">
        <v>8</v>
      </c>
      <c r="I13" s="25">
        <f>Table4[[#This Row],[Rank Last Year]]-Table4[[#This Row],[Rank This Year]]</f>
        <v>-4</v>
      </c>
    </row>
    <row r="14" spans="1:9" x14ac:dyDescent="0.25">
      <c r="A14" s="8">
        <v>13</v>
      </c>
      <c r="B14" s="9" t="s">
        <v>52</v>
      </c>
      <c r="C14" s="10" t="s">
        <v>53</v>
      </c>
      <c r="D14" s="11" t="s">
        <v>47</v>
      </c>
      <c r="E14" s="11" t="s">
        <v>54</v>
      </c>
      <c r="F14" s="11" t="s">
        <v>9</v>
      </c>
      <c r="G14" s="25">
        <v>13</v>
      </c>
      <c r="H14" s="25">
        <v>13</v>
      </c>
      <c r="I14" s="25">
        <f>Table4[[#This Row],[Rank Last Year]]-Table4[[#This Row],[Rank This Year]]</f>
        <v>0</v>
      </c>
    </row>
    <row r="15" spans="1:9" x14ac:dyDescent="0.25">
      <c r="A15" s="8">
        <v>14</v>
      </c>
      <c r="B15" s="9" t="s">
        <v>41</v>
      </c>
      <c r="C15" s="10" t="s">
        <v>42</v>
      </c>
      <c r="D15" s="11" t="s">
        <v>30</v>
      </c>
      <c r="E15" s="11" t="s">
        <v>43</v>
      </c>
      <c r="F15" s="11" t="s">
        <v>21</v>
      </c>
      <c r="G15" s="25">
        <v>14</v>
      </c>
      <c r="H15" s="25">
        <v>17</v>
      </c>
      <c r="I15" s="25">
        <f>Table4[[#This Row],[Rank Last Year]]-Table4[[#This Row],[Rank This Year]]</f>
        <v>3</v>
      </c>
    </row>
    <row r="16" spans="1:9" x14ac:dyDescent="0.25">
      <c r="A16" s="8">
        <v>15</v>
      </c>
      <c r="B16" s="9" t="s">
        <v>59</v>
      </c>
      <c r="C16" s="10" t="s">
        <v>60</v>
      </c>
      <c r="D16" s="11" t="s">
        <v>47</v>
      </c>
      <c r="E16" s="11" t="s">
        <v>61</v>
      </c>
      <c r="F16" s="11" t="s">
        <v>21</v>
      </c>
      <c r="G16" s="25">
        <v>15</v>
      </c>
      <c r="H16" s="25">
        <v>14</v>
      </c>
      <c r="I16" s="25">
        <f>Table4[[#This Row],[Rank Last Year]]-Table4[[#This Row],[Rank This Year]]</f>
        <v>-1</v>
      </c>
    </row>
    <row r="17" spans="1:9" x14ac:dyDescent="0.25">
      <c r="A17" s="8">
        <v>16</v>
      </c>
      <c r="B17" s="42" t="s">
        <v>38</v>
      </c>
      <c r="C17" s="43" t="s">
        <v>39</v>
      </c>
      <c r="D17" s="25" t="s">
        <v>30</v>
      </c>
      <c r="E17" s="25" t="s">
        <v>40</v>
      </c>
      <c r="F17" s="25" t="s">
        <v>9</v>
      </c>
      <c r="G17" s="25">
        <v>16</v>
      </c>
      <c r="H17" s="25">
        <v>15</v>
      </c>
      <c r="I17" s="25">
        <f>Table4[[#This Row],[Rank Last Year]]-Table4[[#This Row],[Rank This Year]]</f>
        <v>-1</v>
      </c>
    </row>
    <row r="18" spans="1:9" x14ac:dyDescent="0.25">
      <c r="A18" s="8">
        <v>17</v>
      </c>
      <c r="B18" s="14" t="s">
        <v>35</v>
      </c>
      <c r="C18" s="41" t="s">
        <v>36</v>
      </c>
      <c r="D18" s="28" t="s">
        <v>30</v>
      </c>
      <c r="E18" s="28" t="s">
        <v>37</v>
      </c>
      <c r="F18" s="28" t="s">
        <v>9</v>
      </c>
      <c r="G18" s="25">
        <v>17</v>
      </c>
      <c r="H18" s="25">
        <v>16</v>
      </c>
      <c r="I18" s="25">
        <f>Table4[[#This Row],[Rank Last Year]]-Table4[[#This Row],[Rank This Year]]</f>
        <v>-1</v>
      </c>
    </row>
    <row r="19" spans="1:9" x14ac:dyDescent="0.25">
      <c r="A19" s="8"/>
      <c r="B19" s="42"/>
      <c r="C19" s="43"/>
      <c r="D19" s="25"/>
      <c r="E19" s="25"/>
      <c r="F19" s="25"/>
      <c r="G19" s="25"/>
      <c r="H19" s="25"/>
      <c r="I19" s="25"/>
    </row>
  </sheetData>
  <dataValidations count="2">
    <dataValidation allowBlank="1" showInputMessage="1" showErrorMessage="1" error=" " promptTitle="Lookup" prompt="This Account record must already exist in Microsoft Dynamics CRM or in this source file." sqref="E2:F3 E4:E17 B2:B18"/>
    <dataValidation showInputMessage="1" showErrorMessage="1" error=" " promptTitle="Lookup (required)" prompt="This Owner record must already exist in Microsoft Dynamics CRM or in this source file." sqref="C2:C18"/>
  </dataValidations>
  <pageMargins left="0.7" right="0.7" top="0.75" bottom="0.75" header="0.3" footer="0.3"/>
  <pageSetup paperSize="0" orientation="portrait" horizontalDpi="0" verticalDpi="0" copies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9 _ 2 _ 8 0 7 4 d b 0 a - 7 5 d a - 4 7 3 d - 9 8 6 c - 7 d e f a e 2 f b b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 1 2 2 < / i n t > < / v a l u e > < / i t e m > < i t e m > < k e y > < s t r i n g > T a r g e t   R e v e n u e < / s t r i n g > < / k e y > < v a l u e > < i n t > 1 8 9 < / i n t > < / v a l u e > < / i t e m > < i t e m > < k e y > < s t r i n g > T Y   Y T D   R e v e n u e < / s t r i n g > < / k e y > < v a l u e > < i n t > 1 9 6 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 T a r g e t   R e v e n u e < / s t r i n g > < / k e y > < v a l u e > < i n t > 1 < / i n t > < / v a l u e > < / i t e m > < i t e m > < k e y > < s t r i n g > T Y   Y T D   R e v e n u e 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x n O p p o r t u n i t i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 1 2 3 < / i n t > < / v a l u e > < / i t e m > < i t e m > < k e y > < s t r i n g > A c c o u n t   O w n e r < / s t r i n g > < / k e y > < v a l u e > < i n t > 1 9 0 < / i n t > < / v a l u e > < / i t e m > < i t e m > < k e y > < s t r i n g > A c c o u n t   T y p e < / s t r i n g > < / k e y > < v a l u e > < i n t > 1 7 1 < / i n t > < / v a l u e > < / i t e m > < i t e m > < k e y > < s t r i n g > C o u n t r y < / s t r i n g > < / k e y > < v a l u e > < i n t > 1 2 2 < / i n t > < / v a l u e > < / i t e m > < i t e m > < k e y > < s t r i n g > R e g i o n < / s t r i n g > < / k e y > < v a l u e > < i n t > 1 1 1 < / i n t > < / v a l u e > < / i t e m > < i t e m > < k e y > < s t r i n g > T e r r i t o r y < / s t r i n g > < / k e y > < v a l u e > < i n t > 1 2 7 < / i n t > < / v a l u e > < / i t e m > < i t e m > < k e y > < s t r i n g > P r o d u c t < / s t r i n g > < / k e y > < v a l u e > < i n t > 1 2 0 < / i n t > < / v a l u e > < / i t e m > < i t e m > < k e y > < s t r i n g > P r o d u c t   C a t e g o r y < / s t r i n g > < / k e y > < v a l u e > < i n t > 2 0 6 < / i n t > < / v a l u e > < / i t e m > < i t e m > < k e y > < s t r i n g > C h a n n e l < / s t r i n g > < / k e y > < v a l u e > < i n t > 1 2 4 < / i n t > < / v a l u e > < / i t e m > < i t e m > < k e y > < s t r i n g > S t a t u s < / s t r i n g > < / k e y > < v a l u e > < i n t > 1 0 5 < / i n t > < / v a l u e > < / i t e m > < i t e m > < k e y > < s t r i n g > S t a t u s   R e a s o n < / s t r i n g > < / k e y > < v a l u e > < i n t > 1 7 7 < / i n t > < / v a l u e > < / i t e m > < i t e m > < k e y > < s t r i n g > P i p e l i n e   P h a s e   N u m b e r < / s t r i n g > < / k e y > < v a l u e > < i n t > 2 6 0 < / i n t > < / v a l u e > < / i t e m > < i t e m > < k e y > < s t r i n g > P i p e l i n e   P h a s e < / s t r i n g > < / k e y > < v a l u e > < i n t > 1 8 0 < / i n t > < / v a l u e > < / i t e m > < i t e m > < k e y > < s t r i n g > P r o b a b i l i t y < / s t r i n g > < / k e y > < v a l u e > < i n t > 1 4 7 < / i n t > < / v a l u e > < / i t e m > < i t e m > < k e y > < s t r i n g > C o n t a c t < / s t r i n g > < / k e y > < v a l u e > < i n t > 1 1 9 < / i n t > < / v a l u e > < / i t e m > < i t e m > < k e y > < s t r i n g > D i s c o u n t   A p p r o v e d ? < / s t r i n g > < / k e y > < v a l u e > < i n t > 2 3 4 < / i n t > < / v a l u e > < / i t e m > < i t e m > < k e y > < s t r i n g > C r e a t e d   O n < / s t r i n g > < / k e y > < v a l u e > < i n t > 1 5 3 < / i n t > < / v a l u e > < / i t e m > < i t e m > < k e y > < s t r i n g > E s t i m a t e d   C l o s e   D a t e < / s t r i n g > < / k e y > < v a l u e > < i n t > 2 4 2 < / i n t > < / v a l u e > < / i t e m > < i t e m > < k e y > < s t r i n g > A c t u a l   C l o s e   D a t e < / s t r i n g > < / k e y > < v a l u e > < i n t > 2 0 8 < / i n t > < / v a l u e > < / i t e m > < i t e m > < k e y > < s t r i n g > E s t i m a t e d   R e v e n u e < / s t r i n g > < / k e y > < v a l u e > < i n t > 2 2 4 < / i n t > < / v a l u e > < / i t e m > < i t e m > < k e y > < s t r i n g > A c t u a l   R e v e n u e < / s t r i n g > < / k e y > < v a l u e > < i n t > 1 9 0 < / i n t > < / v a l u e > < / i t e m > < i t e m > < k e y > < s t r i n g > T a r g e t   R e v e n u e < / s t r i n g > < / k e y > < v a l u e > < i n t > 1 8 9 < / i n t > < / v a l u e > < / i t e m > < i t e m > < k e y > < s t r i n g > D i s c o u n t   A m o u n t < / s t r i n g > < / k e y > < v a l u e > < i n t > 2 0 8 < / i n t > < / v a l u e > < / i t e m > < i t e m > < k e y > < s t r i n g > C o m m i s s i o n   A m o u n t < / s t r i n g > < / k e y > < v a l u e > < i n t > 2 4 0 < / i n t > < / v a l u e > < / i t e m > < i t e m > < k e y > < s t r i n g > T Y   Y T D   R e v e n u e < / s t r i n g > < / k e y > < v a l u e > < i n t > 1 9 6 < / i n t > < / v a l u e > < / i t e m > < i t e m > < k e y > < s t r i n g > L Y   R e v e n u e < / s t r i n g > < / k e y > < v a l u e > < i n t > 1 5 1 < / i n t > < / v a l u e > < / i t e m > < i t e m > < k e y > < s t r i n g > B u d g e t K e y < / s t r i n g > < / k e y > < v a l u e > < i n t > 3 0 0 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 A c c o u n t   O w n e r < / s t r i n g > < / k e y > < v a l u e > < i n t > 1 < / i n t > < / v a l u e > < / i t e m > < i t e m > < k e y > < s t r i n g > A c c o u n t   T y p e 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 T e r r i t o r y < / s t r i n g > < / k e y > < v a l u e > < i n t > 5 < / i n t > < / v a l u e > < / i t e m > < i t e m > < k e y > < s t r i n g > P r o d u c t < / s t r i n g > < / k e y > < v a l u e > < i n t > 6 < / i n t > < / v a l u e > < / i t e m > < i t e m > < k e y > < s t r i n g > P r o d u c t   C a t e g o r y < / s t r i n g > < / k e y > < v a l u e > < i n t > 7 < / i n t > < / v a l u e > < / i t e m > < i t e m > < k e y > < s t r i n g > C h a n n e l < / s t r i n g > < / k e y > < v a l u e > < i n t > 8 < / i n t > < / v a l u e > < / i t e m > < i t e m > < k e y > < s t r i n g > S t a t u s < / s t r i n g > < / k e y > < v a l u e > < i n t > 9 < / i n t > < / v a l u e > < / i t e m > < i t e m > < k e y > < s t r i n g > S t a t u s   R e a s o n < / s t r i n g > < / k e y > < v a l u e > < i n t > 1 0 < / i n t > < / v a l u e > < / i t e m > < i t e m > < k e y > < s t r i n g > P i p e l i n e   P h a s e   N u m b e r < / s t r i n g > < / k e y > < v a l u e > < i n t > 1 1 < / i n t > < / v a l u e > < / i t e m > < i t e m > < k e y > < s t r i n g > P i p e l i n e   P h a s e < / s t r i n g > < / k e y > < v a l u e > < i n t > 1 2 < / i n t > < / v a l u e > < / i t e m > < i t e m > < k e y > < s t r i n g > P r o b a b i l i t y < / s t r i n g > < / k e y > < v a l u e > < i n t > 1 3 < / i n t > < / v a l u e > < / i t e m > < i t e m > < k e y > < s t r i n g > C o n t a c t < / s t r i n g > < / k e y > < v a l u e > < i n t > 1 4 < / i n t > < / v a l u e > < / i t e m > < i t e m > < k e y > < s t r i n g > D i s c o u n t   A p p r o v e d ? < / s t r i n g > < / k e y > < v a l u e > < i n t > 1 5 < / i n t > < / v a l u e > < / i t e m > < i t e m > < k e y > < s t r i n g > C r e a t e d   O n < / s t r i n g > < / k e y > < v a l u e > < i n t > 1 6 < / i n t > < / v a l u e > < / i t e m > < i t e m > < k e y > < s t r i n g > E s t i m a t e d   C l o s e   D a t e < / s t r i n g > < / k e y > < v a l u e > < i n t > 1 7 < / i n t > < / v a l u e > < / i t e m > < i t e m > < k e y > < s t r i n g > A c t u a l   C l o s e   D a t e < / s t r i n g > < / k e y > < v a l u e > < i n t > 1 8 < / i n t > < / v a l u e > < / i t e m > < i t e m > < k e y > < s t r i n g > E s t i m a t e d   R e v e n u e < / s t r i n g > < / k e y > < v a l u e > < i n t > 1 9 < / i n t > < / v a l u e > < / i t e m > < i t e m > < k e y > < s t r i n g > A c t u a l   R e v e n u e < / s t r i n g > < / k e y > < v a l u e > < i n t > 2 0 < / i n t > < / v a l u e > < / i t e m > < i t e m > < k e y > < s t r i n g > T a r g e t   R e v e n u e < / s t r i n g > < / k e y > < v a l u e > < i n t > 2 1 < / i n t > < / v a l u e > < / i t e m > < i t e m > < k e y > < s t r i n g > D i s c o u n t   A m o u n t < / s t r i n g > < / k e y > < v a l u e > < i n t > 2 2 < / i n t > < / v a l u e > < / i t e m > < i t e m > < k e y > < s t r i n g > C o m m i s s i o n   A m o u n t < / s t r i n g > < / k e y > < v a l u e > < i n t > 2 3 < / i n t > < / v a l u e > < / i t e m > < i t e m > < k e y > < s t r i n g > T Y   Y T D   R e v e n u e < / s t r i n g > < / k e y > < v a l u e > < i n t > 2 4 < / i n t > < / v a l u e > < / i t e m > < i t e m > < k e y > < s t r i n g > L Y   R e v e n u e < / s t r i n g > < / k e y > < v a l u e > < i n t > 2 5 < / i n t > < / v a l u e > < / i t e m > < i t e m > < k e y > < s t r i n g > B u d g e t K e y 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255770E9B8847A4D82BD448CA2C8D" ma:contentTypeVersion="2" ma:contentTypeDescription="Create a new document." ma:contentTypeScope="" ma:versionID="84ff855865daa9a1e2e5c8cf30da9b1f">
  <xsd:schema xmlns:xsd="http://www.w3.org/2001/XMLSchema" xmlns:xs="http://www.w3.org/2001/XMLSchema" xmlns:p="http://schemas.microsoft.com/office/2006/metadata/properties" xmlns:ns2="907e517f-61cf-43a2-a626-50f13ff11048" targetNamespace="http://schemas.microsoft.com/office/2006/metadata/properties" ma:root="true" ma:fieldsID="948ff468382c45bfac550a142b2e4ff5" ns2:_="">
    <xsd:import namespace="907e517f-61cf-43a2-a626-50f13ff110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e517f-61cf-43a2-a626-50f13ff1104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B u d g e t P e r i o d R e g i o n C a t e g o r y _ 8 e 1 e d 7 5 f - e 1 d 1 - 4 1 c 6 - 9 f 3 f - a 8 6 3 6 b 5 2 3 b 2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8 8 & l t ; / i n t & g t ; & l t ; / v a l u e & g t ; & l t ; / i t e m & g t ; & l t ; i t e m & g t ; & l t ; k e y & g t ; & l t ; s t r i n g & g t ; M o n t h O f Y e a r & l t ; / s t r i n g & g t ; & l t ; / k e y & g t ; & l t ; v a l u e & g t ; & l t ; i n t & g t ; 1 7 2 & l t ; / i n t & g t ; & l t ; / v a l u e & g t ; & l t ; / i t e m & g t ; & l t ; i t e m & g t ; & l t ; k e y & g t ; & l t ; s t r i n g & g t ; M o n t h N a m e & l t ; / s t r i n g & g t ; & l t ; / k e y & g t ; & l t ; v a l u e & g t ; & l t ; i n t & g t ; 1 6 5 & l t ; / i n t & g t ; & l t ; / v a l u e & g t ; & l t ; / i t e m & g t ; & l t ; i t e m & g t ; & l t ; k e y & g t ; & l t ; s t r i n g & g t ; Q u a r t e r O f Y e a r & l t ; / s t r i n g & g t ; & l t ; / k e y & g t ; & l t ; v a l u e & g t ; & l t ; i n t & g t ; 1 8 2 & l t ; / i n t & g t ; & l t ; / v a l u e & g t ; & l t ; / i t e m & g t ; & l t ; i t e m & g t ; & l t ; k e y & g t ; & l t ; s t r i n g & g t ; Q u a r t e r N a m e & l t ; / s t r i n g & g t ; & l t ; / k e y & g t ; & l t ; v a l u e & g t ; & l t ; i n t & g t ; 1 7 5 & l t ; / i n t & g t ; & l t ; / v a l u e & g t ; & l t ; / i t e m & g t ; & l t ; i t e m & g t ; & l t ; k e y & g t ; & l t ; s t r i n g & g t ; R e g i o n & l t ; / s t r i n g & g t ; & l t ; / k e y & g t ; & l t ; v a l u e & g t ; & l t ; i n t & g t ; 1 1 1 & l t ; / i n t & g t ; & l t ; / v a l u e & g t ; & l t ; / i t e m & g t ; & l t ; i t e m & g t ; & l t ; k e y & g t ; & l t ; s t r i n g & g t ; C o u n t r y & l t ; / s t r i n g & g t ; & l t ; / k e y & g t ; & l t ; v a l u e & g t ; & l t ; i n t & g t ; 1 2 2 & l t ; / i n t & g t ; & l t ; / v a l u e & g t ; & l t ; / i t e m & g t ; & l t ; i t e m & g t ; & l t ; k e y & g t ; & l t ; s t r i n g & g t ; N e w C o l u m n . P r o d u c t   C a t e g o r y & l t ; / s t r i n g & g t ; & l t ; / k e y & g t ; & l t ; v a l u e & g t ; & l t ; i n t & g t ; 3 2 4 & l t ; / i n t & g t ; & l t ; / v a l u e & g t ; & l t ; / i t e m & g t ; & l t ; i t e m & g t ; & l t ; k e y & g t ; & l t ; s t r i n g & g t ; M a r g i n & l t ; / s t r i n g & g t ; & l t ; / k e y & g t ; & l t ; v a l u e & g t ; & l t ; i n t & g t ; 1 1 4 & l t ; / i n t & g t ; & l t ; / v a l u e & g t ; & l t ; / i t e m & g t ; & l t ; i t e m & g t ; & l t ; k e y & g t ; & l t ; s t r i n g & g t ; R e v e n u e & l t ; / s t r i n g & g t ; & l t ; / k e y & g t ; & l t ; v a l u e & g t ; & l t ; i n t & g t ; 2 3 6 & l t ; / i n t & g t ; & l t ; / v a l u e & g t ; & l t ; / i t e m & g t ; & l t ; i t e m & g t ; & l t ; k e y & g t ; & l t ; s t r i n g & g t ; B u d g e t K e y & l t ; / s t r i n g & g t ; & l t ; / k e y & g t ; & l t ; v a l u e & g t ; & l t ; i n t & g t ; 3 4 4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O f Y e a r & l t ; / s t r i n g & g t ; & l t ; / k e y & g t ; & l t ; v a l u e & g t ; & l t ; i n t & g t ; 1 & l t ; / i n t & g t ; & l t ; / v a l u e & g t ; & l t ; / i t e m & g t ; & l t ; i t e m & g t ; & l t ; k e y & g t ; & l t ; s t r i n g & g t ; M o n t h N a m e & l t ; / s t r i n g & g t ; & l t ; / k e y & g t ; & l t ; v a l u e & g t ; & l t ; i n t & g t ; 2 & l t ; / i n t & g t ; & l t ; / v a l u e & g t ; & l t ; / i t e m & g t ; & l t ; i t e m & g t ; & l t ; k e y & g t ; & l t ; s t r i n g & g t ; Q u a r t e r O f Y e a r & l t ; / s t r i n g & g t ; & l t ; / k e y & g t ; & l t ; v a l u e & g t ; & l t ; i n t & g t ; 3 & l t ; / i n t & g t ; & l t ; / v a l u e & g t ; & l t ; / i t e m & g t ; & l t ; i t e m & g t ; & l t ; k e y & g t ; & l t ; s t r i n g & g t ; Q u a r t e r N a m e & l t ; / s t r i n g & g t ; & l t ; / k e y & g t ; & l t ; v a l u e & g t ; & l t ; i n t & g t ; 4 & l t ; / i n t & g t ; & l t ; / v a l u e & g t ; & l t ; / i t e m & g t ; & l t ; i t e m & g t ; & l t ; k e y & g t ; & l t ; s t r i n g & g t ; R e g i o n & l t ; / s t r i n g & g t ; & l t ; / k e y & g t ; & l t ; v a l u e & g t ; & l t ; i n t & g t ; 5 & l t ; / i n t & g t ; & l t ; / v a l u e & g t ; & l t ; / i t e m & g t ; & l t ; i t e m & g t ; & l t ; k e y & g t ; & l t ; s t r i n g & g t ; C o u n t r y & l t ; / s t r i n g & g t ; & l t ; / k e y & g t ; & l t ; v a l u e & g t ; & l t ; i n t & g t ; 6 & l t ; / i n t & g t ; & l t ; / v a l u e & g t ; & l t ; / i t e m & g t ; & l t ; i t e m & g t ; & l t ; k e y & g t ; & l t ; s t r i n g & g t ; N e w C o l u m n . P r o d u c t   C a t e g o r y & l t ; / s t r i n g & g t ; & l t ; / k e y & g t ; & l t ; v a l u e & g t ; & l t ; i n t & g t ; 7 & l t ; / i n t & g t ; & l t ; / v a l u e & g t ; & l t ; / i t e m & g t ; & l t ; i t e m & g t ; & l t ; k e y & g t ; & l t ; s t r i n g & g t ; M a r g i n & l t ; / s t r i n g & g t ; & l t ; / k e y & g t ; & l t ; v a l u e & g t ; & l t ; i n t & g t ; 1 0 & l t ; / i n t & g t ; & l t ; / v a l u e & g t ; & l t ; / i t e m & g t ; & l t ; i t e m & g t ; & l t ; k e y & g t ; & l t ; s t r i n g & g t ; B u d g e t K e y & l t ; / s t r i n g & g t ; & l t ; / k e y & g t ; & l t ; v a l u e & g t ; & l t ; i n t & g t ; 8 & l t ; / i n t & g t ; & l t ; / v a l u e & g t ; & l t ; / i t e m & g t ; & l t ; i t e m & g t ; & l t ; k e y & g t ; & l t ; s t r i n g & g t ; R e v e n u e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D a t a M a s h u p   i d = " 7 5 1 9 4 2 d b - 6 6 9 e - 4 4 4 e - 8 d 6 4 - 5 2 2 3 7 5 4 5 4 b 8 6 "   s q m i d = " 2 e 3 4 6 e 8 f - f 6 5 b - 4 4 3 9 - a 8 a 4 - 4 e 6 5 f 7 d a b 3 0 2 "   x m l n s = " h t t p : / / s c h e m a s . m i c r o s o f t . c o m / D a t a M a s h u p " > A A A A A K U G A A B Q S w M E F A A C A A g A r W x b R / i C C U m r A A A A + g A A A B I A H A B D b 2 5 m a W c v U G F j a 2 F n Z S 5 4 b W w g o h g A K K A U A A A A A A A A A A A A A A A A A A A A A A A A A A A A h Y 9 B D o I w F E S v Q r r n F w o S J J + y c C v G x M Q Y d 6 R U a I R i o F j u 5 s I j e Q V N F O P O 3 c z L W 8 w 8 b n f M p r Z x r r I f V K d T 4 o N H H K l F V y p d p W Q 0 J z c m G c d t I c 5 F J Z 2 X r I d k G s q U 1 M Z c E k q t t W A D 6 P q K M s / z 6 S F f 7 0 Q t 2 4 J 8 Z f V f d p U e T K G F J B z 3 7 z G c A Y s g 9 F k M L G R I Z 4 y 5 0 n P 2 Y Q E B W 0 b g I f 3 B u B o b M / a S S + 1 u j k j n i v T z g z 8 B U E s D B B Q A A g A I A K 1 s W 0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b F t H g V g w a 5 g D A A D n F Q A A E w A c A E Z v c m 1 1 b G F z L 1 N l Y 3 R p b 2 4 x L m 0 g o h g A K K A U A A A A A A A A A A A A A A A A A A A A A A A A A A A A 7 V h b a + J A F H 4 X / A 9 D + m K h C N q y s J S y u F G W 7 s W 6 K l u k l D I m p x q a z M h k 0 g v i f 9 + Z J C a T z M R t s + 6 V 9 q V y z s x 3 7 t 9 x D M H h H i V o k v z v n D Y b z U a 4 x A x c N M V z H 9 6 i M + Q D b z a Q + J v Q i D k g J I N H B / y 2 H T E G h F 9 S d j e n 9 K 5 1 u L 4 a 4 g D O r O S m d b 2 5 s i n h 4 s j 1 U Q J w Y H 1 g N F o J 8 D F 9 C C 2 B F B 9 t x 9 J W A n + E 1 p Z N I 8 L Z k 3 W E r B G j b u R w Z G M O C 5 r I p p g t g K M x 3 A O J I J b M 0 G z a z y Q b A b I 5 b D Y 8 Y r S r R n m Q e o t a 3 U P r j w R r i j C V 1 Q v k + G 8 J p J b 3 J / + g 9 4 n x m 2 5 9 x 2 + 6 + x m X Z 4 5 G Z m A M A b 0 X B v r R y v c c E b p i p u + F 3 C M O b 5 X 8 2 H W 7 Y 7 x u s L I L p P t M k I 6 l R l + s l Q l V L d n 7 y B W J G g H z q B v W r t u x s W r 2 E p O F b I u n F e S h T B k m 4 S 1 l g U 3 9 K C B S G W 6 L u F 5 b f e H j J 5 B F P C f 8 z U l b 6 m W x Y s U 3 7 M f V 5 E K I X C H g X r D V P l 3 c f h E e L E 0 3 h W 4 G m O k q s z T G q b o S K 2 X s W z 8 4 P P J Y 8 z X C j A O r u p i q j V c v A e 4 G x P X I Q o t O 6 d J d Y 1 B K t x J c K Z x C A J r P B S 9 L Q 9 J z X Q F v R y G n Q W 5 e S J N K l u d D g H 2 k H j l 3 x S f A z h J 1 C p 1 Z Q C u w C D D m c U E 9 e + a / W u 3 Y c x w 5 V 1 r B U j m 6 e C D A K r V p K Y r K n K a K 8 j E s x H c P T Z y l Q 9 N s t 2 O F X N 2 k J Q 9 E J g j 4 m n z C M Y / C C r G g T h w a / B t 5 K / A 9 A m i 0 x C G g Y R T M w d D 9 x W M m n + d 4 7 v k e N 4 y + L C U 2 B C p Y M c l z b 7 V i k u b e 6 a E y E F l w 0 Q U x 0 s Z A 0 G o Q H 7 B 9 K r y X J G M 8 2 H N 4 h P 0 f n c r h 8 s 0 T n y J x V l S k 6 g P a 7 i r T W R Z 1 o L a m g m D T I P D C U H 6 j r T x T 2 o e a l c + z C h f r 8 5 G y n 9 N e 1 7 Y w Z S 5 I D k i G U Q F N V a l c o x p l e p R F m A F P K O O a n 1 L Y M h m V c 5 / B X U h l u x c 6 E N P z 5 k V 8 q N q t S 4 f p N G + H + Z U U X 0 n x l R T / H 1 L M + 7 X q 6 b U X e t z 5 u v 4 Z o j Q A / 0 r K N K a 5 o + e 5 Y K j q 5 4 U U f P c L t 1 P 5 X k q 4 y U j I i T N D C E U s 0 k q r 8 M 4 S 9 c h M Z 0 y m C q 0 h P C Q Z U R 6 I g 8 c V J j K q X J l Z S n T x 5 z S T 2 2 e x A l X g 0 3 x N S n F 2 q J 0 f y G W G j b p 9 V x o 6 U S r y R j R 4 r U S q A h K x q 4 y A U p E D l i 3 L J j S 5 r 3 z F M I S i J u B F / V n 2 s + 5 a 1 x t p 5 4 b f 2 V D J f b W B S l 8 a f k 9 v G f l L y b 2 u 3 3 8 / m X 7 7 2 G K e f g d Q S w E C L Q A U A A I A C A C t b F t H + I I J S a s A A A D 6 A A A A E g A A A A A A A A A A A A A A A A A A A A A A Q 2 9 u Z m l n L 1 B h Y 2 t h Z 2 U u e G 1 s U E s B A i 0 A F A A C A A g A r W x b R w / K 6 a u k A A A A 6 Q A A A B M A A A A A A A A A A A A A A A A A 9 w A A A F t D b 2 5 0 Z W 5 0 X 1 R 5 c G V z X S 5 4 b W x Q S w E C L Q A U A A I A C A C t b F t H g V g w a 5 g D A A D n F Q A A E w A A A A A A A A A A A A A A A A D o A Q A A R m 9 y b X V s Y X M v U 2 V j d G l v b j E u b V B L B Q Y A A A A A A w A D A M I A A A D N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G W g A A A A A A A K R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G a W x s R X J y b 3 J D b 3 V u d C I g V m F s d W U 9 I m w w I i A v P j x F b n R y e S B U e X B l P S J G a W x s Q 2 9 s d W 1 u V H l w Z X M i I F Z h b H V l P S J z Q U F B Q U F B P T 0 i I C 8 + P E V u d H J 5 I F R 5 c G U 9 I k Z p b G x D b 2 x 1 b W 5 O Y W 1 l c y I g V m F s d W U 9 I n N b J n F 1 b 3 Q 7 Q 2 9 1 b n R y e S Z x d W 9 0 O y w m c X V v d D t Q c m 9 k d W N 0 I E N h d G V n b 3 J 5 J n F 1 b 3 Q 7 L C Z x d W 9 0 O 1 R h c m d l d C B S Z X Z l b n V l J n F 1 b 3 Q 7 L C Z x d W 9 0 O 1 R Z I F l U R C B S Z X Z l b n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w N 1 Q w N D o x M j o 0 O S 4 0 N D I 5 M T A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D b 3 V u d H J 5 J n F 1 b 3 Q 7 L C Z x d W 9 0 O 1 B y b 2 R 1 Y 3 Q g Q 2 F 0 Z W d v c n k m c X V v d D s s J n F 1 b 3 Q 7 V G F y Z 2 V 0 I F J l d m V u d W U m c X V v d D s s J n F 1 b 3 Q 7 V F k g W V R E I F J l d m V u d W U m c X V v d D t d L C Z x d W 9 0 O 3 F 1 Z X J 5 U m V s Y X R p b 2 5 z a G l w c y Z x d W 9 0 O z p b X S w m c X V v d D t j b 2 x 1 b W 5 J Z G V u d G l 0 a W V z J n F 1 b 3 Q 7 O l s m c X V v d D t T Z W N 0 a W 9 u M S 9 U Y W J s Z T k v R 3 J v d X B l Z C B S b 3 d z L n t D b 3 V u d H J 5 L D B 9 J n F 1 b 3 Q 7 L C Z x d W 9 0 O 1 N l Y 3 R p b 2 4 x L 1 R h Y m x l O S 9 H c m 9 1 c G V k I F J v d 3 M u e 1 B y b 2 R 1 Y 3 Q g Q 2 F 0 Z W d v c n k s M X 0 m c X V v d D s s J n F 1 b 3 Q 7 U 2 V j d G l v b j E v V G F i b G U 5 L 0 d y b 3 V w Z W Q g U m 9 3 c y 5 7 V G F y Z 2 V 0 I F J l d m V u d W U s M n 0 m c X V v d D s s J n F 1 b 3 Q 7 U 2 V j d G l v b j E v V G F i b G U 5 L 0 d y b 3 V w Z W Q g U m 9 3 c y 5 7 V F k g W V R E I F J l d m V u d W U s M 3 0 m c X V v d D t d L C Z x d W 9 0 O 0 N v b H V t b k N v d W 5 0 J n F 1 b 3 Q 7 O j Q s J n F 1 b 3 Q 7 S 2 V 5 Q 2 9 s d W 1 u T m F t Z X M m c X V v d D s 6 W y Z x d W 9 0 O 0 N v d W 5 0 c n k m c X V v d D s s J n F 1 b 3 Q 7 U H J v Z H V j d C B D Y X R l Z 2 9 y e S Z x d W 9 0 O y w m c X V v d D t U Y X J n Z X Q g U m V 2 Z W 5 1 Z S Z x d W 9 0 O y w m c X V v d D t U W S B Z V E Q g U m V 2 Z W 5 1 Z S Z x d W 9 0 O 1 0 s J n F 1 b 3 Q 7 Q 2 9 s d W 1 u S W R l b n R p d G l l c y Z x d W 9 0 O z p b J n F 1 b 3 Q 7 U 2 V j d G l v b j E v V G F i b G U 5 L 0 d y b 3 V w Z W Q g U m 9 3 c y 5 7 Q 2 9 1 b n R y e S w w f S Z x d W 9 0 O y w m c X V v d D t T Z W N 0 a W 9 u M S 9 U Y W J s Z T k v R 3 J v d X B l Z C B S b 3 d z L n t Q c m 9 k d W N 0 I E N h d G V n b 3 J 5 L D F 9 J n F 1 b 3 Q 7 L C Z x d W 9 0 O 1 N l Y 3 R p b 2 4 x L 1 R h Y m x l O S 9 H c m 9 1 c G V k I F J v d 3 M u e 1 R h c m d l d C B S Z X Z l b n V l L D J 9 J n F 1 b 3 Q 7 L C Z x d W 9 0 O 1 N l Y 3 R p b 2 4 x L 1 R h Y m x l O S 9 H c m 9 1 c G V k I F J v d 3 M u e 1 R Z I F l U R C B S Z X Z l b n V l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U Y X J n Z X Q i I F Z h b H V l P S J z V G F i b G U 5 X z I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Z p b G x F c n J v c k N v d W 5 0 I i B W Y W x 1 Z T 0 i b D A i I C 8 + P E V u d H J 5 I F R 5 c G U 9 I k Z p b G x D b 2 x 1 b W 5 U e X B l c y I g V m F s d W U 9 I n N B Q U E 9 I i A v P j x F b n R y e S B U e X B l P S J G a W x s Q 2 9 s d W 1 u T m F t Z X M i I F Z h b H V l P S J z W y Z x d W 9 0 O 1 B y b 2 R 1 Y 3 Q g Q 2 F 0 Z W d v c n k m c X V v d D s s J n F 1 b 3 Q 7 U H J v Z H V j d C Z x d W 9 0 O 1 0 i I C 8 + P E V u d H J 5 I F R 5 c G U 9 I k Z p b G x F c n J v c k N v Z G U i I F Z h b H V l P S J z V W 5 r b m 9 3 b i I g L z 4 8 R W 5 0 c n k g V H l w Z T 0 i R m l s b E x h c 3 R V c G R h d G V k I i B W Y W x 1 Z T 0 i Z D I w M T U t M T A t M D d U M D Q 6 M T I 6 N D k u N D g z O T Q w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H J v Z H V j d C B D Y X R l Z 2 9 y e S Z x d W 9 0 O y w m c X V v d D t Q c m 9 k d W N 0 J n F 1 b 3 Q 7 X S w m c X V v d D t x d W V y e V J l b G F 0 a W 9 u c 2 h p c H M m c X V v d D s 6 W 1 0 s J n F 1 b 3 Q 7 Y 2 9 s d W 1 u S W R l b n R p d G l l c y Z x d W 9 0 O z p b J n F 1 b 3 Q 7 U 2 V j d G l v b j E v V G F i b G U 5 I C g y K S 9 H c m 9 1 c G V k I F J v d 3 M u e 1 B y b 2 R 1 Y 3 Q g Q 2 F 0 Z W d v c n k s M H 0 m c X V v d D s s J n F 1 b 3 Q 7 U 2 V j d G l v b j E v V G F i b G U 5 I C g y K S 9 H c m 9 1 c G V k I F J v d 3 M u e 1 B y b 2 R 1 Y 3 Q s M X 0 m c X V v d D t d L C Z x d W 9 0 O 0 N v b H V t b k N v d W 5 0 J n F 1 b 3 Q 7 O j I s J n F 1 b 3 Q 7 S 2 V 5 Q 2 9 s d W 1 u T m F t Z X M m c X V v d D s 6 W y Z x d W 9 0 O 1 B y b 2 R 1 Y 3 Q g Q 2 F 0 Z W d v c n k m c X V v d D s s J n F 1 b 3 Q 7 U H J v Z H V j d C Z x d W 9 0 O 1 0 s J n F 1 b 3 Q 7 Q 2 9 s d W 1 u S W R l b n R p d G l l c y Z x d W 9 0 O z p b J n F 1 b 3 Q 7 U 2 V j d G l v b j E v V G F i b G U 5 I C g y K S 9 H c m 9 1 c G V k I F J v d 3 M u e 1 B y b 2 R 1 Y 3 Q g Q 2 F 0 Z W d v c n k s M H 0 m c X V v d D s s J n F 1 b 3 Q 7 U 2 V j d G l v b j E v V G F i b G U 5 I C g y K S 9 H c m 9 1 c G V k I F J v d 3 M u e 1 B y b 2 R 1 Y 3 Q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F R h c m d l d C I g V m F s d W U 9 I n N U Y W J s Z T l f X z I i I C 8 + P C 9 T d G F i b G V F b n R y a W V z P j w v S X R l b T 4 8 S X R l b T 4 8 S X R l b U x v Y 2 F 0 a W 9 u P j x J d G V t V H l w Z T 5 G b 3 J t d W x h P C 9 J d G V t V H l w Z T 4 8 S X R l b V B h d G g + U 2 V j d G l v b j E v V G F i b G U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z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3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Q c m 9 k d W N 0 I E N h d G V n b 3 J 5 J n F 1 b 3 Q 7 X S I g L z 4 8 R W 5 0 c n k g V H l w Z T 0 i R m l s b E V y c m 9 y Q 2 9 k Z S I g V m F s d W U 9 I n N V b m t u b 3 d u I i A v P j x F b n R y e S B U e X B l P S J G a W x s T G F z d F V w Z G F 0 Z W Q i I F Z h b H V l P S J k M j A x N S 0 x M C 0 w N 1 Q w M z o w N T o y M C 4 5 N T A 3 M j U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Q c m 9 k d W N 0 I E N h d G V n b 3 J 5 J n F 1 b 3 Q 7 X S w m c X V v d D t x d W V y e V J l b G F 0 a W 9 u c 2 h p c H M m c X V v d D s 6 W 1 0 s J n F 1 b 3 Q 7 Y 2 9 s d W 1 u S W R l b n R p d G l l c y Z x d W 9 0 O z p b J n F 1 b 3 Q 7 U 2 V j d G l v b j E v V G F i b G U 5 I C g z K S 9 H c m 9 1 c G V k I F J v d 3 M u e 1 B y b 2 R 1 Y 3 Q g Q 2 F 0 Z W d v c n k s M H 0 m c X V v d D t d L C Z x d W 9 0 O 0 N v b H V t b k N v d W 5 0 J n F 1 b 3 Q 7 O j E s J n F 1 b 3 Q 7 S 2 V 5 Q 2 9 s d W 1 u T m F t Z X M m c X V v d D s 6 W y Z x d W 9 0 O 1 B y b 2 R 1 Y 3 Q g Q 2 F 0 Z W d v c n k m c X V v d D t d L C Z x d W 9 0 O 0 N v b H V t b k l k Z W 5 0 a X R p Z X M m c X V v d D s 6 W y Z x d W 9 0 O 1 N l Y 3 R p b 2 4 x L 1 R h Y m x l O S A o M y k v R 3 J v d X B l Z C B S b 3 d z L n t Q c m 9 k d W N 0 I E N h d G V n b 3 J 5 L D B 9 J n F 1 b 3 Q 7 X S w m c X V v d D t S Z W x h d G l v b n N o a X B J b m Z v J n F 1 b 3 Q 7 O l t d f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U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z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0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M Y X N 0 V X B k Y X R l Z C I g V m F s d W U 9 I m Q y M D E 1 L T E w L T A 3 V D A z O j A 3 O j U x L j E 1 O T A y N z d a I i A v P j x F b n R y e S B U e X B l P S J G a W x s R X J y b 3 J D b 2 R l I i B W Y W x 1 Z T 0 i c 1 V u a 2 5 v d 2 4 i I C 8 + P E V u d H J 5 I F R 5 c G U 9 I k Z p b G x D b 2 x 1 b W 5 O Y W 1 l c y I g V m F s d W U 9 I n N b J n F 1 b 3 Q 7 U H J v Z H V j d C B D Y X R l Z 2 9 y e S Z x d W 9 0 O 1 0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1 b n Q i I F Z h b H V l P S J s N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Q c m 9 k d W N 0 I E N h d G V n b 3 J 5 J n F 1 b 3 Q 7 X S w m c X V v d D t x d W V y e V J l b G F 0 a W 9 u c 2 h p c H M m c X V v d D s 6 W 1 0 s J n F 1 b 3 Q 7 Y 2 9 s d W 1 u S W R l b n R p d G l l c y Z x d W 9 0 O z p b J n F 1 b 3 Q 7 U 2 V j d G l v b j E v V G F i b G U 5 I C g 0 K S 9 H c m 9 1 c G V k I F J v d 3 M u e 1 B y b 2 R 1 Y 3 Q g Q 2 F 0 Z W d v c n k s M H 0 m c X V v d D t d L C Z x d W 9 0 O 0 N v b H V t b k N v d W 5 0 J n F 1 b 3 Q 7 O j E s J n F 1 b 3 Q 7 S 2 V 5 Q 2 9 s d W 1 u T m F t Z X M m c X V v d D s 6 W y Z x d W 9 0 O 1 B y b 2 R 1 Y 3 Q g Q 2 F 0 Z W d v c n k m c X V v d D t d L C Z x d W 9 0 O 0 N v b H V t b k l k Z W 5 0 a X R p Z X M m c X V v d D s 6 W y Z x d W 9 0 O 1 N l Y 3 R p b 2 4 x L 1 R h Y m x l O S A o N C k v R 3 J v d X B l Z C B S b 3 d z L n t Q c m 9 k d W N 0 I E N h d G V n b 3 J 5 L D B 9 J n F 1 b 3 Q 7 X S w m c X V v d D t S Z W x h d G l v b n N o a X B J b m Z v J n F 1 b 3 Q 7 O l t d f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U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0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V 8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2 I i A v P j x F b n R y e S B U e X B l P S J G a W x s R X J y b 3 J D b 3 V u d C I g V m F s d W U 9 I m w w I i A v P j x F b n R y e S B U e X B l P S J G a W x s Q 2 9 s d W 1 u V H l w Z X M i I F Z h b H V l P S J z Q U F B Q S I g L z 4 8 R W 5 0 c n k g V H l w Z T 0 i R m l s b E N v b H V t b k 5 h b W V z I i B W Y W x 1 Z T 0 i c 1 s m c X V v d D t D b 3 V u d H J 5 J n F 1 b 3 Q 7 L C Z x d W 9 0 O 1 R h c m d l d C B S Z X Z l b n V l J n F 1 b 3 Q 7 L C Z x d W 9 0 O 1 R Z I F l U R C B S Z X Z l b n V l J n F 1 b 3 Q 7 X S I g L z 4 8 R W 5 0 c n k g V H l w Z T 0 i R m l s b E V y c m 9 y Q 2 9 k Z S I g V m F s d W U 9 I n N V b m t u b 3 d u I i A v P j x F b n R y e S B U e X B l P S J G a W x s T G F z d F V w Z G F 0 Z W Q i I F Z h b H V l P S J k M j A x N S 0 x M C 0 w N 1 Q w N D o x N D o y M S 4 1 M T Q w M D g 2 W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R h Y m x l O V 8 z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b 3 V u d H J 5 J n F 1 b 3 Q 7 L C Z x d W 9 0 O 1 R h c m d l d C B S Z X Z l b n V l J n F 1 b 3 Q 7 L C Z x d W 9 0 O 1 R Z I F l U R C B S Z X Z l b n V l J n F 1 b 3 Q 7 X S w m c X V v d D t x d W V y e V J l b G F 0 a W 9 u c 2 h p c H M m c X V v d D s 6 W 1 0 s J n F 1 b 3 Q 7 Y 2 9 s d W 1 u S W R l b n R p d G l l c y Z x d W 9 0 O z p b J n F 1 b 3 Q 7 U 2 V j d G l v b j E v V G F i b G U 5 X z I v R 3 J v d X B l Z C B S b 3 d z L n t D b 3 V u d H J 5 L D B 9 J n F 1 b 3 Q 7 L C Z x d W 9 0 O 1 N l Y 3 R p b 2 4 x L 1 R h Y m x l O V 8 y L 0 d y b 3 V w Z W Q g U m 9 3 c y 5 7 V G F y Z 2 V 0 I F J l d m V u d W U s M X 0 m c X V v d D s s J n F 1 b 3 Q 7 U 2 V j d G l v b j E v V G F i b G U 5 X z I v R 3 J v d X B l Z C B S b 3 d z L n t U W S B Z V E Q g U m V 2 Z W 5 1 Z S w y f S Z x d W 9 0 O 1 0 s J n F 1 b 3 Q 7 Q 2 9 s d W 1 u Q 2 9 1 b n Q m c X V v d D s 6 M y w m c X V v d D t L Z X l D b 2 x 1 b W 5 O Y W 1 l c y Z x d W 9 0 O z p b J n F 1 b 3 Q 7 Q 2 9 1 b n R y e S Z x d W 9 0 O y w m c X V v d D t U Y X J n Z X Q g U m V 2 Z W 5 1 Z S Z x d W 9 0 O y w m c X V v d D t U W S B Z V E Q g U m V 2 Z W 5 1 Z S Z x d W 9 0 O 1 0 s J n F 1 b 3 Q 7 Q 2 9 s d W 1 u S W R l b n R p d G l l c y Z x d W 9 0 O z p b J n F 1 b 3 Q 7 U 2 V j d G l v b j E v V G F i b G U 5 X z I v R 3 J v d X B l Z C B S b 3 d z L n t D b 3 V u d H J 5 L D B 9 J n F 1 b 3 Q 7 L C Z x d W 9 0 O 1 N l Y 3 R p b 2 4 x L 1 R h Y m x l O V 8 y L 0 d y b 3 V w Z W Q g U m 9 3 c y 5 7 V G F y Z 2 V 0 I F J l d m V u d W U s M X 0 m c X V v d D s s J n F 1 b 3 Q 7 U 2 V j d G l v b j E v V G F i b G U 5 X z I v R 3 J v d X B l Z C B S b 3 d z L n t U W S B Z V E Q g U m V 2 Z W 5 1 Z S w y f S Z x d W 9 0 O 1 0 s J n F 1 b 3 Q 7 U m V s Y X R p b 2 5 z a G l w S W 5 m b y Z x d W 9 0 O z p b X X 0 i I C 8 + P E V u d H J 5 I F R 5 c G U 9 I l F 1 Z X J 5 S U Q i I F Z h b H V l P S J z N 2 Z i N D A 3 Z m I t N j Q 4 M i 0 0 M z g z L T g y Y 2 M t O T k y N z R h N D l l M D R l I i A v P j w v U 3 R h Y m x l R W 5 0 c m l l c z 4 8 L 0 l 0 Z W 0 + P E l 0 Z W 0 + P E l 0 Z W 1 M b 2 N h d G l v b j 4 8 S X R l b V R 5 c G U + R m 9 y b X V s Y T w v S X R l b V R 5 c G U + P E l 0 Z W 1 Q Y X R o P l N l Y 3 R p b 2 4 x L 1 R h Y m x l O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V 8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X z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l f M i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l f M i 9 S Z W 1 v d m V k J T I w R H V w b G l j Y X R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R Q Z X J p b 2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x h c 3 R V c G R h d G V k I i B W Y W x 1 Z T 0 i Z D I w M T U t M T A t M D d U M D M 6 N T M 6 M j U u M T E w M T I 5 O F o i I C 8 + P E V u d H J 5 I F R 5 c G U 9 I k Z p b G x F c n J v c k 1 l c 3 N h Z 2 U i I F Z h b H V l P S J z V G h l I E R h d G E g T W 9 k Z W w g Y 2 9 u b m V j d G l v b i B j b 3 V s Z G 4 n d C B i Z S B j c m V h d G V k O i Y j e E Q 7 J i N 4 Q T t B b i B p c 3 N 1 Z S B 3 a X R o I H R o Z S B E Y X R h I E 1 v Z G V s I G l z I H B y Z X Z l b n R p b m c g T W l j c m 9 z b 2 Z 0 I E V 4 Y 2 V s I G Z y b 2 0 g b 3 B l b m l u Z y B 0 a G l z I H d v c m t i b 2 9 r L i B U c n k g c m V z d G F y d G l u Z y B N a W N y b 3 N v Z n Q g R X h j Z W w u I i A v P j x F b n R y e S B U e X B l P S J G a W x s R X J y b 3 J D b 2 R l I i B W Y W x 1 Z T 0 i c 0 N y Z W F 0 Z U R h d G F N b 2 R l b E N v b m 5 l Y 3 R p b 2 5 G Y W l s Z W Q i I C 8 + P E V u d H J 5 I F R 5 c G U 9 I k Z p b G x T d G F 0 d X M i I F Z h b H V l P S J z R X J y b 3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Z Z W F y J n F 1 b 3 Q 7 L C Z x d W 9 0 O 0 1 v b n R o T 2 Z Z Z W F y J n F 1 b 3 Q 7 L C Z x d W 9 0 O 0 1 v b n R o T m F t Z S Z x d W 9 0 O y w m c X V v d D t R d W F y d G V y T 2 Z Z Z W F y J n F 1 b 3 Q 7 L C Z x d W 9 0 O 1 F 1 Y X J 0 Z X J O Y W 1 l J n F 1 b 3 Q 7 X S w m c X V v d D t x d W V y e V J l b G F 0 a W 9 u c 2 h p c H M m c X V v d D s 6 W 1 0 s J n F 1 b 3 Q 7 Y 2 9 s d W 1 u S W R l b n R p d G l l c y Z x d W 9 0 O z p b J n F 1 b 3 Q 7 U 2 V j d G l v b j E v Q n V k Z 2 V 0 U G V y a W 9 k c y 9 H c m 9 1 c G V k I F J v d 3 M u e 1 l l Y X I s M H 0 m c X V v d D s s J n F 1 b 3 Q 7 U 2 V j d G l v b j E v Q n V k Z 2 V 0 U G V y a W 9 k c y 9 H c m 9 1 c G V k I F J v d 3 M u e 0 1 v b n R o T 2 Z Z Z W F y L D F 9 J n F 1 b 3 Q 7 L C Z x d W 9 0 O 1 N l Y 3 R p b 2 4 x L 0 J 1 Z G d l d F B l c m l v Z H M v R 3 J v d X B l Z C B S b 3 d z L n t N b 2 5 0 a E 5 h b W U s M n 0 m c X V v d D s s J n F 1 b 3 Q 7 U 2 V j d G l v b j E v Q n V k Z 2 V 0 U G V y a W 9 k c y 9 H c m 9 1 c G V k I F J v d 3 M u e 1 F 1 Y X J 0 Z X J P Z l l l Y X I s M 3 0 m c X V v d D s s J n F 1 b 3 Q 7 U 2 V j d G l v b j E v Q n V k Z 2 V 0 U G V y a W 9 k c y 9 H c m 9 1 c G V k I F J v d 3 M u e 1 F 1 Y X J 0 Z X J O Y W 1 l L D R 9 J n F 1 b 3 Q 7 L C Z x d W 9 0 O 1 N l Y 3 R p b 2 4 x L 0 J 1 Z G d l d F B l c m l v Z H M v Q W R k Z W Q g Q 3 V z d G 9 t L n t K b 2 l u S W Q s N X 0 m c X V v d D t d L C Z x d W 9 0 O 0 N v b H V t b k N v d W 5 0 J n F 1 b 3 Q 7 O j Y s J n F 1 b 3 Q 7 S 2 V 5 Q 2 9 s d W 1 u T m F t Z X M m c X V v d D s 6 W y Z x d W 9 0 O 1 l l Y X I m c X V v d D s s J n F 1 b 3 Q 7 T W 9 u d G h P Z l l l Y X I m c X V v d D s s J n F 1 b 3 Q 7 T W 9 u d G h O Y W 1 l J n F 1 b 3 Q 7 L C Z x d W 9 0 O 1 F 1 Y X J 0 Z X J P Z l l l Y X I m c X V v d D s s J n F 1 b 3 Q 7 U X V h c n R l c k 5 h b W U m c X V v d D t d L C Z x d W 9 0 O 0 N v b H V t b k l k Z W 5 0 a X R p Z X M m c X V v d D s 6 W y Z x d W 9 0 O 1 N l Y 3 R p b 2 4 x L 0 J 1 Z G d l d F B l c m l v Z H M v R 3 J v d X B l Z C B S b 3 d z L n t Z Z W F y L D B 9 J n F 1 b 3 Q 7 L C Z x d W 9 0 O 1 N l Y 3 R p b 2 4 x L 0 J 1 Z G d l d F B l c m l v Z H M v R 3 J v d X B l Z C B S b 3 d z L n t N b 2 5 0 a E 9 m W W V h c i w x f S Z x d W 9 0 O y w m c X V v d D t T Z W N 0 a W 9 u M S 9 C d W R n Z X R Q Z X J p b 2 R z L 0 d y b 3 V w Z W Q g U m 9 3 c y 5 7 T W 9 u d G h O Y W 1 l L D J 9 J n F 1 b 3 Q 7 L C Z x d W 9 0 O 1 N l Y 3 R p b 2 4 x L 0 J 1 Z G d l d F B l c m l v Z H M v R 3 J v d X B l Z C B S b 3 d z L n t R d W F y d G V y T 2 Z Z Z W F y L D N 9 J n F 1 b 3 Q 7 L C Z x d W 9 0 O 1 N l Y 3 R p b 2 4 x L 0 J 1 Z G d l d F B l c m l v Z H M v R 3 J v d X B l Z C B S b 3 d z L n t R d W F y d G V y T m F t Z S w 0 f S Z x d W 9 0 O y w m c X V v d D t T Z W N 0 a W 9 u M S 9 C d W R n Z X R Q Z X J p b 2 R z L 0 F k Z G V k I E N 1 c 3 R v b S 5 7 S m 9 p b k l k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d W R n Z X R Q Z X J p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F B l c m l v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R Q Z X J p b 2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U G V y a W 9 k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A 3 V D A 0 O j M 2 O j M 2 L j U 3 N T Q x M z F a I i A v P j x F b n R y e S B U e X B l P S J G a W x s R X J y b 3 J N Z X N z Y W d l I i B W Y W x 1 Z T 0 i c 1 t F e H B y Z X N z a W 9 u L k V y c m 9 y X S B X Z S B j b 3 V s Z G 4 n d C B m a W 5 k I G F u I E V 4 Y 2 V s I H R h Y m x l I G 5 h b W V k I C d U Y W J s Z T k n L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R l c n J p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A t M D d U M D Q 6 M D Q 6 M j c u M D Y 4 O D Y w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Q 2 F 0 Z W d v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D Y X R l Z 2 9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E N h d G V n b 3 J 5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F B l c m l v Z F J l Z 2 l v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3 V u d C I g V m F s d W U 9 I m w 1 N z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Z G d l d F B l c m l v Z H M v R 3 J v d X B l Z C B S b 3 d z L n t Z Z W F y L D B 9 J n F 1 b 3 Q 7 L C Z x d W 9 0 O 1 N l Y 3 R p b 2 4 x L 0 J 1 Z G d l d F B l c m l v Z H M v R 3 J v d X B l Z C B S b 3 d z L n t N b 2 5 0 a E 9 m W W V h c i w x f S Z x d W 9 0 O y w m c X V v d D t T Z W N 0 a W 9 u M S 9 C d W R n Z X R Q Z X J p b 2 R z L 0 d y b 3 V w Z W Q g U m 9 3 c y 5 7 T W 9 u d G h O Y W 1 l L D J 9 J n F 1 b 3 Q 7 L C Z x d W 9 0 O 1 N l Y 3 R p b 2 4 x L 0 J 1 Z G d l d F B l c m l v Z H M v R 3 J v d X B l Z C B S b 3 d z L n t R d W F y d G V y T 2 Z Z Z W F y L D N 9 J n F 1 b 3 Q 7 L C Z x d W 9 0 O 1 N l Y 3 R p b 2 4 x L 0 J 1 Z G d l d F B l c m l v Z H M v R 3 J v d X B l Z C B S b 3 d z L n t R d W F y d G V y T m F t Z S w 0 f S Z x d W 9 0 O y w m c X V v d D t T Z W N 0 a W 9 u M S 9 U Z X J y a X R v c n k v R 3 J v d X B l Z C B S b 3 d z L n t S Z W d p b 2 4 s M X 0 m c X V v d D s s J n F 1 b 3 Q 7 U 2 V j d G l v b j E v V G V y c m l 0 b 3 J 5 L 0 d y b 3 V w Z W Q g U m 9 3 c y 5 7 Q 2 9 1 b n R y e S w w f S Z x d W 9 0 O y w m c X V v d D t T Z W N 0 a W 9 u M S 9 C d W R n Z X Q v Q W R k Z W Q g Q 3 V z d G 9 t L n t K b 2 l u S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n V k Z 2 V 0 U G V y a W 9 k c y 9 H c m 9 1 c G V k I F J v d 3 M u e 1 l l Y X I s M H 0 m c X V v d D s s J n F 1 b 3 Q 7 U 2 V j d G l v b j E v Q n V k Z 2 V 0 U G V y a W 9 k c y 9 H c m 9 1 c G V k I F J v d 3 M u e 0 1 v b n R o T 2 Z Z Z W F y L D F 9 J n F 1 b 3 Q 7 L C Z x d W 9 0 O 1 N l Y 3 R p b 2 4 x L 0 J 1 Z G d l d F B l c m l v Z H M v R 3 J v d X B l Z C B S b 3 d z L n t N b 2 5 0 a E 5 h b W U s M n 0 m c X V v d D s s J n F 1 b 3 Q 7 U 2 V j d G l v b j E v Q n V k Z 2 V 0 U G V y a W 9 k c y 9 H c m 9 1 c G V k I F J v d 3 M u e 1 F 1 Y X J 0 Z X J P Z l l l Y X I s M 3 0 m c X V v d D s s J n F 1 b 3 Q 7 U 2 V j d G l v b j E v Q n V k Z 2 V 0 U G V y a W 9 k c y 9 H c m 9 1 c G V k I F J v d 3 M u e 1 F 1 Y X J 0 Z X J O Y W 1 l L D R 9 J n F 1 b 3 Q 7 L C Z x d W 9 0 O 1 N l Y 3 R p b 2 4 x L 1 R l c n J p d G 9 y e S 9 H c m 9 1 c G V k I F J v d 3 M u e 1 J l Z 2 l v b i w x f S Z x d W 9 0 O y w m c X V v d D t T Z W N 0 a W 9 u M S 9 U Z X J y a X R v c n k v R 3 J v d X B l Z C B S b 3 d z L n t D b 3 V u d H J 5 L D B 9 J n F 1 b 3 Q 7 L C Z x d W 9 0 O 1 N l Y 3 R p b 2 4 x L 0 J 1 Z G d l d C 9 B Z G R l Z C B D d X N 0 b 2 0 u e 0 p v a W 5 J Z C w 3 f S Z x d W 9 0 O 1 0 s J n F 1 b 3 Q 7 U m V s Y X R p b 2 5 z a G l w S W 5 m b y Z x d W 9 0 O z p b X X 0 i I C 8 + P E V u d H J 5 I F R 5 c G U 9 I k Z p b G x D b 2 x 1 b W 5 U e X B l c y I g V m F s d W U 9 I n N B d 0 1 H Q X d Z R 0 J n Q T 0 i I C 8 + P E V u d H J 5 I F R 5 c G U 9 I k Z p b G x D b 2 x 1 b W 5 O Y W 1 l c y I g V m F s d W U 9 I n N b J n F 1 b 3 Q 7 W W V h c i Z x d W 9 0 O y w m c X V v d D t N b 2 5 0 a E 9 m W W V h c i Z x d W 9 0 O y w m c X V v d D t N b 2 5 0 a E 5 h b W U m c X V v d D s s J n F 1 b 3 Q 7 U X V h c n R l c k 9 m W W V h c i Z x d W 9 0 O y w m c X V v d D t R d W F y d G V y T m F t Z S Z x d W 9 0 O y w m c X V v d D t S Z W d p b 2 4 m c X V v d D s s J n F 1 b 3 Q 7 Q 2 9 1 b n R y e S Z x d W 9 0 O y w m c X V v d D t K b 2 l u S W Q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x h c 3 R V c G R h d G V k I i B W Y W x 1 Z T 0 i Z D I w M T U t M T A t M D d U M D Q 6 M D I 6 N T c u N T A 3 M j M 0 M V o i I C 8 + P E V u d H J 5 I F R 5 c G U 9 I l J l c 3 V s d F R 5 c G U i I F Z h b H V l P S J z R X h j Z X B 0 a W 9 u I i A v P j x F b n R y e S B U e X B l P S J R d W V y e U l E I i B W Y W x 1 Z T 0 i c z Q y Y 2 I 1 N j c x L W F h N T Y t N G F m M y 0 5 N D I x L T F m M z M x Z j B h Y z c 4 O C I g L z 4 8 L 1 N 0 Y W J s Z U V u d H J p Z X M + P C 9 J d G V t P j x J d G V t P j x J d G V t T G 9 j Y X R p b 2 4 + P E l 0 Z W 1 U e X B l P k Z v c m 1 1 b G E 8 L 0 l 0 Z W 1 U e X B l P j x J d G V t U G F 0 a D 5 T Z W N 0 a W 9 u M S 9 C d W R n Z X R Q Z X J p b 2 R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U G V y a W 9 k U m V n a W 9 u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U G V y a W 9 k U m V n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U G V y a W 9 k U m V n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U G V y a W 9 k U m V n a W 9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U G V y a W 9 k U m V n a W 9 u Q 2 F 0 Z W d v c n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R Q Z X J p b 2 R z L 0 d y b 3 V w Z W Q g U m 9 3 c y 5 7 W W V h c i w w f S Z x d W 9 0 O y w m c X V v d D t T Z W N 0 a W 9 u M S 9 C d W R n Z X R Q Z X J p b 2 R z L 0 d y b 3 V w Z W Q g U m 9 3 c y 5 7 T W 9 u d G h P Z l l l Y X I s M X 0 m c X V v d D s s J n F 1 b 3 Q 7 U 2 V j d G l v b j E v Q n V k Z 2 V 0 U G V y a W 9 k c y 9 H c m 9 1 c G V k I F J v d 3 M u e 0 1 v b n R o T m F t Z S w y f S Z x d W 9 0 O y w m c X V v d D t T Z W N 0 a W 9 u M S 9 C d W R n Z X R Q Z X J p b 2 R z L 0 d y b 3 V w Z W Q g U m 9 3 c y 5 7 U X V h c n R l c k 9 m W W V h c i w z f S Z x d W 9 0 O y w m c X V v d D t T Z W N 0 a W 9 u M S 9 C d W R n Z X R Q Z X J p b 2 R z L 0 d y b 3 V w Z W Q g U m 9 3 c y 5 7 U X V h c n R l c k 5 h b W U s N H 0 m c X V v d D s s J n F 1 b 3 Q 7 U 2 V j d G l v b j E v V G V y c m l 0 b 3 J 5 L 0 d y b 3 V w Z W Q g U m 9 3 c y 5 7 U m V n a W 9 u L D F 9 J n F 1 b 3 Q 7 L C Z x d W 9 0 O 1 N l Y 3 R p b 2 4 x L 1 R l c n J p d G 9 y e S 9 H c m 9 1 c G V k I F J v d 3 M u e 0 N v d W 5 0 c n k s M H 0 m c X V v d D s s J n F 1 b 3 Q 7 U 2 V j d G l v b j E v U H J v Z H V j d E N h d G V n b 3 J 5 L 0 d y b 3 V w Z W Q g U m 9 3 c z E u e 1 B y b 2 R 1 Y 3 Q g Q 2 F 0 Z W d v c n k s M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n V k Z 2 V 0 U G V y a W 9 k c y 9 H c m 9 1 c G V k I F J v d 3 M u e 1 l l Y X I s M H 0 m c X V v d D s s J n F 1 b 3 Q 7 U 2 V j d G l v b j E v Q n V k Z 2 V 0 U G V y a W 9 k c y 9 H c m 9 1 c G V k I F J v d 3 M u e 0 1 v b n R o T 2 Z Z Z W F y L D F 9 J n F 1 b 3 Q 7 L C Z x d W 9 0 O 1 N l Y 3 R p b 2 4 x L 0 J 1 Z G d l d F B l c m l v Z H M v R 3 J v d X B l Z C B S b 3 d z L n t N b 2 5 0 a E 5 h b W U s M n 0 m c X V v d D s s J n F 1 b 3 Q 7 U 2 V j d G l v b j E v Q n V k Z 2 V 0 U G V y a W 9 k c y 9 H c m 9 1 c G V k I F J v d 3 M u e 1 F 1 Y X J 0 Z X J P Z l l l Y X I s M 3 0 m c X V v d D s s J n F 1 b 3 Q 7 U 2 V j d G l v b j E v Q n V k Z 2 V 0 U G V y a W 9 k c y 9 H c m 9 1 c G V k I F J v d 3 M u e 1 F 1 Y X J 0 Z X J O Y W 1 l L D R 9 J n F 1 b 3 Q 7 L C Z x d W 9 0 O 1 N l Y 3 R p b 2 4 x L 1 R l c n J p d G 9 y e S 9 H c m 9 1 c G V k I F J v d 3 M u e 1 J l Z 2 l v b i w x f S Z x d W 9 0 O y w m c X V v d D t T Z W N 0 a W 9 u M S 9 U Z X J y a X R v c n k v R 3 J v d X B l Z C B S b 3 d z L n t D b 3 V u d H J 5 L D B 9 J n F 1 b 3 Q 7 L C Z x d W 9 0 O 1 N l Y 3 R p b 2 4 x L 1 B y b 2 R 1 Y 3 R D Y X R l Z 2 9 y e S 9 H c m 9 1 c G V k I F J v d 3 M x L n t Q c m 9 k d W N 0 I E N h d G V n b 3 J 5 L D B 9 J n F 1 b 3 Q 7 X S w m c X V v d D t S Z W x h d G l v b n N o a X B J b m Z v J n F 1 b 3 Q 7 O l t d f S I g L z 4 8 R W 5 0 c n k g V H l w Z T 0 i R m l s b E x h c 3 R V c G R h d G V k I i B W Y W x 1 Z T 0 i Z D I w M T U t M T A t M D d U M D Q 6 M D k 6 M T g u N D U 1 N j Y 0 N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X N 1 b H R U e X B l I i B W Y W x 1 Z T 0 i c 0 V 4 Y 2 V w d G l v b i I g L z 4 8 R W 5 0 c n k g V H l w Z T 0 i R m l s b E V y c m 9 y Q 2 9 k Z S I g V m F s d W U 9 I n N V b m t u b 3 d u I i A v P j x F b n R y e S B U e X B l P S J G a W x s Q 2 9 s d W 1 u T m F t Z X M i I F Z h b H V l P S J z W y Z x d W 9 0 O 1 l l Y X I m c X V v d D s s J n F 1 b 3 Q 7 T W 9 u d G h P Z l l l Y X I m c X V v d D s s J n F 1 b 3 Q 7 T W 9 u d G h O Y W 1 l J n F 1 b 3 Q 7 L C Z x d W 9 0 O 1 F 1 Y X J 0 Z X J P Z l l l Y X I m c X V v d D s s J n F 1 b 3 Q 7 U X V h c n R l c k 5 h b W U m c X V v d D s s J n F 1 b 3 Q 7 U m V n a W 9 u J n F 1 b 3 Q 7 L C Z x d W 9 0 O 0 N v d W 5 0 c n k m c X V v d D s s J n F 1 b 3 Q 7 T m V 3 Q 2 9 s d W 1 u L l B y b 2 R 1 Y 3 Q g Q 2 F 0 Z W d v c n k m c X V v d D t d I i A v P j x F b n R y e S B U e X B l P S J G a W x s R X J y b 3 J D b 3 V u d C I g V m F s d W U 9 I m w w I i A v P j x F b n R y e S B U e X B l P S J G a W x s Q 2 9 1 b n Q i I F Z h b H V l P S J s N D A z M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d W R n Z X R Q Z X J p b 2 R S Z W d p b 2 5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R Q Z X J p b 2 R S Z W d p b 2 5 D Y X R l Z 2 9 y e S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F B l c m l v Z F J l Z 2 l v b k N h d G V n b 3 J 5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L L n J 1 z g x V N i P U n l 5 2 4 i / g A A A A A A g A A A A A A A 2 Y A A M A A A A A Q A A A A 2 J u 3 V J l b b 4 + f 9 m y i S I t k c w A A A A A E g A A A o A A A A B A A A A B N j z g A 0 G w F K B o 1 4 y X w J P O o U A A A A I x J Y B W 6 u b c Y m x v / 2 y r 0 w c i a T t d g 0 n X 8 N u i H H O g r Y z G 9 V R 3 Y 8 f e l q L 2 0 q D O T I Z j Z k T 1 / d 2 E 6 t 5 C U N F A 6 B 9 0 v y 2 u j S 9 7 Y Z h T c V c w p g J + X v x 4 k F A A A A E K 4 S f r H u 9 / U y u + N q O U 1 e q o a C F r 7 < / D a t a M a s h u p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 T a b l e 9     4 _ d 0 3 c 4 7 b 3 - 8 e 3 0 - 4 0 4 3 - a c 5 a - 7 7 3 9 5 7 6 b 4 a d 9 , T a b l e 9 _ 2 _ 8 0 7 4 d b 0 a - 7 5 d a - 4 7 3 d - 9 8 6 c - 7 d e f a e 2 f b b c a , B u d g e t P e r i o d R e g i o n C a t e g o r y _ 8 e 1 e d 7 5 f - e 1 d 1 - 4 1 c 6 - 9 f 3 f - a 8 6 3 6 b 5 2 3 b 2 6 , T x n O p p o r t u n i t i e s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 x m l n s : i = " h t t p : / / w w w . w 3 . o r g / 2 0 0 1 / X M L S c h e m a - i n s t a n c e " & g t ; & l t ; K e y V a l u e O f s t r i n g S a n d b o x E d i t o r . M e a s u r e G r i d S t a t e S c d E 3 5 R y & g t ; & l t ; K e y & g t ; T a b l e 9     4 _ d 0 3 c 4 7 b 3 - 8 e 3 0 - 4 0 4 3 - a c 5 a - 7 7 3 9 5 7 6 b 4 a d 9 & l t ; / K e y & g t ; & l t ; V a l u e 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9 _ 2 _ 8 0 7 4 d b 0 a - 7 5 d a - 4 7 3 d - 9 8 6 c - 7 d e f a e 2 f b b c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u d g e t P e r i o d R e g i o n C a t e g o r y _ 8 e 1 e d 7 5 f - e 1 d 1 - 4 1 c 6 - 9 f 3 f - a 8 6 3 6 b 5 2 3 b 2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x n O p p o r t u n i t i e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 i : t y p e = " T a b l e W i d g e t V i e w M o d e l S a n d b o x A d a p t e r " & g t ; & l t ; T a b l e N a m e & g t ; T a b l e 9    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 i : t y p e = " S a n d b o x E d i t o r T a b l e W i d g e t V i e w M o d e l K e y " & g t ; & l t ; T a b l e N a m e & g t ; T a b l e 9    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9 _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 i : t y p e = " S a n d b o x E d i t o r T a b l e W i d g e t V i e w M o d e l K e y " & g t ; & l t ; T a b l e N a m e & g t ; T a b l e 9 _ 2 & l t ; / T a b l e N a m e & g t ; & l t ; / K e y & g t ; & l t ; M a i n t a i n e r 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  Y T D 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x n O p p o r t u n i t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 i : t y p e = " S a n d b o x E d i t o r T a b l e W i d g e t V i e w M o d e l K e y " & g t ; & l t ; T a b l e N a m e & g t ; T x n O p p o r t u n i t i e s & l t ; / T a b l e N a m e & g t ; & l t ; / K e y & g t ; & l t ; M a i n t a i n e r 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r i t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  R e a s o n & l t ; / K e y & g t ; & l t ; / a : K e y & g t ; & l t ; a : V a l u e 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p e l i n e   P h a s e 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p e l i n e   P h a s e & l t ; / K e y & g t ; & l t ; / a : K e y & g t ; & l t ; a : V a l u e 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b a b i l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 A p p r o v e d ? & l t ; / K e y & g t ; & l t ; / a : K e y & g t ; & l t ; a : V a l u e 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a t e d  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  C l o s e 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 C l o s e 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  Y T D 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Y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K e y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u d g e t P e r i o d R e g i o n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 i : t y p e = " S a n d b o x E d i t o r T a b l e W i d g e t V i e w M o d e l K e y " & g t ; & l t ; T a b l e N a m e & g t ; B u d g e t P e r i o d R e g i o n C a t e g o r y & l t ; / T a b l e N a m e & g t ; & l t ; / K e y & g t ; & l t ; M a i n t a i n e r 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O f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P r o d u c t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2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 T x n O p p o r t u n i t i e s < / E x c e l T a b l e N a m e > < G e m i n i T a b l e I d > T x n O p p o r t u n i t i e s 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9 _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 i : t y p e = " S a n d b o x E d i t o r M e a s u r e G r i d K e y " & g t ; & l t ; T a b l e N a m e & g t ; T a b l e 9 _ 2 & l t ; / T a b l e N a m e & g t ; & l t ; / K e y & g t ; & l t ; M a i n t a i n e r 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T a r g e t   R e v e n u e & l t ; / K e y & g t ; & l t ; / D i a g r a m O b j e c t K e y & g t ; & l t ; D i a g r a m O b j e c t K e y & g t ; & l t ; K e y & g t ; C o l u m n s \ T Y   Y T D  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  R e v e n u e & l t ; / K e y & g t ; & l t ; / a : K e y & g t ; & l t ; a : V a l u e 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  Y T D   R e v e n u e & l t ; / K e y & g t ; & l t ; / a : K e y & g t ; & l t ; a : V a l u e 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x n O p p o r t u n i t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 i : t y p e = " S a n d b o x E d i t o r M e a s u r e G r i d K e y " & g t ; & l t ; T a b l e N a m e & g t ; T x n O p p o r t u n i t i e s & l t ; / T a b l e N a m e & g t ; & l t ; / K e y & g t ; & l t ; M a i n t a i n e r 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A c c o u n t   O w n e r & l t ; / K e y & g t ; & l t ; / D i a g r a m O b j e c t K e y & g t ; & l t ; D i a g r a m O b j e c t K e y & g t ; & l t ; K e y & g t ; C o l u m n s \ A c c o u n t   T y p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T e r r i t o r y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P r o d u c t   C a t e g o r y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S t a t u s   R e a s o n & l t ; / K e y & g t ; & l t ; / D i a g r a m O b j e c t K e y & g t ; & l t ; D i a g r a m O b j e c t K e y & g t ; & l t ; K e y & g t ; C o l u m n s \ P i p e l i n e   P h a s e   N u m b e r & l t ; / K e y & g t ; & l t ; / D i a g r a m O b j e c t K e y & g t ; & l t ; D i a g r a m O b j e c t K e y & g t ; & l t ; K e y & g t ; C o l u m n s \ P i p e l i n e   P h a s e & l t ; / K e y & g t ; & l t ; / D i a g r a m O b j e c t K e y & g t ; & l t ; D i a g r a m O b j e c t K e y & g t ; & l t ; K e y & g t ; C o l u m n s \ P r o b a b i l i t y & l t ; / K e y & g t ; & l t ; / D i a g r a m O b j e c t K e y & g t ; & l t ; D i a g r a m O b j e c t K e y & g t ; & l t ; K e y & g t ; C o l u m n s \ C o n t a c t & l t ; / K e y & g t ; & l t ; / D i a g r a m O b j e c t K e y & g t ; & l t ; D i a g r a m O b j e c t K e y & g t ; & l t ; K e y & g t ; C o l u m n s \ D i s c o u n t   A p p r o v e d ? & l t ; / K e y & g t ; & l t ; / D i a g r a m O b j e c t K e y & g t ; & l t ; D i a g r a m O b j e c t K e y & g t ; & l t ; K e y & g t ; C o l u m n s \ C r e a t e d   O n & l t ; / K e y & g t ; & l t ; / D i a g r a m O b j e c t K e y & g t ; & l t ; D i a g r a m O b j e c t K e y & g t ; & l t ; K e y & g t ; C o l u m n s \ E s t i m a t e d   C l o s e   D a t e & l t ; / K e y & g t ; & l t ; / D i a g r a m O b j e c t K e y & g t ; & l t ; D i a g r a m O b j e c t K e y & g t ; & l t ; K e y & g t ; C o l u m n s \ A c t u a l   C l o s e   D a t e & l t ; / K e y & g t ; & l t ; / D i a g r a m O b j e c t K e y & g t ; & l t ; D i a g r a m O b j e c t K e y & g t ; & l t ; K e y & g t ; C o l u m n s \ E s t i m a t e d   R e v e n u e & l t ; / K e y & g t ; & l t ; / D i a g r a m O b j e c t K e y & g t ; & l t ; D i a g r a m O b j e c t K e y & g t ; & l t ; K e y & g t ; C o l u m n s \ A c t u a l   R e v e n u e & l t ; / K e y & g t ; & l t ; / D i a g r a m O b j e c t K e y & g t ; & l t ; D i a g r a m O b j e c t K e y & g t ; & l t ; K e y & g t ; C o l u m n s \ T a r g e t   R e v e n u e & l t ; / K e y & g t ; & l t ; / D i a g r a m O b j e c t K e y & g t ; & l t ; D i a g r a m O b j e c t K e y & g t ; & l t ; K e y & g t ; C o l u m n s \ D i s c o u n t   A m o u n t & l t ; / K e y & g t ; & l t ; / D i a g r a m O b j e c t K e y & g t ; & l t ; D i a g r a m O b j e c t K e y & g t ; & l t ; K e y & g t ; C o l u m n s \ C o m m i s s i o n   A m o u n t & l t ; / K e y & g t ; & l t ; / D i a g r a m O b j e c t K e y & g t ; & l t ; D i a g r a m O b j e c t K e y & g t ; & l t ; K e y & g t ; C o l u m n s \ T Y   Y T D   R e v e n u e & l t ; / K e y & g t ; & l t ; / D i a g r a m O b j e c t K e y & g t ; & l t ; D i a g r a m O b j e c t K e y & g t ; & l t ; K e y & g t ; C o l u m n s \ L Y   R e v e n u e & l t ; / K e y & g t ; & l t ; / D i a g r a m O b j e c t K e y & g t ; & l t ; D i a g r a m O b j e c t K e y & g t ; & l t ; K e y & g t ; C o l u m n s \ B u d g e t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 O w n e r & l t ; / K e y & g t ; & l t ; / a : K e y & g t ; & l t ; a : V a l u e 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 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r r i t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 C a t e g o r y & l t ; / K e y & g t ; & l t ; / a : K e y & g t ; & l t ; a : V a l u e 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  R e a s o n & l t ; / K e y & g t ; & l t ; / a : K e y & g t ; & l t ; a : V a l u e 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p e l i n e   P h a s e  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p e l i n e   P h a s e & l t ; / K e y & g t ; & l t ; / a : K e y & g t ; & l t ; a : V a l u e 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b a b i l i t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a c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 A p p r o v e d ? & l t ; / K e y & g t ; & l t ; / a : K e y & g t ; & l t ; a : V a l u e 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r e a t e d  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  C l o s e 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 C l o s e   D a t e & l t ; / K e y & g t ; & l t ; / a : K e y & g t ; & l t ; a : V a l u e 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i m a t e d   R e v e n u e & l t ; / K e y & g t ; & l t ; / a : K e y & g t ; & l t ; a : V a l u e 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  R e v e n u e & l t ; / K e y & g t ; & l t ; / a : K e y & g t ; & l t ; a : V a l u e 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r g e t   R e v e n u e & l t ; / K e y & g t ; & l t ; / a : K e y & g t ; & l t ; a : V a l u e 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  A m o u n t & l t ; / K e y & g t ; & l t ; / a : K e y & g t ; & l t ; a : V a l u e 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m i s s i o n   A m o u n t & l t ; / K e y & g t ; & l t ; / a : K e y & g t ; & l t ; a : V a l u e 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  Y T D   R e v e n u e & l t ; / K e y & g t ; & l t ; / a : K e y & g t ; & l t ; a : V a l u e 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Y   R e v e n u e & l t ; / K e y & g t ; & l t ; / a : K e y & g t ; & l t ; a : V a l u e 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K e y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 i : t y p e = " M e a s u r e D i a g r a m S a n d b o x A d a p t e r " & g t ; & l t ; T a b l e N a m e & g t ; T a b l e 9    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 i : t y p e = " S a n d b o x E d i t o r M e a s u r e G r i d K e y " & g t ; & l t ; T a b l e N a m e & g t ; T a b l e 9    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 C a t e g o r y & l t ; / K e y & g t ; & l t ; / a : K e y & g t ; & l t ; a : V a l u e 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u d g e t P e r i o d R e g i o n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 i : t y p e = " S a n d b o x E d i t o r M e a s u r e G r i d K e y " & g t ; & l t ; T a b l e N a m e & g t ; B u d g e t P e r i o d R e g i o n C a t e g o r y & l t ; / T a b l e N a m e & g t ; & l t ; / K e y & g t ; & l t ; M a i n t a i n e r 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O f Y e a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O f Y e a r & l t ; / K e y & g t ; & l t ; / D i a g r a m O b j e c t K e y & g t ; & l t ; D i a g r a m O b j e c t K e y & g t ; & l t ; K e y & g t ; C o l u m n s \ Q u a r t e r N a m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N e w C o l u m n . P r o d u c t   C a t e g o r y & l t ; / K e y & g t ; & l t ; / D i a g r a m O b j e c t K e y & g t ; & l t ; D i a g r a m O b j e c t K e y & g t ; & l t ; K e y & g t ; C o l u m n s \ B u d g e t K e y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M a r g i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O f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O f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P r o d u c t   C a t e g o r y & l t ; / K e y & g t ; & l t ; / a : K e y & g t ; & l t ; a : V a l u e 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u d g e t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 T a g s \ T a b l e s \ & a m p ; l t ; T a b l e s \ T a b l e 9     4 & a m p ; g t ; & l t ; / K e y & g t ; & l t ; / D i a g r a m O b j e c t K e y & g t ; & l t ; D i a g r a m O b j e c t K e y & g t ; & l t ; K e y & g t ; D y n a m i c   T a g s \ T a b l e s \ & a m p ; l t ; T a b l e s \ T a b l e 9 _ 2 & a m p ; g t ; & l t ; / K e y & g t ; & l t ; / D i a g r a m O b j e c t K e y & g t ; & l t ; D i a g r a m O b j e c t K e y & g t ; & l t ; K e y & g t ; D y n a m i c   T a g s \ T a b l e s \ & a m p ; l t ; T a b l e s \ B u d g e t P e r i o d R e g i o n C a t e g o r y & a m p ; g t ; & l t ; / K e y & g t ; & l t ; / D i a g r a m O b j e c t K e y & g t ; & l t ; D i a g r a m O b j e c t K e y & g t ; & l t ; K e y & g t ; D y n a m i c   T a g s \ T a b l e s \ & a m p ; l t ; T a b l e s \ T x n O p p o r t u n i t i e s & a m p ; g t ; & l t ; / K e y & g t ; & l t ; / D i a g r a m O b j e c t K e y & g t ; & l t ; D i a g r a m O b j e c t K e y & g t ; & l t ; K e y & g t ; T a b l e s \ T a b l e 9     4 & l t ; / K e y & g t ; & l t ; / D i a g r a m O b j e c t K e y & g t ; & l t ; D i a g r a m O b j e c t K e y & g t ; & l t ; K e y & g t ; T a b l e s \ T a b l e 9     4 \ C o l u m n s \ P r o d u c t   C a t e g o r y & l t ; / K e y & g t ; & l t ; / D i a g r a m O b j e c t K e y & g t ; & l t ; D i a g r a m O b j e c t K e y & g t ; & l t ; K e y & g t ; T a b l e s \ T a b l e 9 _ 2 & l t ; / K e y & g t ; & l t ; / D i a g r a m O b j e c t K e y & g t ; & l t ; D i a g r a m O b j e c t K e y & g t ; & l t ; K e y & g t ; T a b l e s \ T a b l e 9 _ 2 \ C o l u m n s \ C o u n t r y & l t ; / K e y & g t ; & l t ; / D i a g r a m O b j e c t K e y & g t ; & l t ; D i a g r a m O b j e c t K e y & g t ; & l t ; K e y & g t ; T a b l e s \ T a b l e 9 _ 2 \ C o l u m n s \ T a r g e t   R e v e n u e & l t ; / K e y & g t ; & l t ; / D i a g r a m O b j e c t K e y & g t ; & l t ; D i a g r a m O b j e c t K e y & g t ; & l t ; K e y & g t ; T a b l e s \ T a b l e 9 _ 2 \ C o l u m n s \ T Y   Y T D   R e v e n u e & l t ; / K e y & g t ; & l t ; / D i a g r a m O b j e c t K e y & g t ; & l t ; D i a g r a m O b j e c t K e y & g t ; & l t ; K e y & g t ; T a b l e s \ B u d g e t P e r i o d R e g i o n C a t e g o r y & l t ; / K e y & g t ; & l t ; / D i a g r a m O b j e c t K e y & g t ; & l t ; D i a g r a m O b j e c t K e y & g t ; & l t ; K e y & g t ; T a b l e s \ B u d g e t P e r i o d R e g i o n C a t e g o r y \ C o l u m n s \ Y e a r & l t ; / K e y & g t ; & l t ; / D i a g r a m O b j e c t K e y & g t ; & l t ; D i a g r a m O b j e c t K e y & g t ; & l t ; K e y & g t ; T a b l e s \ B u d g e t P e r i o d R e g i o n C a t e g o r y \ C o l u m n s \ M o n t h O f Y e a r & l t ; / K e y & g t ; & l t ; / D i a g r a m O b j e c t K e y & g t ; & l t ; D i a g r a m O b j e c t K e y & g t ; & l t ; K e y & g t ; T a b l e s \ B u d g e t P e r i o d R e g i o n C a t e g o r y \ C o l u m n s \ M o n t h N a m e & l t ; / K e y & g t ; & l t ; / D i a g r a m O b j e c t K e y & g t ; & l t ; D i a g r a m O b j e c t K e y & g t ; & l t ; K e y & g t ; T a b l e s \ B u d g e t P e r i o d R e g i o n C a t e g o r y \ C o l u m n s \ Q u a r t e r O f Y e a r & l t ; / K e y & g t ; & l t ; / D i a g r a m O b j e c t K e y & g t ; & l t ; D i a g r a m O b j e c t K e y & g t ; & l t ; K e y & g t ; T a b l e s \ B u d g e t P e r i o d R e g i o n C a t e g o r y \ C o l u m n s \ Q u a r t e r N a m e & l t ; / K e y & g t ; & l t ; / D i a g r a m O b j e c t K e y & g t ; & l t ; D i a g r a m O b j e c t K e y & g t ; & l t ; K e y & g t ; T a b l e s \ B u d g e t P e r i o d R e g i o n C a t e g o r y \ C o l u m n s \ R e g i o n & l t ; / K e y & g t ; & l t ; / D i a g r a m O b j e c t K e y & g t ; & l t ; D i a g r a m O b j e c t K e y & g t ; & l t ; K e y & g t ; T a b l e s \ B u d g e t P e r i o d R e g i o n C a t e g o r y \ C o l u m n s \ C o u n t r y & l t ; / K e y & g t ; & l t ; / D i a g r a m O b j e c t K e y & g t ; & l t ; D i a g r a m O b j e c t K e y & g t ; & l t ; K e y & g t ; T a b l e s \ B u d g e t P e r i o d R e g i o n C a t e g o r y \ C o l u m n s \ N e w C o l u m n . P r o d u c t   C a t e g o r y & l t ; / K e y & g t ; & l t ; / D i a g r a m O b j e c t K e y & g t ; & l t ; D i a g r a m O b j e c t K e y & g t ; & l t ; K e y & g t ; T a b l e s \ B u d g e t P e r i o d R e g i o n C a t e g o r y \ C o l u m n s \ B u d g e t K e y & l t ; / K e y & g t ; & l t ; / D i a g r a m O b j e c t K e y & g t ; & l t ; D i a g r a m O b j e c t K e y & g t ; & l t ; K e y & g t ; T a b l e s \ B u d g e t P e r i o d R e g i o n C a t e g o r y \ C o l u m n s \ R e v e n u e & l t ; / K e y & g t ; & l t ; / D i a g r a m O b j e c t K e y & g t ; & l t ; D i a g r a m O b j e c t K e y & g t ; & l t ; K e y & g t ; T a b l e s \ B u d g e t P e r i o d R e g i o n C a t e g o r y \ C o l u m n s \ M a r g i n & l t ; / K e y & g t ; & l t ; / D i a g r a m O b j e c t K e y & g t ; & l t ; D i a g r a m O b j e c t K e y & g t ; & l t ; K e y & g t ; T a b l e s \ T x n O p p o r t u n i t i e s & l t ; / K e y & g t ; & l t ; / D i a g r a m O b j e c t K e y & g t ; & l t ; D i a g r a m O b j e c t K e y & g t ; & l t ; K e y & g t ; T a b l e s \ T x n O p p o r t u n i t i e s \ C o l u m n s \ A c c o u n t & l t ; / K e y & g t ; & l t ; / D i a g r a m O b j e c t K e y & g t ; & l t ; D i a g r a m O b j e c t K e y & g t ; & l t ; K e y & g t ; T a b l e s \ T x n O p p o r t u n i t i e s \ C o l u m n s \ A c c o u n t   O w n e r & l t ; / K e y & g t ; & l t ; / D i a g r a m O b j e c t K e y & g t ; & l t ; D i a g r a m O b j e c t K e y & g t ; & l t ; K e y & g t ; T a b l e s \ T x n O p p o r t u n i t i e s \ C o l u m n s \ A c c o u n t   T y p e & l t ; / K e y & g t ; & l t ; / D i a g r a m O b j e c t K e y & g t ; & l t ; D i a g r a m O b j e c t K e y & g t ; & l t ; K e y & g t ; T a b l e s \ T x n O p p o r t u n i t i e s \ C o l u m n s \ C o u n t r y & l t ; / K e y & g t ; & l t ; / D i a g r a m O b j e c t K e y & g t ; & l t ; D i a g r a m O b j e c t K e y & g t ; & l t ; K e y & g t ; T a b l e s \ T x n O p p o r t u n i t i e s \ C o l u m n s \ R e g i o n & l t ; / K e y & g t ; & l t ; / D i a g r a m O b j e c t K e y & g t ; & l t ; D i a g r a m O b j e c t K e y & g t ; & l t ; K e y & g t ; T a b l e s \ T x n O p p o r t u n i t i e s \ C o l u m n s \ T e r r i t o r y & l t ; / K e y & g t ; & l t ; / D i a g r a m O b j e c t K e y & g t ; & l t ; D i a g r a m O b j e c t K e y & g t ; & l t ; K e y & g t ; T a b l e s \ T x n O p p o r t u n i t i e s \ C o l u m n s \ P r o d u c t & l t ; / K e y & g t ; & l t ; / D i a g r a m O b j e c t K e y & g t ; & l t ; D i a g r a m O b j e c t K e y & g t ; & l t ; K e y & g t ; T a b l e s \ T x n O p p o r t u n i t i e s \ C o l u m n s \ P r o d u c t   C a t e g o r y & l t ; / K e y & g t ; & l t ; / D i a g r a m O b j e c t K e y & g t ; & l t ; D i a g r a m O b j e c t K e y & g t ; & l t ; K e y & g t ; T a b l e s \ T x n O p p o r t u n i t i e s \ C o l u m n s \ C h a n n e l & l t ; / K e y & g t ; & l t ; / D i a g r a m O b j e c t K e y & g t ; & l t ; D i a g r a m O b j e c t K e y & g t ; & l t ; K e y & g t ; T a b l e s \ T x n O p p o r t u n i t i e s \ C o l u m n s \ S t a t u s & l t ; / K e y & g t ; & l t ; / D i a g r a m O b j e c t K e y & g t ; & l t ; D i a g r a m O b j e c t K e y & g t ; & l t ; K e y & g t ; T a b l e s \ T x n O p p o r t u n i t i e s \ C o l u m n s \ S t a t u s   R e a s o n & l t ; / K e y & g t ; & l t ; / D i a g r a m O b j e c t K e y & g t ; & l t ; D i a g r a m O b j e c t K e y & g t ; & l t ; K e y & g t ; T a b l e s \ T x n O p p o r t u n i t i e s \ C o l u m n s \ P i p e l i n e   P h a s e   N u m b e r & l t ; / K e y & g t ; & l t ; / D i a g r a m O b j e c t K e y & g t ; & l t ; D i a g r a m O b j e c t K e y & g t ; & l t ; K e y & g t ; T a b l e s \ T x n O p p o r t u n i t i e s \ C o l u m n s \ P i p e l i n e   P h a s e & l t ; / K e y & g t ; & l t ; / D i a g r a m O b j e c t K e y & g t ; & l t ; D i a g r a m O b j e c t K e y & g t ; & l t ; K e y & g t ; T a b l e s \ T x n O p p o r t u n i t i e s \ C o l u m n s \ P r o b a b i l i t y & l t ; / K e y & g t ; & l t ; / D i a g r a m O b j e c t K e y & g t ; & l t ; D i a g r a m O b j e c t K e y & g t ; & l t ; K e y & g t ; T a b l e s \ T x n O p p o r t u n i t i e s \ C o l u m n s \ C o n t a c t & l t ; / K e y & g t ; & l t ; / D i a g r a m O b j e c t K e y & g t ; & l t ; D i a g r a m O b j e c t K e y & g t ; & l t ; K e y & g t ; T a b l e s \ T x n O p p o r t u n i t i e s \ C o l u m n s \ D i s c o u n t   A p p r o v e d ? & l t ; / K e y & g t ; & l t ; / D i a g r a m O b j e c t K e y & g t ; & l t ; D i a g r a m O b j e c t K e y & g t ; & l t ; K e y & g t ; T a b l e s \ T x n O p p o r t u n i t i e s \ C o l u m n s \ C r e a t e d   O n & l t ; / K e y & g t ; & l t ; / D i a g r a m O b j e c t K e y & g t ; & l t ; D i a g r a m O b j e c t K e y & g t ; & l t ; K e y & g t ; T a b l e s \ T x n O p p o r t u n i t i e s \ C o l u m n s \ E s t i m a t e d   C l o s e   D a t e & l t ; / K e y & g t ; & l t ; / D i a g r a m O b j e c t K e y & g t ; & l t ; D i a g r a m O b j e c t K e y & g t ; & l t ; K e y & g t ; T a b l e s \ T x n O p p o r t u n i t i e s \ C o l u m n s \ A c t u a l   C l o s e   D a t e & l t ; / K e y & g t ; & l t ; / D i a g r a m O b j e c t K e y & g t ; & l t ; D i a g r a m O b j e c t K e y & g t ; & l t ; K e y & g t ; T a b l e s \ T x n O p p o r t u n i t i e s \ C o l u m n s \ E s t i m a t e d   R e v e n u e & l t ; / K e y & g t ; & l t ; / D i a g r a m O b j e c t K e y & g t ; & l t ; D i a g r a m O b j e c t K e y & g t ; & l t ; K e y & g t ; T a b l e s \ T x n O p p o r t u n i t i e s \ C o l u m n s \ A c t u a l   R e v e n u e & l t ; / K e y & g t ; & l t ; / D i a g r a m O b j e c t K e y & g t ; & l t ; D i a g r a m O b j e c t K e y & g t ; & l t ; K e y & g t ; T a b l e s \ T x n O p p o r t u n i t i e s \ C o l u m n s \ T a r g e t   R e v e n u e & l t ; / K e y & g t ; & l t ; / D i a g r a m O b j e c t K e y & g t ; & l t ; D i a g r a m O b j e c t K e y & g t ; & l t ; K e y & g t ; T a b l e s \ T x n O p p o r t u n i t i e s \ C o l u m n s \ D i s c o u n t   A m o u n t & l t ; / K e y & g t ; & l t ; / D i a g r a m O b j e c t K e y & g t ; & l t ; D i a g r a m O b j e c t K e y & g t ; & l t ; K e y & g t ; T a b l e s \ T x n O p p o r t u n i t i e s \ C o l u m n s \ C o m m i s s i o n   A m o u n t & l t ; / K e y & g t ; & l t ; / D i a g r a m O b j e c t K e y & g t ; & l t ; D i a g r a m O b j e c t K e y & g t ; & l t ; K e y & g t ; T a b l e s \ T x n O p p o r t u n i t i e s \ C o l u m n s \ T Y   Y T D   R e v e n u e & l t ; / K e y & g t ; & l t ; / D i a g r a m O b j e c t K e y & g t ; & l t ; D i a g r a m O b j e c t K e y & g t ; & l t ; K e y & g t ; T a b l e s \ T x n O p p o r t u n i t i e s \ C o l u m n s \ L Y   R e v e n u e & l t ; / K e y & g t ; & l t ; / D i a g r a m O b j e c t K e y & g t ; & l t ; D i a g r a m O b j e c t K e y & g t ; & l t ; K e y & g t ; T a b l e s \ T x n O p p o r t u n i t i e s \ C o l u m n s \ B u d g e t K e y & l t ; / K e y & g t ; & l t ; / D i a g r a m O b j e c t K e y & g t ; & l t ; D i a g r a m O b j e c t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& l t ; / K e y & g t ; & l t ; / D i a g r a m O b j e c t K e y & g t ; & l t ; D i a g r a m O b j e c t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\ F K & l t ; / K e y & g t ; & l t ; / D i a g r a m O b j e c t K e y & g t ; & l t ; D i a g r a m O b j e c t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\ P K & l t ; / K e y & g t ; & l t ; / D i a g r a m O b j e c t K e y & g t ; & l t ; D i a g r a m O b j e c t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 T a g s \ T a b l e s \ & a m p ; l t ; T a b l e s \ T a b l e 9    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 T a g s \ T a b l e s \ & a m p ; l t ; T a b l e s \ T a b l e 9 _ 2 & a m p ; g t ; & l t ; / K e y & g t ; & l t ; / a : K e y & g t ; & l t ; a : V a l u e 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 T a g s \ T a b l e s \ & a m p ; l t ; T a b l e s \ B u d g e t P e r i o d R e g i o n C a t e g o r y & a m p ; g t ; & l t ; / K e y & g t ; & l t ; / a : K e y & g t ; & l t ; a : V a l u e 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 T a g s \ T a b l e s \ & a m p ; l t ; T a b l e s \ T x n O p p o r t u n i t i e s & a m p ; g t ; & l t ; / K e y & g t ; & l t ; / a : K e y & g t ; & l t ; a : V a l u e 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   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    4 \ C o l u m n s \ P r o d u c t 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_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_ 2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_ 2 \ C o l u m n s \ T a r g e t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9 _ 2 \ C o l u m n s \ T Y   Y T D 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S c r o l l V e r t i c a l O f f s e t & g t ; 1 1 4 . 0 3 3 3 3 3 3 3 3 3 3 3 3 6 & l t ; / S c r o l l V e r t i c a l O f f s e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M o n t h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Q u a r t e r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Q u a r t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N e w C o l u m n .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B u d g e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u d g e t P e r i o d R e g i o n C a t e g o r y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S c r o l l V e r t i c a l O f f s e t & g t ; 5 4 4 . 2 9 3 3 3 3 3 3 3 3 3 3 & l t ; / S c r o l l V e r t i c a l O f f s e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A c c o u n t  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A c c o u n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T e r r i t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S t a t u s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P i p e l i n e   P h a s e 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P i p e l i n e   P h a s e & l t ; / K e y & g t ; & l t ; / a : K e y & g t ; & l t ; a : V a l u e 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P r o b a b i l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C o n t a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D i s c o u n t   A p p r o v e d ? & l t ; / K e y & g t ; & l t ; / a : K e y & g t ; & l t ; a : V a l u e 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C r e a t e d  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E s t i m a t e d  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A c t u a l  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E s t i m a t e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A c t u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T a r g e t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D i s c o u n t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C o m m i s s i o n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T Y   Y T D 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L Y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x n O p p o r t u n i t i e s \ C o l u m n s \ B u d g e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 ( 9 7 3 . 7 1 1 4 3 1 7 0 2 9 9 7 , 7 5 ) .   E n d   p o i n t   2 :   ( 8 7 5 . 8 0 7 6 2 1 1 3 5 3 3 2 , 7 5 ) 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3 . 7 1 1 4 3 1 7 0 2 9 9 7 4 & l t ; / b : _ x & g t ; & l t ; b : _ y & g t ; 7 5 & l t ; / b : _ y & g t ; & l t ; / b : P o i n t & g t ; & l t ; b : P o i n t & g t ; & l t ; b : _ x & g t ; 8 7 5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7 3 . 7 1 1 4 3 1 7 0 2 9 9 7 4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9 8 9 . 7 1 1 4 3 1 7 0 2 9 9 7 2 9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5 9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8 5 9 . 8 0 7 6 2 1 1 3 5 3 3 1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x n O p p o r t u n i t i e s \ C o l u m n s \ B u d g e t K e y & a m p ; g t ; - & a m p ; l t ; T a b l e s \ B u d g e t P e r i o d R e g i o n C a t e g o r y \ C o l u m n s \ B u d g e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3 . 7 1 1 4 3 1 7 0 2 9 9 7 4 & l t ; / b : _ x & g t ; & l t ; b : _ y & g t ; 7 5 & l t ; / b : _ y & g t ; & l t ; / b : P o i n t & g t ; & l t ; b : P o i n t & g t ; & l t ; b : _ x & g t ; 8 7 5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T a b l e X M L _ T a b l e 9     4 _ d 0 3 c 4 7 b 3 - 8 e 3 0 - 4 0 4 3 - a c 5 a - 7 7 3 9 5 7 6 b 4 a d 9 " > < C u s t o m C o n t e n t   x m l n s = " h t t p : / / g e m i n i / p i v o t c u s t o m i z a t i o n / T a b l e X M L _ T a b l e 9   4 _ d 0 3 c 4 7 b 3 - 8 e 3 0 - 4 0 4 3 - a c 5 a - 7 7 3 9 5 7 6 b 4 a d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 C a t e g o r y < / s t r i n g > < / k e y > < v a l u e > < i n t > 2 0 6 < / i n t > < / v a l u e > < / i t e m > < / C o l u m n W i d t h s > < C o l u m n D i s p l a y I n d e x > < i t e m > < k e y > < s t r i n g > P r o d u c t  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 B u d g e t P e r i o d R e g i o n C a t e g o r y _ 8 e 1 e d 7 5 f - e 1 d 1 - 4 1 c 6 - 9 f 3 f - a 8 6 3 6 b 5 2 3 b 2 6 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 2 0 1 5 - 1 0 - 0 7 T 1 5 : 4 4 : 3 2 . 1 2 5 5 2 8 5 + 1 1 : 0 0 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E2418F8-BAA5-4CEB-A511-0663EA0D0913}"/>
</file>

<file path=customXml/itemProps10.xml><?xml version="1.0" encoding="utf-8"?>
<ds:datastoreItem xmlns:ds="http://schemas.openxmlformats.org/officeDocument/2006/customXml" ds:itemID="{FB49DBE1-1D1F-4C82-9830-E50DFF893D1A}"/>
</file>

<file path=customXml/itemProps11.xml><?xml version="1.0" encoding="utf-8"?>
<ds:datastoreItem xmlns:ds="http://schemas.openxmlformats.org/officeDocument/2006/customXml" ds:itemID="{FEB54716-5DF0-4078-BA94-6B5F08CF351F}"/>
</file>

<file path=customXml/itemProps12.xml><?xml version="1.0" encoding="utf-8"?>
<ds:datastoreItem xmlns:ds="http://schemas.openxmlformats.org/officeDocument/2006/customXml" ds:itemID="{405CCEC2-5365-47FC-8783-995C27ED4DB5}"/>
</file>

<file path=customXml/itemProps13.xml><?xml version="1.0" encoding="utf-8"?>
<ds:datastoreItem xmlns:ds="http://schemas.openxmlformats.org/officeDocument/2006/customXml" ds:itemID="{C4731DBE-45FF-45AF-9D48-21674A0F83D4}"/>
</file>

<file path=customXml/itemProps14.xml><?xml version="1.0" encoding="utf-8"?>
<ds:datastoreItem xmlns:ds="http://schemas.openxmlformats.org/officeDocument/2006/customXml" ds:itemID="{8523B017-662D-429A-9585-53AE858CD596}"/>
</file>

<file path=customXml/itemProps15.xml><?xml version="1.0" encoding="utf-8"?>
<ds:datastoreItem xmlns:ds="http://schemas.openxmlformats.org/officeDocument/2006/customXml" ds:itemID="{2E45CC0F-3953-4271-BE49-4F7F0EA8CD81}"/>
</file>

<file path=customXml/itemProps16.xml><?xml version="1.0" encoding="utf-8"?>
<ds:datastoreItem xmlns:ds="http://schemas.openxmlformats.org/officeDocument/2006/customXml" ds:itemID="{4D39516F-1FC1-4D07-9CEE-49ABA4BFBA40}"/>
</file>

<file path=customXml/itemProps17.xml><?xml version="1.0" encoding="utf-8"?>
<ds:datastoreItem xmlns:ds="http://schemas.openxmlformats.org/officeDocument/2006/customXml" ds:itemID="{88E4C650-E8E5-4B2B-BDA8-6689D2CB9787}"/>
</file>

<file path=customXml/itemProps18.xml><?xml version="1.0" encoding="utf-8"?>
<ds:datastoreItem xmlns:ds="http://schemas.openxmlformats.org/officeDocument/2006/customXml" ds:itemID="{40127C0D-B32C-4CD0-8E4A-DEA6596A9C0C}"/>
</file>

<file path=customXml/itemProps19.xml><?xml version="1.0" encoding="utf-8"?>
<ds:datastoreItem xmlns:ds="http://schemas.openxmlformats.org/officeDocument/2006/customXml" ds:itemID="{EA34888D-BEFB-4AC9-9441-EDF5F9605880}"/>
</file>

<file path=customXml/itemProps2.xml><?xml version="1.0" encoding="utf-8"?>
<ds:datastoreItem xmlns:ds="http://schemas.openxmlformats.org/officeDocument/2006/customXml" ds:itemID="{8A5B6ECD-3633-4E61-A5D7-5ED7A69E9B03}"/>
</file>

<file path=customXml/itemProps20.xml><?xml version="1.0" encoding="utf-8"?>
<ds:datastoreItem xmlns:ds="http://schemas.openxmlformats.org/officeDocument/2006/customXml" ds:itemID="{F43D50D5-D1D8-430F-B4A3-F855CCC91CA5}"/>
</file>

<file path=customXml/itemProps21.xml><?xml version="1.0" encoding="utf-8"?>
<ds:datastoreItem xmlns:ds="http://schemas.openxmlformats.org/officeDocument/2006/customXml" ds:itemID="{2A9B7247-E53C-4897-B660-DA6E0A480C23}"/>
</file>

<file path=customXml/itemProps22.xml><?xml version="1.0" encoding="utf-8"?>
<ds:datastoreItem xmlns:ds="http://schemas.openxmlformats.org/officeDocument/2006/customXml" ds:itemID="{E206B3E8-6026-42E1-B1E1-693D2ECE4B5C}"/>
</file>

<file path=customXml/itemProps23.xml><?xml version="1.0" encoding="utf-8"?>
<ds:datastoreItem xmlns:ds="http://schemas.openxmlformats.org/officeDocument/2006/customXml" ds:itemID="{66F8722A-DDC0-41DE-9F80-84F9CF306A4C}"/>
</file>

<file path=customXml/itemProps24.xml><?xml version="1.0" encoding="utf-8"?>
<ds:datastoreItem xmlns:ds="http://schemas.openxmlformats.org/officeDocument/2006/customXml" ds:itemID="{023090C9-3CB9-44D0-8285-0BB733F58A00}"/>
</file>

<file path=customXml/itemProps25.xml><?xml version="1.0" encoding="utf-8"?>
<ds:datastoreItem xmlns:ds="http://schemas.openxmlformats.org/officeDocument/2006/customXml" ds:itemID="{7641F6D8-D9AB-46DB-AFCF-E85BBFFACDA0}"/>
</file>

<file path=customXml/itemProps26.xml><?xml version="1.0" encoding="utf-8"?>
<ds:datastoreItem xmlns:ds="http://schemas.openxmlformats.org/officeDocument/2006/customXml" ds:itemID="{DEFDAFA0-3782-4D45-9935-0A47C14C8510}"/>
</file>

<file path=customXml/itemProps27.xml><?xml version="1.0" encoding="utf-8"?>
<ds:datastoreItem xmlns:ds="http://schemas.openxmlformats.org/officeDocument/2006/customXml" ds:itemID="{28966E96-F72C-43DF-8278-8D033C931DC9}"/>
</file>

<file path=customXml/itemProps28.xml><?xml version="1.0" encoding="utf-8"?>
<ds:datastoreItem xmlns:ds="http://schemas.openxmlformats.org/officeDocument/2006/customXml" ds:itemID="{2506E8C7-0639-4381-81B0-3B30EF37507F}"/>
</file>

<file path=customXml/itemProps29.xml><?xml version="1.0" encoding="utf-8"?>
<ds:datastoreItem xmlns:ds="http://schemas.openxmlformats.org/officeDocument/2006/customXml" ds:itemID="{D129D862-2478-4896-9144-19B865D7E6D8}"/>
</file>

<file path=customXml/itemProps3.xml><?xml version="1.0" encoding="utf-8"?>
<ds:datastoreItem xmlns:ds="http://schemas.openxmlformats.org/officeDocument/2006/customXml" ds:itemID="{4F919040-4431-430A-BE84-D7A572CAA59E}"/>
</file>

<file path=customXml/itemProps30.xml><?xml version="1.0" encoding="utf-8"?>
<ds:datastoreItem xmlns:ds="http://schemas.openxmlformats.org/officeDocument/2006/customXml" ds:itemID="{C6116714-17B7-4F72-8C5B-4D61CF644AD1}"/>
</file>

<file path=customXml/itemProps31.xml><?xml version="1.0" encoding="utf-8"?>
<ds:datastoreItem xmlns:ds="http://schemas.openxmlformats.org/officeDocument/2006/customXml" ds:itemID="{59A292B7-CAC7-4E0B-9DA0-238C6CB6AB6E}"/>
</file>

<file path=customXml/itemProps4.xml><?xml version="1.0" encoding="utf-8"?>
<ds:datastoreItem xmlns:ds="http://schemas.openxmlformats.org/officeDocument/2006/customXml" ds:itemID="{B37485BA-CEA7-40E7-8395-1A7C2E35DF46}"/>
</file>

<file path=customXml/itemProps5.xml><?xml version="1.0" encoding="utf-8"?>
<ds:datastoreItem xmlns:ds="http://schemas.openxmlformats.org/officeDocument/2006/customXml" ds:itemID="{D169E970-FE50-4038-90CA-A8F35D571411}"/>
</file>

<file path=customXml/itemProps6.xml><?xml version="1.0" encoding="utf-8"?>
<ds:datastoreItem xmlns:ds="http://schemas.openxmlformats.org/officeDocument/2006/customXml" ds:itemID="{1D4E61E5-2BF9-4906-B692-62880197C604}"/>
</file>

<file path=customXml/itemProps7.xml><?xml version="1.0" encoding="utf-8"?>
<ds:datastoreItem xmlns:ds="http://schemas.openxmlformats.org/officeDocument/2006/customXml" ds:itemID="{F3227F52-0299-47F6-982B-11705BFC29AC}"/>
</file>

<file path=customXml/itemProps8.xml><?xml version="1.0" encoding="utf-8"?>
<ds:datastoreItem xmlns:ds="http://schemas.openxmlformats.org/officeDocument/2006/customXml" ds:itemID="{9ECFDD81-9763-405D-8884-D45022EA4D61}"/>
</file>

<file path=customXml/itemProps9.xml><?xml version="1.0" encoding="utf-8"?>
<ds:datastoreItem xmlns:ds="http://schemas.openxmlformats.org/officeDocument/2006/customXml" ds:itemID="{C165535C-B041-4D60-A0B4-A7B1796238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TxnOpportunity</vt:lpstr>
      <vt:lpstr>DimDate</vt:lpstr>
      <vt:lpstr>DimProduct</vt:lpstr>
      <vt:lpstr>Margin</vt:lpstr>
      <vt:lpstr>Product Mix</vt:lpstr>
      <vt:lpstr>Sheet4</vt:lpstr>
      <vt:lpstr>CountryRegionBudget</vt:lpstr>
      <vt:lpstr>DimAccountOwner</vt:lpstr>
      <vt:lpstr>DimAccount</vt:lpstr>
      <vt:lpstr>AccountRankCurve</vt:lpstr>
      <vt:lpstr>ProductCategoryMix</vt:lpstr>
      <vt:lpstr>Sheet1</vt:lpstr>
      <vt:lpstr>Trends by Account</vt:lpstr>
      <vt:lpstr>Quota</vt:lpstr>
      <vt:lpstr>QuotaStats</vt:lpstr>
      <vt:lpstr>Sheet5</vt:lpstr>
      <vt:lpstr>DimProduct!_FilterDatabase</vt:lpstr>
    </vt:vector>
  </TitlesOfParts>
  <Company>Intergen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Roy</dc:creator>
  <cp:lastModifiedBy>Priyanka Patel</cp:lastModifiedBy>
  <dcterms:created xsi:type="dcterms:W3CDTF">2015-10-04T23:48:58Z</dcterms:created>
  <dcterms:modified xsi:type="dcterms:W3CDTF">2015-10-27T22:33:36Z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0x01010094C255770E9B8847A4D82BD448CA2C8D</vt:lpwstr>
  </property>
</Properties>
</file>